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60" windowWidth="16395" windowHeight="9465"/>
  </bookViews>
  <sheets>
    <sheet name="Central" sheetId="4" r:id="rId1"/>
    <sheet name="Barranquilla" sheetId="6" r:id="rId2"/>
    <sheet name="Bogotá" sheetId="7" r:id="rId3"/>
    <sheet name="Bucaramanga" sheetId="8" r:id="rId4"/>
    <sheet name="Manizales" sheetId="9" r:id="rId5"/>
    <sheet name="Medellin" sheetId="10" r:id="rId6"/>
    <sheet name="Cali" sheetId="11" r:id="rId7"/>
  </sheets>
  <definedNames>
    <definedName name="_xlnm._FilterDatabase" localSheetId="1" hidden="1">Barranquilla!$A$1:$F$1378</definedName>
    <definedName name="_xlnm._FilterDatabase" localSheetId="2" hidden="1">Bogotá!$A$1:$F$928</definedName>
    <definedName name="_xlnm._FilterDatabase" localSheetId="3" hidden="1">Bucaramanga!$A$1:$CF$592</definedName>
    <definedName name="_xlnm._FilterDatabase" localSheetId="6" hidden="1">Cali!$A$1:$F$352</definedName>
    <definedName name="_xlnm._FilterDatabase" localSheetId="0" hidden="1">Central!$A$1:$AP$1</definedName>
    <definedName name="_xlnm._FilterDatabase" localSheetId="4" hidden="1">Manizales!$A$1:$F$766</definedName>
    <definedName name="_xlnm._FilterDatabase" localSheetId="5" hidden="1">Medellin!$A$1:$HK$668</definedName>
    <definedName name="concepto">Medellin!$HK$1:$HK$8</definedName>
    <definedName name="_xlnm.Criteria" localSheetId="1">Barranquilla!$A$1:$HG$1</definedName>
    <definedName name="Z_04637C88_2CEB_42A5_A3A5_EFAFD405D7FC_.wvu.FilterData" localSheetId="0" hidden="1">Central!$A$1:$F$972</definedName>
    <definedName name="Z_21C369A1_B0FB_4998_94D1_4A56FDA0EE24_.wvu.FilterData" localSheetId="0" hidden="1">Central!$A$1:$F$973</definedName>
    <definedName name="Z_40B65F42_7C61_4E1B_B621_7D4A6C65475F_.wvu.FilterData" localSheetId="0" hidden="1">Central!$A$1:$F$1</definedName>
    <definedName name="Z_4D256A74_D86D_4C60_A303_F29307522B69_.wvu.FilterData" localSheetId="0" hidden="1">Central!$A$1:$F$974</definedName>
    <definedName name="Z_70E0D599_35CE_486C_94CC_A5905FC1A618_.wvu.FilterData" localSheetId="0" hidden="1">Central!$A$1:$F$974</definedName>
    <definedName name="Z_AA551008_6538_4307_80B6_6093F57D9199_.wvu.FilterData" localSheetId="0" hidden="1">Central!$A$1:$F$1</definedName>
    <definedName name="Z_EED7E418_72FE_4FB4_BE04_C33C38234068_.wvu.FilterData" localSheetId="0" hidden="1">Central!$A$1:$F$973</definedName>
  </definedNames>
  <calcPr calcId="125725"/>
  <fileRecoveryPr repairLoad="1"/>
</workbook>
</file>

<file path=xl/calcChain.xml><?xml version="1.0" encoding="utf-8"?>
<calcChain xmlns="http://schemas.openxmlformats.org/spreadsheetml/2006/main">
  <c r="F350" i="11"/>
  <c r="F341"/>
  <c r="F271"/>
  <c r="F209"/>
  <c r="F208"/>
  <c r="F207"/>
  <c r="F190"/>
  <c r="F189"/>
  <c r="F188"/>
  <c r="F187"/>
  <c r="F186"/>
  <c r="F185"/>
  <c r="F243"/>
  <c r="F242"/>
  <c r="F241"/>
  <c r="F240"/>
  <c r="F239"/>
  <c r="F238"/>
  <c r="F237"/>
  <c r="F236"/>
  <c r="F235"/>
  <c r="F234"/>
  <c r="F184"/>
  <c r="F183"/>
  <c r="F182"/>
  <c r="F181"/>
  <c r="F180"/>
  <c r="F179"/>
  <c r="F178"/>
  <c r="F177"/>
  <c r="F176"/>
  <c r="F175"/>
  <c r="F174"/>
  <c r="F173"/>
  <c r="F172"/>
  <c r="F171"/>
  <c r="F170"/>
  <c r="F169"/>
  <c r="F168"/>
  <c r="F167"/>
  <c r="F166"/>
  <c r="F165"/>
  <c r="F164"/>
  <c r="F665" i="10"/>
  <c r="C668"/>
  <c r="C667"/>
  <c r="C666"/>
  <c r="F567"/>
  <c r="F565"/>
  <c r="F563"/>
  <c r="F522"/>
  <c r="F520"/>
  <c r="F519"/>
  <c r="F283"/>
  <c r="F9"/>
  <c r="F6"/>
  <c r="F592" i="8"/>
  <c r="F591"/>
  <c r="F590"/>
  <c r="F587"/>
  <c r="F586"/>
  <c r="F585"/>
  <c r="F584"/>
  <c r="F582"/>
  <c r="F581"/>
  <c r="F589"/>
  <c r="F588"/>
  <c r="F583"/>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F4"/>
  <c r="F2"/>
  <c r="F928" i="7" l="1"/>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E872"/>
  <c r="F872" s="1"/>
  <c r="F871"/>
  <c r="F870"/>
  <c r="F869"/>
  <c r="F868"/>
  <c r="F867"/>
  <c r="F866"/>
  <c r="F865"/>
  <c r="F864"/>
  <c r="E863"/>
  <c r="F863" s="1"/>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E814"/>
  <c r="F814" s="1"/>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E730"/>
  <c r="F730" s="1"/>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E689"/>
  <c r="F689" s="1"/>
  <c r="F688"/>
  <c r="F687"/>
  <c r="F686"/>
  <c r="F685"/>
  <c r="F684"/>
  <c r="F683"/>
  <c r="E682"/>
  <c r="F682" s="1"/>
  <c r="F681"/>
  <c r="F680"/>
  <c r="F679"/>
  <c r="F678"/>
  <c r="F677"/>
  <c r="F676"/>
  <c r="F675"/>
  <c r="F674"/>
  <c r="F673"/>
  <c r="F672"/>
  <c r="F671"/>
  <c r="F670"/>
  <c r="E669"/>
  <c r="F669" s="1"/>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E630"/>
  <c r="F630" s="1"/>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E587"/>
  <c r="F587" s="1"/>
  <c r="F586"/>
  <c r="E585"/>
  <c r="F585" s="1"/>
  <c r="E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E540"/>
  <c r="F540" s="1"/>
  <c r="F539"/>
  <c r="F538"/>
  <c r="F537"/>
  <c r="F536"/>
  <c r="F535"/>
  <c r="F534"/>
  <c r="F533"/>
  <c r="F532"/>
  <c r="F531"/>
  <c r="F530"/>
  <c r="F529"/>
  <c r="F528"/>
  <c r="F527"/>
  <c r="F526"/>
  <c r="F525"/>
  <c r="F524"/>
  <c r="F523"/>
  <c r="F522"/>
  <c r="F521"/>
  <c r="F520"/>
  <c r="F519"/>
  <c r="F518"/>
  <c r="F517"/>
  <c r="F516"/>
  <c r="F515"/>
  <c r="F514"/>
  <c r="F513"/>
  <c r="F512"/>
  <c r="F511"/>
  <c r="F510"/>
  <c r="F509"/>
  <c r="F508"/>
  <c r="E507"/>
  <c r="F507" s="1"/>
  <c r="E506"/>
  <c r="F506" s="1"/>
  <c r="F505"/>
  <c r="E504"/>
  <c r="F504" s="1"/>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E423"/>
  <c r="F423" s="1"/>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E300"/>
  <c r="F300" s="1"/>
  <c r="F299"/>
  <c r="F298"/>
  <c r="F297"/>
  <c r="F296"/>
  <c r="F295"/>
  <c r="E294"/>
  <c r="F294" s="1"/>
  <c r="F293"/>
  <c r="F292"/>
  <c r="F291"/>
  <c r="F290"/>
  <c r="F289"/>
  <c r="F288"/>
  <c r="E287"/>
  <c r="F287" s="1"/>
  <c r="F286"/>
  <c r="F285"/>
  <c r="F284"/>
  <c r="F283"/>
  <c r="F282"/>
  <c r="F281"/>
  <c r="F280"/>
  <c r="E279"/>
  <c r="F279" s="1"/>
  <c r="F278"/>
  <c r="F277"/>
  <c r="F276"/>
  <c r="F275"/>
  <c r="F274"/>
  <c r="F273"/>
  <c r="F272"/>
  <c r="F271"/>
  <c r="F270"/>
  <c r="F269"/>
  <c r="F268"/>
  <c r="F267"/>
  <c r="E266"/>
  <c r="F266" s="1"/>
  <c r="E265"/>
  <c r="F265" s="1"/>
  <c r="F264"/>
  <c r="F263"/>
  <c r="E262"/>
  <c r="F262" s="1"/>
  <c r="F261"/>
  <c r="F260"/>
  <c r="F259"/>
  <c r="F258"/>
  <c r="F257"/>
  <c r="F256"/>
  <c r="F255"/>
  <c r="F254"/>
  <c r="F253"/>
  <c r="F252"/>
  <c r="F251"/>
  <c r="F250"/>
  <c r="E249"/>
  <c r="F249" s="1"/>
  <c r="E248"/>
  <c r="F248" s="1"/>
  <c r="F247"/>
  <c r="E246"/>
  <c r="F246" s="1"/>
  <c r="F245"/>
  <c r="F244"/>
  <c r="F243"/>
  <c r="F242"/>
  <c r="F241"/>
  <c r="F240"/>
  <c r="E239"/>
  <c r="F239" s="1"/>
  <c r="F238"/>
  <c r="F237"/>
  <c r="F236"/>
  <c r="F235"/>
  <c r="E234"/>
  <c r="F234" s="1"/>
  <c r="F233"/>
  <c r="F232"/>
  <c r="F231"/>
  <c r="E230"/>
  <c r="F230" s="1"/>
  <c r="E229"/>
  <c r="F229" s="1"/>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2"/>
  <c r="F131"/>
  <c r="F130"/>
  <c r="F129"/>
  <c r="F128"/>
  <c r="F127"/>
  <c r="F126"/>
  <c r="F125"/>
  <c r="F124"/>
  <c r="F123"/>
  <c r="F122"/>
  <c r="F121"/>
  <c r="F120"/>
  <c r="F119"/>
  <c r="F118"/>
  <c r="F117"/>
  <c r="E116"/>
  <c r="F116" s="1"/>
  <c r="F115"/>
  <c r="F114"/>
  <c r="F113"/>
  <c r="F112"/>
  <c r="E111"/>
  <c r="F111" s="1"/>
  <c r="F110"/>
  <c r="F109"/>
  <c r="F108"/>
  <c r="F107"/>
  <c r="F106"/>
  <c r="F105"/>
  <c r="F104"/>
  <c r="F103"/>
  <c r="F102"/>
  <c r="F101"/>
  <c r="F100"/>
  <c r="F99"/>
  <c r="F98"/>
  <c r="F97"/>
  <c r="F96"/>
  <c r="F95"/>
  <c r="F94"/>
  <c r="F93"/>
  <c r="F92"/>
  <c r="F91"/>
  <c r="F90"/>
  <c r="F89"/>
  <c r="F88"/>
  <c r="F87"/>
  <c r="F86"/>
  <c r="F85"/>
  <c r="F84"/>
  <c r="F83"/>
  <c r="F82"/>
  <c r="F81"/>
  <c r="F80"/>
  <c r="F79"/>
  <c r="E78"/>
  <c r="F78" s="1"/>
  <c r="F77"/>
  <c r="E75"/>
  <c r="F74"/>
  <c r="F73"/>
  <c r="E72"/>
  <c r="F72" s="1"/>
  <c r="E71"/>
  <c r="F71" s="1"/>
  <c r="F70"/>
  <c r="F69"/>
  <c r="E67"/>
  <c r="F66"/>
  <c r="F65"/>
  <c r="F64"/>
  <c r="F63"/>
  <c r="F62"/>
  <c r="F61"/>
  <c r="F60"/>
  <c r="F59"/>
  <c r="F58"/>
  <c r="F57"/>
  <c r="F56"/>
  <c r="F55"/>
  <c r="E54"/>
  <c r="F54" s="1"/>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F4"/>
  <c r="F3"/>
  <c r="F2"/>
  <c r="F1371" i="6"/>
  <c r="F1370"/>
  <c r="F1369"/>
  <c r="F1368"/>
  <c r="F1353"/>
  <c r="F1352"/>
  <c r="F1319"/>
  <c r="F1317"/>
  <c r="F1303"/>
  <c r="F1299"/>
  <c r="F1296"/>
  <c r="F1295"/>
  <c r="F1294"/>
  <c r="F1292"/>
  <c r="F1291"/>
  <c r="F1157"/>
  <c r="F1155"/>
  <c r="F1154"/>
  <c r="F1153"/>
  <c r="F1151"/>
  <c r="F1150"/>
  <c r="F1073"/>
  <c r="F1072"/>
  <c r="F1071"/>
  <c r="F1070"/>
  <c r="F1069"/>
  <c r="F1068"/>
  <c r="F1067"/>
  <c r="F1044"/>
  <c r="F1043"/>
  <c r="F1033"/>
  <c r="F1032"/>
  <c r="F1031"/>
  <c r="F1030"/>
  <c r="F1015"/>
  <c r="F1014"/>
  <c r="F981"/>
  <c r="F979"/>
  <c r="F965"/>
  <c r="F961"/>
  <c r="F958"/>
  <c r="F957"/>
  <c r="F956"/>
  <c r="F954"/>
  <c r="F953"/>
  <c r="F819"/>
  <c r="F817"/>
  <c r="F816"/>
  <c r="F815"/>
  <c r="F813"/>
  <c r="F812"/>
  <c r="F735"/>
  <c r="F734"/>
  <c r="F733"/>
  <c r="F732"/>
  <c r="F731"/>
  <c r="F730"/>
  <c r="F729"/>
  <c r="F728"/>
  <c r="F705"/>
  <c r="F680"/>
  <c r="F643"/>
  <c r="F642"/>
  <c r="F641"/>
  <c r="F545"/>
  <c r="F544"/>
  <c r="F543"/>
  <c r="F542"/>
  <c r="F541"/>
  <c r="F340"/>
  <c r="F304"/>
  <c r="F274"/>
  <c r="F273"/>
  <c r="F272"/>
  <c r="F265"/>
  <c r="F264"/>
  <c r="F263"/>
  <c r="F262"/>
  <c r="F261"/>
  <c r="F1378"/>
  <c r="F1377"/>
  <c r="F1376"/>
  <c r="F1375"/>
  <c r="F1374"/>
  <c r="F1373"/>
  <c r="F1372"/>
  <c r="F1367"/>
  <c r="F1330"/>
  <c r="F1329"/>
  <c r="F1328"/>
  <c r="F1327"/>
  <c r="F1326"/>
  <c r="F1325"/>
  <c r="F1324"/>
  <c r="F1320"/>
  <c r="F1316"/>
  <c r="F1315"/>
  <c r="F1314"/>
  <c r="F1313"/>
  <c r="F1312"/>
  <c r="F1311"/>
  <c r="F1310"/>
  <c r="F1309"/>
  <c r="F1308"/>
  <c r="F1307"/>
  <c r="F1306"/>
  <c r="F1305"/>
  <c r="F1304"/>
  <c r="F1302"/>
  <c r="F1300"/>
  <c r="F1297"/>
  <c r="F1293"/>
  <c r="F1290"/>
  <c r="F1156"/>
  <c r="F1152"/>
  <c r="F1140"/>
  <c r="F1139"/>
  <c r="F1138"/>
  <c r="F1137"/>
  <c r="F1136"/>
  <c r="F1135"/>
  <c r="F1134"/>
  <c r="F1133"/>
  <c r="F1132"/>
  <c r="F1131"/>
  <c r="F1130"/>
  <c r="F1129"/>
  <c r="F1128"/>
  <c r="F1127"/>
  <c r="F1126"/>
  <c r="F1125"/>
  <c r="F1124"/>
  <c r="F1123"/>
  <c r="F1122"/>
  <c r="F1121"/>
  <c r="F1120"/>
  <c r="F1119"/>
  <c r="F1118"/>
  <c r="F1117"/>
  <c r="F1116"/>
  <c r="F1115"/>
  <c r="F1114"/>
  <c r="F1113"/>
  <c r="F1112"/>
  <c r="F1111"/>
  <c r="F1110"/>
  <c r="F1109"/>
  <c r="F1108"/>
  <c r="F1107"/>
  <c r="F1106"/>
  <c r="F1105"/>
  <c r="F1100"/>
  <c r="F1099"/>
  <c r="F1098"/>
  <c r="F1097"/>
  <c r="F1096"/>
  <c r="F1095"/>
  <c r="F1094"/>
  <c r="F1093"/>
  <c r="F1092"/>
  <c r="F1091"/>
  <c r="F1090"/>
  <c r="F1089"/>
  <c r="F1088"/>
  <c r="F1087"/>
  <c r="F1086"/>
  <c r="F1080"/>
  <c r="F1079"/>
  <c r="F1078"/>
  <c r="F1077"/>
  <c r="F1076"/>
  <c r="F1075"/>
  <c r="F1074"/>
  <c r="F1066"/>
  <c r="F1065"/>
  <c r="F1064"/>
  <c r="F1063"/>
  <c r="F1062"/>
  <c r="F1061"/>
  <c r="F1060"/>
  <c r="F1059"/>
  <c r="F1058"/>
  <c r="F1057"/>
  <c r="F1056"/>
  <c r="F1055"/>
  <c r="F1054"/>
  <c r="F1053"/>
  <c r="F1052"/>
  <c r="F1051"/>
  <c r="F1050"/>
  <c r="F1049"/>
  <c r="F1048"/>
  <c r="F1047"/>
  <c r="F1046"/>
  <c r="F1045"/>
  <c r="F1077" i="4"/>
  <c r="F1076"/>
  <c r="F1005"/>
  <c r="F1000"/>
  <c r="F986"/>
  <c r="F979"/>
  <c r="F978"/>
  <c r="F972"/>
  <c r="F969"/>
  <c r="F967"/>
  <c r="F962"/>
  <c r="F963"/>
  <c r="F964"/>
  <c r="F965"/>
  <c r="F966"/>
  <c r="F960"/>
  <c r="F938"/>
  <c r="F931"/>
  <c r="F932"/>
  <c r="F933"/>
  <c r="F935"/>
  <c r="F937"/>
  <c r="E939"/>
  <c r="F939" s="1"/>
  <c r="E936"/>
  <c r="F936" s="1"/>
  <c r="E934"/>
  <c r="F934" s="1"/>
  <c r="F663"/>
  <c r="F662"/>
  <c r="F277"/>
  <c r="F81"/>
  <c r="F1075"/>
  <c r="F1074"/>
  <c r="F1073"/>
  <c r="F1072"/>
  <c r="F1071"/>
  <c r="F1070"/>
  <c r="F1069"/>
  <c r="F1068"/>
  <c r="F1067"/>
  <c r="F1066"/>
  <c r="F1065"/>
  <c r="F1064"/>
  <c r="F1063"/>
  <c r="F1062"/>
  <c r="F1061"/>
  <c r="F1060"/>
  <c r="F1059"/>
  <c r="F1058"/>
  <c r="F1057"/>
  <c r="F1056"/>
  <c r="F1055"/>
  <c r="F1054"/>
  <c r="F1053"/>
  <c r="F1052"/>
  <c r="F1051"/>
  <c r="F1050"/>
  <c r="F1049"/>
  <c r="F1048"/>
  <c r="F1047"/>
  <c r="F1046"/>
  <c r="F1045"/>
  <c r="F1044"/>
  <c r="F1043"/>
  <c r="F1042"/>
  <c r="F1041"/>
  <c r="F1040"/>
  <c r="F1039"/>
  <c r="F1038"/>
  <c r="F1037"/>
  <c r="F1036"/>
  <c r="F1035"/>
  <c r="F1034"/>
  <c r="F1033"/>
  <c r="F1032"/>
  <c r="F1031"/>
  <c r="F1030"/>
  <c r="F1029"/>
  <c r="F1028"/>
  <c r="F1027"/>
  <c r="F1026"/>
  <c r="F1025"/>
  <c r="F1024"/>
  <c r="F1023"/>
  <c r="F1022"/>
  <c r="F1021"/>
  <c r="F1020"/>
  <c r="F1019"/>
  <c r="F1018"/>
  <c r="F1017"/>
  <c r="F1016"/>
  <c r="F1015"/>
  <c r="F1014"/>
  <c r="F1013"/>
  <c r="F1012"/>
  <c r="F1011"/>
  <c r="F1010"/>
  <c r="F1009"/>
  <c r="F1008"/>
  <c r="F1007"/>
  <c r="F1006"/>
  <c r="F1004"/>
  <c r="F1003"/>
  <c r="F1002"/>
  <c r="F1001"/>
  <c r="F999"/>
  <c r="F998"/>
  <c r="F997"/>
  <c r="F996"/>
  <c r="F995"/>
  <c r="F994"/>
  <c r="F993"/>
  <c r="F992"/>
  <c r="F991"/>
  <c r="F990"/>
  <c r="F989"/>
  <c r="F988"/>
  <c r="F987"/>
  <c r="F985"/>
  <c r="F984"/>
  <c r="F983"/>
  <c r="F982"/>
  <c r="F981"/>
  <c r="F977"/>
  <c r="F976"/>
  <c r="F975"/>
  <c r="F974"/>
  <c r="F973"/>
  <c r="F971"/>
  <c r="F970"/>
  <c r="F968"/>
  <c r="F961"/>
  <c r="F959"/>
  <c r="F958"/>
  <c r="F957"/>
  <c r="F956"/>
  <c r="F955"/>
  <c r="F954"/>
  <c r="F953"/>
  <c r="F952"/>
  <c r="F951"/>
  <c r="F950"/>
  <c r="F949"/>
  <c r="F948"/>
  <c r="F943"/>
  <c r="F942"/>
  <c r="F941"/>
  <c r="F940"/>
  <c r="F930"/>
  <c r="F929"/>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6"/>
  <c r="F275"/>
  <c r="F274"/>
  <c r="F273"/>
  <c r="F272"/>
  <c r="F271"/>
  <c r="F270"/>
  <c r="F269"/>
  <c r="F268"/>
  <c r="F267"/>
  <c r="F266"/>
  <c r="F265"/>
  <c r="F264"/>
  <c r="F263"/>
  <c r="F262"/>
  <c r="F261"/>
  <c r="F260"/>
  <c r="F259"/>
  <c r="E258"/>
  <c r="F258" s="1"/>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F4"/>
  <c r="F3"/>
  <c r="F2"/>
  <c r="F584" i="7" l="1"/>
</calcChain>
</file>

<file path=xl/sharedStrings.xml><?xml version="1.0" encoding="utf-8"?>
<sst xmlns="http://schemas.openxmlformats.org/spreadsheetml/2006/main" count="17069" uniqueCount="948">
  <si>
    <t>Entidad</t>
  </si>
  <si>
    <t>Material</t>
  </si>
  <si>
    <t>Cantidad Estimada</t>
  </si>
  <si>
    <t>Unidad Medida Estimada</t>
  </si>
  <si>
    <t>Costo Unidad Estimado</t>
  </si>
  <si>
    <t>costo total estimado</t>
  </si>
  <si>
    <t>Dane</t>
  </si>
  <si>
    <t>2.1 Proyectar Respuesta A Los Municipios Sobre Estratificaciones Urbanas</t>
  </si>
  <si>
    <t>Tiquetes Aéreos</t>
  </si>
  <si>
    <t>Global</t>
  </si>
  <si>
    <t>2.2 Proyectar Respuesta A Los Municipios Sobre Estratifcaciones De Centros Poblados</t>
  </si>
  <si>
    <t>24.13 Apoyar Los Procesos De Capacitacion Requeridos Dentro De La Dig</t>
  </si>
  <si>
    <t>3.1 Proyectar Respuesta A Los Municipios Sobre Estratificaciones Rurales</t>
  </si>
  <si>
    <t>3.2 Revisión Y Emisión De Respuesta A Los Municipios Sobre Estratificaciones Rurales</t>
  </si>
  <si>
    <t>4.2 Revisar Los Estudios De Uafpm</t>
  </si>
  <si>
    <t>Abril 26/2013 Convenio Inter. Resguardo Indigena</t>
  </si>
  <si>
    <t>Otros gastos generales</t>
  </si>
  <si>
    <t>Actualización Y Descarga Del Directorio Del Año 2013, En Las Direcciones Territoriales Y Subsedes</t>
  </si>
  <si>
    <t>Adecuación De Sedes Y Subsedes</t>
  </si>
  <si>
    <t>Administración Página Web</t>
  </si>
  <si>
    <t>Adoptar Y/O Adaptar Nomenclaturas Y Clasificaciones Requeridas Por La Dscn</t>
  </si>
  <si>
    <t>Adquisición De Libros Y Revistas - Otro 032</t>
  </si>
  <si>
    <t>Adquisición Switches De Borde</t>
  </si>
  <si>
    <t>Almohadilla Dactilar - Pap 008</t>
  </si>
  <si>
    <t>Unidad</t>
  </si>
  <si>
    <t>Arrendamiento de equipo de computo</t>
  </si>
  <si>
    <t>Arrendamientos</t>
  </si>
  <si>
    <t>Equipo</t>
  </si>
  <si>
    <t>unidad</t>
  </si>
  <si>
    <t>Arrendamiento de Puesto de trabajo</t>
  </si>
  <si>
    <t>Puesto</t>
  </si>
  <si>
    <t>Asistenacia A Territoriales Eah 2012</t>
  </si>
  <si>
    <t>Asistencia Técnica A Sedes Y Subsedes</t>
  </si>
  <si>
    <t>Asistencia Técnica Sedes Y Subsedes</t>
  </si>
  <si>
    <t>Asistencia Técnica, Operativa Y Metodológica Durante Proceso De Recolección Edit Industria Vi</t>
  </si>
  <si>
    <t>Maro 22/2013 Desarrollo Del Programa Proteccion Y Servicios Sociales</t>
  </si>
  <si>
    <t>Bayeta - Ins 040</t>
  </si>
  <si>
    <t>Mtr</t>
  </si>
  <si>
    <t>Bisturi - Pap 020</t>
  </si>
  <si>
    <t>Bobina Anillo Doble Cero, Paso  3:1 (1/4) 6Mm Por 80.000 Loops (Anillos)</t>
  </si>
  <si>
    <t>Bobina Anillo Doble Cero, Paso  3:1 (1/2) 12.7 Mm  Por 24.000 Loops (Anillos)</t>
  </si>
  <si>
    <t>Argollas Para Encuadernadora Metalica Doble  Twin Loop - Tamaño Carta - 1/2 Pulgada – (12 Mm)  Cajas X 100 Unidades</t>
  </si>
  <si>
    <t>Argollas Para Encuadernadora Metalica Doble  Twin Loop - Tamaño Carta - 1/4 Pulgada - (6 Mm)  Cajas X 100 Unidades</t>
  </si>
  <si>
    <t>Argollas Para Encuadernadora Metalica Doble  Twin Loop - Tamaño Oficio - 1/2 Pulgada (12 Mm) Cajas X 100 Unidades</t>
  </si>
  <si>
    <t>Argollas Para Encuadernadora Metalica Doble  Twin Loop Tamaño Oficio - 1/4 Pulgada (6 Mm)  Cajas X 100 Unidades</t>
  </si>
  <si>
    <t>Carátulas Para Encuadernación Polipropileno Transparente - Tamaño Carta ( Paquete De 50 Unidades)</t>
  </si>
  <si>
    <t>Paquete</t>
  </si>
  <si>
    <t>Carátulas Para Encuadernación Polipropileno Transparente - Tamaño Oficio ( Paquete De 50 Unidades)</t>
  </si>
  <si>
    <t>Bisturi Grande</t>
  </si>
  <si>
    <t>Block  Media Carta - Pap 021</t>
  </si>
  <si>
    <t>Block Carta - Pap 022</t>
  </si>
  <si>
    <t>Block Carta Rayado - Pap 023</t>
  </si>
  <si>
    <t>Block Cuadriculado Carta - Pap 024</t>
  </si>
  <si>
    <t>Boligrafo - Pap 031</t>
  </si>
  <si>
    <t>Boligrafo Borrable - Pap 032</t>
  </si>
  <si>
    <t>Boligrafo Mina Azul - Pap 034</t>
  </si>
  <si>
    <t>Boligrafo Mina Negra - Pap 035</t>
  </si>
  <si>
    <t>Boligrafo Mina Negra Borrable - Pap 036</t>
  </si>
  <si>
    <t>Boligrafo Mina Roja - Pap 037</t>
  </si>
  <si>
    <t>Boligrafo Mina Verde - Pap 038</t>
  </si>
  <si>
    <t>Boligrafo Mina Violeta - Pap 039</t>
  </si>
  <si>
    <t>Boligrafo Punta Retractil Azul - Pap 040</t>
  </si>
  <si>
    <t>Boligrafo Punta Retractil Negro - Pap 041</t>
  </si>
  <si>
    <t>Boligrafo Punta Retractil Rojo - Pap 042</t>
  </si>
  <si>
    <t>Boligrafo Varios Colores - Pap 043</t>
  </si>
  <si>
    <t>Bolsa Plastica 110 X 120 Cal 5 - Pap 052</t>
  </si>
  <si>
    <t>Bolsa PlãStica 15 X 120Cm Cal 5</t>
  </si>
  <si>
    <t>Bolsa Plastica 26 X 35 Cm Cal. 3 - Pap 060</t>
  </si>
  <si>
    <t>Bolsa Plastica 30 X 45 Calibre 5 - Pap 064</t>
  </si>
  <si>
    <t>Bolsa PlãStica 40X45 Cm</t>
  </si>
  <si>
    <t>Bolsa Plástica 46 X 50Cm Calibre 5</t>
  </si>
  <si>
    <t>Bolsa Plastica 50 X 50 Cm Cal. 5 - Pap 079</t>
  </si>
  <si>
    <t>Bolsas Plasticas 14X20 Cal 3 - Pap 091</t>
  </si>
  <si>
    <t>Bolsas Plasticas 14X26 - Pap 092</t>
  </si>
  <si>
    <t>Borrador  De Nata - Pap 099</t>
  </si>
  <si>
    <t>Borrador Para Tablero - Pap 101</t>
  </si>
  <si>
    <t>Cachucha - Ins 104</t>
  </si>
  <si>
    <t>Caja De Carton 32 X 41 X 32 - Pap 118</t>
  </si>
  <si>
    <t>Caja De Carton 42 X 32  X 32 - Pap 123</t>
  </si>
  <si>
    <t>Capacitación Para El Personal De Bancos De Datos Y Centros De Información I Semestre</t>
  </si>
  <si>
    <t>Capacitación Formación de Formadores</t>
  </si>
  <si>
    <t>Capacitación, Bienestar Social Y Estímulos - Otro 043</t>
  </si>
  <si>
    <t>Cajas De Carton Microcorrugado - Pap 129</t>
  </si>
  <si>
    <t>Carpeta Aleta Carta - Pap 133</t>
  </si>
  <si>
    <t>Carpeta Aleta Horizontal Oficio</t>
  </si>
  <si>
    <t>Carpeta Aleta Oficio - Pap 134</t>
  </si>
  <si>
    <t>Carpeta Celugia Vertical Oficio - Pap 136</t>
  </si>
  <si>
    <t>Carpeta Celuguia Horizontal Carta - Pap 139</t>
  </si>
  <si>
    <t>Carpeta Celuguia Horizontal Oficio - Pap 140</t>
  </si>
  <si>
    <t>Carpeta Celuguia Vertical Oficio</t>
  </si>
  <si>
    <t>Carpeta Colgante Oficio - Pap 142</t>
  </si>
  <si>
    <t>Carpeta Colgante Varilla Oficio - Pap 143</t>
  </si>
  <si>
    <t>Carpeta De Presentacion - Pap 145</t>
  </si>
  <si>
    <t>Carpeta Legajadora Plastica - Pap 146</t>
  </si>
  <si>
    <t>Carpeta Minibisel Oficio - Pap 147</t>
  </si>
  <si>
    <t>Cartucho Lexmark 10N0016 Negro - Pap 156</t>
  </si>
  <si>
    <t>Cartulina Carta - Pap 158</t>
  </si>
  <si>
    <t>Cartulina Carta Bristol Blanca X 10 - Pap 159</t>
  </si>
  <si>
    <t>Paquete X 10 Und</t>
  </si>
  <si>
    <t>Cartulina Oficio - Pap 162</t>
  </si>
  <si>
    <t>Cd Formato Dvd Rw - Pap 169</t>
  </si>
  <si>
    <t>Cd Formato Dvd-R - Pap 170</t>
  </si>
  <si>
    <t>Cd Generico - Pap 171</t>
  </si>
  <si>
    <t>Cd Regrabable</t>
  </si>
  <si>
    <t>Cd Regrabable - Pap 172</t>
  </si>
  <si>
    <t>Cd Rw 700 Mb Con Estuche - Pap 173</t>
  </si>
  <si>
    <t>Cd-Rw Regravable - Pap 176</t>
  </si>
  <si>
    <t>Chaleco Logo Dane - Ins 139</t>
  </si>
  <si>
    <t>Chinches - Pap 179</t>
  </si>
  <si>
    <t>Caja</t>
  </si>
  <si>
    <t>Chinches X 50 Unid. - Pap 180</t>
  </si>
  <si>
    <t>Cinta  Pegante Angosta</t>
  </si>
  <si>
    <t>Rollo</t>
  </si>
  <si>
    <t>Cinta Adhesiva Invisible - Pap 185</t>
  </si>
  <si>
    <t>Cinta De Empaque - Pap 190</t>
  </si>
  <si>
    <t>Cinta De Enmascarar Ancha - Pap 191</t>
  </si>
  <si>
    <t>Cinta De Enmascarar Angosta - Pap 193</t>
  </si>
  <si>
    <t>Cinta De Enmascarar De 24 Mm X 40 Mts - Pap 194</t>
  </si>
  <si>
    <t>Cinta Enmascarar 1"" X 40 - Pap 199</t>
  </si>
  <si>
    <t>Cinta Magica - Pap 215</t>
  </si>
  <si>
    <t>Cinta Pegante Ancha</t>
  </si>
  <si>
    <t>Cinta Pegante Ancha - Pap 224</t>
  </si>
  <si>
    <t>Cinta Pegante Angosta - Pap 225</t>
  </si>
  <si>
    <t>Cinta Pegante Transparente - Pap 227</t>
  </si>
  <si>
    <t>Colbon  Kilo</t>
  </si>
  <si>
    <t>Tarro</t>
  </si>
  <si>
    <t>Colbon - Pap 231</t>
  </si>
  <si>
    <t>Frasco</t>
  </si>
  <si>
    <t>Colbon 225Gr</t>
  </si>
  <si>
    <t>Combustibles Y Lubricantes - Otro 017</t>
  </si>
  <si>
    <t>Computadores de escritorio</t>
  </si>
  <si>
    <t>Control De Cobertura</t>
  </si>
  <si>
    <t>Coordinar Los Procesos De Crítica Y Captura De Información De La Encuesta Anual Manufacturera Eam 2012</t>
  </si>
  <si>
    <t>Compra de cortinas</t>
  </si>
  <si>
    <t>Corrector Lapiz - Pap 237</t>
  </si>
  <si>
    <t>Corrector Liquido - Pap 238</t>
  </si>
  <si>
    <t>Correo - Otro 027</t>
  </si>
  <si>
    <t>Envio</t>
  </si>
  <si>
    <t>Correo 472 Paquetes y valijas</t>
  </si>
  <si>
    <t>Cosedora De Ganchos</t>
  </si>
  <si>
    <t>Cosedora De Ganchos - Pap 242</t>
  </si>
  <si>
    <t>Desarrollar Plan De Capacitación Y Sensiblización Para Las Comunidades Índigenas Ubicadas En Los Departamentos Del Grupo Amazonas De Acción Y Capacitación</t>
  </si>
  <si>
    <t>Cubierta Legajadora No. 13 - Pap 246</t>
  </si>
  <si>
    <t>Diseñar Propuesta Interinstitucional Para La Vinculación De Los Grupos Etnicos Al Srcev</t>
  </si>
  <si>
    <t>Diseño De Estrategias Y Acciones Que Involucren Los Grupos Etnicos En El Sistem A De Estadísticas Vitales</t>
  </si>
  <si>
    <t>Diluyente - Pap 254</t>
  </si>
  <si>
    <t>Dvd-Rw - Pap 264</t>
  </si>
  <si>
    <t>Ejecución, Control Y Seguimiento A La Recolección</t>
  </si>
  <si>
    <t>Equipos Y Maquinas Para Oficina - Otro 015(cortadoras de papel)</t>
  </si>
  <si>
    <t>Equipos Y Maquinas Para Oficina - papel en rollos</t>
  </si>
  <si>
    <t>Equipos Y Maquinas Para Oficina - Otro 015</t>
  </si>
  <si>
    <t>Evaluación Del Operativo De Campo De La Segunda Prueba Piloto De La Enig</t>
  </si>
  <si>
    <t>Folder Az - Pap 275</t>
  </si>
  <si>
    <t>Folder Az - Pap 276</t>
  </si>
  <si>
    <t>Folder Carta Argolla - Pap 277</t>
  </si>
  <si>
    <t>Gancho Clip Corriente</t>
  </si>
  <si>
    <t>Gancho Clip Corriente - Pap 287</t>
  </si>
  <si>
    <t>Gancho Clip Corriente - Pap 288</t>
  </si>
  <si>
    <t>Gancho Clip Mariposa</t>
  </si>
  <si>
    <t>Gancho Clip Mariposa - Pap 289</t>
  </si>
  <si>
    <t>Gancho Clip Mariposa - Pap 290</t>
  </si>
  <si>
    <t>Gancho Cosedora</t>
  </si>
  <si>
    <t>Gancho Cosedora - Pap 291</t>
  </si>
  <si>
    <t>Gancho Cosedora - Pap 292</t>
  </si>
  <si>
    <t>Gancho Cosedora Industrial 12Mm - Pap 295</t>
  </si>
  <si>
    <t>Gancho Grapadora Semiindustrial 9 /23 - Pap 298</t>
  </si>
  <si>
    <t>Gancho Legajador - Pap 299</t>
  </si>
  <si>
    <t>Gancho Legajador Plastico - Pap 300</t>
  </si>
  <si>
    <t>Gancho Legajador Plastico - Pap 301</t>
  </si>
  <si>
    <t>Gancho Velobind 4 Pines - Pap 303</t>
  </si>
  <si>
    <t>Gerenciamiento Procesos  Censo</t>
  </si>
  <si>
    <t>Gasolina Y Acpm</t>
  </si>
  <si>
    <t>Guia Folder - Pap 312</t>
  </si>
  <si>
    <t xml:space="preserve">Implementación De Los Planes De Acción Territorial </t>
  </si>
  <si>
    <t>Implementación Solución De Videoconferencia</t>
  </si>
  <si>
    <t>Hilo Sintetico - Pap 314</t>
  </si>
  <si>
    <t>Indice Para Az - Pap 320</t>
  </si>
  <si>
    <t>Labels Para Cd - Pap 327</t>
  </si>
  <si>
    <t>Labels Para Cd - Pap 328</t>
  </si>
  <si>
    <t>Labels Para Cd Rom Carpetas X 60 Labels</t>
  </si>
  <si>
    <t>Carpeta</t>
  </si>
  <si>
    <t>Lapiz Corrector - Pap 331</t>
  </si>
  <si>
    <t>Lapiz Mina Azul - Pap 334</t>
  </si>
  <si>
    <t>Lapiz Mina Negra - Pap 335</t>
  </si>
  <si>
    <t>Lapiz Mina Roja - Pap 336</t>
  </si>
  <si>
    <t>Lapiz Negro - Pap 338</t>
  </si>
  <si>
    <t>Lapiz Rojo - Pap 339</t>
  </si>
  <si>
    <t>Lapiz Varios Colores - Pap 340</t>
  </si>
  <si>
    <t>Libreta Carta Rayada</t>
  </si>
  <si>
    <t>Libreta Cuadriculada - Pap 346</t>
  </si>
  <si>
    <t>Libreta Media Carta - Pap 347</t>
  </si>
  <si>
    <t>Libreta Rayada - Pap 351</t>
  </si>
  <si>
    <t>Libreta Rayada Amarilla - Pap 352</t>
  </si>
  <si>
    <t>Libreta Taquigrafia - Pap 353</t>
  </si>
  <si>
    <t>Liderar Operativo Sipsa Abril</t>
  </si>
  <si>
    <t>Maletin - Ins 320</t>
  </si>
  <si>
    <t>Mantilla Para Rotativa</t>
  </si>
  <si>
    <t>Marcador - Pap 369</t>
  </si>
  <si>
    <t>Marcador Borrable - Pap 370</t>
  </si>
  <si>
    <t>Marcador Borraseco Azul - Pap 372</t>
  </si>
  <si>
    <t>Marcador Borraseco Negro - Pap 373</t>
  </si>
  <si>
    <t>Marcador Borraseco Rojo - Pap 374</t>
  </si>
  <si>
    <t>Marcador Para Acetato - Pap 377</t>
  </si>
  <si>
    <t>Marcador Para Acetato Borrable - Pap 378</t>
  </si>
  <si>
    <t>Marcador Permanente - Pap 380</t>
  </si>
  <si>
    <t>Marcador Permanente - Pap 381</t>
  </si>
  <si>
    <t>Marcador Permanente Delgado - Pap 382</t>
  </si>
  <si>
    <t>Marcador Permanente Negro</t>
  </si>
  <si>
    <t>Marcador Seco - Pap 384</t>
  </si>
  <si>
    <t>Marcador Seco - Varios Colores</t>
  </si>
  <si>
    <t>Micropunta - Pap 386</t>
  </si>
  <si>
    <t>Micropunta Varios Colores - Pap 388</t>
  </si>
  <si>
    <t>Minas 0.7 - Pap 390</t>
  </si>
  <si>
    <t>Tubo</t>
  </si>
  <si>
    <t>Mobiliario Y Enseres - Otro 016</t>
  </si>
  <si>
    <t>Monitoreo De Seguimiento</t>
  </si>
  <si>
    <t>Monitoreo Del Trabajo De Campo Temática</t>
  </si>
  <si>
    <t>Monitoreo Y Seguimiento A Los Procesos Operativos De La Encuesta De Victimización</t>
  </si>
  <si>
    <t>Mts Iv 2012 - Recolección</t>
  </si>
  <si>
    <t>Otras Compras De Equipos - Otro 013</t>
  </si>
  <si>
    <t>Antivirus institucional</t>
  </si>
  <si>
    <t>Mantenimiento Y Soporte Upss</t>
  </si>
  <si>
    <t>Solución Tecnológica Backup inf. Generada</t>
  </si>
  <si>
    <t>Soporte Solución Firewall</t>
  </si>
  <si>
    <t>Soporte Técnico Plataforma Oracle</t>
  </si>
  <si>
    <t>Almacenamiento y custodia medios magnéticos</t>
  </si>
  <si>
    <t>Otros Gastos Por Impresos Y Publicaciones - Otro 034</t>
  </si>
  <si>
    <t>Papel en rollos y resmas</t>
  </si>
  <si>
    <t>Impresión</t>
  </si>
  <si>
    <t>Cartilla</t>
  </si>
  <si>
    <t>Papel Autoadhesivo - Pap 400</t>
  </si>
  <si>
    <t>Fotocopias</t>
  </si>
  <si>
    <t>Otros Tranportes</t>
  </si>
  <si>
    <t>Transporte</t>
  </si>
  <si>
    <t>Papel Bond 60Gr 26Cm  De Ancho X 90 Dia. X 3"" Cono - Pap 404</t>
  </si>
  <si>
    <t>Kilo</t>
  </si>
  <si>
    <t>Papel Bond 60Gr 70 X 100 Cm - Pap 407</t>
  </si>
  <si>
    <t>Resma</t>
  </si>
  <si>
    <t xml:space="preserve">Papel Bond 75 Gr </t>
  </si>
  <si>
    <t>Papel Bond 75 Gr 60 X 90 Cm - Pap 408</t>
  </si>
  <si>
    <t>Papel Bond 75 Gr 70 X 100 Cm - Pap 410</t>
  </si>
  <si>
    <t>Pliego</t>
  </si>
  <si>
    <t>Papel Bond 75Gr 70X100 Mts - Pap 413</t>
  </si>
  <si>
    <t>Papel Bond 75Gr Fotocopia Carta - Pap 414</t>
  </si>
  <si>
    <t>Papel Bond 75Gr Fotocopia Carta - Pap 415</t>
  </si>
  <si>
    <t>Papel Bond 75Gr Fotocopia Extraoficio - Pap 416</t>
  </si>
  <si>
    <t>Papel Bond 75Gr Fotocopia Extraoficio - Pap 417</t>
  </si>
  <si>
    <t>Papel Bond 75Gr Fotocopia Oficio</t>
  </si>
  <si>
    <t>Papel Bond 75Gr Fotocopia Oficio - Pap 418</t>
  </si>
  <si>
    <t>Papel Bond 75Gr Fotocopia Oficio - Pap 419</t>
  </si>
  <si>
    <t>Papel Bond 90 Gr 70 X 100 Cm - Pap 420</t>
  </si>
  <si>
    <t>Papel Bond 90Gr Fotocopia Carta</t>
  </si>
  <si>
    <t>Papel Bond 90Gr Fotocopia Carta - Pap 422</t>
  </si>
  <si>
    <t>Papel Esmaltado  De 115 Gr De 70 X 100 - Pap 429</t>
  </si>
  <si>
    <t>Papel Fax</t>
  </si>
  <si>
    <t>Papel Kimberly  90Gr 70 X 100 Cm - Pap 444</t>
  </si>
  <si>
    <t>Papel Kimberly Blanco 220 Gr 70 X 100 - Pap 446</t>
  </si>
  <si>
    <t>Papel Propalcote De 160 Gr. De 70 X 100</t>
  </si>
  <si>
    <t>Papel Silueta - Pap 455</t>
  </si>
  <si>
    <t>Pegante En Barra</t>
  </si>
  <si>
    <t>Pasajes</t>
  </si>
  <si>
    <t>Pegante En Barra - Pap 467</t>
  </si>
  <si>
    <t>Perforadora - Pap 476</t>
  </si>
  <si>
    <t>Perforadora Estandar Oficina - Pap 477</t>
  </si>
  <si>
    <t>Planchas Para Maquina Kord Por Las Dos Caras</t>
  </si>
  <si>
    <t>Pliegos De Bristol De 160 Gr. De 70 X 100</t>
  </si>
  <si>
    <t>Planta Telefónica</t>
  </si>
  <si>
    <t>Pliegos De Propalcote De 240 Gr De 70 X 100</t>
  </si>
  <si>
    <t>Pliegos De Teslin-10 Gr. De 70 X 100</t>
  </si>
  <si>
    <t>Porta Escarapela - Pap 497</t>
  </si>
  <si>
    <t>Portadocumentos - Pap 499</t>
  </si>
  <si>
    <t>Portaminas 0.7</t>
  </si>
  <si>
    <t>Portaminas 0.7 - Pap 503</t>
  </si>
  <si>
    <t>Portaminas 0.7 - Pap 504</t>
  </si>
  <si>
    <t>Pos-It Banderita - Pap 506</t>
  </si>
  <si>
    <t>Pos-It Banderita - Pap 507</t>
  </si>
  <si>
    <t>Pos-It Grande - Pap 508</t>
  </si>
  <si>
    <t>Pos-It Mediano - Pap 509</t>
  </si>
  <si>
    <t>Pos-It Mediano - Pap 510</t>
  </si>
  <si>
    <t>Pos-It Pequeño - Pap 511</t>
  </si>
  <si>
    <t>Regla Plastica 30 Cm - Pap 523</t>
  </si>
  <si>
    <t>Presentación De Comparativo De Variables Para Odm</t>
  </si>
  <si>
    <t>Presentación Grupo Y Temas De Trabajo Estadísticas De  Género</t>
  </si>
  <si>
    <t xml:space="preserve">Realización De Ruedas De Prensa </t>
  </si>
  <si>
    <t>Realización Programas De Difusión I Trimestre</t>
  </si>
  <si>
    <t>Realización Programas De Difusión Ii Trimestre</t>
  </si>
  <si>
    <t>Realización Programas De Difusión Iii Trimestre</t>
  </si>
  <si>
    <t>Realización Pruebas Escritorio, Simulación, Campo, Consulta Con Usuarios</t>
  </si>
  <si>
    <t>Realizar El Seguimiento Al Operativo De Recolección Eai-2012</t>
  </si>
  <si>
    <t>Realizar Entrenamiento Para La Eai 2012</t>
  </si>
  <si>
    <t>Reglilla Guillotina</t>
  </si>
  <si>
    <t>Repuesto Para Portaminas 0.7 - Pap 531</t>
  </si>
  <si>
    <t>Resaltador</t>
  </si>
  <si>
    <t>Resaltador - Pap 533</t>
  </si>
  <si>
    <t>Resaltador - Pap 534</t>
  </si>
  <si>
    <t>Resaltador Caja X 10 - Pap 536</t>
  </si>
  <si>
    <t>Rollo De Acetato Calibre 6 De 1.50 M (170M)</t>
  </si>
  <si>
    <t>Revisión De Procesos De La Territoriales</t>
  </si>
  <si>
    <t>Revisión Y Ajustes A Los Instrumentos De Implementación Del Plan De Fortalecimiento</t>
  </si>
  <si>
    <t>Revisión Y Ajustes A Planes De Acción Territoriales</t>
  </si>
  <si>
    <t>Revisión Y Validación De Las Proyecciones De Pob Municipal Por Grupos Especiales De Edad, Área Y Sexo, Según Quincenas, De Acuerdo Requerimientos Dimpe.</t>
  </si>
  <si>
    <t>Sacagancho</t>
  </si>
  <si>
    <t>Sacaganchos - Pap 549</t>
  </si>
  <si>
    <t>Seguimiento Al Funcionamiento De Los Comité De Estadísticas Vitales En Los Territorios</t>
  </si>
  <si>
    <t xml:space="preserve">Seguimiento Temático Y Operativo  A La Recolección </t>
  </si>
  <si>
    <t>Seminario De Capacitación Para Direcciones Territoriales Y Subsedes</t>
  </si>
  <si>
    <t>Sensibilizar Y Capacitar A Las Territales Del Dane  En Los Temas Contemplados En El Programa De Asesorías Y Asistencia Técnica Del Dane</t>
  </si>
  <si>
    <t>Separador Plastico - Pap 552</t>
  </si>
  <si>
    <t>Separadores Para Az - Pap 553</t>
  </si>
  <si>
    <t>Servicio De Cafeteria Y Restaurante - Otro 023</t>
  </si>
  <si>
    <t>Sobre Blanco Carta - Pap 555</t>
  </si>
  <si>
    <t>Sobre De Manila Carta - Pap 559</t>
  </si>
  <si>
    <t>Sobre De Manila Extraoficio - Pap 560</t>
  </si>
  <si>
    <t>Sobre De Manila Extraoficio - Pap 561</t>
  </si>
  <si>
    <t>Sobre De Manila Oficio</t>
  </si>
  <si>
    <t>Sobre De Manila Oficio - Pap 562</t>
  </si>
  <si>
    <t>Sobre Manila Carta</t>
  </si>
  <si>
    <t>Sobre Manila Carta - Pap 568</t>
  </si>
  <si>
    <t>Sobre Manila Extraoficio</t>
  </si>
  <si>
    <t>Sobre Manila Extraoficio - Pap 570</t>
  </si>
  <si>
    <t>Sobre Manila Media Carta - Pap 571</t>
  </si>
  <si>
    <t>Sobre Manila Oficio - Pap 572</t>
  </si>
  <si>
    <t>Arquitectura Sistemas De Informaciã³N</t>
  </si>
  <si>
    <t>Plan De Contingencia</t>
  </si>
  <si>
    <t>Migraciã³N Ipv6</t>
  </si>
  <si>
    <t>Adquisiciã³N Servidores Y Soluciones De Escritorio</t>
  </si>
  <si>
    <t>Mantenimiento Sistemas De Almacenamiento</t>
  </si>
  <si>
    <t>Mantenimiento Aceleradores Wan</t>
  </si>
  <si>
    <t>Adecuaciã³N Puntos De Red - Voz/Datos</t>
  </si>
  <si>
    <t>Soluciã³N De Virtualziaciã³N</t>
  </si>
  <si>
    <t>Aceleradores Red Wan</t>
  </si>
  <si>
    <t>Prestar el servicio de monitoreo, análisis, gestión de logs,</t>
  </si>
  <si>
    <t>Soporte Servidores Blade</t>
  </si>
  <si>
    <t>switches de borde tecnología gigabit ethernet</t>
  </si>
  <si>
    <t>Arrendamiento De Hosting</t>
  </si>
  <si>
    <t>Actualizaciã³N Y Soporte Licencias De Software Estadã­Stico</t>
  </si>
  <si>
    <t>Plataforma Cursos Virtuales(elearning)</t>
  </si>
  <si>
    <t>Plataforma  Moodle</t>
  </si>
  <si>
    <t>Supervisión Técnica</t>
  </si>
  <si>
    <t>Supervisión Técnica En Sedes Y Subsedes - Por Parte Del Equipo Del Dane Central.</t>
  </si>
  <si>
    <t xml:space="preserve">Supervision Técnica Operativa Desde Dane Central </t>
  </si>
  <si>
    <t>Supervisión Tematica</t>
  </si>
  <si>
    <t>Suscripciones - Otro 033</t>
  </si>
  <si>
    <t>Tomo</t>
  </si>
  <si>
    <t>Tablero - Pap 579</t>
  </si>
  <si>
    <t>Tajalapiz  - Pap 582</t>
  </si>
  <si>
    <t>Tajalapiz - Pap 581</t>
  </si>
  <si>
    <t>Tajalapiz Electrico - Pap 583</t>
  </si>
  <si>
    <t>Tajalapiz Metalico - Pap 584</t>
  </si>
  <si>
    <t>Tijera - Pap 593</t>
  </si>
  <si>
    <t>Tijeras</t>
  </si>
  <si>
    <t>Tijeras - Pap 594</t>
  </si>
  <si>
    <t>Tinta Magenta Process</t>
  </si>
  <si>
    <t>Token</t>
  </si>
  <si>
    <t>Toner Hp 51629A</t>
  </si>
  <si>
    <t>Toner Hp 51645A</t>
  </si>
  <si>
    <t>Toner Hp C4127X - Ton 061</t>
  </si>
  <si>
    <t>Toner Hp Cc364X - Ton 090</t>
  </si>
  <si>
    <t>Toner Hp Laserjet Cc364X - Ton 098</t>
  </si>
  <si>
    <t>Toner Konica Minolta Tn-114 - Ton 133</t>
  </si>
  <si>
    <t>Toner Lexmark 64018Hl - Ton 153</t>
  </si>
  <si>
    <t>Toner Lexmark C734A1Cg Cyan - Ton 155</t>
  </si>
  <si>
    <t>Toner Lexmark C734A1Kg Black - Ton 156</t>
  </si>
  <si>
    <t>Toner Lexmark C734A1Mg Magenta - Ton 157</t>
  </si>
  <si>
    <t>Toner Lexmark C734A1Yg Yellow - Ton 158</t>
  </si>
  <si>
    <t>Toner Lexmark C792De Cyan - Ton 159</t>
  </si>
  <si>
    <t>Toner Lexmark Negro C734A - Ton 165</t>
  </si>
  <si>
    <t>Toner Lexmark T650H - Ton 169</t>
  </si>
  <si>
    <t>Toner Lj P4015 - Ton 171</t>
  </si>
  <si>
    <t>Toner Samsung 4550D - Ton 178</t>
  </si>
  <si>
    <t>Toner Samsung 4551N - Ton 179</t>
  </si>
  <si>
    <t>Tonner C925H4Cg - Impresora Lexmark C925</t>
  </si>
  <si>
    <t>Tonner C925H4Kg - Impresora Lexmark C925</t>
  </si>
  <si>
    <t>Tonner C925H4Mg - Impresora Lexmark C925</t>
  </si>
  <si>
    <t>Tonner C925H4Yg - Impresora Lexmark C925</t>
  </si>
  <si>
    <t>Tonner Color Amarillo - Ce272A - Impresora Hp Color Laserjet Cp5525</t>
  </si>
  <si>
    <t>Tonner Color Cyan - Ce271A - Impresora Hp Color Laserjet Cp5525</t>
  </si>
  <si>
    <t>Tonner Color Magenta - Ce273A - Impresora Hp Color Laserjet Cp5525</t>
  </si>
  <si>
    <t>Tonner Color Negro - Ce270A - Impresora Hp Color Laserjet Cp5525</t>
  </si>
  <si>
    <t>Tonner Samsung Ml- D 4550B</t>
  </si>
  <si>
    <t xml:space="preserve">Verificar Consistencia Información Básica </t>
  </si>
  <si>
    <t>Videobeam - Hard 022</t>
  </si>
  <si>
    <t>Visitas De Seguimiento Y Cobertura A Los Entes Territoriales Vinculados Al Srceev</t>
  </si>
  <si>
    <t>Publicación contratos</t>
  </si>
  <si>
    <t>Útiles de oficina</t>
  </si>
  <si>
    <t>Residuos peligrosos</t>
  </si>
  <si>
    <t>Mant Equipos taller de ediciones</t>
  </si>
  <si>
    <t>Residuos sólidos Ediciones</t>
  </si>
  <si>
    <t>Convenio DANE - OPIAC</t>
  </si>
  <si>
    <t xml:space="preserve"> servicio de streaming de video, transmisión en vivo de mínimo cuatro (4) eventos</t>
  </si>
  <si>
    <t>Contratación  de publicación en blanco y negro</t>
  </si>
  <si>
    <t>Feria internacional del libro</t>
  </si>
  <si>
    <t>3 Tonner Lexmar C734A1Yg</t>
  </si>
  <si>
    <t>Materiales y Suministros</t>
  </si>
  <si>
    <t>UNIDAD</t>
  </si>
  <si>
    <t>3 Tonner Lexmar C734A1Cg</t>
  </si>
  <si>
    <t>3 Tonner Lexmar C734A1Mg</t>
  </si>
  <si>
    <t>3 Tonner Lexmar C734A1Kg</t>
  </si>
  <si>
    <t>3 Fotoconductor C734X20G</t>
  </si>
  <si>
    <t>4 Tonner Lexmar T650H11L</t>
  </si>
  <si>
    <t>10 Cajas De Papel Bond Tamaño Carta</t>
  </si>
  <si>
    <t>RESMA</t>
  </si>
  <si>
    <t>2 Cajas De Papel Bond Tamaño Oficio</t>
  </si>
  <si>
    <t>10 Cajas De Resaltadores Colores Varios</t>
  </si>
  <si>
    <t>CAJA</t>
  </si>
  <si>
    <t>20 Cajas De Marcadores Colores Varios Para Tablero</t>
  </si>
  <si>
    <t>5 Borradores Para Tablero Acrilico</t>
  </si>
  <si>
    <t>2500 Bolsas Plasticas De 25 X 35 Cms</t>
  </si>
  <si>
    <t>10 Cajas De Bandas De Caucho</t>
  </si>
  <si>
    <t>70 Carpetas Legajadoras Tamaño Oficio</t>
  </si>
  <si>
    <t>5 Paquetes De Ganchos Legajadores</t>
  </si>
  <si>
    <t>5 Cajas De Portaminas 0,7 Mm</t>
  </si>
  <si>
    <t>600 Libretas Para Apuntes</t>
  </si>
  <si>
    <t>Mantenimiento plotter</t>
  </si>
  <si>
    <t>Bonos Sodexho Pass</t>
  </si>
  <si>
    <t>Bono</t>
  </si>
  <si>
    <t>Seguros generales</t>
  </si>
  <si>
    <t>Viaticos</t>
  </si>
  <si>
    <t>Mantenimiento equipos de oficina</t>
  </si>
  <si>
    <t>Escalera</t>
  </si>
  <si>
    <t>Elementos de proceccion</t>
  </si>
  <si>
    <t>Ppapel  en rollos y resmas</t>
  </si>
  <si>
    <t>Ppael en rollos y resmas</t>
  </si>
  <si>
    <t>Asignacion de numeros cortos</t>
  </si>
  <si>
    <t>Impresión  digito de verificación en formularios</t>
  </si>
  <si>
    <t>Arrendamiento de espacio físico XIX Feria Internacional Agropecuaria 2013</t>
  </si>
  <si>
    <t>Adquisición, instalación solución tipo SAN</t>
  </si>
  <si>
    <t>Soporte Firewall Sistema de balanceo de carga</t>
  </si>
  <si>
    <t xml:space="preserve">servicio de Google Maps Engine, Google Maps for Business
y Google Earth Pro
</t>
  </si>
  <si>
    <t>servicio de digitalización 80000 folios estratificación</t>
  </si>
  <si>
    <t>Mant y soporte sistema de almacenamiento tipo SAN</t>
  </si>
  <si>
    <t>Ampliar capacidad bladesystem</t>
  </si>
  <si>
    <t>Mantenimiento equipos de videoconferencia</t>
  </si>
  <si>
    <t>Servicio de Mesa de Ayuda</t>
  </si>
  <si>
    <t>Programa de salud y seguridad en el trabajo</t>
  </si>
  <si>
    <t>Certificados Digitales</t>
  </si>
  <si>
    <t xml:space="preserve">Computadores de escritorio con Licencia de Sistema Operacional MS Windows 8 Profesional </t>
  </si>
  <si>
    <t xml:space="preserve">Computadores portatiles con Licencia de Sistema Operacional MS Windows 8 Profesional </t>
  </si>
  <si>
    <t xml:space="preserve">Licencias Sistema de Monitoreo y Control – SIMCO
</t>
  </si>
  <si>
    <t>Simposio Internacional</t>
  </si>
  <si>
    <t xml:space="preserve">Almohadilla para impresión dactilar redonda de  color negro de rápido secado. No ensucia los dedos y su residuo sobre los mismos es de fácil limpieza. Para 1200 impresiones. </t>
  </si>
  <si>
    <t>Bolígrafo Mina Azul escritura súper suave, barril triangular  punta de 1.0mm</t>
  </si>
  <si>
    <t>Bolígrafo Mina Roja escritura súper suave , barril triangular  punta de 1.0mm</t>
  </si>
  <si>
    <t>Borrador en madera para Tablero acrílico, tamaño 10 x 5 cm. Con canaleta para agarre preciso, felpa tipo corsario</t>
  </si>
  <si>
    <t>Cartulina bristol varios colores tamaño Oficio paquete x 10</t>
  </si>
  <si>
    <t>Cinta  Pegante 12mm x 60m transparente</t>
  </si>
  <si>
    <t>Cinta De Empaque 48mm x 150 m transparente</t>
  </si>
  <si>
    <t>Cinta Mágica 18 mm x 33 m</t>
  </si>
  <si>
    <t xml:space="preserve">Lápiz corrector para cualquier tipo de tinta, punta tipo bolígrafo, secado rápido. </t>
  </si>
  <si>
    <t>Cosedora de Ganchos para oficina estándar capacidad 25 hojas</t>
  </si>
  <si>
    <t>Gancho Clip Corriente para sujetar de 2 a 15 hojas caja x 100</t>
  </si>
  <si>
    <t>Gancho Legajador Plástico transparente paquete x 20 uds</t>
  </si>
  <si>
    <t>Marcador seco varios colores (azul-verde-rojo-negro)</t>
  </si>
  <si>
    <t>Marcador color rojo para Acetato</t>
  </si>
  <si>
    <t>Marcador Permanente varios colores (azul-verde-rojo-negro)</t>
  </si>
  <si>
    <t>Micropunta  Negro</t>
  </si>
  <si>
    <t>Repuesto para portaminas  0.7 HB</t>
  </si>
  <si>
    <t>Papel Bond 75 Gr Fotocopia Carta</t>
  </si>
  <si>
    <t>Papel Bond 75 Gr Fotocopia Oficio</t>
  </si>
  <si>
    <t>Papel Lino Extra Blanco tamaño Carta 160 Grs</t>
  </si>
  <si>
    <t>Perforadora  2 huecos con capacidad de perforado de 1 a 30 hojas con guía</t>
  </si>
  <si>
    <t>Notas Adhesivas Colores Neón Medida 7.6X12.7 Cm Paquete 100 Hojas</t>
  </si>
  <si>
    <t>Notas Adhesivas Colores Neón Medida 7.6X7.6 Cm Paquete 100 Hojas</t>
  </si>
  <si>
    <t>Notas Adhesivas Colores Neón Medida 3 X 3 Cm Paquete 100 Hojas</t>
  </si>
  <si>
    <r>
      <t>Resaltador Colores Fluorescentes</t>
    </r>
    <r>
      <rPr>
        <sz val="10"/>
        <color indexed="63"/>
        <rFont val="Arial"/>
        <family val="2"/>
      </rPr>
      <t xml:space="preserve"> </t>
    </r>
    <r>
      <rPr>
        <sz val="10"/>
        <rFont val="Arial"/>
        <family val="2"/>
      </rPr>
      <t>Tinta a Base de agua, Punta biselada</t>
    </r>
  </si>
  <si>
    <t>Porta Escarapela vertical transparente</t>
  </si>
  <si>
    <t>Portaminas diseño ergonómico mina 0,7 Mm colores surtidos</t>
  </si>
  <si>
    <t>Sobre De Manila Extraoficio paquete x 100</t>
  </si>
  <si>
    <t>Sobre De Manila Oficio paquete x 100</t>
  </si>
  <si>
    <t>Sobre Manila Carta paquete x 100</t>
  </si>
  <si>
    <t>Tijera mediana para oficina  mango plástico cuchillas de acero inoxidable colores surtidos</t>
  </si>
  <si>
    <t>Argollas Para Encuadernadora Metálica Doble  Twin Loop - Tamaño Carta - 1/2 Pulgada – (12 Mm)  Cajas X 100 Unidades</t>
  </si>
  <si>
    <t>Argollas Para Encuadernadora Metálica Doble  Twin Loop - Tamaño Carta - 1/4 Pulgada - (6 Mm)  Cajas X 100 Unidades</t>
  </si>
  <si>
    <t>Argollas Para Encuadernadora Metálica Doble  Twin Loop - Tamaño Oficio - 1/2 Pulgada (12 Mm) Cajas X 100 Unidades</t>
  </si>
  <si>
    <t>Argollas Para Encuadernadora Metálica Doble  Twin Loop Tamaño Oficio - 1/4 Pulgada (6 Mm)  Cajas X 100 Unidades</t>
  </si>
  <si>
    <t>Carátulas Para Encuadernación Polipropileno Transparente - Tamaño Carta (Paquete De 50 Unidades)</t>
  </si>
  <si>
    <t>Carátulas Para Encuadernación Polipropileno Transparente - Tamaño Oficio (Paquete De 50 Unidades)</t>
  </si>
  <si>
    <t>Etiquetas para rotuladora dymo de 6 mm x 7m, blanca</t>
  </si>
  <si>
    <t>Etiquetas para rotuladora dymo de 9 mm x 7m, blanca</t>
  </si>
  <si>
    <t>Bolsa Plástica 110 cm X 120 cm Cal 5 trasparente</t>
  </si>
  <si>
    <t>Bolsa Plástica 15 cm x 110 cm trasparente</t>
  </si>
  <si>
    <t>Bolsa Plástica 30 cm X 45 cm Calibre 5 trasparente</t>
  </si>
  <si>
    <t>Bolsa Plástica 40 cm x 45 cm trasparente</t>
  </si>
  <si>
    <t>Bolsa Plástica 26 cm X 35 cm trasparente</t>
  </si>
  <si>
    <t>Bolsa plástica color amarillo 30 cm ancho * 32 cm de largo Calibre 4, alta densidad</t>
  </si>
  <si>
    <t>Bolsa plástica polietileno, material original, color amarillo 30 cm de ancho * 46  de largo cm Calibre 4, alta densidad</t>
  </si>
  <si>
    <t>Bolsa plástica polietileno, material original,color amarillo 46 cm de ancho * 50  de largo cm Calibre 4 alta densidad</t>
  </si>
  <si>
    <t>Bolsa plástica polietileno, material original, color verde 30 cm de ancho * 32  de largo cm Calibre 4, ata densidad</t>
  </si>
  <si>
    <t>Bolsa plástica polietileno, material original, color verde  30 cm de ancho * 46  de largo cm Calibre 4, alta densidad</t>
  </si>
  <si>
    <t>Bolsa plástica polietileno, material original, color verde  46 cm de ancho * 50  de largo cm Calibre 4, alta densidad</t>
  </si>
  <si>
    <t>Bolsa plástica color gris 30 cm *46 cm Calibre 4 alta densidad</t>
  </si>
  <si>
    <t>Bolsa plástica color blanco 30 cm de ancho *32  de largo cm Calibre 4 alta densidad</t>
  </si>
  <si>
    <t>Bolsa plástica transparentes  22 cm de ancho* 28  de largo cm calibre 5, alta densidad</t>
  </si>
  <si>
    <t>Bolsa plástica color azul 60 cm de ancho*60 cm  de largo  Calibre 4, alta densidad</t>
  </si>
  <si>
    <t xml:space="preserve">Hoja de marquillas autoadhesivas brillante, impermeable, tamaño carta, para impresora láser. </t>
  </si>
  <si>
    <t>Hoja de marquillas autoadhesivas brillante, impermeable, tamaño carta, para impresora láser, troqueladas a  tamaño 10,79 cm de ancho cm  * 2,54 cm.(22 marquillas por hoja)</t>
  </si>
  <si>
    <t>Hoja de marquillas autoadhesivas brillante, impermeable, tamaño carta, para impresora láser, troqueladas a  tamaño carta troqueladas a tamaño  10,79 cm  * 6,98 cm. (8 marqueilla por hoja)</t>
  </si>
  <si>
    <t>Rollo de zuncho plástico de 2 pulgadas  * 500 m.</t>
  </si>
  <si>
    <t>Grapa plástica para zuncho de 2 pulgadas de material plástico</t>
  </si>
  <si>
    <r>
      <t xml:space="preserve">Cajas de cartón con logo DANE </t>
    </r>
    <r>
      <rPr>
        <sz val="10"/>
        <color indexed="8"/>
        <rFont val="Calibri"/>
        <family val="2"/>
      </rPr>
      <t>X3 Ancho: 23,5 cm - Alto: 32,5 cm - Largo: 42 cm</t>
    </r>
  </si>
  <si>
    <t>Caja De Cartón 40 cm ancho X 40 cm largo X 45 cm de alto de 6mm de espesor.</t>
  </si>
  <si>
    <t>Carpeta con Aleta fija para rotulación en yute de 300 grs tamaño Oficio</t>
  </si>
  <si>
    <t>Folder yute tamaño oficio con logo DANE (Anexo 2)</t>
  </si>
  <si>
    <t>Cortadoras de planos manuales:</t>
  </si>
  <si>
    <t>Destructora de documentos:</t>
  </si>
  <si>
    <t>Tóner negro para impresora Lexmark C734N</t>
  </si>
  <si>
    <t>Kit Fotoconductor C734X20G</t>
  </si>
  <si>
    <t>Notas explicativas del sistema armonizado</t>
  </si>
  <si>
    <t>Diagramación, impresión y distribución del cuadernillo turistico - Guía de Rutas</t>
  </si>
  <si>
    <t>Costo Total Estimado</t>
  </si>
  <si>
    <t>Transporte Especial Por Horas</t>
  </si>
  <si>
    <t>horas</t>
  </si>
  <si>
    <t>Arrendamiento De bienes muebles</t>
  </si>
  <si>
    <t>Alquileres De Lineas - Otro 026</t>
  </si>
  <si>
    <t>Calculadora - Pap 131</t>
  </si>
  <si>
    <t>ROLLO</t>
  </si>
  <si>
    <t>Cosedora - Pap 241</t>
  </si>
  <si>
    <t>Regla - Pap 519</t>
  </si>
  <si>
    <t>Sacagancho - Pap 548</t>
  </si>
  <si>
    <t>Toner Hp C5058A Negro - Ton 066</t>
  </si>
  <si>
    <t>Usb 4Gb - Hard 020</t>
  </si>
  <si>
    <t>Papel Higienico - Ins 358</t>
  </si>
  <si>
    <t>Entrenamiento Eah 2012.</t>
  </si>
  <si>
    <t>Recolección De Información Eah 2012</t>
  </si>
  <si>
    <t>Toner Kyocera Tk332 Fs4000 - Ton 144</t>
  </si>
  <si>
    <t xml:space="preserve"> Recolectar Información - Asesorar Diligenciamiento De Formularios Y Seguimiento</t>
  </si>
  <si>
    <t>Recolección De Información</t>
  </si>
  <si>
    <t>Transporte Especial Rural</t>
  </si>
  <si>
    <t>Capacitación A Los Responsables De La Encuesta En El Dane Central</t>
  </si>
  <si>
    <t xml:space="preserve">Inducción En Dane Central Al Personal Técnico, Operativo Y De Sistemas Que Coordinarán Y Orientarán En Las Sedes Y Subsedes El Trabajo De Los Equipos De Campo De La Encuesta </t>
  </si>
  <si>
    <t>Arrendamiento bienes inmuebles</t>
  </si>
  <si>
    <t>Entrenamiento A Capacitadores</t>
  </si>
  <si>
    <t>Viaticos Y Gastos De Viaje</t>
  </si>
  <si>
    <t>Otros Comunicaciones Y Transporte - Otro 031</t>
  </si>
  <si>
    <t>Lapiz Vidriograf - Pap 341</t>
  </si>
  <si>
    <t>Portaminas 0.5 - Pap 502</t>
  </si>
  <si>
    <t>Seminario De Estandarización De Conceptos En El Dane Central</t>
  </si>
  <si>
    <t>Recolección De Información I Trimestre De 2013</t>
  </si>
  <si>
    <t>Transporte urbano</t>
  </si>
  <si>
    <t>Transpsorte</t>
  </si>
  <si>
    <t>Boligrafos varios colores</t>
  </si>
  <si>
    <t>Bolsas Plasticas 50 X 25 - Pap 094</t>
  </si>
  <si>
    <t>Folder De Cartón Tamaño Oficio- Toda El Área Administrativa</t>
  </si>
  <si>
    <t xml:space="preserve">paquete </t>
  </si>
  <si>
    <t xml:space="preserve">Pegante Liquido </t>
  </si>
  <si>
    <t>Toner Hp 92291A</t>
  </si>
  <si>
    <t>Disco Duro - Hard 063</t>
  </si>
  <si>
    <t>Ms Office Profesional - Soft 015</t>
  </si>
  <si>
    <t>Toner Xerox 3140 - Ton 192</t>
  </si>
  <si>
    <t xml:space="preserve">Realizar Comité Interinstitucional </t>
  </si>
  <si>
    <t>Cinta Empaque - Pap 197</t>
  </si>
  <si>
    <t>Transporte Urbano</t>
  </si>
  <si>
    <t>Captura Y Crítica De Información Del  Mes De Abril De 2013</t>
  </si>
  <si>
    <t>Toner Xerox 3121 - Otro 001</t>
  </si>
  <si>
    <t>Mts I 2013 - Recolección</t>
  </si>
  <si>
    <t>Seminario De Profundizacion Y Conceptos De Temas De Los Tres Componentes Del Sipsa Con Las Territoriales</t>
  </si>
  <si>
    <t xml:space="preserve">Folder AZ tamaño carta </t>
  </si>
  <si>
    <t xml:space="preserve">Tablero de corcho 60 cm x 40 cm </t>
  </si>
  <si>
    <t xml:space="preserve">Tablero 80 x 60 en fórmica blanca </t>
  </si>
  <si>
    <t>Sobre de manila oficio sin ventanilla</t>
  </si>
  <si>
    <t>Sobre de manila carta sin ventanilla</t>
  </si>
  <si>
    <t xml:space="preserve">pegante líquido 225 gr </t>
  </si>
  <si>
    <t xml:space="preserve">memoria USB 16 Gb </t>
  </si>
  <si>
    <t>mes</t>
  </si>
  <si>
    <t>Arrendamientos Bienes Muebles - Otro 041</t>
  </si>
  <si>
    <t>TONER</t>
  </si>
  <si>
    <t xml:space="preserve">Adquisicion De Folder Yuteo Oficio Con Gancho Plástico Para Archivo De La Dtc </t>
  </si>
  <si>
    <t xml:space="preserve">Carpetas </t>
  </si>
  <si>
    <t>Alquiler de mesas</t>
  </si>
  <si>
    <t>Arrendamiento De Equipo De Computo</t>
  </si>
  <si>
    <t>Arrendamientos Bienes Inmuebles - Otro 042</t>
  </si>
  <si>
    <t>Transporte Especial por dia</t>
  </si>
  <si>
    <t>Transporte Urbano coordinador</t>
  </si>
  <si>
    <t>Transporte Especial recoleccion</t>
  </si>
  <si>
    <t>Transporte Especial Por dia</t>
  </si>
  <si>
    <t>Transporte Especial recuento</t>
  </si>
  <si>
    <t>Alquileres de Lineas - Servicio telefonico oficina Corabastos e Internet</t>
  </si>
  <si>
    <t xml:space="preserve">Transporte urbano </t>
  </si>
  <si>
    <t>Seguimiento A La Cobertura De La Información De Las Eevv.</t>
  </si>
  <si>
    <t>Crítica De La Informaciòn Febrero</t>
  </si>
  <si>
    <t xml:space="preserve"> Florencia, Hasta El 30 De Abril  De 2012</t>
  </si>
  <si>
    <t xml:space="preserve">Mes </t>
  </si>
  <si>
    <t xml:space="preserve"> Neiva, Hasta El 30 De Mayo  De 2012</t>
  </si>
  <si>
    <t>Villavicencio, Hasta El 31 De Diciembre De 2012</t>
  </si>
  <si>
    <t>Tunja, Hasta El 31 De Diciembre De 2012</t>
  </si>
  <si>
    <t>Cajoneras (40)</t>
  </si>
  <si>
    <t>Arrendamientos Bienes Muebles - OTRO 041</t>
  </si>
  <si>
    <t>Toner Hp C4127X - Ton 062</t>
  </si>
  <si>
    <t>Repuesto Para Portaminas 0.5 - Pap 530</t>
  </si>
  <si>
    <t>Banda Caucho - Pap 014</t>
  </si>
  <si>
    <t>Toner Hp Cc364A - Ton 088</t>
  </si>
  <si>
    <t>Arrendamientos Bienes Inmuebles - OTRO 042</t>
  </si>
  <si>
    <t>uNIDAD</t>
  </si>
  <si>
    <t>TRANSPORTE ESPECIAL RURAL</t>
  </si>
  <si>
    <t>OTROS TRANPORTES</t>
  </si>
  <si>
    <t>Herramientas - OTRO 004</t>
  </si>
  <si>
    <t>DANE</t>
  </si>
  <si>
    <t xml:space="preserve">Transporte Especial </t>
  </si>
  <si>
    <t>Transporte Urbano Recolección</t>
  </si>
  <si>
    <t>Transporte Especial recolección</t>
  </si>
  <si>
    <t xml:space="preserve">Transporte Urbano </t>
  </si>
  <si>
    <t>Transporte Especial sensibilizacion</t>
  </si>
  <si>
    <t>Transporte Urbano recolector</t>
  </si>
  <si>
    <t>Otros trasportes recuento</t>
  </si>
  <si>
    <t>Transporte intermunicipal supervisión técnica</t>
  </si>
  <si>
    <t>Transporte Especial Coordinador de Campo</t>
  </si>
  <si>
    <t>Transporte Especial Coordinador de Zona</t>
  </si>
  <si>
    <t>Transporte Especial Supervisor</t>
  </si>
  <si>
    <t>Alquiler de Lineas - OTRO 026</t>
  </si>
  <si>
    <t>compra de otros materiales y suministros</t>
  </si>
  <si>
    <t>Otros Gastos por Impresos y Publicaciones - OTRO 034</t>
  </si>
  <si>
    <t>Alquiler de lineas - Servicio telefonico corabastos e internet</t>
  </si>
  <si>
    <t>MARCADOR PERMANENTE - PAP 381</t>
  </si>
  <si>
    <t>PAPEL BOND 75GR FOTOCOPIA OFICIO - PAP 418</t>
  </si>
  <si>
    <t>COSEDORA DE GANCHOS - PAP 242</t>
  </si>
  <si>
    <t>PAPEL BOND 75GR FOTOCOPIA CARTA - PAP 415</t>
  </si>
  <si>
    <t>BOLIGRAFO MINA NEGRA - PAP 035</t>
  </si>
  <si>
    <t>BORRADOR DE NATA - PAP 099</t>
  </si>
  <si>
    <t>CARPETA ALETA OFICIO - PAP 134</t>
  </si>
  <si>
    <t>CARPETA ALETA CARTA - PAP 133</t>
  </si>
  <si>
    <t>CARPETA COLGANTE - PAP 141</t>
  </si>
  <si>
    <t>BOLIGRAFO MINA ROJA - PAP 037</t>
  </si>
  <si>
    <t>GANCHO COSEDORA - PAP 291</t>
  </si>
  <si>
    <t>GANCHO CLIP CORRIENTE - PAP 288</t>
  </si>
  <si>
    <t>GANCHO CLIP MARIPOSA - PAP 290</t>
  </si>
  <si>
    <t>CINTA PEGANTE ANCHA - PAP 224</t>
  </si>
  <si>
    <t>CINTA PEGANTE 1/2 X 40 - PAP 222</t>
  </si>
  <si>
    <t>PEGANTE EN BARRA - PAP 467</t>
  </si>
  <si>
    <t>PEGANTE LIQUIDO FRASCO - PAP 471</t>
  </si>
  <si>
    <t>TONER HP CC364A - TON 089</t>
  </si>
  <si>
    <t>BISTURI - PAP 020</t>
  </si>
  <si>
    <t>CORRECTOR LAPIZ - PAP 237</t>
  </si>
  <si>
    <t>GANCHO LEGAJADOR PLASTICO - PAP 301</t>
  </si>
  <si>
    <t>LAPIZ MINA NEGRA - PAP 335</t>
  </si>
  <si>
    <t>LIBRETA MEDIA CARTA - PAP 347</t>
  </si>
  <si>
    <t>MARCADOR BORRASECO NEGRO - PAP 373</t>
  </si>
  <si>
    <t>MINAS 0.7 - PAP 390</t>
  </si>
  <si>
    <t>PORTAMINAS 0.7 - PAP 503</t>
  </si>
  <si>
    <t>PERFORADORA - PAP 476</t>
  </si>
  <si>
    <t>RESALTADOR - PAP 533</t>
  </si>
  <si>
    <t>SOBRE MANILA CARTA - PAP 568</t>
  </si>
  <si>
    <t>SOBRE MANILA OFICIO - PAP 572</t>
  </si>
  <si>
    <t>PLANILLERO - PAP 491</t>
  </si>
  <si>
    <t>CHALECO LOGO DANE - INS 139</t>
  </si>
  <si>
    <t>MALETIN - INS 320</t>
  </si>
  <si>
    <t>CACHUCHA - INS 104</t>
  </si>
  <si>
    <t>Videobeam - HARD 022</t>
  </si>
  <si>
    <t>Scanner - HARD 082</t>
  </si>
  <si>
    <t>Transporte terrestre automotor</t>
  </si>
  <si>
    <t>Apoyo logistico capacitación</t>
  </si>
  <si>
    <t>Leticia</t>
  </si>
  <si>
    <t>Alquiler de red telefónica y LAN con instalación</t>
  </si>
  <si>
    <t>Transporte urbano supervisor</t>
  </si>
  <si>
    <t>Kit de recolección</t>
  </si>
  <si>
    <t>Alquiler equipos de computo</t>
  </si>
  <si>
    <t>Arrendamiento Neiva</t>
  </si>
  <si>
    <t xml:space="preserve">Transporte Especial  </t>
  </si>
  <si>
    <t>Alquiler salones</t>
  </si>
  <si>
    <t>Otros Comunicaciones y Transporte - OTRO 031</t>
  </si>
  <si>
    <t>Otros Transportes</t>
  </si>
  <si>
    <t>Salon capacitación</t>
  </si>
  <si>
    <t>Gastos de internet e impresión boletines</t>
  </si>
  <si>
    <t>Arrendamiento Subsede Cúcuta,</t>
  </si>
  <si>
    <t>Arrendamientos Bienes Inmuebles</t>
  </si>
  <si>
    <t>MES</t>
  </si>
  <si>
    <t>Arrendamiento sede Bucaramanga</t>
  </si>
  <si>
    <t>Arrendamiento Banco De Datos</t>
  </si>
  <si>
    <t>Viáticos Y Gastos De Viaje</t>
  </si>
  <si>
    <t>Recolectar La Información De Los Segmentos Seleccionados En La Muestra De La Ecv</t>
  </si>
  <si>
    <t>Scanner - Hard 082</t>
  </si>
  <si>
    <t>Materiales Y Suministros</t>
  </si>
  <si>
    <t>Verificación Cobertura De La Información A Nivel Territorial</t>
  </si>
  <si>
    <t>Supervisar La Información De Los Segmentos Seleccionados En La Muestra Para La Ecv</t>
  </si>
  <si>
    <t>Herramientas - Otro 004</t>
  </si>
  <si>
    <t>rollo</t>
  </si>
  <si>
    <t>Operativo De Recolección En Campo</t>
  </si>
  <si>
    <t>PAQUETE</t>
  </si>
  <si>
    <t>Materiales Y Suministro</t>
  </si>
  <si>
    <t>Tonner Ricoh Aficio Mp 201Spf - Fotocopiadora</t>
  </si>
  <si>
    <t>Tonner Lexmark T650H</t>
  </si>
  <si>
    <t>Papel Bond De 75 G/M2 Tamaño Carta X Resma 500 Hojas</t>
  </si>
  <si>
    <t>Toner Para Impresora Hp  Cc364X</t>
  </si>
  <si>
    <t>Toner Para Impresora Hp 7553X Laser Jet</t>
  </si>
  <si>
    <t>LAPIZ VIDRIOGRAF - PAP 341</t>
  </si>
  <si>
    <t>Papel Bond De 75 G/M2 Tamaño Oficio X Resma 500 Hojas</t>
  </si>
  <si>
    <t>Toner Hp C3903A</t>
  </si>
  <si>
    <t>Memoria Sd  2Gb</t>
  </si>
  <si>
    <t>Toner Para Impresora Hp 1150 Q2624A</t>
  </si>
  <si>
    <t>Lector Tarjeta Sd</t>
  </si>
  <si>
    <t>Memoria Usb 8 Gb</t>
  </si>
  <si>
    <t>Papel Bond De 75 G/M2 Tamaño Extraoficio X Resma 500 Hojas</t>
  </si>
  <si>
    <t>Portaminas Ref. 0.7</t>
  </si>
  <si>
    <t>PORTAMINAS 0.5 - PAP 502</t>
  </si>
  <si>
    <t>Tonner Fotocopiadora Minolta Tn114  (Para Fotoc. Minolta Bh211)</t>
  </si>
  <si>
    <t xml:space="preserve">Boligrafo Desechable En  Pasta Con Tapa - Tinta Negra </t>
  </si>
  <si>
    <t>FOLDER CARTA ARGOLLA - PAP 277</t>
  </si>
  <si>
    <t>Marcador Borrable/////</t>
  </si>
  <si>
    <t xml:space="preserve">Cosedora </t>
  </si>
  <si>
    <t>Escarapelas Tipo Carne  Vertical Con Gancho</t>
  </si>
  <si>
    <t xml:space="preserve">Fólder Az Oficio </t>
  </si>
  <si>
    <t xml:space="preserve">Perforadora </t>
  </si>
  <si>
    <t>Repuesto De Minas 0.7 Ref. 2B</t>
  </si>
  <si>
    <t>FOLDER AZ - PAP 275</t>
  </si>
  <si>
    <t xml:space="preserve">Dvd Rw  Torre X 25 </t>
  </si>
  <si>
    <t>TORREX50</t>
  </si>
  <si>
    <t>Cinta Para Embalar Polipropileno  48 X 30</t>
  </si>
  <si>
    <t>Borrador Portaborrador</t>
  </si>
  <si>
    <t>Resaltadores  Surtidos</t>
  </si>
  <si>
    <t>Cd R Torre X 100</t>
  </si>
  <si>
    <t>TORREX25</t>
  </si>
  <si>
    <t>Gancho Mariposa  Corriente</t>
  </si>
  <si>
    <t>Posit Banderitas</t>
  </si>
  <si>
    <t xml:space="preserve">Pilas Alkalinas De Tamaño 9V Con Voltaje 9V  /// </t>
  </si>
  <si>
    <t>BLISTER</t>
  </si>
  <si>
    <t>Papel Vinipel Para Empaque Calibre 6 ,  De 45 Cm X 450 M</t>
  </si>
  <si>
    <t xml:space="preserve">Marcador Indeleble Punta Mediana Fine Point </t>
  </si>
  <si>
    <t xml:space="preserve">Portaminas Ref. 0.5 </t>
  </si>
  <si>
    <t>Cartulina Tamaño Oficio – Varios Colores</t>
  </si>
  <si>
    <t>Marcador Permanente  ////</t>
  </si>
  <si>
    <t>Dvd R  Torre X 50</t>
  </si>
  <si>
    <t>torre x 50</t>
  </si>
  <si>
    <t>Pila Alkalina De Tamaño Aa Voltaje 1.5   //// P</t>
  </si>
  <si>
    <t>Cd - Rw  Torre X 25</t>
  </si>
  <si>
    <t>TORREX100</t>
  </si>
  <si>
    <t>Block Media  Carta Bond X 50 Hojas</t>
  </si>
  <si>
    <t>Block Media Carta Cuadriculado X 50 Hojas</t>
  </si>
  <si>
    <t>Block Media Carta Rayado X 50 Hojas</t>
  </si>
  <si>
    <t>Borrador Para Tablero Tipo Felpa</t>
  </si>
  <si>
    <t>Lapiz Mina Verde - Pap 337</t>
  </si>
  <si>
    <t xml:space="preserve">Gancho Legajador Plástico  100% Plastico X 20 </t>
  </si>
  <si>
    <t>Lapicero En Gel 0.7 Mm</t>
  </si>
  <si>
    <t>Plastilina Limpiatipos</t>
  </si>
  <si>
    <t>Colbón 250 Grms</t>
  </si>
  <si>
    <t>Tijera Tipo Oficina</t>
  </si>
  <si>
    <t xml:space="preserve">Cinta Panasonic Kxp-3696 </t>
  </si>
  <si>
    <t>Papel Adhesivo Plano X 20 Mtrs Color Transparente</t>
  </si>
  <si>
    <t>Borrador De Escobilla</t>
  </si>
  <si>
    <t>Repuesto Portaborrador</t>
  </si>
  <si>
    <t>Ganchos Clips</t>
  </si>
  <si>
    <t>Folder Carta Con 3 Argollas De 1 Pulgada</t>
  </si>
  <si>
    <t>Ganchos Cosedora</t>
  </si>
  <si>
    <t xml:space="preserve">Huellero </t>
  </si>
  <si>
    <t>Corrector Líquido Lapicero</t>
  </si>
  <si>
    <t>Lanilla   33Cmx90Cm</t>
  </si>
  <si>
    <t>Boligrafo Desechable En  Pasta Con Tapa - Fucsia</t>
  </si>
  <si>
    <t xml:space="preserve">Boligrafo Desechable En  Pasta Con Tapa - Tinta Azul </t>
  </si>
  <si>
    <t xml:space="preserve">Boligrafo Desechable En  Pasta Con Tapa - Tinta Morado </t>
  </si>
  <si>
    <t xml:space="preserve">Boligrafo Desechable En  Pasta Con Tapa - Tinta Rojo </t>
  </si>
  <si>
    <t xml:space="preserve">Boligrafo Desechable En  Pasta Con Tapa - Tinta Verde </t>
  </si>
  <si>
    <t>Cinta Para Enmascarar 24 X 25</t>
  </si>
  <si>
    <t>Cinta Para Maquina De Escribir Ref Brother Gx-8750  Corregible</t>
  </si>
  <si>
    <t>BOLSA PLÁSTICA 46 X 50cm Calibre 5</t>
  </si>
  <si>
    <t>Carpeta Marron Legajadora Oficio</t>
  </si>
  <si>
    <t>Humedecedor - Pap 318</t>
  </si>
  <si>
    <t xml:space="preserve">Pila Alkalina Triple Aaa Voltaje 1.5*///// </t>
  </si>
  <si>
    <t>Lapiz Mina Verde *** Exc Iva</t>
  </si>
  <si>
    <t>Lapiz Mina Roja *** Exc Iva</t>
  </si>
  <si>
    <t xml:space="preserve">Separador Az /Pqt.Separ.Plastico X 5 </t>
  </si>
  <si>
    <t>Sacaganchos</t>
  </si>
  <si>
    <t>Bisturi Plastico Grande</t>
  </si>
  <si>
    <t>Sobre Manil A 30X40.6</t>
  </si>
  <si>
    <t xml:space="preserve">Banda Elastica En Caucho Ref 22 </t>
  </si>
  <si>
    <t>Etiquetas Autoadhesivas Ref 110X80</t>
  </si>
  <si>
    <t>Etiquetas Autoadhesivas Ref 81X53</t>
  </si>
  <si>
    <t>Etiquetas Autoadhesivas Ref 100X53</t>
  </si>
  <si>
    <t>MARCADOR BORRABLE - PAP 370</t>
  </si>
  <si>
    <t>Marbetes Para Folder Colgante</t>
  </si>
  <si>
    <t>Cinta Epson Fx 1180 Original</t>
  </si>
  <si>
    <t>Libro Tres Columnas X 200 Folios</t>
  </si>
  <si>
    <t>CINTA EMPAQUE - PAP 197</t>
  </si>
  <si>
    <t>BLOCK CUADRICULADO CARTA - PAP 024</t>
  </si>
  <si>
    <t>Ganchos Cosedora Industrial  23---10</t>
  </si>
  <si>
    <t xml:space="preserve">Almohadilla Para Sellos  </t>
  </si>
  <si>
    <t xml:space="preserve">Bolsillo Polipropileno Para Folder/// Tamaño Carta </t>
  </si>
  <si>
    <t>Sobre Manila Oficio</t>
  </si>
  <si>
    <t xml:space="preserve">Regla Plástica 30 Cms </t>
  </si>
  <si>
    <t>CINTA DE ENMASCARAR DE 24 MM X 40 MTS - PAP 194</t>
  </si>
  <si>
    <t xml:space="preserve">Sobres De Manila Carta </t>
  </si>
  <si>
    <t xml:space="preserve">Micropunta Indeleble Punta Fina///  </t>
  </si>
  <si>
    <t>Bolsillo Para Cd</t>
  </si>
  <si>
    <t>Guía Folder</t>
  </si>
  <si>
    <t>Sobre Manila 17X23</t>
  </si>
  <si>
    <t>FRASCO</t>
  </si>
  <si>
    <t>BOLIGRAFO - PAP 031</t>
  </si>
  <si>
    <t>GANCHO COSEDORA - PAP 292</t>
  </si>
  <si>
    <t>Block Papel Cuadriculado Carta X 50 Hojas</t>
  </si>
  <si>
    <t>Sobre De Manila 30X42</t>
  </si>
  <si>
    <t>SOBRE DE MANILA OFICIO - PAP 562</t>
  </si>
  <si>
    <t>TAJALAPIZ - PAP 581</t>
  </si>
  <si>
    <t>Cinta Mágica  18X33 Mtrs</t>
  </si>
  <si>
    <t>Sacapuntas Metálico</t>
  </si>
  <si>
    <t xml:space="preserve">Marbetes Corrientes Tamaño 10X1.2 Cm </t>
  </si>
  <si>
    <t xml:space="preserve">Pegante En Barra  </t>
  </si>
  <si>
    <t>Chinches Blanco Caja X 100</t>
  </si>
  <si>
    <t>Cinta Pegante Transparente 12 X 40</t>
  </si>
  <si>
    <t>Borrador De Nata///// Pequeño</t>
  </si>
  <si>
    <t>contador luz oficina Arauca</t>
  </si>
  <si>
    <t>Compra de equipos de computo</t>
  </si>
  <si>
    <t>Kits</t>
  </si>
  <si>
    <t>equipos</t>
  </si>
  <si>
    <t>chalecos</t>
  </si>
  <si>
    <t>utiles de papeleria</t>
  </si>
  <si>
    <t>Calle 77 No 21-69 Manizales</t>
  </si>
  <si>
    <t>Meses</t>
  </si>
  <si>
    <t>Carrera 10 No 48-35 Lote 15 Manzana C Urbanización El Jardín Pereira</t>
  </si>
  <si>
    <t>Oficinas 702 Y 703  B/Rep       Ibagué.</t>
  </si>
  <si>
    <t>Ofis 404 Y 404  Edif B/Rep Ibagué;</t>
  </si>
  <si>
    <t>Ofs 301- 302 – 401 Y 402  Calle 20 No  17 –48  Armenia</t>
  </si>
  <si>
    <t>Mes</t>
  </si>
  <si>
    <t>Bisturí Grande Con Mango Plástico Antileslizante.</t>
  </si>
  <si>
    <t>Block Media Carta Sin Raya, Papel Bond 80 Hojas.</t>
  </si>
  <si>
    <t>Boligrafo Borrable Con Tapa. ( Rojo )</t>
  </si>
  <si>
    <t>Boligrafo Varios Colores 100 Rt 10M</t>
  </si>
  <si>
    <t>Bolsa Plástica Transparente 50*25 Cms. Calibre 4.</t>
  </si>
  <si>
    <t>Carpeta Celuguía Horizontal Capacidad 200 Hojas En Cartón De 280 Grs.</t>
  </si>
  <si>
    <t>Dispensador De Cinta Pegante Ancha ( 2 Pulgadas )</t>
  </si>
  <si>
    <t>Gancho Clip Estándar Plastificado De Colores Caja X 60.</t>
  </si>
  <si>
    <t>Gancho Legajador Todo Plástico Capacidad 250 Hojas Con Base De 8 Cm. Ref: K00904 X 20 Unidades</t>
  </si>
  <si>
    <t>Gancho Mariposa Caja X 50.</t>
  </si>
  <si>
    <t>Grapa Para Zuncho Plástico. Paquete X Kilo.</t>
  </si>
  <si>
    <t>Memoria Sd De 2 Gb.</t>
  </si>
  <si>
    <t>Memoria Usb De 4 Gb.</t>
  </si>
  <si>
    <t>Pegante En Barra X 40 Grs.</t>
  </si>
  <si>
    <t>Perforadora De 2 Huecos, Capacidad De Perforado De 40 Hojas.</t>
  </si>
  <si>
    <t>Portaescarapela Plástica O De Pasta 9 X 6 Cms. Con Yoyo. Blanca</t>
  </si>
  <si>
    <t xml:space="preserve">Portaminas 0.7 Punta Retráctil Metálica Con Borrador Ref: Poly Tri </t>
  </si>
  <si>
    <t>Pos-It Banderitas De Colores Separadoras Paquete X 125.</t>
  </si>
  <si>
    <t>Pos-It Notas Adhesivas 7.6 X 7.6 Cms Block X 100.</t>
  </si>
  <si>
    <t>Repuesto Para Portaminas 0.7 Tubo X 12 Unidades</t>
  </si>
  <si>
    <t>Rotulo Adhesivo Para Impresión 72 X 70 Mm. 12 Rotulos Por Hoja. Paquete X 30 Hojas.</t>
  </si>
  <si>
    <t>Zuncho Plástico X 500 Mts.</t>
  </si>
  <si>
    <t>Sobre Blanco Oficio - Pap 556</t>
  </si>
  <si>
    <t>Recoleccion</t>
  </si>
  <si>
    <t>Transposrte especial por horas</t>
  </si>
  <si>
    <t>ENTIDAD</t>
  </si>
  <si>
    <t>MATERIAL</t>
  </si>
  <si>
    <t>CANTIDAD ESTIMADA</t>
  </si>
  <si>
    <t>UNIDAD MEDIDA ESTIMADA</t>
  </si>
  <si>
    <t>COSTO UNIDAD ESTIMADO</t>
  </si>
  <si>
    <t>COSTO TOTAL ESTIMADO</t>
  </si>
  <si>
    <t>Oficina Local Anexo Medellin</t>
  </si>
  <si>
    <t>Oficina Subsede</t>
  </si>
  <si>
    <t xml:space="preserve">Oficina Subsede </t>
  </si>
  <si>
    <t>Impermeabilizacion Terraza</t>
  </si>
  <si>
    <t>Servicio</t>
  </si>
  <si>
    <t>Instalacion De Ductos Y Acometidas Electricas</t>
  </si>
  <si>
    <t>Reparaciones Electricas Subsede Quibdo</t>
  </si>
  <si>
    <t>Caja Para Archivo Inactivo Ref: 35-12</t>
  </si>
  <si>
    <t>Cinta De Empaque Transparente 48Mm X100Mts</t>
  </si>
  <si>
    <t>Cubierta Legajadora No. 13</t>
  </si>
  <si>
    <t>Paopel Bond 75 Gr Fotocopia Carta</t>
  </si>
  <si>
    <t>Paopel Bond 75 Gr Fotocopia Oficio</t>
  </si>
  <si>
    <t>Toner Hp Cc364X</t>
  </si>
  <si>
    <t>Toner Lexmark T650A11L</t>
  </si>
  <si>
    <t>Hora</t>
  </si>
  <si>
    <t>Bolsa Plástica 12 x 16 Cm Calibre 2</t>
  </si>
  <si>
    <t xml:space="preserve">Inducción En Las Sedes Y Subsedes Al Personal Técnico Y Operativo Que Son Candidatos A Trabajar En La Encuesta En Cada Municipio </t>
  </si>
  <si>
    <t>Block media carta rallado</t>
  </si>
  <si>
    <t>Borrador Negro Miga de pan</t>
  </si>
  <si>
    <t>Colbon frasco 250 gr</t>
  </si>
  <si>
    <t>Corrector liquido Lapiz</t>
  </si>
  <si>
    <t>Taja Lapiz Metalico</t>
  </si>
  <si>
    <t>Transporte Especial por día</t>
  </si>
  <si>
    <t>Papel Bond 75Gr Fotocopia Extraoficio - Pap 414</t>
  </si>
  <si>
    <t>Toner HP CC 364x</t>
  </si>
  <si>
    <t>Toner Lexmark T650 A 11 L</t>
  </si>
  <si>
    <t>Otros Gastos Generales</t>
  </si>
  <si>
    <t>BOLIGRAFO BORRABLE - PAP 032</t>
  </si>
  <si>
    <t>Humedecedor dactilar en Crema 28 gr</t>
  </si>
  <si>
    <t>CD formato DVD 8,5 GB</t>
  </si>
  <si>
    <t>Cinta de empaque transparente 48mm x 100mts</t>
  </si>
  <si>
    <t>Ganchos de cosedora cobrizado</t>
  </si>
  <si>
    <t>Pegante en barra</t>
  </si>
  <si>
    <t>Otros transportes</t>
  </si>
  <si>
    <t xml:space="preserve">Arrendamiento de equipos </t>
  </si>
  <si>
    <t>Bolsas Plasticas trasparentes baja densidad 10x26 pulgadas calibre 2</t>
  </si>
  <si>
    <t>Bolsas Plasticas trasparentes baja densidad 12x16 pulgadas calibre 2</t>
  </si>
  <si>
    <t>Bolsas Plasticas trasparentes baja densidad 18x24 pulgadas calibre 2</t>
  </si>
  <si>
    <t>Gancho Clip corriente</t>
  </si>
  <si>
    <t>Lapiz mina negra HB No 2</t>
  </si>
  <si>
    <t>Minas 0.7 HB x 12 minas</t>
  </si>
  <si>
    <t>Toner HP CC364X</t>
  </si>
  <si>
    <t>Papel Bond 75 gr fotocopia Carta</t>
  </si>
  <si>
    <t>Papel Bond 75 gr fotocopia Oficio</t>
  </si>
  <si>
    <t>Gancho clip mariposa</t>
  </si>
  <si>
    <t>Gancho clip corriente</t>
  </si>
  <si>
    <t>Lápiz mina negra HB N°2</t>
  </si>
  <si>
    <t>Taja lápiz metálico</t>
  </si>
  <si>
    <t>Borrador nata</t>
  </si>
  <si>
    <t>Boligrafo mina negra</t>
  </si>
  <si>
    <t>Marcador borrable varios colores</t>
  </si>
  <si>
    <t>Micropunta indeleble 0.4 mm de color  azul</t>
  </si>
  <si>
    <t>Memoria o tarjeta SD de 2 a 4 gb</t>
  </si>
  <si>
    <t>Toner Samsung ML-D4550B</t>
  </si>
  <si>
    <t>Toner Cartridge - Fotocopiadora Konica Minolta modelo: BIZHUB 211</t>
  </si>
  <si>
    <t>Papel Bond 75 gr fotocopia Extra oficio</t>
  </si>
  <si>
    <t>Lapiz Mina negra HB N°2</t>
  </si>
  <si>
    <t>Taja lapiz metalico</t>
  </si>
  <si>
    <t>Borrador Nata</t>
  </si>
  <si>
    <t>Boligrafo Mina Negra</t>
  </si>
  <si>
    <t>Marcador permanente negro</t>
  </si>
  <si>
    <t>Pegante en barra 20gr</t>
  </si>
  <si>
    <t>Cinta de empaque transparente 48 mm x 100 mts</t>
  </si>
  <si>
    <t>Minas 0.7 HB X 12 minas</t>
  </si>
  <si>
    <t xml:space="preserve">Otros Gastos Por Impresos Y Publicaciones </t>
  </si>
  <si>
    <t>Transporte Esp. Lancha Nóvita</t>
  </si>
  <si>
    <t>Transporte Esp. Lancha Riosucio</t>
  </si>
  <si>
    <t>Arrendamiento de equipos de computo</t>
  </si>
  <si>
    <t xml:space="preserve">Transporte Especial Sup. Técnica </t>
  </si>
  <si>
    <t xml:space="preserve">Arrendamientos </t>
  </si>
  <si>
    <t>Transporte Especial Sensibilización</t>
  </si>
  <si>
    <t>Comunicaciones (Internet)</t>
  </si>
  <si>
    <t>Transporte Especial Superv</t>
  </si>
  <si>
    <t>Recursos necesarios par ajustar el pago del Servicio d Internet en la territorial Medellin, hasta el mes de Diciembre del año 2013</t>
  </si>
  <si>
    <t>Transporte Especial  (Urbano)</t>
  </si>
  <si>
    <t>Transporte Especial Por Horas (Urbano)</t>
  </si>
  <si>
    <t>Transporte sup. Tecnico rural</t>
  </si>
  <si>
    <t>Transporte sup. Tecnica rural</t>
  </si>
  <si>
    <t>Otros Tranportes (intermunicipal, guìas, cabalgaduras, lancha)</t>
  </si>
  <si>
    <t>Otros Tranportes de campo (intermunicipal)</t>
  </si>
  <si>
    <t>Otros Tranportes supervisor de campo (intermunicipal)</t>
  </si>
  <si>
    <t>Insumo: computador</t>
  </si>
  <si>
    <t>OTROS TRANSPORTES</t>
  </si>
  <si>
    <t>TRANSPORTE ESPECIAL  POR HORAS RECOLECCIÓN</t>
  </si>
  <si>
    <t>Insumo: Fotocopias</t>
  </si>
  <si>
    <t xml:space="preserve">Transporte Especial Recuento </t>
  </si>
  <si>
    <t xml:space="preserve">Arrendamiento Sede Cali </t>
  </si>
  <si>
    <t>Subsede Pasto</t>
  </si>
  <si>
    <t>Subsede Popayan</t>
  </si>
  <si>
    <t>Adecuacion Patio Sede Cali</t>
  </si>
  <si>
    <t>Und</t>
  </si>
  <si>
    <t xml:space="preserve">Mantenimiento Electrico Sede Y Subsedes </t>
  </si>
  <si>
    <t>Rampa Para Ingresar</t>
  </si>
  <si>
    <t>Cajas</t>
  </si>
  <si>
    <t xml:space="preserve">Caja De Archivo Azul No 20 </t>
  </si>
  <si>
    <t>Colbon Por Kilo</t>
  </si>
  <si>
    <t>Cosedora - Grapadora-Grande</t>
  </si>
  <si>
    <t xml:space="preserve">Legajador Oficio </t>
  </si>
  <si>
    <t>Libreta Cuadriculada Tamaño Carta 80 Hojas</t>
  </si>
  <si>
    <t>Memoria Usb 64 Gb</t>
  </si>
  <si>
    <t>Pegante En Barra 22 Gramos</t>
  </si>
  <si>
    <t>Portaminas De 0.7 Mm Con Goma Grande Y Capuchon - Buena Calidad</t>
  </si>
  <si>
    <t>Toner Lexmak T652Dn</t>
  </si>
  <si>
    <t>Entrenamiento Dane Central</t>
  </si>
  <si>
    <t xml:space="preserve">Sobre De Manila Oficio </t>
  </si>
  <si>
    <t>Supervisión Tecnica Subsedes</t>
  </si>
  <si>
    <t xml:space="preserve">Recoleción  </t>
  </si>
  <si>
    <t>Rh6801 Asistente De Encuesta</t>
  </si>
</sst>
</file>

<file path=xl/styles.xml><?xml version="1.0" encoding="utf-8"?>
<styleSheet xmlns="http://schemas.openxmlformats.org/spreadsheetml/2006/main">
  <numFmts count="7">
    <numFmt numFmtId="41" formatCode="_(* #,##0_);_(* \(#,##0\);_(* &quot;-&quot;_);_(@_)"/>
    <numFmt numFmtId="44" formatCode="_(&quot;$&quot;\ * #,##0.00_);_(&quot;$&quot;\ * \(#,##0.00\);_(&quot;$&quot;\ * &quot;-&quot;??_);_(@_)"/>
    <numFmt numFmtId="43" formatCode="_(* #,##0.00_);_(* \(#,##0.00\);_(* &quot;-&quot;??_);_(@_)"/>
    <numFmt numFmtId="164" formatCode="#,##0;[Red]#,##0"/>
    <numFmt numFmtId="165" formatCode="_(* #,##0_);_(* \(#,##0\);_(* &quot;-&quot;??_);_(@_)"/>
    <numFmt numFmtId="166" formatCode="0.00;[Red]0.00"/>
    <numFmt numFmtId="175" formatCode="&quot;$&quot;\ #,##0"/>
  </numFmts>
  <fonts count="19">
    <font>
      <sz val="11"/>
      <color theme="1"/>
      <name val="Calibri"/>
      <family val="2"/>
      <scheme val="minor"/>
    </font>
    <font>
      <sz val="11"/>
      <color theme="1"/>
      <name val="Calibri"/>
      <family val="2"/>
      <scheme val="minor"/>
    </font>
    <font>
      <b/>
      <sz val="8"/>
      <color indexed="8"/>
      <name val="Calibri"/>
      <family val="2"/>
    </font>
    <font>
      <sz val="8"/>
      <name val="Arial"/>
      <family val="2"/>
    </font>
    <font>
      <sz val="8"/>
      <name val="Dialog"/>
    </font>
    <font>
      <sz val="11"/>
      <color indexed="8"/>
      <name val="Calibri"/>
      <family val="2"/>
    </font>
    <font>
      <sz val="8"/>
      <color indexed="8"/>
      <name val="Calibri"/>
      <family val="2"/>
    </font>
    <font>
      <sz val="8"/>
      <color indexed="8"/>
      <name val="Arial"/>
      <family val="2"/>
    </font>
    <font>
      <sz val="10"/>
      <color indexed="8"/>
      <name val="Calibri"/>
      <family val="2"/>
    </font>
    <font>
      <sz val="10"/>
      <color indexed="63"/>
      <name val="Arial"/>
      <family val="2"/>
    </font>
    <font>
      <sz val="10"/>
      <name val="Arial"/>
      <family val="2"/>
    </font>
    <font>
      <sz val="8"/>
      <color rgb="FFFF0000"/>
      <name val="Arial"/>
      <family val="2"/>
    </font>
    <font>
      <b/>
      <sz val="8"/>
      <color indexed="8"/>
      <name val="Arial"/>
      <family val="2"/>
    </font>
    <font>
      <b/>
      <sz val="8"/>
      <color theme="1"/>
      <name val="Arial"/>
      <family val="2"/>
    </font>
    <font>
      <sz val="8"/>
      <color theme="1"/>
      <name val="Arial"/>
      <family val="2"/>
    </font>
    <font>
      <sz val="8"/>
      <color rgb="FF00B050"/>
      <name val="Arial"/>
      <family val="2"/>
    </font>
    <font>
      <b/>
      <sz val="8"/>
      <color theme="1"/>
      <name val="Calibri"/>
      <family val="2"/>
      <scheme val="minor"/>
    </font>
    <font>
      <sz val="8"/>
      <color theme="1"/>
      <name val="Calibri"/>
      <family val="2"/>
      <scheme val="minor"/>
    </font>
    <font>
      <sz val="8"/>
      <name val="Tahoma"/>
      <family val="2"/>
    </font>
  </fonts>
  <fills count="3">
    <fill>
      <patternFill patternType="none"/>
    </fill>
    <fill>
      <patternFill patternType="gray125"/>
    </fill>
    <fill>
      <patternFill patternType="solid">
        <fgColor rgb="FF00B0F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s>
  <cellStyleXfs count="8">
    <xf numFmtId="0" fontId="0" fillId="0" borderId="0"/>
    <xf numFmtId="43" fontId="1"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43" fontId="5" fillId="0" borderId="0" applyFont="0" applyFill="0" applyBorder="0" applyAlignment="0" applyProtection="0"/>
  </cellStyleXfs>
  <cellXfs count="203">
    <xf numFmtId="0" fontId="0" fillId="0" borderId="0" xfId="0"/>
    <xf numFmtId="0" fontId="3" fillId="0" borderId="1" xfId="0" applyNumberFormat="1" applyFont="1" applyFill="1" applyBorder="1" applyAlignment="1"/>
    <xf numFmtId="0" fontId="3" fillId="0" borderId="0" xfId="0" applyNumberFormat="1" applyFont="1" applyFill="1" applyBorder="1" applyAlignment="1"/>
    <xf numFmtId="0" fontId="0" fillId="0" borderId="0" xfId="0" applyFill="1"/>
    <xf numFmtId="0" fontId="3" fillId="0" borderId="1" xfId="0" applyFont="1" applyFill="1" applyBorder="1"/>
    <xf numFmtId="0" fontId="3" fillId="0" borderId="1" xfId="0" applyFont="1" applyFill="1" applyBorder="1" applyProtection="1"/>
    <xf numFmtId="0" fontId="4" fillId="0" borderId="1" xfId="0" applyFont="1" applyFill="1" applyBorder="1" applyAlignment="1">
      <alignment horizontal="right"/>
    </xf>
    <xf numFmtId="165" fontId="4" fillId="0" borderId="1" xfId="2" applyNumberFormat="1" applyFont="1" applyFill="1" applyBorder="1" applyAlignment="1">
      <alignment horizontal="right"/>
    </xf>
    <xf numFmtId="164" fontId="4" fillId="0" borderId="1" xfId="2" applyNumberFormat="1" applyFont="1" applyFill="1" applyBorder="1" applyAlignment="1">
      <alignment horizontal="right"/>
    </xf>
    <xf numFmtId="3" fontId="3" fillId="0" borderId="1" xfId="2" applyNumberFormat="1" applyFont="1" applyFill="1" applyBorder="1" applyAlignment="1" applyProtection="1">
      <alignment horizontal="right"/>
    </xf>
    <xf numFmtId="0" fontId="0" fillId="0" borderId="0" xfId="0" applyFill="1" applyAlignment="1">
      <alignment wrapText="1"/>
    </xf>
    <xf numFmtId="0" fontId="3" fillId="0" borderId="2" xfId="0" applyFont="1" applyFill="1" applyBorder="1"/>
    <xf numFmtId="0" fontId="3" fillId="0" borderId="0" xfId="0" applyFont="1" applyFill="1" applyBorder="1"/>
    <xf numFmtId="0" fontId="0" fillId="0" borderId="0" xfId="0" applyFont="1" applyFill="1"/>
    <xf numFmtId="0" fontId="8" fillId="0" borderId="1" xfId="0" applyFont="1" applyFill="1" applyBorder="1" applyAlignment="1" applyProtection="1">
      <alignment horizontal="justify" vertical="center" wrapText="1"/>
      <protection locked="0"/>
    </xf>
    <xf numFmtId="0" fontId="3" fillId="0" borderId="2" xfId="0" applyFont="1" applyFill="1" applyBorder="1" applyAlignment="1"/>
    <xf numFmtId="3" fontId="3" fillId="0" borderId="1" xfId="0" applyNumberFormat="1" applyFont="1" applyFill="1" applyBorder="1" applyProtection="1"/>
    <xf numFmtId="0" fontId="4" fillId="0" borderId="2" xfId="0" applyFont="1" applyFill="1" applyBorder="1" applyAlignment="1">
      <alignment horizontal="right"/>
    </xf>
    <xf numFmtId="3" fontId="3" fillId="0" borderId="2" xfId="0" applyNumberFormat="1" applyFont="1" applyFill="1" applyBorder="1"/>
    <xf numFmtId="0" fontId="3" fillId="0" borderId="1" xfId="0" applyFont="1" applyFill="1" applyBorder="1" applyAlignment="1">
      <alignment horizontal="center"/>
    </xf>
    <xf numFmtId="0" fontId="2" fillId="2" borderId="1" xfId="0" applyFont="1" applyFill="1" applyBorder="1" applyAlignment="1">
      <alignment horizontal="center" vertical="center" wrapText="1"/>
    </xf>
    <xf numFmtId="0" fontId="3" fillId="0" borderId="1" xfId="0" applyFont="1" applyFill="1" applyBorder="1" applyProtection="1">
      <protection locked="0"/>
    </xf>
    <xf numFmtId="41" fontId="3" fillId="0" borderId="1" xfId="0" applyNumberFormat="1" applyFont="1" applyFill="1" applyBorder="1" applyProtection="1">
      <protection locked="0"/>
    </xf>
    <xf numFmtId="0" fontId="3" fillId="0" borderId="5" xfId="0" applyFont="1" applyFill="1" applyBorder="1" applyProtection="1">
      <protection locked="0"/>
    </xf>
    <xf numFmtId="41" fontId="3" fillId="0" borderId="5" xfId="0" applyNumberFormat="1" applyFont="1" applyFill="1" applyBorder="1" applyProtection="1">
      <protection locked="0"/>
    </xf>
    <xf numFmtId="0" fontId="3" fillId="0" borderId="3" xfId="0" applyFont="1" applyFill="1" applyBorder="1" applyProtection="1">
      <protection locked="0"/>
    </xf>
    <xf numFmtId="41" fontId="3" fillId="0" borderId="3" xfId="0" applyNumberFormat="1" applyFont="1" applyFill="1" applyBorder="1" applyProtection="1">
      <protection locked="0"/>
    </xf>
    <xf numFmtId="0" fontId="3" fillId="0" borderId="4" xfId="0" applyFont="1" applyFill="1" applyBorder="1" applyProtection="1">
      <protection locked="0"/>
    </xf>
    <xf numFmtId="41" fontId="3" fillId="0" borderId="4" xfId="0" applyNumberFormat="1" applyFont="1" applyFill="1" applyBorder="1" applyProtection="1">
      <protection locked="0"/>
    </xf>
    <xf numFmtId="0" fontId="6" fillId="0" borderId="1" xfId="0" applyFont="1" applyFill="1" applyBorder="1" applyProtection="1">
      <protection locked="0"/>
    </xf>
    <xf numFmtId="0" fontId="6" fillId="0" borderId="5" xfId="0" applyFont="1" applyFill="1" applyBorder="1" applyProtection="1">
      <protection locked="0"/>
    </xf>
    <xf numFmtId="0" fontId="7" fillId="0" borderId="7" xfId="0" applyFont="1" applyFill="1" applyBorder="1" applyProtection="1">
      <protection locked="0"/>
    </xf>
    <xf numFmtId="0" fontId="4" fillId="0" borderId="5" xfId="0" applyFont="1" applyFill="1" applyBorder="1" applyAlignment="1" applyProtection="1">
      <alignment horizontal="right"/>
      <protection locked="0"/>
    </xf>
    <xf numFmtId="41" fontId="4" fillId="0" borderId="5" xfId="2" applyNumberFormat="1" applyFont="1" applyFill="1" applyBorder="1" applyAlignment="1" applyProtection="1">
      <alignment horizontal="right"/>
      <protection locked="0"/>
    </xf>
    <xf numFmtId="0" fontId="6" fillId="0" borderId="0" xfId="0" applyFont="1" applyFill="1" applyBorder="1" applyProtection="1">
      <protection locked="0"/>
    </xf>
    <xf numFmtId="0" fontId="4" fillId="0" borderId="1" xfId="0" applyFont="1" applyFill="1" applyBorder="1" applyAlignment="1" applyProtection="1">
      <alignment horizontal="right"/>
      <protection locked="0"/>
    </xf>
    <xf numFmtId="0" fontId="7" fillId="0" borderId="1" xfId="0" applyFont="1" applyFill="1" applyBorder="1" applyProtection="1">
      <protection locked="0"/>
    </xf>
    <xf numFmtId="41" fontId="7" fillId="0" borderId="1" xfId="0" applyNumberFormat="1" applyFont="1" applyFill="1" applyBorder="1" applyProtection="1">
      <protection locked="0"/>
    </xf>
    <xf numFmtId="0" fontId="4" fillId="0" borderId="3" xfId="0" applyFont="1" applyFill="1" applyBorder="1" applyAlignment="1" applyProtection="1">
      <alignment horizontal="right"/>
      <protection locked="0"/>
    </xf>
    <xf numFmtId="0" fontId="4" fillId="0" borderId="4" xfId="0" applyFont="1" applyFill="1" applyBorder="1" applyAlignment="1" applyProtection="1">
      <alignment horizontal="right"/>
      <protection locked="0"/>
    </xf>
    <xf numFmtId="41" fontId="4" fillId="0" borderId="1" xfId="0" applyNumberFormat="1" applyFont="1" applyFill="1" applyBorder="1" applyAlignment="1" applyProtection="1">
      <alignment horizontal="right"/>
      <protection locked="0"/>
    </xf>
    <xf numFmtId="41" fontId="3" fillId="0" borderId="1" xfId="0" applyNumberFormat="1" applyFont="1" applyFill="1" applyBorder="1" applyAlignment="1" applyProtection="1">
      <protection locked="0"/>
    </xf>
    <xf numFmtId="41" fontId="4" fillId="0" borderId="3" xfId="0" applyNumberFormat="1" applyFont="1" applyFill="1" applyBorder="1" applyAlignment="1" applyProtection="1">
      <alignment horizontal="right"/>
      <protection locked="0"/>
    </xf>
    <xf numFmtId="41" fontId="4" fillId="0" borderId="5" xfId="0" applyNumberFormat="1" applyFont="1" applyFill="1" applyBorder="1" applyAlignment="1" applyProtection="1">
      <alignment horizontal="right"/>
      <protection locked="0"/>
    </xf>
    <xf numFmtId="41" fontId="4" fillId="0" borderId="1" xfId="2" applyNumberFormat="1" applyFont="1" applyFill="1" applyBorder="1" applyAlignment="1" applyProtection="1">
      <alignment horizontal="right"/>
      <protection locked="0"/>
    </xf>
    <xf numFmtId="165" fontId="4" fillId="0" borderId="1" xfId="2" applyNumberFormat="1" applyFont="1" applyFill="1" applyBorder="1" applyAlignment="1" applyProtection="1">
      <alignment horizontal="left"/>
      <protection locked="0"/>
    </xf>
    <xf numFmtId="41" fontId="4" fillId="0" borderId="3" xfId="2" applyNumberFormat="1" applyFont="1" applyFill="1" applyBorder="1" applyAlignment="1" applyProtection="1">
      <alignment horizontal="right"/>
      <protection locked="0"/>
    </xf>
    <xf numFmtId="41" fontId="4" fillId="0" borderId="4" xfId="0" applyNumberFormat="1" applyFont="1" applyFill="1" applyBorder="1" applyAlignment="1" applyProtection="1">
      <alignment horizontal="right"/>
      <protection locked="0"/>
    </xf>
    <xf numFmtId="41" fontId="4" fillId="0" borderId="4" xfId="2" applyNumberFormat="1" applyFont="1" applyFill="1" applyBorder="1" applyAlignment="1" applyProtection="1">
      <alignment horizontal="right"/>
      <protection locked="0"/>
    </xf>
    <xf numFmtId="41" fontId="6" fillId="0" borderId="1" xfId="0" applyNumberFormat="1" applyFont="1" applyFill="1" applyBorder="1" applyProtection="1">
      <protection locked="0"/>
    </xf>
    <xf numFmtId="41" fontId="6" fillId="0" borderId="5" xfId="0" applyNumberFormat="1" applyFont="1" applyFill="1" applyBorder="1" applyProtection="1">
      <protection locked="0"/>
    </xf>
    <xf numFmtId="166" fontId="4" fillId="0" borderId="1" xfId="2" applyNumberFormat="1" applyFont="1" applyFill="1" applyBorder="1" applyAlignment="1" applyProtection="1">
      <alignment horizontal="right"/>
      <protection locked="0"/>
    </xf>
    <xf numFmtId="41" fontId="3" fillId="0" borderId="5" xfId="0" applyNumberFormat="1" applyFont="1" applyFill="1" applyBorder="1" applyAlignment="1" applyProtection="1">
      <protection locked="0"/>
    </xf>
    <xf numFmtId="41" fontId="3" fillId="0" borderId="3" xfId="0" applyNumberFormat="1" applyFont="1" applyFill="1" applyBorder="1" applyAlignment="1" applyProtection="1">
      <protection locked="0"/>
    </xf>
    <xf numFmtId="0" fontId="3" fillId="0" borderId="0" xfId="0" applyFont="1" applyFill="1" applyBorder="1" applyProtection="1">
      <protection locked="0"/>
    </xf>
    <xf numFmtId="0" fontId="3" fillId="0" borderId="8" xfId="0" applyFont="1" applyFill="1" applyBorder="1" applyProtection="1">
      <protection locked="0"/>
    </xf>
    <xf numFmtId="0" fontId="6" fillId="0" borderId="0" xfId="0" applyFont="1" applyFill="1" applyProtection="1">
      <protection locked="0"/>
    </xf>
    <xf numFmtId="0" fontId="7" fillId="0" borderId="0" xfId="0" applyFont="1" applyFill="1" applyProtection="1">
      <protection locked="0"/>
    </xf>
    <xf numFmtId="0" fontId="3" fillId="0" borderId="0" xfId="0" applyFont="1" applyFill="1" applyProtection="1">
      <protection locked="0"/>
    </xf>
    <xf numFmtId="0" fontId="7" fillId="0" borderId="0" xfId="0" applyFont="1" applyFill="1" applyBorder="1" applyProtection="1">
      <protection locked="0"/>
    </xf>
    <xf numFmtId="41" fontId="7" fillId="0" borderId="0" xfId="0" applyNumberFormat="1" applyFont="1" applyFill="1" applyBorder="1" applyProtection="1">
      <protection locked="0"/>
    </xf>
    <xf numFmtId="0" fontId="12" fillId="2" borderId="6" xfId="0" applyFont="1" applyFill="1" applyBorder="1" applyAlignment="1" applyProtection="1">
      <alignment horizontal="center" vertical="center" wrapText="1"/>
      <protection locked="0"/>
    </xf>
    <xf numFmtId="41" fontId="12" fillId="2" borderId="6"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xf numFmtId="0" fontId="3" fillId="0" borderId="1" xfId="0" applyFont="1" applyFill="1" applyBorder="1" applyAlignment="1" applyProtection="1">
      <alignment horizontal="left"/>
    </xf>
    <xf numFmtId="0" fontId="3" fillId="0" borderId="1" xfId="0" applyFont="1" applyFill="1" applyBorder="1" applyAlignment="1" applyProtection="1">
      <alignment horizontal="center"/>
    </xf>
    <xf numFmtId="41" fontId="3" fillId="0" borderId="1" xfId="0" applyNumberFormat="1" applyFont="1" applyFill="1" applyBorder="1" applyAlignment="1" applyProtection="1">
      <alignment horizontal="right"/>
    </xf>
    <xf numFmtId="41" fontId="3" fillId="0" borderId="1" xfId="1" applyNumberFormat="1" applyFont="1" applyFill="1" applyBorder="1" applyAlignment="1" applyProtection="1">
      <alignment horizontal="right"/>
    </xf>
    <xf numFmtId="41" fontId="3" fillId="0" borderId="1" xfId="0" applyNumberFormat="1" applyFont="1" applyFill="1" applyBorder="1" applyProtection="1"/>
    <xf numFmtId="0" fontId="3" fillId="0" borderId="1" xfId="0" applyFont="1" applyFill="1" applyBorder="1" applyAlignment="1" applyProtection="1">
      <alignment vertical="center"/>
    </xf>
    <xf numFmtId="0" fontId="3" fillId="0" borderId="1" xfId="0" applyFont="1" applyFill="1" applyBorder="1" applyAlignment="1" applyProtection="1">
      <alignment horizontal="left" vertical="center"/>
    </xf>
    <xf numFmtId="0" fontId="3" fillId="0" borderId="1" xfId="0" applyFont="1" applyFill="1" applyBorder="1" applyAlignment="1" applyProtection="1">
      <alignment horizontal="center" vertical="center"/>
    </xf>
    <xf numFmtId="41" fontId="3" fillId="0" borderId="1" xfId="0" applyNumberFormat="1" applyFont="1" applyFill="1" applyBorder="1" applyAlignment="1" applyProtection="1">
      <alignment horizontal="center" vertical="center" wrapText="1"/>
    </xf>
    <xf numFmtId="165" fontId="3" fillId="0" borderId="1" xfId="1" applyNumberFormat="1" applyFont="1" applyFill="1" applyBorder="1" applyAlignment="1" applyProtection="1">
      <protection locked="0"/>
    </xf>
    <xf numFmtId="165" fontId="3" fillId="0" borderId="1" xfId="1" applyNumberFormat="1" applyFont="1" applyFill="1" applyBorder="1" applyAlignment="1" applyProtection="1">
      <alignment horizontal="left"/>
      <protection locked="0"/>
    </xf>
    <xf numFmtId="165" fontId="3" fillId="0" borderId="1" xfId="1" applyNumberFormat="1" applyFont="1" applyFill="1" applyBorder="1" applyAlignment="1" applyProtection="1">
      <alignment horizontal="right"/>
      <protection locked="0"/>
    </xf>
    <xf numFmtId="165" fontId="3" fillId="0" borderId="1" xfId="1" applyNumberFormat="1" applyFont="1" applyFill="1" applyBorder="1" applyAlignment="1" applyProtection="1">
      <alignment horizontal="center"/>
      <protection locked="0"/>
    </xf>
    <xf numFmtId="41" fontId="3" fillId="0" borderId="1" xfId="1" applyNumberFormat="1" applyFont="1" applyFill="1" applyBorder="1" applyAlignment="1" applyProtection="1">
      <alignment horizontal="right"/>
      <protection locked="0"/>
    </xf>
    <xf numFmtId="41" fontId="3" fillId="0" borderId="1" xfId="0" applyNumberFormat="1" applyFont="1" applyFill="1" applyBorder="1" applyAlignment="1" applyProtection="1"/>
    <xf numFmtId="0" fontId="3" fillId="0" borderId="3" xfId="0" applyFont="1" applyFill="1" applyBorder="1" applyAlignment="1" applyProtection="1">
      <alignment horizontal="left"/>
    </xf>
    <xf numFmtId="0" fontId="3" fillId="0" borderId="3" xfId="0" applyFont="1" applyFill="1" applyBorder="1" applyAlignment="1" applyProtection="1"/>
    <xf numFmtId="0" fontId="3" fillId="0" borderId="3" xfId="0" applyFont="1" applyFill="1" applyBorder="1" applyAlignment="1" applyProtection="1">
      <alignment horizontal="center"/>
    </xf>
    <xf numFmtId="41" fontId="3" fillId="0" borderId="3" xfId="0" applyNumberFormat="1" applyFont="1" applyFill="1" applyBorder="1" applyAlignment="1" applyProtection="1"/>
    <xf numFmtId="0" fontId="14" fillId="0" borderId="5" xfId="0" applyFont="1" applyFill="1" applyBorder="1" applyAlignment="1" applyProtection="1"/>
    <xf numFmtId="0" fontId="3" fillId="0" borderId="5" xfId="0" applyFont="1" applyFill="1" applyBorder="1" applyAlignment="1" applyProtection="1"/>
    <xf numFmtId="0" fontId="14" fillId="0" borderId="5" xfId="0" applyFont="1" applyFill="1" applyBorder="1" applyAlignment="1" applyProtection="1">
      <alignment horizontal="center"/>
    </xf>
    <xf numFmtId="41" fontId="14" fillId="0" borderId="5" xfId="0" applyNumberFormat="1" applyFont="1" applyFill="1" applyBorder="1" applyAlignment="1" applyProtection="1"/>
    <xf numFmtId="0" fontId="14" fillId="0" borderId="1" xfId="0" applyFont="1" applyFill="1" applyBorder="1" applyAlignment="1" applyProtection="1"/>
    <xf numFmtId="0" fontId="14" fillId="0" borderId="1" xfId="0" applyFont="1" applyFill="1" applyBorder="1" applyAlignment="1" applyProtection="1">
      <alignment horizontal="center"/>
    </xf>
    <xf numFmtId="41" fontId="14" fillId="0" borderId="1" xfId="0" applyNumberFormat="1" applyFont="1" applyFill="1" applyBorder="1" applyAlignment="1" applyProtection="1"/>
    <xf numFmtId="0" fontId="14" fillId="0" borderId="3" xfId="0" applyFont="1" applyFill="1" applyBorder="1" applyAlignment="1" applyProtection="1"/>
    <xf numFmtId="0" fontId="14" fillId="0" borderId="3" xfId="0" applyFont="1" applyFill="1" applyBorder="1" applyAlignment="1" applyProtection="1">
      <alignment horizontal="center"/>
    </xf>
    <xf numFmtId="41" fontId="14" fillId="0" borderId="3" xfId="0" applyNumberFormat="1" applyFont="1" applyFill="1" applyBorder="1" applyAlignment="1" applyProtection="1"/>
    <xf numFmtId="0" fontId="3" fillId="0" borderId="5" xfId="0" applyFont="1" applyFill="1" applyBorder="1" applyAlignment="1" applyProtection="1">
      <alignment horizontal="left"/>
    </xf>
    <xf numFmtId="0" fontId="3" fillId="0" borderId="5" xfId="0" applyFont="1" applyFill="1" applyBorder="1" applyAlignment="1" applyProtection="1">
      <alignment horizontal="center"/>
    </xf>
    <xf numFmtId="41" fontId="3" fillId="0" borderId="5" xfId="0" applyNumberFormat="1" applyFont="1" applyFill="1" applyBorder="1" applyAlignment="1" applyProtection="1"/>
    <xf numFmtId="165" fontId="3" fillId="0" borderId="3" xfId="1" applyNumberFormat="1" applyFont="1" applyFill="1" applyBorder="1" applyAlignment="1" applyProtection="1">
      <protection locked="0"/>
    </xf>
    <xf numFmtId="165" fontId="3" fillId="0" borderId="3" xfId="1" applyNumberFormat="1" applyFont="1" applyFill="1" applyBorder="1" applyAlignment="1" applyProtection="1">
      <alignment horizontal="right"/>
      <protection locked="0"/>
    </xf>
    <xf numFmtId="0" fontId="14" fillId="0" borderId="0" xfId="0" applyFont="1" applyFill="1"/>
    <xf numFmtId="41" fontId="3" fillId="0" borderId="3" xfId="0" applyNumberFormat="1" applyFont="1" applyFill="1" applyBorder="1" applyProtection="1"/>
    <xf numFmtId="41" fontId="3" fillId="0" borderId="5" xfId="0" applyNumberFormat="1" applyFont="1" applyFill="1" applyBorder="1" applyProtection="1"/>
    <xf numFmtId="0" fontId="11" fillId="0" borderId="1" xfId="0" applyFont="1" applyFill="1" applyBorder="1" applyAlignment="1" applyProtection="1"/>
    <xf numFmtId="0" fontId="11" fillId="0" borderId="1" xfId="0" applyFont="1" applyFill="1" applyBorder="1" applyAlignment="1" applyProtection="1">
      <alignment horizontal="left"/>
    </xf>
    <xf numFmtId="0" fontId="11" fillId="0" borderId="1" xfId="0" applyFont="1" applyFill="1" applyBorder="1" applyAlignment="1" applyProtection="1">
      <alignment horizontal="center"/>
    </xf>
    <xf numFmtId="41" fontId="11" fillId="0" borderId="1" xfId="0" applyNumberFormat="1" applyFont="1" applyFill="1" applyBorder="1" applyProtection="1"/>
    <xf numFmtId="41" fontId="11" fillId="0" borderId="1" xfId="1" applyNumberFormat="1" applyFont="1" applyFill="1" applyBorder="1" applyAlignment="1" applyProtection="1">
      <alignment horizontal="right"/>
    </xf>
    <xf numFmtId="41" fontId="3" fillId="0" borderId="1" xfId="1" applyNumberFormat="1" applyFont="1" applyFill="1" applyBorder="1" applyAlignment="1" applyProtection="1">
      <alignment horizontal="right" vertical="center"/>
    </xf>
    <xf numFmtId="0" fontId="3" fillId="0" borderId="1" xfId="0" applyFont="1" applyFill="1" applyBorder="1" applyAlignment="1" applyProtection="1">
      <alignment vertical="top" wrapText="1"/>
    </xf>
    <xf numFmtId="0" fontId="3" fillId="0" borderId="1" xfId="0" applyFont="1" applyFill="1" applyBorder="1" applyAlignment="1" applyProtection="1">
      <alignment vertical="top"/>
    </xf>
    <xf numFmtId="3" fontId="3" fillId="0" borderId="1" xfId="0" applyNumberFormat="1" applyFont="1" applyFill="1" applyBorder="1" applyAlignment="1" applyProtection="1"/>
    <xf numFmtId="3" fontId="3" fillId="0" borderId="1" xfId="0" applyNumberFormat="1" applyFont="1" applyFill="1" applyBorder="1" applyAlignment="1" applyProtection="1">
      <alignment horizontal="left"/>
    </xf>
    <xf numFmtId="0" fontId="3" fillId="0" borderId="1" xfId="0" applyFont="1" applyFill="1" applyBorder="1" applyAlignment="1">
      <alignment horizontal="right"/>
    </xf>
    <xf numFmtId="3" fontId="3" fillId="0" borderId="1" xfId="0" applyNumberFormat="1" applyFont="1" applyFill="1" applyBorder="1"/>
    <xf numFmtId="165" fontId="3" fillId="0" borderId="1" xfId="1" applyNumberFormat="1" applyFont="1" applyFill="1" applyBorder="1" applyAlignment="1">
      <alignment horizontal="right"/>
    </xf>
    <xf numFmtId="0" fontId="14" fillId="0" borderId="1" xfId="0" applyFont="1" applyFill="1" applyBorder="1" applyProtection="1"/>
    <xf numFmtId="0" fontId="14" fillId="0" borderId="0" xfId="0" applyFont="1" applyFill="1" applyAlignment="1" applyProtection="1"/>
    <xf numFmtId="3" fontId="14" fillId="0" borderId="1" xfId="0" applyNumberFormat="1" applyFont="1" applyFill="1" applyBorder="1" applyAlignment="1">
      <alignment vertical="center" wrapText="1"/>
    </xf>
    <xf numFmtId="3" fontId="3" fillId="0" borderId="1" xfId="0" applyNumberFormat="1" applyFont="1" applyFill="1" applyBorder="1" applyAlignment="1" applyProtection="1">
      <alignment horizontal="right"/>
    </xf>
    <xf numFmtId="3" fontId="14" fillId="0" borderId="1" xfId="0" applyNumberFormat="1" applyFont="1" applyFill="1" applyBorder="1"/>
    <xf numFmtId="0" fontId="14" fillId="0" borderId="0" xfId="0" applyFont="1" applyFill="1" applyAlignment="1" applyProtection="1">
      <alignment horizontal="center"/>
    </xf>
    <xf numFmtId="0" fontId="14" fillId="0" borderId="0" xfId="0" applyFont="1" applyFill="1" applyProtection="1"/>
    <xf numFmtId="0" fontId="15" fillId="0" borderId="0" xfId="0" applyFont="1" applyFill="1" applyProtection="1"/>
    <xf numFmtId="0" fontId="3" fillId="0" borderId="0" xfId="0" applyFont="1" applyFill="1" applyProtection="1"/>
    <xf numFmtId="0" fontId="14" fillId="0" borderId="0" xfId="0" applyFont="1" applyFill="1" applyAlignment="1" applyProtection="1">
      <protection locked="0"/>
    </xf>
    <xf numFmtId="0" fontId="14" fillId="0" borderId="0" xfId="0" applyFont="1" applyFill="1" applyAlignment="1" applyProtection="1">
      <alignment horizontal="left"/>
      <protection locked="0"/>
    </xf>
    <xf numFmtId="41" fontId="14" fillId="0" borderId="0" xfId="0" applyNumberFormat="1" applyFont="1" applyFill="1" applyAlignment="1" applyProtection="1">
      <protection locked="0"/>
    </xf>
    <xf numFmtId="0" fontId="14" fillId="0" borderId="0" xfId="0" applyFont="1" applyFill="1" applyProtection="1">
      <protection locked="0"/>
    </xf>
    <xf numFmtId="0" fontId="13" fillId="2" borderId="1" xfId="0" applyFont="1" applyFill="1" applyBorder="1" applyAlignment="1" applyProtection="1">
      <alignment horizontal="center" vertical="center" wrapText="1"/>
    </xf>
    <xf numFmtId="41" fontId="13" fillId="2" borderId="1" xfId="0" applyNumberFormat="1" applyFont="1" applyFill="1" applyBorder="1" applyAlignment="1" applyProtection="1">
      <alignment horizontal="center" vertical="center" wrapText="1"/>
    </xf>
    <xf numFmtId="164" fontId="3" fillId="0" borderId="1" xfId="1" applyNumberFormat="1" applyFont="1" applyFill="1" applyBorder="1" applyAlignment="1" applyProtection="1">
      <alignment horizontal="right"/>
      <protection locked="0"/>
    </xf>
    <xf numFmtId="164" fontId="0" fillId="0" borderId="1" xfId="0" applyNumberFormat="1" applyFill="1" applyBorder="1" applyProtection="1">
      <protection locked="0"/>
    </xf>
    <xf numFmtId="0" fontId="3" fillId="0" borderId="1" xfId="0" applyFont="1" applyFill="1" applyBorder="1" applyAlignment="1" applyProtection="1">
      <alignment horizontal="right"/>
    </xf>
    <xf numFmtId="3" fontId="3" fillId="0" borderId="1" xfId="1" applyNumberFormat="1" applyFont="1" applyFill="1" applyBorder="1" applyAlignment="1" applyProtection="1">
      <alignment horizontal="right"/>
    </xf>
    <xf numFmtId="0" fontId="4" fillId="0" borderId="1" xfId="0" applyFont="1" applyFill="1" applyBorder="1" applyAlignment="1" applyProtection="1">
      <alignment horizontal="right"/>
    </xf>
    <xf numFmtId="165" fontId="4" fillId="0" borderId="1" xfId="1" applyNumberFormat="1" applyFont="1" applyFill="1" applyBorder="1" applyAlignment="1" applyProtection="1">
      <alignment horizontal="right"/>
    </xf>
    <xf numFmtId="1" fontId="14" fillId="0" borderId="1" xfId="0" applyNumberFormat="1" applyFont="1" applyFill="1" applyBorder="1" applyProtection="1"/>
    <xf numFmtId="0" fontId="7" fillId="0" borderId="1" xfId="0" applyFont="1" applyFill="1" applyBorder="1" applyAlignment="1" applyProtection="1">
      <alignment horizontal="left"/>
    </xf>
    <xf numFmtId="1" fontId="3" fillId="0" borderId="1" xfId="0" applyNumberFormat="1" applyFont="1" applyFill="1" applyBorder="1" applyAlignment="1" applyProtection="1">
      <alignment horizontal="center"/>
    </xf>
    <xf numFmtId="3" fontId="7" fillId="0" borderId="1" xfId="0" applyNumberFormat="1" applyFont="1" applyFill="1" applyBorder="1" applyProtection="1"/>
    <xf numFmtId="3" fontId="4" fillId="0" borderId="1" xfId="0" applyNumberFormat="1" applyFont="1" applyFill="1" applyBorder="1" applyAlignment="1" applyProtection="1">
      <alignment horizontal="right"/>
    </xf>
    <xf numFmtId="0" fontId="3" fillId="0" borderId="1" xfId="5" applyFont="1" applyFill="1" applyBorder="1" applyAlignment="1" applyProtection="1">
      <alignment wrapText="1"/>
    </xf>
    <xf numFmtId="0" fontId="3" fillId="0" borderId="0" xfId="0" applyFont="1" applyFill="1"/>
    <xf numFmtId="0" fontId="3" fillId="0" borderId="1" xfId="5" applyFont="1" applyFill="1" applyBorder="1" applyAlignment="1" applyProtection="1">
      <alignment horizontal="left" vertical="center" wrapText="1"/>
    </xf>
    <xf numFmtId="0" fontId="3" fillId="0" borderId="9" xfId="0" applyFont="1" applyFill="1" applyBorder="1" applyProtection="1">
      <protection locked="0"/>
    </xf>
    <xf numFmtId="0" fontId="0" fillId="0" borderId="1" xfId="0" applyFill="1" applyBorder="1" applyProtection="1">
      <protection locked="0"/>
    </xf>
    <xf numFmtId="0" fontId="0" fillId="0" borderId="0" xfId="0" applyFill="1" applyProtection="1">
      <protection locked="0"/>
    </xf>
    <xf numFmtId="3" fontId="0" fillId="0" borderId="0" xfId="0" applyNumberFormat="1" applyFill="1" applyProtection="1">
      <protection locked="0"/>
    </xf>
    <xf numFmtId="3" fontId="0" fillId="0" borderId="0" xfId="0" applyNumberFormat="1" applyFill="1"/>
    <xf numFmtId="0" fontId="16"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xf>
    <xf numFmtId="3" fontId="16" fillId="2" borderId="1" xfId="0" applyNumberFormat="1" applyFont="1" applyFill="1" applyBorder="1" applyAlignment="1" applyProtection="1">
      <alignment horizontal="center" vertical="center" wrapText="1"/>
    </xf>
    <xf numFmtId="0" fontId="0" fillId="0" borderId="0" xfId="0" applyFill="1" applyProtection="1"/>
    <xf numFmtId="41" fontId="4" fillId="0" borderId="1" xfId="1" applyNumberFormat="1" applyFont="1" applyFill="1" applyBorder="1" applyAlignment="1" applyProtection="1">
      <alignment horizontal="right"/>
    </xf>
    <xf numFmtId="0" fontId="7" fillId="0" borderId="1" xfId="0" applyFont="1" applyFill="1" applyBorder="1" applyAlignment="1" applyProtection="1">
      <alignment horizontal="left" wrapText="1"/>
    </xf>
    <xf numFmtId="41" fontId="7" fillId="0" borderId="1" xfId="0" applyNumberFormat="1" applyFont="1" applyFill="1" applyBorder="1" applyProtection="1"/>
    <xf numFmtId="0" fontId="7" fillId="0" borderId="1" xfId="0" applyFont="1" applyFill="1" applyBorder="1" applyAlignment="1" applyProtection="1"/>
    <xf numFmtId="0" fontId="7" fillId="0" borderId="1" xfId="0" applyFont="1" applyFill="1" applyBorder="1" applyAlignment="1" applyProtection="1">
      <alignment horizontal="center" wrapText="1"/>
    </xf>
    <xf numFmtId="0" fontId="7" fillId="0" borderId="1" xfId="0" applyFont="1" applyFill="1" applyBorder="1" applyAlignment="1" applyProtection="1">
      <alignment horizontal="justify" wrapText="1"/>
    </xf>
    <xf numFmtId="0" fontId="7" fillId="0" borderId="1" xfId="0" applyFont="1" applyFill="1" applyBorder="1" applyAlignment="1" applyProtection="1">
      <alignment horizontal="center" vertical="top" wrapText="1"/>
    </xf>
    <xf numFmtId="0" fontId="7" fillId="0" borderId="1" xfId="0" applyFont="1" applyFill="1" applyBorder="1" applyAlignment="1" applyProtection="1">
      <alignment horizontal="left" vertical="center"/>
    </xf>
    <xf numFmtId="41" fontId="4" fillId="0" borderId="1" xfId="0" applyNumberFormat="1" applyFont="1" applyFill="1" applyBorder="1" applyAlignment="1" applyProtection="1">
      <alignment horizontal="right"/>
    </xf>
    <xf numFmtId="0" fontId="3" fillId="0" borderId="9" xfId="0" applyFont="1" applyFill="1" applyBorder="1" applyProtection="1"/>
    <xf numFmtId="0" fontId="3" fillId="0" borderId="2" xfId="0" applyFont="1" applyFill="1" applyBorder="1" applyProtection="1"/>
    <xf numFmtId="0" fontId="4" fillId="0" borderId="2" xfId="0" applyFont="1" applyFill="1" applyBorder="1" applyAlignment="1" applyProtection="1">
      <alignment horizontal="right"/>
    </xf>
    <xf numFmtId="41" fontId="3" fillId="0" borderId="2" xfId="0" applyNumberFormat="1" applyFont="1" applyFill="1" applyBorder="1" applyProtection="1"/>
    <xf numFmtId="41" fontId="4" fillId="0" borderId="2" xfId="1" applyNumberFormat="1" applyFont="1" applyFill="1" applyBorder="1" applyAlignment="1" applyProtection="1">
      <alignment horizontal="right"/>
    </xf>
    <xf numFmtId="3" fontId="4" fillId="0" borderId="1" xfId="1" applyNumberFormat="1" applyFont="1" applyFill="1" applyBorder="1" applyAlignment="1" applyProtection="1">
      <alignment horizontal="right"/>
    </xf>
    <xf numFmtId="0" fontId="0" fillId="0" borderId="0" xfId="0" applyFill="1" applyBorder="1" applyAlignment="1" applyProtection="1">
      <alignment vertical="center" wrapText="1"/>
      <protection locked="0"/>
    </xf>
    <xf numFmtId="0" fontId="13" fillId="0" borderId="0" xfId="0" applyFont="1" applyFill="1" applyBorder="1" applyAlignment="1" applyProtection="1">
      <alignment horizontal="center" vertical="center" wrapText="1"/>
      <protection locked="0"/>
    </xf>
    <xf numFmtId="0" fontId="0" fillId="0" borderId="0" xfId="0" applyFill="1" applyBorder="1" applyProtection="1">
      <protection locked="0"/>
    </xf>
    <xf numFmtId="0" fontId="17" fillId="0" borderId="1" xfId="0" applyFont="1" applyFill="1" applyBorder="1" applyProtection="1"/>
    <xf numFmtId="0" fontId="17" fillId="0" borderId="3" xfId="0" applyFont="1" applyFill="1" applyBorder="1" applyProtection="1"/>
    <xf numFmtId="0" fontId="17" fillId="0" borderId="1" xfId="0" applyFont="1" applyFill="1" applyBorder="1" applyProtection="1">
      <protection locked="0"/>
    </xf>
    <xf numFmtId="41" fontId="17" fillId="0" borderId="1" xfId="0" applyNumberFormat="1" applyFont="1" applyFill="1" applyBorder="1" applyProtection="1">
      <protection locked="0"/>
    </xf>
    <xf numFmtId="41" fontId="17" fillId="0" borderId="1" xfId="0" applyNumberFormat="1" applyFont="1" applyFill="1" applyBorder="1" applyAlignment="1" applyProtection="1">
      <alignment horizontal="right"/>
      <protection locked="0"/>
    </xf>
    <xf numFmtId="3" fontId="4" fillId="0" borderId="1" xfId="1" applyNumberFormat="1" applyFont="1" applyFill="1" applyBorder="1" applyAlignment="1" applyProtection="1">
      <alignment horizontal="left"/>
    </xf>
    <xf numFmtId="0" fontId="17" fillId="0" borderId="3" xfId="0" applyFont="1" applyFill="1" applyBorder="1" applyProtection="1">
      <protection locked="0"/>
    </xf>
    <xf numFmtId="41" fontId="17" fillId="0" borderId="3" xfId="0" applyNumberFormat="1" applyFont="1" applyFill="1" applyBorder="1" applyProtection="1">
      <protection locked="0"/>
    </xf>
    <xf numFmtId="41" fontId="17" fillId="0" borderId="3" xfId="0" applyNumberFormat="1" applyFont="1" applyFill="1" applyBorder="1" applyAlignment="1" applyProtection="1">
      <alignment horizontal="right"/>
      <protection locked="0"/>
    </xf>
    <xf numFmtId="0" fontId="17" fillId="0" borderId="5" xfId="0" applyFont="1" applyFill="1" applyBorder="1" applyProtection="1"/>
    <xf numFmtId="0" fontId="17" fillId="0" borderId="5" xfId="0" applyFont="1" applyFill="1" applyBorder="1" applyProtection="1">
      <protection locked="0"/>
    </xf>
    <xf numFmtId="41" fontId="17" fillId="0" borderId="5" xfId="0" applyNumberFormat="1" applyFont="1" applyFill="1" applyBorder="1" applyProtection="1">
      <protection locked="0"/>
    </xf>
    <xf numFmtId="41" fontId="17" fillId="0" borderId="5" xfId="0" applyNumberFormat="1" applyFont="1" applyFill="1" applyBorder="1" applyAlignment="1" applyProtection="1">
      <alignment horizontal="right"/>
      <protection locked="0"/>
    </xf>
    <xf numFmtId="0" fontId="17" fillId="0" borderId="4" xfId="0" applyFont="1" applyFill="1" applyBorder="1" applyProtection="1"/>
    <xf numFmtId="0" fontId="17" fillId="0" borderId="4" xfId="0" applyFont="1" applyFill="1" applyBorder="1" applyProtection="1">
      <protection locked="0"/>
    </xf>
    <xf numFmtId="41" fontId="17" fillId="0" borderId="4" xfId="0" applyNumberFormat="1" applyFont="1" applyFill="1" applyBorder="1" applyProtection="1">
      <protection locked="0"/>
    </xf>
    <xf numFmtId="41" fontId="17" fillId="0" borderId="4" xfId="0" applyNumberFormat="1" applyFont="1" applyFill="1" applyBorder="1" applyAlignment="1" applyProtection="1">
      <alignment horizontal="right"/>
      <protection locked="0"/>
    </xf>
    <xf numFmtId="41" fontId="0" fillId="0" borderId="0" xfId="0" applyNumberFormat="1" applyFill="1" applyProtection="1">
      <protection locked="0"/>
    </xf>
    <xf numFmtId="41" fontId="0" fillId="0" borderId="0" xfId="0" applyNumberFormat="1" applyFill="1" applyAlignment="1" applyProtection="1">
      <alignment horizontal="right"/>
      <protection locked="0"/>
    </xf>
    <xf numFmtId="0" fontId="13" fillId="2" borderId="10"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protection locked="0"/>
    </xf>
    <xf numFmtId="41" fontId="13" fillId="2" borderId="10" xfId="0" applyNumberFormat="1" applyFont="1" applyFill="1" applyBorder="1" applyAlignment="1" applyProtection="1">
      <alignment horizontal="center" vertical="center" wrapText="1"/>
      <protection locked="0"/>
    </xf>
    <xf numFmtId="175" fontId="3" fillId="0" borderId="1" xfId="0" applyNumberFormat="1" applyFont="1" applyFill="1" applyBorder="1" applyAlignment="1" applyProtection="1">
      <alignment horizontal="right"/>
    </xf>
    <xf numFmtId="1" fontId="3" fillId="0" borderId="1" xfId="0" applyNumberFormat="1" applyFont="1" applyFill="1" applyBorder="1" applyAlignment="1" applyProtection="1">
      <alignment horizontal="right"/>
    </xf>
    <xf numFmtId="0" fontId="3" fillId="0" borderId="1" xfId="6" applyFont="1" applyFill="1" applyBorder="1" applyAlignment="1" applyProtection="1"/>
    <xf numFmtId="1" fontId="3" fillId="0" borderId="1" xfId="6" applyNumberFormat="1" applyFont="1" applyFill="1" applyBorder="1" applyAlignment="1" applyProtection="1">
      <alignment horizontal="right"/>
    </xf>
    <xf numFmtId="0" fontId="18" fillId="0" borderId="1" xfId="0" applyNumberFormat="1" applyFont="1" applyFill="1" applyBorder="1" applyProtection="1"/>
    <xf numFmtId="3" fontId="4" fillId="0" borderId="1" xfId="2" applyNumberFormat="1" applyFont="1" applyFill="1" applyBorder="1" applyAlignment="1" applyProtection="1">
      <alignment horizontal="right"/>
    </xf>
    <xf numFmtId="0" fontId="0" fillId="0" borderId="1" xfId="0" applyFill="1" applyBorder="1" applyProtection="1"/>
    <xf numFmtId="3" fontId="0" fillId="0" borderId="0" xfId="0" applyNumberFormat="1" applyFill="1" applyProtection="1"/>
    <xf numFmtId="0" fontId="2" fillId="2" borderId="1" xfId="0" applyFont="1" applyFill="1" applyBorder="1" applyAlignment="1" applyProtection="1">
      <alignment horizontal="center" vertical="center" wrapText="1"/>
    </xf>
    <xf numFmtId="3" fontId="2" fillId="2" borderId="1" xfId="0" applyNumberFormat="1" applyFont="1" applyFill="1" applyBorder="1" applyAlignment="1" applyProtection="1">
      <alignment horizontal="center" vertical="center" wrapText="1"/>
    </xf>
    <xf numFmtId="3" fontId="3" fillId="0" borderId="1" xfId="7" applyNumberFormat="1" applyFont="1" applyFill="1" applyBorder="1" applyAlignment="1" applyProtection="1">
      <alignment horizontal="right"/>
    </xf>
  </cellXfs>
  <cellStyles count="8">
    <cellStyle name="Millares" xfId="1" builtinId="3"/>
    <cellStyle name="Millares 2" xfId="2"/>
    <cellStyle name="Millares 3" xfId="4"/>
    <cellStyle name="Millares 4" xfId="7"/>
    <cellStyle name="Moneda 2" xfId="3"/>
    <cellStyle name="Normal" xfId="0" builtinId="0"/>
    <cellStyle name="Normal 2" xfId="5"/>
    <cellStyle name="Normal 4"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F1077"/>
  <sheetViews>
    <sheetView tabSelected="1" zoomScaleNormal="100" zoomScaleSheetLayoutView="115" workbookViewId="0">
      <pane xSplit="1" ySplit="1" topLeftCell="B1036" activePane="bottomRight" state="frozen"/>
      <selection pane="topRight" activeCell="B1" sqref="B1"/>
      <selection pane="bottomLeft" activeCell="A2" sqref="A2"/>
      <selection pane="bottomRight" activeCell="B1053" sqref="B1053"/>
    </sheetView>
  </sheetViews>
  <sheetFormatPr baseColWidth="10" defaultRowHeight="12.95" customHeight="1"/>
  <cols>
    <col min="1" max="1" width="15.85546875" style="3" customWidth="1"/>
    <col min="2" max="2" width="32.140625" style="3" customWidth="1"/>
    <col min="3" max="3" width="9.7109375" style="3" customWidth="1"/>
    <col min="4" max="4" width="11.42578125" style="3" customWidth="1"/>
    <col min="5" max="6" width="15.85546875" style="3" customWidth="1"/>
    <col min="7" max="218" width="11.42578125" style="3"/>
    <col min="219" max="219" width="15.140625" style="3" customWidth="1"/>
    <col min="220" max="220" width="34.5703125" style="3" customWidth="1"/>
    <col min="221" max="221" width="35.42578125" style="3" customWidth="1"/>
    <col min="222" max="222" width="14.28515625" style="3" customWidth="1"/>
    <col min="223" max="223" width="12" style="3" customWidth="1"/>
    <col min="224" max="230" width="15.85546875" style="3" customWidth="1"/>
    <col min="231" max="231" width="32.140625" style="3" customWidth="1"/>
    <col min="232" max="232" width="34" style="3" customWidth="1"/>
    <col min="233" max="233" width="15.85546875" style="3" customWidth="1"/>
    <col min="234" max="234" width="30.42578125" style="3" customWidth="1"/>
    <col min="235" max="235" width="25.140625" style="3" customWidth="1"/>
    <col min="236" max="236" width="12.140625" style="3" customWidth="1"/>
    <col min="237" max="239" width="11.42578125" style="3" customWidth="1"/>
    <col min="240" max="241" width="15.85546875" style="3" customWidth="1"/>
    <col min="242" max="242" width="11.42578125" style="3" customWidth="1"/>
    <col min="243" max="243" width="12.7109375" style="3" customWidth="1"/>
    <col min="244" max="244" width="12.140625" style="3" customWidth="1"/>
    <col min="245" max="245" width="17.140625" style="3" customWidth="1"/>
    <col min="246" max="246" width="14.42578125" style="3" customWidth="1"/>
    <col min="247" max="247" width="13.140625" style="3" customWidth="1"/>
    <col min="248" max="248" width="16.140625" style="3" customWidth="1"/>
    <col min="249" max="252" width="17.42578125" style="3" customWidth="1"/>
    <col min="253" max="253" width="13.140625" style="3" customWidth="1"/>
    <col min="254" max="254" width="9.42578125" style="3" customWidth="1"/>
    <col min="255" max="255" width="16.28515625" style="3" customWidth="1"/>
    <col min="256" max="256" width="14.85546875" style="3" customWidth="1"/>
    <col min="257" max="257" width="11.42578125" style="3" customWidth="1"/>
    <col min="258" max="258" width="10.85546875" style="3" customWidth="1"/>
    <col min="259" max="259" width="10.28515625" style="3" customWidth="1"/>
    <col min="260" max="260" width="47.42578125" style="3" customWidth="1"/>
    <col min="261" max="474" width="11.42578125" style="3"/>
    <col min="475" max="475" width="15.140625" style="3" customWidth="1"/>
    <col min="476" max="476" width="34.5703125" style="3" customWidth="1"/>
    <col min="477" max="477" width="35.42578125" style="3" customWidth="1"/>
    <col min="478" max="478" width="14.28515625" style="3" customWidth="1"/>
    <col min="479" max="479" width="12" style="3" customWidth="1"/>
    <col min="480" max="486" width="15.85546875" style="3" customWidth="1"/>
    <col min="487" max="487" width="32.140625" style="3" customWidth="1"/>
    <col min="488" max="488" width="34" style="3" customWidth="1"/>
    <col min="489" max="489" width="15.85546875" style="3" customWidth="1"/>
    <col min="490" max="490" width="30.42578125" style="3" customWidth="1"/>
    <col min="491" max="491" width="25.140625" style="3" customWidth="1"/>
    <col min="492" max="492" width="12.140625" style="3" customWidth="1"/>
    <col min="493" max="495" width="11.42578125" style="3" customWidth="1"/>
    <col min="496" max="497" width="15.85546875" style="3" customWidth="1"/>
    <col min="498" max="498" width="11.42578125" style="3" customWidth="1"/>
    <col min="499" max="499" width="12.7109375" style="3" customWidth="1"/>
    <col min="500" max="500" width="12.140625" style="3" customWidth="1"/>
    <col min="501" max="501" width="17.140625" style="3" customWidth="1"/>
    <col min="502" max="502" width="14.42578125" style="3" customWidth="1"/>
    <col min="503" max="503" width="13.140625" style="3" customWidth="1"/>
    <col min="504" max="504" width="16.140625" style="3" customWidth="1"/>
    <col min="505" max="508" width="17.42578125" style="3" customWidth="1"/>
    <col min="509" max="509" width="13.140625" style="3" customWidth="1"/>
    <col min="510" max="510" width="9.42578125" style="3" customWidth="1"/>
    <col min="511" max="511" width="16.28515625" style="3" customWidth="1"/>
    <col min="512" max="512" width="14.85546875" style="3" customWidth="1"/>
    <col min="513" max="513" width="11.42578125" style="3" customWidth="1"/>
    <col min="514" max="514" width="10.85546875" style="3" customWidth="1"/>
    <col min="515" max="515" width="10.28515625" style="3" customWidth="1"/>
    <col min="516" max="516" width="47.42578125" style="3" customWidth="1"/>
    <col min="517" max="730" width="11.42578125" style="3"/>
    <col min="731" max="731" width="15.140625" style="3" customWidth="1"/>
    <col min="732" max="732" width="34.5703125" style="3" customWidth="1"/>
    <col min="733" max="733" width="35.42578125" style="3" customWidth="1"/>
    <col min="734" max="734" width="14.28515625" style="3" customWidth="1"/>
    <col min="735" max="735" width="12" style="3" customWidth="1"/>
    <col min="736" max="742" width="15.85546875" style="3" customWidth="1"/>
    <col min="743" max="743" width="32.140625" style="3" customWidth="1"/>
    <col min="744" max="744" width="34" style="3" customWidth="1"/>
    <col min="745" max="745" width="15.85546875" style="3" customWidth="1"/>
    <col min="746" max="746" width="30.42578125" style="3" customWidth="1"/>
    <col min="747" max="747" width="25.140625" style="3" customWidth="1"/>
    <col min="748" max="748" width="12.140625" style="3" customWidth="1"/>
    <col min="749" max="751" width="11.42578125" style="3" customWidth="1"/>
    <col min="752" max="753" width="15.85546875" style="3" customWidth="1"/>
    <col min="754" max="754" width="11.42578125" style="3" customWidth="1"/>
    <col min="755" max="755" width="12.7109375" style="3" customWidth="1"/>
    <col min="756" max="756" width="12.140625" style="3" customWidth="1"/>
    <col min="757" max="757" width="17.140625" style="3" customWidth="1"/>
    <col min="758" max="758" width="14.42578125" style="3" customWidth="1"/>
    <col min="759" max="759" width="13.140625" style="3" customWidth="1"/>
    <col min="760" max="760" width="16.140625" style="3" customWidth="1"/>
    <col min="761" max="764" width="17.42578125" style="3" customWidth="1"/>
    <col min="765" max="765" width="13.140625" style="3" customWidth="1"/>
    <col min="766" max="766" width="9.42578125" style="3" customWidth="1"/>
    <col min="767" max="767" width="16.28515625" style="3" customWidth="1"/>
    <col min="768" max="768" width="14.85546875" style="3" customWidth="1"/>
    <col min="769" max="769" width="11.42578125" style="3" customWidth="1"/>
    <col min="770" max="770" width="10.85546875" style="3" customWidth="1"/>
    <col min="771" max="771" width="10.28515625" style="3" customWidth="1"/>
    <col min="772" max="772" width="47.42578125" style="3" customWidth="1"/>
    <col min="773" max="986" width="11.42578125" style="3"/>
    <col min="987" max="987" width="15.140625" style="3" customWidth="1"/>
    <col min="988" max="988" width="34.5703125" style="3" customWidth="1"/>
    <col min="989" max="989" width="35.42578125" style="3" customWidth="1"/>
    <col min="990" max="990" width="14.28515625" style="3" customWidth="1"/>
    <col min="991" max="991" width="12" style="3" customWidth="1"/>
    <col min="992" max="998" width="15.85546875" style="3" customWidth="1"/>
    <col min="999" max="999" width="32.140625" style="3" customWidth="1"/>
    <col min="1000" max="1000" width="34" style="3" customWidth="1"/>
    <col min="1001" max="1001" width="15.85546875" style="3" customWidth="1"/>
    <col min="1002" max="1002" width="30.42578125" style="3" customWidth="1"/>
    <col min="1003" max="1003" width="25.140625" style="3" customWidth="1"/>
    <col min="1004" max="1004" width="12.140625" style="3" customWidth="1"/>
    <col min="1005" max="1007" width="11.42578125" style="3" customWidth="1"/>
    <col min="1008" max="1009" width="15.85546875" style="3" customWidth="1"/>
    <col min="1010" max="1010" width="11.42578125" style="3" customWidth="1"/>
    <col min="1011" max="1011" width="12.7109375" style="3" customWidth="1"/>
    <col min="1012" max="1012" width="12.140625" style="3" customWidth="1"/>
    <col min="1013" max="1013" width="17.140625" style="3" customWidth="1"/>
    <col min="1014" max="1014" width="14.42578125" style="3" customWidth="1"/>
    <col min="1015" max="1015" width="13.140625" style="3" customWidth="1"/>
    <col min="1016" max="1016" width="16.140625" style="3" customWidth="1"/>
    <col min="1017" max="1020" width="17.42578125" style="3" customWidth="1"/>
    <col min="1021" max="1021" width="13.140625" style="3" customWidth="1"/>
    <col min="1022" max="1022" width="9.42578125" style="3" customWidth="1"/>
    <col min="1023" max="1023" width="16.28515625" style="3" customWidth="1"/>
    <col min="1024" max="1024" width="14.85546875" style="3" customWidth="1"/>
    <col min="1025" max="1025" width="11.42578125" style="3" customWidth="1"/>
    <col min="1026" max="1026" width="10.85546875" style="3" customWidth="1"/>
    <col min="1027" max="1027" width="10.28515625" style="3" customWidth="1"/>
    <col min="1028" max="1028" width="47.42578125" style="3" customWidth="1"/>
    <col min="1029" max="1242" width="11.42578125" style="3"/>
    <col min="1243" max="1243" width="15.140625" style="3" customWidth="1"/>
    <col min="1244" max="1244" width="34.5703125" style="3" customWidth="1"/>
    <col min="1245" max="1245" width="35.42578125" style="3" customWidth="1"/>
    <col min="1246" max="1246" width="14.28515625" style="3" customWidth="1"/>
    <col min="1247" max="1247" width="12" style="3" customWidth="1"/>
    <col min="1248" max="1254" width="15.85546875" style="3" customWidth="1"/>
    <col min="1255" max="1255" width="32.140625" style="3" customWidth="1"/>
    <col min="1256" max="1256" width="34" style="3" customWidth="1"/>
    <col min="1257" max="1257" width="15.85546875" style="3" customWidth="1"/>
    <col min="1258" max="1258" width="30.42578125" style="3" customWidth="1"/>
    <col min="1259" max="1259" width="25.140625" style="3" customWidth="1"/>
    <col min="1260" max="1260" width="12.140625" style="3" customWidth="1"/>
    <col min="1261" max="1263" width="11.42578125" style="3" customWidth="1"/>
    <col min="1264" max="1265" width="15.85546875" style="3" customWidth="1"/>
    <col min="1266" max="1266" width="11.42578125" style="3" customWidth="1"/>
    <col min="1267" max="1267" width="12.7109375" style="3" customWidth="1"/>
    <col min="1268" max="1268" width="12.140625" style="3" customWidth="1"/>
    <col min="1269" max="1269" width="17.140625" style="3" customWidth="1"/>
    <col min="1270" max="1270" width="14.42578125" style="3" customWidth="1"/>
    <col min="1271" max="1271" width="13.140625" style="3" customWidth="1"/>
    <col min="1272" max="1272" width="16.140625" style="3" customWidth="1"/>
    <col min="1273" max="1276" width="17.42578125" style="3" customWidth="1"/>
    <col min="1277" max="1277" width="13.140625" style="3" customWidth="1"/>
    <col min="1278" max="1278" width="9.42578125" style="3" customWidth="1"/>
    <col min="1279" max="1279" width="16.28515625" style="3" customWidth="1"/>
    <col min="1280" max="1280" width="14.85546875" style="3" customWidth="1"/>
    <col min="1281" max="1281" width="11.42578125" style="3" customWidth="1"/>
    <col min="1282" max="1282" width="10.85546875" style="3" customWidth="1"/>
    <col min="1283" max="1283" width="10.28515625" style="3" customWidth="1"/>
    <col min="1284" max="1284" width="47.42578125" style="3" customWidth="1"/>
    <col min="1285" max="1498" width="11.42578125" style="3"/>
    <col min="1499" max="1499" width="15.140625" style="3" customWidth="1"/>
    <col min="1500" max="1500" width="34.5703125" style="3" customWidth="1"/>
    <col min="1501" max="1501" width="35.42578125" style="3" customWidth="1"/>
    <col min="1502" max="1502" width="14.28515625" style="3" customWidth="1"/>
    <col min="1503" max="1503" width="12" style="3" customWidth="1"/>
    <col min="1504" max="1510" width="15.85546875" style="3" customWidth="1"/>
    <col min="1511" max="1511" width="32.140625" style="3" customWidth="1"/>
    <col min="1512" max="1512" width="34" style="3" customWidth="1"/>
    <col min="1513" max="1513" width="15.85546875" style="3" customWidth="1"/>
    <col min="1514" max="1514" width="30.42578125" style="3" customWidth="1"/>
    <col min="1515" max="1515" width="25.140625" style="3" customWidth="1"/>
    <col min="1516" max="1516" width="12.140625" style="3" customWidth="1"/>
    <col min="1517" max="1519" width="11.42578125" style="3" customWidth="1"/>
    <col min="1520" max="1521" width="15.85546875" style="3" customWidth="1"/>
    <col min="1522" max="1522" width="11.42578125" style="3" customWidth="1"/>
    <col min="1523" max="1523" width="12.7109375" style="3" customWidth="1"/>
    <col min="1524" max="1524" width="12.140625" style="3" customWidth="1"/>
    <col min="1525" max="1525" width="17.140625" style="3" customWidth="1"/>
    <col min="1526" max="1526" width="14.42578125" style="3" customWidth="1"/>
    <col min="1527" max="1527" width="13.140625" style="3" customWidth="1"/>
    <col min="1528" max="1528" width="16.140625" style="3" customWidth="1"/>
    <col min="1529" max="1532" width="17.42578125" style="3" customWidth="1"/>
    <col min="1533" max="1533" width="13.140625" style="3" customWidth="1"/>
    <col min="1534" max="1534" width="9.42578125" style="3" customWidth="1"/>
    <col min="1535" max="1535" width="16.28515625" style="3" customWidth="1"/>
    <col min="1536" max="1536" width="14.85546875" style="3" customWidth="1"/>
    <col min="1537" max="1537" width="11.42578125" style="3" customWidth="1"/>
    <col min="1538" max="1538" width="10.85546875" style="3" customWidth="1"/>
    <col min="1539" max="1539" width="10.28515625" style="3" customWidth="1"/>
    <col min="1540" max="1540" width="47.42578125" style="3" customWidth="1"/>
    <col min="1541" max="1754" width="11.42578125" style="3"/>
    <col min="1755" max="1755" width="15.140625" style="3" customWidth="1"/>
    <col min="1756" max="1756" width="34.5703125" style="3" customWidth="1"/>
    <col min="1757" max="1757" width="35.42578125" style="3" customWidth="1"/>
    <col min="1758" max="1758" width="14.28515625" style="3" customWidth="1"/>
    <col min="1759" max="1759" width="12" style="3" customWidth="1"/>
    <col min="1760" max="1766" width="15.85546875" style="3" customWidth="1"/>
    <col min="1767" max="1767" width="32.140625" style="3" customWidth="1"/>
    <col min="1768" max="1768" width="34" style="3" customWidth="1"/>
    <col min="1769" max="1769" width="15.85546875" style="3" customWidth="1"/>
    <col min="1770" max="1770" width="30.42578125" style="3" customWidth="1"/>
    <col min="1771" max="1771" width="25.140625" style="3" customWidth="1"/>
    <col min="1772" max="1772" width="12.140625" style="3" customWidth="1"/>
    <col min="1773" max="1775" width="11.42578125" style="3" customWidth="1"/>
    <col min="1776" max="1777" width="15.85546875" style="3" customWidth="1"/>
    <col min="1778" max="1778" width="11.42578125" style="3" customWidth="1"/>
    <col min="1779" max="1779" width="12.7109375" style="3" customWidth="1"/>
    <col min="1780" max="1780" width="12.140625" style="3" customWidth="1"/>
    <col min="1781" max="1781" width="17.140625" style="3" customWidth="1"/>
    <col min="1782" max="1782" width="14.42578125" style="3" customWidth="1"/>
    <col min="1783" max="1783" width="13.140625" style="3" customWidth="1"/>
    <col min="1784" max="1784" width="16.140625" style="3" customWidth="1"/>
    <col min="1785" max="1788" width="17.42578125" style="3" customWidth="1"/>
    <col min="1789" max="1789" width="13.140625" style="3" customWidth="1"/>
    <col min="1790" max="1790" width="9.42578125" style="3" customWidth="1"/>
    <col min="1791" max="1791" width="16.28515625" style="3" customWidth="1"/>
    <col min="1792" max="1792" width="14.85546875" style="3" customWidth="1"/>
    <col min="1793" max="1793" width="11.42578125" style="3" customWidth="1"/>
    <col min="1794" max="1794" width="10.85546875" style="3" customWidth="1"/>
    <col min="1795" max="1795" width="10.28515625" style="3" customWidth="1"/>
    <col min="1796" max="1796" width="47.42578125" style="3" customWidth="1"/>
    <col min="1797" max="2010" width="11.42578125" style="3"/>
    <col min="2011" max="2011" width="15.140625" style="3" customWidth="1"/>
    <col min="2012" max="2012" width="34.5703125" style="3" customWidth="1"/>
    <col min="2013" max="2013" width="35.42578125" style="3" customWidth="1"/>
    <col min="2014" max="2014" width="14.28515625" style="3" customWidth="1"/>
    <col min="2015" max="2015" width="12" style="3" customWidth="1"/>
    <col min="2016" max="2022" width="15.85546875" style="3" customWidth="1"/>
    <col min="2023" max="2023" width="32.140625" style="3" customWidth="1"/>
    <col min="2024" max="2024" width="34" style="3" customWidth="1"/>
    <col min="2025" max="2025" width="15.85546875" style="3" customWidth="1"/>
    <col min="2026" max="2026" width="30.42578125" style="3" customWidth="1"/>
    <col min="2027" max="2027" width="25.140625" style="3" customWidth="1"/>
    <col min="2028" max="2028" width="12.140625" style="3" customWidth="1"/>
    <col min="2029" max="2031" width="11.42578125" style="3" customWidth="1"/>
    <col min="2032" max="2033" width="15.85546875" style="3" customWidth="1"/>
    <col min="2034" max="2034" width="11.42578125" style="3" customWidth="1"/>
    <col min="2035" max="2035" width="12.7109375" style="3" customWidth="1"/>
    <col min="2036" max="2036" width="12.140625" style="3" customWidth="1"/>
    <col min="2037" max="2037" width="17.140625" style="3" customWidth="1"/>
    <col min="2038" max="2038" width="14.42578125" style="3" customWidth="1"/>
    <col min="2039" max="2039" width="13.140625" style="3" customWidth="1"/>
    <col min="2040" max="2040" width="16.140625" style="3" customWidth="1"/>
    <col min="2041" max="2044" width="17.42578125" style="3" customWidth="1"/>
    <col min="2045" max="2045" width="13.140625" style="3" customWidth="1"/>
    <col min="2046" max="2046" width="9.42578125" style="3" customWidth="1"/>
    <col min="2047" max="2047" width="16.28515625" style="3" customWidth="1"/>
    <col min="2048" max="2048" width="14.85546875" style="3" customWidth="1"/>
    <col min="2049" max="2049" width="11.42578125" style="3" customWidth="1"/>
    <col min="2050" max="2050" width="10.85546875" style="3" customWidth="1"/>
    <col min="2051" max="2051" width="10.28515625" style="3" customWidth="1"/>
    <col min="2052" max="2052" width="47.42578125" style="3" customWidth="1"/>
    <col min="2053" max="2266" width="11.42578125" style="3"/>
    <col min="2267" max="2267" width="15.140625" style="3" customWidth="1"/>
    <col min="2268" max="2268" width="34.5703125" style="3" customWidth="1"/>
    <col min="2269" max="2269" width="35.42578125" style="3" customWidth="1"/>
    <col min="2270" max="2270" width="14.28515625" style="3" customWidth="1"/>
    <col min="2271" max="2271" width="12" style="3" customWidth="1"/>
    <col min="2272" max="2278" width="15.85546875" style="3" customWidth="1"/>
    <col min="2279" max="2279" width="32.140625" style="3" customWidth="1"/>
    <col min="2280" max="2280" width="34" style="3" customWidth="1"/>
    <col min="2281" max="2281" width="15.85546875" style="3" customWidth="1"/>
    <col min="2282" max="2282" width="30.42578125" style="3" customWidth="1"/>
    <col min="2283" max="2283" width="25.140625" style="3" customWidth="1"/>
    <col min="2284" max="2284" width="12.140625" style="3" customWidth="1"/>
    <col min="2285" max="2287" width="11.42578125" style="3" customWidth="1"/>
    <col min="2288" max="2289" width="15.85546875" style="3" customWidth="1"/>
    <col min="2290" max="2290" width="11.42578125" style="3" customWidth="1"/>
    <col min="2291" max="2291" width="12.7109375" style="3" customWidth="1"/>
    <col min="2292" max="2292" width="12.140625" style="3" customWidth="1"/>
    <col min="2293" max="2293" width="17.140625" style="3" customWidth="1"/>
    <col min="2294" max="2294" width="14.42578125" style="3" customWidth="1"/>
    <col min="2295" max="2295" width="13.140625" style="3" customWidth="1"/>
    <col min="2296" max="2296" width="16.140625" style="3" customWidth="1"/>
    <col min="2297" max="2300" width="17.42578125" style="3" customWidth="1"/>
    <col min="2301" max="2301" width="13.140625" style="3" customWidth="1"/>
    <col min="2302" max="2302" width="9.42578125" style="3" customWidth="1"/>
    <col min="2303" max="2303" width="16.28515625" style="3" customWidth="1"/>
    <col min="2304" max="2304" width="14.85546875" style="3" customWidth="1"/>
    <col min="2305" max="2305" width="11.42578125" style="3" customWidth="1"/>
    <col min="2306" max="2306" width="10.85546875" style="3" customWidth="1"/>
    <col min="2307" max="2307" width="10.28515625" style="3" customWidth="1"/>
    <col min="2308" max="2308" width="47.42578125" style="3" customWidth="1"/>
    <col min="2309" max="2522" width="11.42578125" style="3"/>
    <col min="2523" max="2523" width="15.140625" style="3" customWidth="1"/>
    <col min="2524" max="2524" width="34.5703125" style="3" customWidth="1"/>
    <col min="2525" max="2525" width="35.42578125" style="3" customWidth="1"/>
    <col min="2526" max="2526" width="14.28515625" style="3" customWidth="1"/>
    <col min="2527" max="2527" width="12" style="3" customWidth="1"/>
    <col min="2528" max="2534" width="15.85546875" style="3" customWidth="1"/>
    <col min="2535" max="2535" width="32.140625" style="3" customWidth="1"/>
    <col min="2536" max="2536" width="34" style="3" customWidth="1"/>
    <col min="2537" max="2537" width="15.85546875" style="3" customWidth="1"/>
    <col min="2538" max="2538" width="30.42578125" style="3" customWidth="1"/>
    <col min="2539" max="2539" width="25.140625" style="3" customWidth="1"/>
    <col min="2540" max="2540" width="12.140625" style="3" customWidth="1"/>
    <col min="2541" max="2543" width="11.42578125" style="3" customWidth="1"/>
    <col min="2544" max="2545" width="15.85546875" style="3" customWidth="1"/>
    <col min="2546" max="2546" width="11.42578125" style="3" customWidth="1"/>
    <col min="2547" max="2547" width="12.7109375" style="3" customWidth="1"/>
    <col min="2548" max="2548" width="12.140625" style="3" customWidth="1"/>
    <col min="2549" max="2549" width="17.140625" style="3" customWidth="1"/>
    <col min="2550" max="2550" width="14.42578125" style="3" customWidth="1"/>
    <col min="2551" max="2551" width="13.140625" style="3" customWidth="1"/>
    <col min="2552" max="2552" width="16.140625" style="3" customWidth="1"/>
    <col min="2553" max="2556" width="17.42578125" style="3" customWidth="1"/>
    <col min="2557" max="2557" width="13.140625" style="3" customWidth="1"/>
    <col min="2558" max="2558" width="9.42578125" style="3" customWidth="1"/>
    <col min="2559" max="2559" width="16.28515625" style="3" customWidth="1"/>
    <col min="2560" max="2560" width="14.85546875" style="3" customWidth="1"/>
    <col min="2561" max="2561" width="11.42578125" style="3" customWidth="1"/>
    <col min="2562" max="2562" width="10.85546875" style="3" customWidth="1"/>
    <col min="2563" max="2563" width="10.28515625" style="3" customWidth="1"/>
    <col min="2564" max="2564" width="47.42578125" style="3" customWidth="1"/>
    <col min="2565" max="2778" width="11.42578125" style="3"/>
    <col min="2779" max="2779" width="15.140625" style="3" customWidth="1"/>
    <col min="2780" max="2780" width="34.5703125" style="3" customWidth="1"/>
    <col min="2781" max="2781" width="35.42578125" style="3" customWidth="1"/>
    <col min="2782" max="2782" width="14.28515625" style="3" customWidth="1"/>
    <col min="2783" max="2783" width="12" style="3" customWidth="1"/>
    <col min="2784" max="2790" width="15.85546875" style="3" customWidth="1"/>
    <col min="2791" max="2791" width="32.140625" style="3" customWidth="1"/>
    <col min="2792" max="2792" width="34" style="3" customWidth="1"/>
    <col min="2793" max="2793" width="15.85546875" style="3" customWidth="1"/>
    <col min="2794" max="2794" width="30.42578125" style="3" customWidth="1"/>
    <col min="2795" max="2795" width="25.140625" style="3" customWidth="1"/>
    <col min="2796" max="2796" width="12.140625" style="3" customWidth="1"/>
    <col min="2797" max="2799" width="11.42578125" style="3" customWidth="1"/>
    <col min="2800" max="2801" width="15.85546875" style="3" customWidth="1"/>
    <col min="2802" max="2802" width="11.42578125" style="3" customWidth="1"/>
    <col min="2803" max="2803" width="12.7109375" style="3" customWidth="1"/>
    <col min="2804" max="2804" width="12.140625" style="3" customWidth="1"/>
    <col min="2805" max="2805" width="17.140625" style="3" customWidth="1"/>
    <col min="2806" max="2806" width="14.42578125" style="3" customWidth="1"/>
    <col min="2807" max="2807" width="13.140625" style="3" customWidth="1"/>
    <col min="2808" max="2808" width="16.140625" style="3" customWidth="1"/>
    <col min="2809" max="2812" width="17.42578125" style="3" customWidth="1"/>
    <col min="2813" max="2813" width="13.140625" style="3" customWidth="1"/>
    <col min="2814" max="2814" width="9.42578125" style="3" customWidth="1"/>
    <col min="2815" max="2815" width="16.28515625" style="3" customWidth="1"/>
    <col min="2816" max="2816" width="14.85546875" style="3" customWidth="1"/>
    <col min="2817" max="2817" width="11.42578125" style="3" customWidth="1"/>
    <col min="2818" max="2818" width="10.85546875" style="3" customWidth="1"/>
    <col min="2819" max="2819" width="10.28515625" style="3" customWidth="1"/>
    <col min="2820" max="2820" width="47.42578125" style="3" customWidth="1"/>
    <col min="2821" max="3034" width="11.42578125" style="3"/>
    <col min="3035" max="3035" width="15.140625" style="3" customWidth="1"/>
    <col min="3036" max="3036" width="34.5703125" style="3" customWidth="1"/>
    <col min="3037" max="3037" width="35.42578125" style="3" customWidth="1"/>
    <col min="3038" max="3038" width="14.28515625" style="3" customWidth="1"/>
    <col min="3039" max="3039" width="12" style="3" customWidth="1"/>
    <col min="3040" max="3046" width="15.85546875" style="3" customWidth="1"/>
    <col min="3047" max="3047" width="32.140625" style="3" customWidth="1"/>
    <col min="3048" max="3048" width="34" style="3" customWidth="1"/>
    <col min="3049" max="3049" width="15.85546875" style="3" customWidth="1"/>
    <col min="3050" max="3050" width="30.42578125" style="3" customWidth="1"/>
    <col min="3051" max="3051" width="25.140625" style="3" customWidth="1"/>
    <col min="3052" max="3052" width="12.140625" style="3" customWidth="1"/>
    <col min="3053" max="3055" width="11.42578125" style="3" customWidth="1"/>
    <col min="3056" max="3057" width="15.85546875" style="3" customWidth="1"/>
    <col min="3058" max="3058" width="11.42578125" style="3" customWidth="1"/>
    <col min="3059" max="3059" width="12.7109375" style="3" customWidth="1"/>
    <col min="3060" max="3060" width="12.140625" style="3" customWidth="1"/>
    <col min="3061" max="3061" width="17.140625" style="3" customWidth="1"/>
    <col min="3062" max="3062" width="14.42578125" style="3" customWidth="1"/>
    <col min="3063" max="3063" width="13.140625" style="3" customWidth="1"/>
    <col min="3064" max="3064" width="16.140625" style="3" customWidth="1"/>
    <col min="3065" max="3068" width="17.42578125" style="3" customWidth="1"/>
    <col min="3069" max="3069" width="13.140625" style="3" customWidth="1"/>
    <col min="3070" max="3070" width="9.42578125" style="3" customWidth="1"/>
    <col min="3071" max="3071" width="16.28515625" style="3" customWidth="1"/>
    <col min="3072" max="3072" width="14.85546875" style="3" customWidth="1"/>
    <col min="3073" max="3073" width="11.42578125" style="3" customWidth="1"/>
    <col min="3074" max="3074" width="10.85546875" style="3" customWidth="1"/>
    <col min="3075" max="3075" width="10.28515625" style="3" customWidth="1"/>
    <col min="3076" max="3076" width="47.42578125" style="3" customWidth="1"/>
    <col min="3077" max="3290" width="11.42578125" style="3"/>
    <col min="3291" max="3291" width="15.140625" style="3" customWidth="1"/>
    <col min="3292" max="3292" width="34.5703125" style="3" customWidth="1"/>
    <col min="3293" max="3293" width="35.42578125" style="3" customWidth="1"/>
    <col min="3294" max="3294" width="14.28515625" style="3" customWidth="1"/>
    <col min="3295" max="3295" width="12" style="3" customWidth="1"/>
    <col min="3296" max="3302" width="15.85546875" style="3" customWidth="1"/>
    <col min="3303" max="3303" width="32.140625" style="3" customWidth="1"/>
    <col min="3304" max="3304" width="34" style="3" customWidth="1"/>
    <col min="3305" max="3305" width="15.85546875" style="3" customWidth="1"/>
    <col min="3306" max="3306" width="30.42578125" style="3" customWidth="1"/>
    <col min="3307" max="3307" width="25.140625" style="3" customWidth="1"/>
    <col min="3308" max="3308" width="12.140625" style="3" customWidth="1"/>
    <col min="3309" max="3311" width="11.42578125" style="3" customWidth="1"/>
    <col min="3312" max="3313" width="15.85546875" style="3" customWidth="1"/>
    <col min="3314" max="3314" width="11.42578125" style="3" customWidth="1"/>
    <col min="3315" max="3315" width="12.7109375" style="3" customWidth="1"/>
    <col min="3316" max="3316" width="12.140625" style="3" customWidth="1"/>
    <col min="3317" max="3317" width="17.140625" style="3" customWidth="1"/>
    <col min="3318" max="3318" width="14.42578125" style="3" customWidth="1"/>
    <col min="3319" max="3319" width="13.140625" style="3" customWidth="1"/>
    <col min="3320" max="3320" width="16.140625" style="3" customWidth="1"/>
    <col min="3321" max="3324" width="17.42578125" style="3" customWidth="1"/>
    <col min="3325" max="3325" width="13.140625" style="3" customWidth="1"/>
    <col min="3326" max="3326" width="9.42578125" style="3" customWidth="1"/>
    <col min="3327" max="3327" width="16.28515625" style="3" customWidth="1"/>
    <col min="3328" max="3328" width="14.85546875" style="3" customWidth="1"/>
    <col min="3329" max="3329" width="11.42578125" style="3" customWidth="1"/>
    <col min="3330" max="3330" width="10.85546875" style="3" customWidth="1"/>
    <col min="3331" max="3331" width="10.28515625" style="3" customWidth="1"/>
    <col min="3332" max="3332" width="47.42578125" style="3" customWidth="1"/>
    <col min="3333" max="3546" width="11.42578125" style="3"/>
    <col min="3547" max="3547" width="15.140625" style="3" customWidth="1"/>
    <col min="3548" max="3548" width="34.5703125" style="3" customWidth="1"/>
    <col min="3549" max="3549" width="35.42578125" style="3" customWidth="1"/>
    <col min="3550" max="3550" width="14.28515625" style="3" customWidth="1"/>
    <col min="3551" max="3551" width="12" style="3" customWidth="1"/>
    <col min="3552" max="3558" width="15.85546875" style="3" customWidth="1"/>
    <col min="3559" max="3559" width="32.140625" style="3" customWidth="1"/>
    <col min="3560" max="3560" width="34" style="3" customWidth="1"/>
    <col min="3561" max="3561" width="15.85546875" style="3" customWidth="1"/>
    <col min="3562" max="3562" width="30.42578125" style="3" customWidth="1"/>
    <col min="3563" max="3563" width="25.140625" style="3" customWidth="1"/>
    <col min="3564" max="3564" width="12.140625" style="3" customWidth="1"/>
    <col min="3565" max="3567" width="11.42578125" style="3" customWidth="1"/>
    <col min="3568" max="3569" width="15.85546875" style="3" customWidth="1"/>
    <col min="3570" max="3570" width="11.42578125" style="3" customWidth="1"/>
    <col min="3571" max="3571" width="12.7109375" style="3" customWidth="1"/>
    <col min="3572" max="3572" width="12.140625" style="3" customWidth="1"/>
    <col min="3573" max="3573" width="17.140625" style="3" customWidth="1"/>
    <col min="3574" max="3574" width="14.42578125" style="3" customWidth="1"/>
    <col min="3575" max="3575" width="13.140625" style="3" customWidth="1"/>
    <col min="3576" max="3576" width="16.140625" style="3" customWidth="1"/>
    <col min="3577" max="3580" width="17.42578125" style="3" customWidth="1"/>
    <col min="3581" max="3581" width="13.140625" style="3" customWidth="1"/>
    <col min="3582" max="3582" width="9.42578125" style="3" customWidth="1"/>
    <col min="3583" max="3583" width="16.28515625" style="3" customWidth="1"/>
    <col min="3584" max="3584" width="14.85546875" style="3" customWidth="1"/>
    <col min="3585" max="3585" width="11.42578125" style="3" customWidth="1"/>
    <col min="3586" max="3586" width="10.85546875" style="3" customWidth="1"/>
    <col min="3587" max="3587" width="10.28515625" style="3" customWidth="1"/>
    <col min="3588" max="3588" width="47.42578125" style="3" customWidth="1"/>
    <col min="3589" max="3802" width="11.42578125" style="3"/>
    <col min="3803" max="3803" width="15.140625" style="3" customWidth="1"/>
    <col min="3804" max="3804" width="34.5703125" style="3" customWidth="1"/>
    <col min="3805" max="3805" width="35.42578125" style="3" customWidth="1"/>
    <col min="3806" max="3806" width="14.28515625" style="3" customWidth="1"/>
    <col min="3807" max="3807" width="12" style="3" customWidth="1"/>
    <col min="3808" max="3814" width="15.85546875" style="3" customWidth="1"/>
    <col min="3815" max="3815" width="32.140625" style="3" customWidth="1"/>
    <col min="3816" max="3816" width="34" style="3" customWidth="1"/>
    <col min="3817" max="3817" width="15.85546875" style="3" customWidth="1"/>
    <col min="3818" max="3818" width="30.42578125" style="3" customWidth="1"/>
    <col min="3819" max="3819" width="25.140625" style="3" customWidth="1"/>
    <col min="3820" max="3820" width="12.140625" style="3" customWidth="1"/>
    <col min="3821" max="3823" width="11.42578125" style="3" customWidth="1"/>
    <col min="3824" max="3825" width="15.85546875" style="3" customWidth="1"/>
    <col min="3826" max="3826" width="11.42578125" style="3" customWidth="1"/>
    <col min="3827" max="3827" width="12.7109375" style="3" customWidth="1"/>
    <col min="3828" max="3828" width="12.140625" style="3" customWidth="1"/>
    <col min="3829" max="3829" width="17.140625" style="3" customWidth="1"/>
    <col min="3830" max="3830" width="14.42578125" style="3" customWidth="1"/>
    <col min="3831" max="3831" width="13.140625" style="3" customWidth="1"/>
    <col min="3832" max="3832" width="16.140625" style="3" customWidth="1"/>
    <col min="3833" max="3836" width="17.42578125" style="3" customWidth="1"/>
    <col min="3837" max="3837" width="13.140625" style="3" customWidth="1"/>
    <col min="3838" max="3838" width="9.42578125" style="3" customWidth="1"/>
    <col min="3839" max="3839" width="16.28515625" style="3" customWidth="1"/>
    <col min="3840" max="3840" width="14.85546875" style="3" customWidth="1"/>
    <col min="3841" max="3841" width="11.42578125" style="3" customWidth="1"/>
    <col min="3842" max="3842" width="10.85546875" style="3" customWidth="1"/>
    <col min="3843" max="3843" width="10.28515625" style="3" customWidth="1"/>
    <col min="3844" max="3844" width="47.42578125" style="3" customWidth="1"/>
    <col min="3845" max="4058" width="11.42578125" style="3"/>
    <col min="4059" max="4059" width="15.140625" style="3" customWidth="1"/>
    <col min="4060" max="4060" width="34.5703125" style="3" customWidth="1"/>
    <col min="4061" max="4061" width="35.42578125" style="3" customWidth="1"/>
    <col min="4062" max="4062" width="14.28515625" style="3" customWidth="1"/>
    <col min="4063" max="4063" width="12" style="3" customWidth="1"/>
    <col min="4064" max="4070" width="15.85546875" style="3" customWidth="1"/>
    <col min="4071" max="4071" width="32.140625" style="3" customWidth="1"/>
    <col min="4072" max="4072" width="34" style="3" customWidth="1"/>
    <col min="4073" max="4073" width="15.85546875" style="3" customWidth="1"/>
    <col min="4074" max="4074" width="30.42578125" style="3" customWidth="1"/>
    <col min="4075" max="4075" width="25.140625" style="3" customWidth="1"/>
    <col min="4076" max="4076" width="12.140625" style="3" customWidth="1"/>
    <col min="4077" max="4079" width="11.42578125" style="3" customWidth="1"/>
    <col min="4080" max="4081" width="15.85546875" style="3" customWidth="1"/>
    <col min="4082" max="4082" width="11.42578125" style="3" customWidth="1"/>
    <col min="4083" max="4083" width="12.7109375" style="3" customWidth="1"/>
    <col min="4084" max="4084" width="12.140625" style="3" customWidth="1"/>
    <col min="4085" max="4085" width="17.140625" style="3" customWidth="1"/>
    <col min="4086" max="4086" width="14.42578125" style="3" customWidth="1"/>
    <col min="4087" max="4087" width="13.140625" style="3" customWidth="1"/>
    <col min="4088" max="4088" width="16.140625" style="3" customWidth="1"/>
    <col min="4089" max="4092" width="17.42578125" style="3" customWidth="1"/>
    <col min="4093" max="4093" width="13.140625" style="3" customWidth="1"/>
    <col min="4094" max="4094" width="9.42578125" style="3" customWidth="1"/>
    <col min="4095" max="4095" width="16.28515625" style="3" customWidth="1"/>
    <col min="4096" max="4096" width="14.85546875" style="3" customWidth="1"/>
    <col min="4097" max="4097" width="11.42578125" style="3" customWidth="1"/>
    <col min="4098" max="4098" width="10.85546875" style="3" customWidth="1"/>
    <col min="4099" max="4099" width="10.28515625" style="3" customWidth="1"/>
    <col min="4100" max="4100" width="47.42578125" style="3" customWidth="1"/>
    <col min="4101" max="4314" width="11.42578125" style="3"/>
    <col min="4315" max="4315" width="15.140625" style="3" customWidth="1"/>
    <col min="4316" max="4316" width="34.5703125" style="3" customWidth="1"/>
    <col min="4317" max="4317" width="35.42578125" style="3" customWidth="1"/>
    <col min="4318" max="4318" width="14.28515625" style="3" customWidth="1"/>
    <col min="4319" max="4319" width="12" style="3" customWidth="1"/>
    <col min="4320" max="4326" width="15.85546875" style="3" customWidth="1"/>
    <col min="4327" max="4327" width="32.140625" style="3" customWidth="1"/>
    <col min="4328" max="4328" width="34" style="3" customWidth="1"/>
    <col min="4329" max="4329" width="15.85546875" style="3" customWidth="1"/>
    <col min="4330" max="4330" width="30.42578125" style="3" customWidth="1"/>
    <col min="4331" max="4331" width="25.140625" style="3" customWidth="1"/>
    <col min="4332" max="4332" width="12.140625" style="3" customWidth="1"/>
    <col min="4333" max="4335" width="11.42578125" style="3" customWidth="1"/>
    <col min="4336" max="4337" width="15.85546875" style="3" customWidth="1"/>
    <col min="4338" max="4338" width="11.42578125" style="3" customWidth="1"/>
    <col min="4339" max="4339" width="12.7109375" style="3" customWidth="1"/>
    <col min="4340" max="4340" width="12.140625" style="3" customWidth="1"/>
    <col min="4341" max="4341" width="17.140625" style="3" customWidth="1"/>
    <col min="4342" max="4342" width="14.42578125" style="3" customWidth="1"/>
    <col min="4343" max="4343" width="13.140625" style="3" customWidth="1"/>
    <col min="4344" max="4344" width="16.140625" style="3" customWidth="1"/>
    <col min="4345" max="4348" width="17.42578125" style="3" customWidth="1"/>
    <col min="4349" max="4349" width="13.140625" style="3" customWidth="1"/>
    <col min="4350" max="4350" width="9.42578125" style="3" customWidth="1"/>
    <col min="4351" max="4351" width="16.28515625" style="3" customWidth="1"/>
    <col min="4352" max="4352" width="14.85546875" style="3" customWidth="1"/>
    <col min="4353" max="4353" width="11.42578125" style="3" customWidth="1"/>
    <col min="4354" max="4354" width="10.85546875" style="3" customWidth="1"/>
    <col min="4355" max="4355" width="10.28515625" style="3" customWidth="1"/>
    <col min="4356" max="4356" width="47.42578125" style="3" customWidth="1"/>
    <col min="4357" max="4570" width="11.42578125" style="3"/>
    <col min="4571" max="4571" width="15.140625" style="3" customWidth="1"/>
    <col min="4572" max="4572" width="34.5703125" style="3" customWidth="1"/>
    <col min="4573" max="4573" width="35.42578125" style="3" customWidth="1"/>
    <col min="4574" max="4574" width="14.28515625" style="3" customWidth="1"/>
    <col min="4575" max="4575" width="12" style="3" customWidth="1"/>
    <col min="4576" max="4582" width="15.85546875" style="3" customWidth="1"/>
    <col min="4583" max="4583" width="32.140625" style="3" customWidth="1"/>
    <col min="4584" max="4584" width="34" style="3" customWidth="1"/>
    <col min="4585" max="4585" width="15.85546875" style="3" customWidth="1"/>
    <col min="4586" max="4586" width="30.42578125" style="3" customWidth="1"/>
    <col min="4587" max="4587" width="25.140625" style="3" customWidth="1"/>
    <col min="4588" max="4588" width="12.140625" style="3" customWidth="1"/>
    <col min="4589" max="4591" width="11.42578125" style="3" customWidth="1"/>
    <col min="4592" max="4593" width="15.85546875" style="3" customWidth="1"/>
    <col min="4594" max="4594" width="11.42578125" style="3" customWidth="1"/>
    <col min="4595" max="4595" width="12.7109375" style="3" customWidth="1"/>
    <col min="4596" max="4596" width="12.140625" style="3" customWidth="1"/>
    <col min="4597" max="4597" width="17.140625" style="3" customWidth="1"/>
    <col min="4598" max="4598" width="14.42578125" style="3" customWidth="1"/>
    <col min="4599" max="4599" width="13.140625" style="3" customWidth="1"/>
    <col min="4600" max="4600" width="16.140625" style="3" customWidth="1"/>
    <col min="4601" max="4604" width="17.42578125" style="3" customWidth="1"/>
    <col min="4605" max="4605" width="13.140625" style="3" customWidth="1"/>
    <col min="4606" max="4606" width="9.42578125" style="3" customWidth="1"/>
    <col min="4607" max="4607" width="16.28515625" style="3" customWidth="1"/>
    <col min="4608" max="4608" width="14.85546875" style="3" customWidth="1"/>
    <col min="4609" max="4609" width="11.42578125" style="3" customWidth="1"/>
    <col min="4610" max="4610" width="10.85546875" style="3" customWidth="1"/>
    <col min="4611" max="4611" width="10.28515625" style="3" customWidth="1"/>
    <col min="4612" max="4612" width="47.42578125" style="3" customWidth="1"/>
    <col min="4613" max="4826" width="11.42578125" style="3"/>
    <col min="4827" max="4827" width="15.140625" style="3" customWidth="1"/>
    <col min="4828" max="4828" width="34.5703125" style="3" customWidth="1"/>
    <col min="4829" max="4829" width="35.42578125" style="3" customWidth="1"/>
    <col min="4830" max="4830" width="14.28515625" style="3" customWidth="1"/>
    <col min="4831" max="4831" width="12" style="3" customWidth="1"/>
    <col min="4832" max="4838" width="15.85546875" style="3" customWidth="1"/>
    <col min="4839" max="4839" width="32.140625" style="3" customWidth="1"/>
    <col min="4840" max="4840" width="34" style="3" customWidth="1"/>
    <col min="4841" max="4841" width="15.85546875" style="3" customWidth="1"/>
    <col min="4842" max="4842" width="30.42578125" style="3" customWidth="1"/>
    <col min="4843" max="4843" width="25.140625" style="3" customWidth="1"/>
    <col min="4844" max="4844" width="12.140625" style="3" customWidth="1"/>
    <col min="4845" max="4847" width="11.42578125" style="3" customWidth="1"/>
    <col min="4848" max="4849" width="15.85546875" style="3" customWidth="1"/>
    <col min="4850" max="4850" width="11.42578125" style="3" customWidth="1"/>
    <col min="4851" max="4851" width="12.7109375" style="3" customWidth="1"/>
    <col min="4852" max="4852" width="12.140625" style="3" customWidth="1"/>
    <col min="4853" max="4853" width="17.140625" style="3" customWidth="1"/>
    <col min="4854" max="4854" width="14.42578125" style="3" customWidth="1"/>
    <col min="4855" max="4855" width="13.140625" style="3" customWidth="1"/>
    <col min="4856" max="4856" width="16.140625" style="3" customWidth="1"/>
    <col min="4857" max="4860" width="17.42578125" style="3" customWidth="1"/>
    <col min="4861" max="4861" width="13.140625" style="3" customWidth="1"/>
    <col min="4862" max="4862" width="9.42578125" style="3" customWidth="1"/>
    <col min="4863" max="4863" width="16.28515625" style="3" customWidth="1"/>
    <col min="4864" max="4864" width="14.85546875" style="3" customWidth="1"/>
    <col min="4865" max="4865" width="11.42578125" style="3" customWidth="1"/>
    <col min="4866" max="4866" width="10.85546875" style="3" customWidth="1"/>
    <col min="4867" max="4867" width="10.28515625" style="3" customWidth="1"/>
    <col min="4868" max="4868" width="47.42578125" style="3" customWidth="1"/>
    <col min="4869" max="5082" width="11.42578125" style="3"/>
    <col min="5083" max="5083" width="15.140625" style="3" customWidth="1"/>
    <col min="5084" max="5084" width="34.5703125" style="3" customWidth="1"/>
    <col min="5085" max="5085" width="35.42578125" style="3" customWidth="1"/>
    <col min="5086" max="5086" width="14.28515625" style="3" customWidth="1"/>
    <col min="5087" max="5087" width="12" style="3" customWidth="1"/>
    <col min="5088" max="5094" width="15.85546875" style="3" customWidth="1"/>
    <col min="5095" max="5095" width="32.140625" style="3" customWidth="1"/>
    <col min="5096" max="5096" width="34" style="3" customWidth="1"/>
    <col min="5097" max="5097" width="15.85546875" style="3" customWidth="1"/>
    <col min="5098" max="5098" width="30.42578125" style="3" customWidth="1"/>
    <col min="5099" max="5099" width="25.140625" style="3" customWidth="1"/>
    <col min="5100" max="5100" width="12.140625" style="3" customWidth="1"/>
    <col min="5101" max="5103" width="11.42578125" style="3" customWidth="1"/>
    <col min="5104" max="5105" width="15.85546875" style="3" customWidth="1"/>
    <col min="5106" max="5106" width="11.42578125" style="3" customWidth="1"/>
    <col min="5107" max="5107" width="12.7109375" style="3" customWidth="1"/>
    <col min="5108" max="5108" width="12.140625" style="3" customWidth="1"/>
    <col min="5109" max="5109" width="17.140625" style="3" customWidth="1"/>
    <col min="5110" max="5110" width="14.42578125" style="3" customWidth="1"/>
    <col min="5111" max="5111" width="13.140625" style="3" customWidth="1"/>
    <col min="5112" max="5112" width="16.140625" style="3" customWidth="1"/>
    <col min="5113" max="5116" width="17.42578125" style="3" customWidth="1"/>
    <col min="5117" max="5117" width="13.140625" style="3" customWidth="1"/>
    <col min="5118" max="5118" width="9.42578125" style="3" customWidth="1"/>
    <col min="5119" max="5119" width="16.28515625" style="3" customWidth="1"/>
    <col min="5120" max="5120" width="14.85546875" style="3" customWidth="1"/>
    <col min="5121" max="5121" width="11.42578125" style="3" customWidth="1"/>
    <col min="5122" max="5122" width="10.85546875" style="3" customWidth="1"/>
    <col min="5123" max="5123" width="10.28515625" style="3" customWidth="1"/>
    <col min="5124" max="5124" width="47.42578125" style="3" customWidth="1"/>
    <col min="5125" max="5338" width="11.42578125" style="3"/>
    <col min="5339" max="5339" width="15.140625" style="3" customWidth="1"/>
    <col min="5340" max="5340" width="34.5703125" style="3" customWidth="1"/>
    <col min="5341" max="5341" width="35.42578125" style="3" customWidth="1"/>
    <col min="5342" max="5342" width="14.28515625" style="3" customWidth="1"/>
    <col min="5343" max="5343" width="12" style="3" customWidth="1"/>
    <col min="5344" max="5350" width="15.85546875" style="3" customWidth="1"/>
    <col min="5351" max="5351" width="32.140625" style="3" customWidth="1"/>
    <col min="5352" max="5352" width="34" style="3" customWidth="1"/>
    <col min="5353" max="5353" width="15.85546875" style="3" customWidth="1"/>
    <col min="5354" max="5354" width="30.42578125" style="3" customWidth="1"/>
    <col min="5355" max="5355" width="25.140625" style="3" customWidth="1"/>
    <col min="5356" max="5356" width="12.140625" style="3" customWidth="1"/>
    <col min="5357" max="5359" width="11.42578125" style="3" customWidth="1"/>
    <col min="5360" max="5361" width="15.85546875" style="3" customWidth="1"/>
    <col min="5362" max="5362" width="11.42578125" style="3" customWidth="1"/>
    <col min="5363" max="5363" width="12.7109375" style="3" customWidth="1"/>
    <col min="5364" max="5364" width="12.140625" style="3" customWidth="1"/>
    <col min="5365" max="5365" width="17.140625" style="3" customWidth="1"/>
    <col min="5366" max="5366" width="14.42578125" style="3" customWidth="1"/>
    <col min="5367" max="5367" width="13.140625" style="3" customWidth="1"/>
    <col min="5368" max="5368" width="16.140625" style="3" customWidth="1"/>
    <col min="5369" max="5372" width="17.42578125" style="3" customWidth="1"/>
    <col min="5373" max="5373" width="13.140625" style="3" customWidth="1"/>
    <col min="5374" max="5374" width="9.42578125" style="3" customWidth="1"/>
    <col min="5375" max="5375" width="16.28515625" style="3" customWidth="1"/>
    <col min="5376" max="5376" width="14.85546875" style="3" customWidth="1"/>
    <col min="5377" max="5377" width="11.42578125" style="3" customWidth="1"/>
    <col min="5378" max="5378" width="10.85546875" style="3" customWidth="1"/>
    <col min="5379" max="5379" width="10.28515625" style="3" customWidth="1"/>
    <col min="5380" max="5380" width="47.42578125" style="3" customWidth="1"/>
    <col min="5381" max="5594" width="11.42578125" style="3"/>
    <col min="5595" max="5595" width="15.140625" style="3" customWidth="1"/>
    <col min="5596" max="5596" width="34.5703125" style="3" customWidth="1"/>
    <col min="5597" max="5597" width="35.42578125" style="3" customWidth="1"/>
    <col min="5598" max="5598" width="14.28515625" style="3" customWidth="1"/>
    <col min="5599" max="5599" width="12" style="3" customWidth="1"/>
    <col min="5600" max="5606" width="15.85546875" style="3" customWidth="1"/>
    <col min="5607" max="5607" width="32.140625" style="3" customWidth="1"/>
    <col min="5608" max="5608" width="34" style="3" customWidth="1"/>
    <col min="5609" max="5609" width="15.85546875" style="3" customWidth="1"/>
    <col min="5610" max="5610" width="30.42578125" style="3" customWidth="1"/>
    <col min="5611" max="5611" width="25.140625" style="3" customWidth="1"/>
    <col min="5612" max="5612" width="12.140625" style="3" customWidth="1"/>
    <col min="5613" max="5615" width="11.42578125" style="3" customWidth="1"/>
    <col min="5616" max="5617" width="15.85546875" style="3" customWidth="1"/>
    <col min="5618" max="5618" width="11.42578125" style="3" customWidth="1"/>
    <col min="5619" max="5619" width="12.7109375" style="3" customWidth="1"/>
    <col min="5620" max="5620" width="12.140625" style="3" customWidth="1"/>
    <col min="5621" max="5621" width="17.140625" style="3" customWidth="1"/>
    <col min="5622" max="5622" width="14.42578125" style="3" customWidth="1"/>
    <col min="5623" max="5623" width="13.140625" style="3" customWidth="1"/>
    <col min="5624" max="5624" width="16.140625" style="3" customWidth="1"/>
    <col min="5625" max="5628" width="17.42578125" style="3" customWidth="1"/>
    <col min="5629" max="5629" width="13.140625" style="3" customWidth="1"/>
    <col min="5630" max="5630" width="9.42578125" style="3" customWidth="1"/>
    <col min="5631" max="5631" width="16.28515625" style="3" customWidth="1"/>
    <col min="5632" max="5632" width="14.85546875" style="3" customWidth="1"/>
    <col min="5633" max="5633" width="11.42578125" style="3" customWidth="1"/>
    <col min="5634" max="5634" width="10.85546875" style="3" customWidth="1"/>
    <col min="5635" max="5635" width="10.28515625" style="3" customWidth="1"/>
    <col min="5636" max="5636" width="47.42578125" style="3" customWidth="1"/>
    <col min="5637" max="5850" width="11.42578125" style="3"/>
    <col min="5851" max="5851" width="15.140625" style="3" customWidth="1"/>
    <col min="5852" max="5852" width="34.5703125" style="3" customWidth="1"/>
    <col min="5853" max="5853" width="35.42578125" style="3" customWidth="1"/>
    <col min="5854" max="5854" width="14.28515625" style="3" customWidth="1"/>
    <col min="5855" max="5855" width="12" style="3" customWidth="1"/>
    <col min="5856" max="5862" width="15.85546875" style="3" customWidth="1"/>
    <col min="5863" max="5863" width="32.140625" style="3" customWidth="1"/>
    <col min="5864" max="5864" width="34" style="3" customWidth="1"/>
    <col min="5865" max="5865" width="15.85546875" style="3" customWidth="1"/>
    <col min="5866" max="5866" width="30.42578125" style="3" customWidth="1"/>
    <col min="5867" max="5867" width="25.140625" style="3" customWidth="1"/>
    <col min="5868" max="5868" width="12.140625" style="3" customWidth="1"/>
    <col min="5869" max="5871" width="11.42578125" style="3" customWidth="1"/>
    <col min="5872" max="5873" width="15.85546875" style="3" customWidth="1"/>
    <col min="5874" max="5874" width="11.42578125" style="3" customWidth="1"/>
    <col min="5875" max="5875" width="12.7109375" style="3" customWidth="1"/>
    <col min="5876" max="5876" width="12.140625" style="3" customWidth="1"/>
    <col min="5877" max="5877" width="17.140625" style="3" customWidth="1"/>
    <col min="5878" max="5878" width="14.42578125" style="3" customWidth="1"/>
    <col min="5879" max="5879" width="13.140625" style="3" customWidth="1"/>
    <col min="5880" max="5880" width="16.140625" style="3" customWidth="1"/>
    <col min="5881" max="5884" width="17.42578125" style="3" customWidth="1"/>
    <col min="5885" max="5885" width="13.140625" style="3" customWidth="1"/>
    <col min="5886" max="5886" width="9.42578125" style="3" customWidth="1"/>
    <col min="5887" max="5887" width="16.28515625" style="3" customWidth="1"/>
    <col min="5888" max="5888" width="14.85546875" style="3" customWidth="1"/>
    <col min="5889" max="5889" width="11.42578125" style="3" customWidth="1"/>
    <col min="5890" max="5890" width="10.85546875" style="3" customWidth="1"/>
    <col min="5891" max="5891" width="10.28515625" style="3" customWidth="1"/>
    <col min="5892" max="5892" width="47.42578125" style="3" customWidth="1"/>
    <col min="5893" max="6106" width="11.42578125" style="3"/>
    <col min="6107" max="6107" width="15.140625" style="3" customWidth="1"/>
    <col min="6108" max="6108" width="34.5703125" style="3" customWidth="1"/>
    <col min="6109" max="6109" width="35.42578125" style="3" customWidth="1"/>
    <col min="6110" max="6110" width="14.28515625" style="3" customWidth="1"/>
    <col min="6111" max="6111" width="12" style="3" customWidth="1"/>
    <col min="6112" max="6118" width="15.85546875" style="3" customWidth="1"/>
    <col min="6119" max="6119" width="32.140625" style="3" customWidth="1"/>
    <col min="6120" max="6120" width="34" style="3" customWidth="1"/>
    <col min="6121" max="6121" width="15.85546875" style="3" customWidth="1"/>
    <col min="6122" max="6122" width="30.42578125" style="3" customWidth="1"/>
    <col min="6123" max="6123" width="25.140625" style="3" customWidth="1"/>
    <col min="6124" max="6124" width="12.140625" style="3" customWidth="1"/>
    <col min="6125" max="6127" width="11.42578125" style="3" customWidth="1"/>
    <col min="6128" max="6129" width="15.85546875" style="3" customWidth="1"/>
    <col min="6130" max="6130" width="11.42578125" style="3" customWidth="1"/>
    <col min="6131" max="6131" width="12.7109375" style="3" customWidth="1"/>
    <col min="6132" max="6132" width="12.140625" style="3" customWidth="1"/>
    <col min="6133" max="6133" width="17.140625" style="3" customWidth="1"/>
    <col min="6134" max="6134" width="14.42578125" style="3" customWidth="1"/>
    <col min="6135" max="6135" width="13.140625" style="3" customWidth="1"/>
    <col min="6136" max="6136" width="16.140625" style="3" customWidth="1"/>
    <col min="6137" max="6140" width="17.42578125" style="3" customWidth="1"/>
    <col min="6141" max="6141" width="13.140625" style="3" customWidth="1"/>
    <col min="6142" max="6142" width="9.42578125" style="3" customWidth="1"/>
    <col min="6143" max="6143" width="16.28515625" style="3" customWidth="1"/>
    <col min="6144" max="6144" width="14.85546875" style="3" customWidth="1"/>
    <col min="6145" max="6145" width="11.42578125" style="3" customWidth="1"/>
    <col min="6146" max="6146" width="10.85546875" style="3" customWidth="1"/>
    <col min="6147" max="6147" width="10.28515625" style="3" customWidth="1"/>
    <col min="6148" max="6148" width="47.42578125" style="3" customWidth="1"/>
    <col min="6149" max="6362" width="11.42578125" style="3"/>
    <col min="6363" max="6363" width="15.140625" style="3" customWidth="1"/>
    <col min="6364" max="6364" width="34.5703125" style="3" customWidth="1"/>
    <col min="6365" max="6365" width="35.42578125" style="3" customWidth="1"/>
    <col min="6366" max="6366" width="14.28515625" style="3" customWidth="1"/>
    <col min="6367" max="6367" width="12" style="3" customWidth="1"/>
    <col min="6368" max="6374" width="15.85546875" style="3" customWidth="1"/>
    <col min="6375" max="6375" width="32.140625" style="3" customWidth="1"/>
    <col min="6376" max="6376" width="34" style="3" customWidth="1"/>
    <col min="6377" max="6377" width="15.85546875" style="3" customWidth="1"/>
    <col min="6378" max="6378" width="30.42578125" style="3" customWidth="1"/>
    <col min="6379" max="6379" width="25.140625" style="3" customWidth="1"/>
    <col min="6380" max="6380" width="12.140625" style="3" customWidth="1"/>
    <col min="6381" max="6383" width="11.42578125" style="3" customWidth="1"/>
    <col min="6384" max="6385" width="15.85546875" style="3" customWidth="1"/>
    <col min="6386" max="6386" width="11.42578125" style="3" customWidth="1"/>
    <col min="6387" max="6387" width="12.7109375" style="3" customWidth="1"/>
    <col min="6388" max="6388" width="12.140625" style="3" customWidth="1"/>
    <col min="6389" max="6389" width="17.140625" style="3" customWidth="1"/>
    <col min="6390" max="6390" width="14.42578125" style="3" customWidth="1"/>
    <col min="6391" max="6391" width="13.140625" style="3" customWidth="1"/>
    <col min="6392" max="6392" width="16.140625" style="3" customWidth="1"/>
    <col min="6393" max="6396" width="17.42578125" style="3" customWidth="1"/>
    <col min="6397" max="6397" width="13.140625" style="3" customWidth="1"/>
    <col min="6398" max="6398" width="9.42578125" style="3" customWidth="1"/>
    <col min="6399" max="6399" width="16.28515625" style="3" customWidth="1"/>
    <col min="6400" max="6400" width="14.85546875" style="3" customWidth="1"/>
    <col min="6401" max="6401" width="11.42578125" style="3" customWidth="1"/>
    <col min="6402" max="6402" width="10.85546875" style="3" customWidth="1"/>
    <col min="6403" max="6403" width="10.28515625" style="3" customWidth="1"/>
    <col min="6404" max="6404" width="47.42578125" style="3" customWidth="1"/>
    <col min="6405" max="6618" width="11.42578125" style="3"/>
    <col min="6619" max="6619" width="15.140625" style="3" customWidth="1"/>
    <col min="6620" max="6620" width="34.5703125" style="3" customWidth="1"/>
    <col min="6621" max="6621" width="35.42578125" style="3" customWidth="1"/>
    <col min="6622" max="6622" width="14.28515625" style="3" customWidth="1"/>
    <col min="6623" max="6623" width="12" style="3" customWidth="1"/>
    <col min="6624" max="6630" width="15.85546875" style="3" customWidth="1"/>
    <col min="6631" max="6631" width="32.140625" style="3" customWidth="1"/>
    <col min="6632" max="6632" width="34" style="3" customWidth="1"/>
    <col min="6633" max="6633" width="15.85546875" style="3" customWidth="1"/>
    <col min="6634" max="6634" width="30.42578125" style="3" customWidth="1"/>
    <col min="6635" max="6635" width="25.140625" style="3" customWidth="1"/>
    <col min="6636" max="6636" width="12.140625" style="3" customWidth="1"/>
    <col min="6637" max="6639" width="11.42578125" style="3" customWidth="1"/>
    <col min="6640" max="6641" width="15.85546875" style="3" customWidth="1"/>
    <col min="6642" max="6642" width="11.42578125" style="3" customWidth="1"/>
    <col min="6643" max="6643" width="12.7109375" style="3" customWidth="1"/>
    <col min="6644" max="6644" width="12.140625" style="3" customWidth="1"/>
    <col min="6645" max="6645" width="17.140625" style="3" customWidth="1"/>
    <col min="6646" max="6646" width="14.42578125" style="3" customWidth="1"/>
    <col min="6647" max="6647" width="13.140625" style="3" customWidth="1"/>
    <col min="6648" max="6648" width="16.140625" style="3" customWidth="1"/>
    <col min="6649" max="6652" width="17.42578125" style="3" customWidth="1"/>
    <col min="6653" max="6653" width="13.140625" style="3" customWidth="1"/>
    <col min="6654" max="6654" width="9.42578125" style="3" customWidth="1"/>
    <col min="6655" max="6655" width="16.28515625" style="3" customWidth="1"/>
    <col min="6656" max="6656" width="14.85546875" style="3" customWidth="1"/>
    <col min="6657" max="6657" width="11.42578125" style="3" customWidth="1"/>
    <col min="6658" max="6658" width="10.85546875" style="3" customWidth="1"/>
    <col min="6659" max="6659" width="10.28515625" style="3" customWidth="1"/>
    <col min="6660" max="6660" width="47.42578125" style="3" customWidth="1"/>
    <col min="6661" max="6874" width="11.42578125" style="3"/>
    <col min="6875" max="6875" width="15.140625" style="3" customWidth="1"/>
    <col min="6876" max="6876" width="34.5703125" style="3" customWidth="1"/>
    <col min="6877" max="6877" width="35.42578125" style="3" customWidth="1"/>
    <col min="6878" max="6878" width="14.28515625" style="3" customWidth="1"/>
    <col min="6879" max="6879" width="12" style="3" customWidth="1"/>
    <col min="6880" max="6886" width="15.85546875" style="3" customWidth="1"/>
    <col min="6887" max="6887" width="32.140625" style="3" customWidth="1"/>
    <col min="6888" max="6888" width="34" style="3" customWidth="1"/>
    <col min="6889" max="6889" width="15.85546875" style="3" customWidth="1"/>
    <col min="6890" max="6890" width="30.42578125" style="3" customWidth="1"/>
    <col min="6891" max="6891" width="25.140625" style="3" customWidth="1"/>
    <col min="6892" max="6892" width="12.140625" style="3" customWidth="1"/>
    <col min="6893" max="6895" width="11.42578125" style="3" customWidth="1"/>
    <col min="6896" max="6897" width="15.85546875" style="3" customWidth="1"/>
    <col min="6898" max="6898" width="11.42578125" style="3" customWidth="1"/>
    <col min="6899" max="6899" width="12.7109375" style="3" customWidth="1"/>
    <col min="6900" max="6900" width="12.140625" style="3" customWidth="1"/>
    <col min="6901" max="6901" width="17.140625" style="3" customWidth="1"/>
    <col min="6902" max="6902" width="14.42578125" style="3" customWidth="1"/>
    <col min="6903" max="6903" width="13.140625" style="3" customWidth="1"/>
    <col min="6904" max="6904" width="16.140625" style="3" customWidth="1"/>
    <col min="6905" max="6908" width="17.42578125" style="3" customWidth="1"/>
    <col min="6909" max="6909" width="13.140625" style="3" customWidth="1"/>
    <col min="6910" max="6910" width="9.42578125" style="3" customWidth="1"/>
    <col min="6911" max="6911" width="16.28515625" style="3" customWidth="1"/>
    <col min="6912" max="6912" width="14.85546875" style="3" customWidth="1"/>
    <col min="6913" max="6913" width="11.42578125" style="3" customWidth="1"/>
    <col min="6914" max="6914" width="10.85546875" style="3" customWidth="1"/>
    <col min="6915" max="6915" width="10.28515625" style="3" customWidth="1"/>
    <col min="6916" max="6916" width="47.42578125" style="3" customWidth="1"/>
    <col min="6917" max="7130" width="11.42578125" style="3"/>
    <col min="7131" max="7131" width="15.140625" style="3" customWidth="1"/>
    <col min="7132" max="7132" width="34.5703125" style="3" customWidth="1"/>
    <col min="7133" max="7133" width="35.42578125" style="3" customWidth="1"/>
    <col min="7134" max="7134" width="14.28515625" style="3" customWidth="1"/>
    <col min="7135" max="7135" width="12" style="3" customWidth="1"/>
    <col min="7136" max="7142" width="15.85546875" style="3" customWidth="1"/>
    <col min="7143" max="7143" width="32.140625" style="3" customWidth="1"/>
    <col min="7144" max="7144" width="34" style="3" customWidth="1"/>
    <col min="7145" max="7145" width="15.85546875" style="3" customWidth="1"/>
    <col min="7146" max="7146" width="30.42578125" style="3" customWidth="1"/>
    <col min="7147" max="7147" width="25.140625" style="3" customWidth="1"/>
    <col min="7148" max="7148" width="12.140625" style="3" customWidth="1"/>
    <col min="7149" max="7151" width="11.42578125" style="3" customWidth="1"/>
    <col min="7152" max="7153" width="15.85546875" style="3" customWidth="1"/>
    <col min="7154" max="7154" width="11.42578125" style="3" customWidth="1"/>
    <col min="7155" max="7155" width="12.7109375" style="3" customWidth="1"/>
    <col min="7156" max="7156" width="12.140625" style="3" customWidth="1"/>
    <col min="7157" max="7157" width="17.140625" style="3" customWidth="1"/>
    <col min="7158" max="7158" width="14.42578125" style="3" customWidth="1"/>
    <col min="7159" max="7159" width="13.140625" style="3" customWidth="1"/>
    <col min="7160" max="7160" width="16.140625" style="3" customWidth="1"/>
    <col min="7161" max="7164" width="17.42578125" style="3" customWidth="1"/>
    <col min="7165" max="7165" width="13.140625" style="3" customWidth="1"/>
    <col min="7166" max="7166" width="9.42578125" style="3" customWidth="1"/>
    <col min="7167" max="7167" width="16.28515625" style="3" customWidth="1"/>
    <col min="7168" max="7168" width="14.85546875" style="3" customWidth="1"/>
    <col min="7169" max="7169" width="11.42578125" style="3" customWidth="1"/>
    <col min="7170" max="7170" width="10.85546875" style="3" customWidth="1"/>
    <col min="7171" max="7171" width="10.28515625" style="3" customWidth="1"/>
    <col min="7172" max="7172" width="47.42578125" style="3" customWidth="1"/>
    <col min="7173" max="7386" width="11.42578125" style="3"/>
    <col min="7387" max="7387" width="15.140625" style="3" customWidth="1"/>
    <col min="7388" max="7388" width="34.5703125" style="3" customWidth="1"/>
    <col min="7389" max="7389" width="35.42578125" style="3" customWidth="1"/>
    <col min="7390" max="7390" width="14.28515625" style="3" customWidth="1"/>
    <col min="7391" max="7391" width="12" style="3" customWidth="1"/>
    <col min="7392" max="7398" width="15.85546875" style="3" customWidth="1"/>
    <col min="7399" max="7399" width="32.140625" style="3" customWidth="1"/>
    <col min="7400" max="7400" width="34" style="3" customWidth="1"/>
    <col min="7401" max="7401" width="15.85546875" style="3" customWidth="1"/>
    <col min="7402" max="7402" width="30.42578125" style="3" customWidth="1"/>
    <col min="7403" max="7403" width="25.140625" style="3" customWidth="1"/>
    <col min="7404" max="7404" width="12.140625" style="3" customWidth="1"/>
    <col min="7405" max="7407" width="11.42578125" style="3" customWidth="1"/>
    <col min="7408" max="7409" width="15.85546875" style="3" customWidth="1"/>
    <col min="7410" max="7410" width="11.42578125" style="3" customWidth="1"/>
    <col min="7411" max="7411" width="12.7109375" style="3" customWidth="1"/>
    <col min="7412" max="7412" width="12.140625" style="3" customWidth="1"/>
    <col min="7413" max="7413" width="17.140625" style="3" customWidth="1"/>
    <col min="7414" max="7414" width="14.42578125" style="3" customWidth="1"/>
    <col min="7415" max="7415" width="13.140625" style="3" customWidth="1"/>
    <col min="7416" max="7416" width="16.140625" style="3" customWidth="1"/>
    <col min="7417" max="7420" width="17.42578125" style="3" customWidth="1"/>
    <col min="7421" max="7421" width="13.140625" style="3" customWidth="1"/>
    <col min="7422" max="7422" width="9.42578125" style="3" customWidth="1"/>
    <col min="7423" max="7423" width="16.28515625" style="3" customWidth="1"/>
    <col min="7424" max="7424" width="14.85546875" style="3" customWidth="1"/>
    <col min="7425" max="7425" width="11.42578125" style="3" customWidth="1"/>
    <col min="7426" max="7426" width="10.85546875" style="3" customWidth="1"/>
    <col min="7427" max="7427" width="10.28515625" style="3" customWidth="1"/>
    <col min="7428" max="7428" width="47.42578125" style="3" customWidth="1"/>
    <col min="7429" max="7642" width="11.42578125" style="3"/>
    <col min="7643" max="7643" width="15.140625" style="3" customWidth="1"/>
    <col min="7644" max="7644" width="34.5703125" style="3" customWidth="1"/>
    <col min="7645" max="7645" width="35.42578125" style="3" customWidth="1"/>
    <col min="7646" max="7646" width="14.28515625" style="3" customWidth="1"/>
    <col min="7647" max="7647" width="12" style="3" customWidth="1"/>
    <col min="7648" max="7654" width="15.85546875" style="3" customWidth="1"/>
    <col min="7655" max="7655" width="32.140625" style="3" customWidth="1"/>
    <col min="7656" max="7656" width="34" style="3" customWidth="1"/>
    <col min="7657" max="7657" width="15.85546875" style="3" customWidth="1"/>
    <col min="7658" max="7658" width="30.42578125" style="3" customWidth="1"/>
    <col min="7659" max="7659" width="25.140625" style="3" customWidth="1"/>
    <col min="7660" max="7660" width="12.140625" style="3" customWidth="1"/>
    <col min="7661" max="7663" width="11.42578125" style="3" customWidth="1"/>
    <col min="7664" max="7665" width="15.85546875" style="3" customWidth="1"/>
    <col min="7666" max="7666" width="11.42578125" style="3" customWidth="1"/>
    <col min="7667" max="7667" width="12.7109375" style="3" customWidth="1"/>
    <col min="7668" max="7668" width="12.140625" style="3" customWidth="1"/>
    <col min="7669" max="7669" width="17.140625" style="3" customWidth="1"/>
    <col min="7670" max="7670" width="14.42578125" style="3" customWidth="1"/>
    <col min="7671" max="7671" width="13.140625" style="3" customWidth="1"/>
    <col min="7672" max="7672" width="16.140625" style="3" customWidth="1"/>
    <col min="7673" max="7676" width="17.42578125" style="3" customWidth="1"/>
    <col min="7677" max="7677" width="13.140625" style="3" customWidth="1"/>
    <col min="7678" max="7678" width="9.42578125" style="3" customWidth="1"/>
    <col min="7679" max="7679" width="16.28515625" style="3" customWidth="1"/>
    <col min="7680" max="7680" width="14.85546875" style="3" customWidth="1"/>
    <col min="7681" max="7681" width="11.42578125" style="3" customWidth="1"/>
    <col min="7682" max="7682" width="10.85546875" style="3" customWidth="1"/>
    <col min="7683" max="7683" width="10.28515625" style="3" customWidth="1"/>
    <col min="7684" max="7684" width="47.42578125" style="3" customWidth="1"/>
    <col min="7685" max="7898" width="11.42578125" style="3"/>
    <col min="7899" max="7899" width="15.140625" style="3" customWidth="1"/>
    <col min="7900" max="7900" width="34.5703125" style="3" customWidth="1"/>
    <col min="7901" max="7901" width="35.42578125" style="3" customWidth="1"/>
    <col min="7902" max="7902" width="14.28515625" style="3" customWidth="1"/>
    <col min="7903" max="7903" width="12" style="3" customWidth="1"/>
    <col min="7904" max="7910" width="15.85546875" style="3" customWidth="1"/>
    <col min="7911" max="7911" width="32.140625" style="3" customWidth="1"/>
    <col min="7912" max="7912" width="34" style="3" customWidth="1"/>
    <col min="7913" max="7913" width="15.85546875" style="3" customWidth="1"/>
    <col min="7914" max="7914" width="30.42578125" style="3" customWidth="1"/>
    <col min="7915" max="7915" width="25.140625" style="3" customWidth="1"/>
    <col min="7916" max="7916" width="12.140625" style="3" customWidth="1"/>
    <col min="7917" max="7919" width="11.42578125" style="3" customWidth="1"/>
    <col min="7920" max="7921" width="15.85546875" style="3" customWidth="1"/>
    <col min="7922" max="7922" width="11.42578125" style="3" customWidth="1"/>
    <col min="7923" max="7923" width="12.7109375" style="3" customWidth="1"/>
    <col min="7924" max="7924" width="12.140625" style="3" customWidth="1"/>
    <col min="7925" max="7925" width="17.140625" style="3" customWidth="1"/>
    <col min="7926" max="7926" width="14.42578125" style="3" customWidth="1"/>
    <col min="7927" max="7927" width="13.140625" style="3" customWidth="1"/>
    <col min="7928" max="7928" width="16.140625" style="3" customWidth="1"/>
    <col min="7929" max="7932" width="17.42578125" style="3" customWidth="1"/>
    <col min="7933" max="7933" width="13.140625" style="3" customWidth="1"/>
    <col min="7934" max="7934" width="9.42578125" style="3" customWidth="1"/>
    <col min="7935" max="7935" width="16.28515625" style="3" customWidth="1"/>
    <col min="7936" max="7936" width="14.85546875" style="3" customWidth="1"/>
    <col min="7937" max="7937" width="11.42578125" style="3" customWidth="1"/>
    <col min="7938" max="7938" width="10.85546875" style="3" customWidth="1"/>
    <col min="7939" max="7939" width="10.28515625" style="3" customWidth="1"/>
    <col min="7940" max="7940" width="47.42578125" style="3" customWidth="1"/>
    <col min="7941" max="8154" width="11.42578125" style="3"/>
    <col min="8155" max="8155" width="15.140625" style="3" customWidth="1"/>
    <col min="8156" max="8156" width="34.5703125" style="3" customWidth="1"/>
    <col min="8157" max="8157" width="35.42578125" style="3" customWidth="1"/>
    <col min="8158" max="8158" width="14.28515625" style="3" customWidth="1"/>
    <col min="8159" max="8159" width="12" style="3" customWidth="1"/>
    <col min="8160" max="8166" width="15.85546875" style="3" customWidth="1"/>
    <col min="8167" max="8167" width="32.140625" style="3" customWidth="1"/>
    <col min="8168" max="8168" width="34" style="3" customWidth="1"/>
    <col min="8169" max="8169" width="15.85546875" style="3" customWidth="1"/>
    <col min="8170" max="8170" width="30.42578125" style="3" customWidth="1"/>
    <col min="8171" max="8171" width="25.140625" style="3" customWidth="1"/>
    <col min="8172" max="8172" width="12.140625" style="3" customWidth="1"/>
    <col min="8173" max="8175" width="11.42578125" style="3" customWidth="1"/>
    <col min="8176" max="8177" width="15.85546875" style="3" customWidth="1"/>
    <col min="8178" max="8178" width="11.42578125" style="3" customWidth="1"/>
    <col min="8179" max="8179" width="12.7109375" style="3" customWidth="1"/>
    <col min="8180" max="8180" width="12.140625" style="3" customWidth="1"/>
    <col min="8181" max="8181" width="17.140625" style="3" customWidth="1"/>
    <col min="8182" max="8182" width="14.42578125" style="3" customWidth="1"/>
    <col min="8183" max="8183" width="13.140625" style="3" customWidth="1"/>
    <col min="8184" max="8184" width="16.140625" style="3" customWidth="1"/>
    <col min="8185" max="8188" width="17.42578125" style="3" customWidth="1"/>
    <col min="8189" max="8189" width="13.140625" style="3" customWidth="1"/>
    <col min="8190" max="8190" width="9.42578125" style="3" customWidth="1"/>
    <col min="8191" max="8191" width="16.28515625" style="3" customWidth="1"/>
    <col min="8192" max="8192" width="14.85546875" style="3" customWidth="1"/>
    <col min="8193" max="8193" width="11.42578125" style="3" customWidth="1"/>
    <col min="8194" max="8194" width="10.85546875" style="3" customWidth="1"/>
    <col min="8195" max="8195" width="10.28515625" style="3" customWidth="1"/>
    <col min="8196" max="8196" width="47.42578125" style="3" customWidth="1"/>
    <col min="8197" max="8410" width="11.42578125" style="3"/>
    <col min="8411" max="8411" width="15.140625" style="3" customWidth="1"/>
    <col min="8412" max="8412" width="34.5703125" style="3" customWidth="1"/>
    <col min="8413" max="8413" width="35.42578125" style="3" customWidth="1"/>
    <col min="8414" max="8414" width="14.28515625" style="3" customWidth="1"/>
    <col min="8415" max="8415" width="12" style="3" customWidth="1"/>
    <col min="8416" max="8422" width="15.85546875" style="3" customWidth="1"/>
    <col min="8423" max="8423" width="32.140625" style="3" customWidth="1"/>
    <col min="8424" max="8424" width="34" style="3" customWidth="1"/>
    <col min="8425" max="8425" width="15.85546875" style="3" customWidth="1"/>
    <col min="8426" max="8426" width="30.42578125" style="3" customWidth="1"/>
    <col min="8427" max="8427" width="25.140625" style="3" customWidth="1"/>
    <col min="8428" max="8428" width="12.140625" style="3" customWidth="1"/>
    <col min="8429" max="8431" width="11.42578125" style="3" customWidth="1"/>
    <col min="8432" max="8433" width="15.85546875" style="3" customWidth="1"/>
    <col min="8434" max="8434" width="11.42578125" style="3" customWidth="1"/>
    <col min="8435" max="8435" width="12.7109375" style="3" customWidth="1"/>
    <col min="8436" max="8436" width="12.140625" style="3" customWidth="1"/>
    <col min="8437" max="8437" width="17.140625" style="3" customWidth="1"/>
    <col min="8438" max="8438" width="14.42578125" style="3" customWidth="1"/>
    <col min="8439" max="8439" width="13.140625" style="3" customWidth="1"/>
    <col min="8440" max="8440" width="16.140625" style="3" customWidth="1"/>
    <col min="8441" max="8444" width="17.42578125" style="3" customWidth="1"/>
    <col min="8445" max="8445" width="13.140625" style="3" customWidth="1"/>
    <col min="8446" max="8446" width="9.42578125" style="3" customWidth="1"/>
    <col min="8447" max="8447" width="16.28515625" style="3" customWidth="1"/>
    <col min="8448" max="8448" width="14.85546875" style="3" customWidth="1"/>
    <col min="8449" max="8449" width="11.42578125" style="3" customWidth="1"/>
    <col min="8450" max="8450" width="10.85546875" style="3" customWidth="1"/>
    <col min="8451" max="8451" width="10.28515625" style="3" customWidth="1"/>
    <col min="8452" max="8452" width="47.42578125" style="3" customWidth="1"/>
    <col min="8453" max="8666" width="11.42578125" style="3"/>
    <col min="8667" max="8667" width="15.140625" style="3" customWidth="1"/>
    <col min="8668" max="8668" width="34.5703125" style="3" customWidth="1"/>
    <col min="8669" max="8669" width="35.42578125" style="3" customWidth="1"/>
    <col min="8670" max="8670" width="14.28515625" style="3" customWidth="1"/>
    <col min="8671" max="8671" width="12" style="3" customWidth="1"/>
    <col min="8672" max="8678" width="15.85546875" style="3" customWidth="1"/>
    <col min="8679" max="8679" width="32.140625" style="3" customWidth="1"/>
    <col min="8680" max="8680" width="34" style="3" customWidth="1"/>
    <col min="8681" max="8681" width="15.85546875" style="3" customWidth="1"/>
    <col min="8682" max="8682" width="30.42578125" style="3" customWidth="1"/>
    <col min="8683" max="8683" width="25.140625" style="3" customWidth="1"/>
    <col min="8684" max="8684" width="12.140625" style="3" customWidth="1"/>
    <col min="8685" max="8687" width="11.42578125" style="3" customWidth="1"/>
    <col min="8688" max="8689" width="15.85546875" style="3" customWidth="1"/>
    <col min="8690" max="8690" width="11.42578125" style="3" customWidth="1"/>
    <col min="8691" max="8691" width="12.7109375" style="3" customWidth="1"/>
    <col min="8692" max="8692" width="12.140625" style="3" customWidth="1"/>
    <col min="8693" max="8693" width="17.140625" style="3" customWidth="1"/>
    <col min="8694" max="8694" width="14.42578125" style="3" customWidth="1"/>
    <col min="8695" max="8695" width="13.140625" style="3" customWidth="1"/>
    <col min="8696" max="8696" width="16.140625" style="3" customWidth="1"/>
    <col min="8697" max="8700" width="17.42578125" style="3" customWidth="1"/>
    <col min="8701" max="8701" width="13.140625" style="3" customWidth="1"/>
    <col min="8702" max="8702" width="9.42578125" style="3" customWidth="1"/>
    <col min="8703" max="8703" width="16.28515625" style="3" customWidth="1"/>
    <col min="8704" max="8704" width="14.85546875" style="3" customWidth="1"/>
    <col min="8705" max="8705" width="11.42578125" style="3" customWidth="1"/>
    <col min="8706" max="8706" width="10.85546875" style="3" customWidth="1"/>
    <col min="8707" max="8707" width="10.28515625" style="3" customWidth="1"/>
    <col min="8708" max="8708" width="47.42578125" style="3" customWidth="1"/>
    <col min="8709" max="8922" width="11.42578125" style="3"/>
    <col min="8923" max="8923" width="15.140625" style="3" customWidth="1"/>
    <col min="8924" max="8924" width="34.5703125" style="3" customWidth="1"/>
    <col min="8925" max="8925" width="35.42578125" style="3" customWidth="1"/>
    <col min="8926" max="8926" width="14.28515625" style="3" customWidth="1"/>
    <col min="8927" max="8927" width="12" style="3" customWidth="1"/>
    <col min="8928" max="8934" width="15.85546875" style="3" customWidth="1"/>
    <col min="8935" max="8935" width="32.140625" style="3" customWidth="1"/>
    <col min="8936" max="8936" width="34" style="3" customWidth="1"/>
    <col min="8937" max="8937" width="15.85546875" style="3" customWidth="1"/>
    <col min="8938" max="8938" width="30.42578125" style="3" customWidth="1"/>
    <col min="8939" max="8939" width="25.140625" style="3" customWidth="1"/>
    <col min="8940" max="8940" width="12.140625" style="3" customWidth="1"/>
    <col min="8941" max="8943" width="11.42578125" style="3" customWidth="1"/>
    <col min="8944" max="8945" width="15.85546875" style="3" customWidth="1"/>
    <col min="8946" max="8946" width="11.42578125" style="3" customWidth="1"/>
    <col min="8947" max="8947" width="12.7109375" style="3" customWidth="1"/>
    <col min="8948" max="8948" width="12.140625" style="3" customWidth="1"/>
    <col min="8949" max="8949" width="17.140625" style="3" customWidth="1"/>
    <col min="8950" max="8950" width="14.42578125" style="3" customWidth="1"/>
    <col min="8951" max="8951" width="13.140625" style="3" customWidth="1"/>
    <col min="8952" max="8952" width="16.140625" style="3" customWidth="1"/>
    <col min="8953" max="8956" width="17.42578125" style="3" customWidth="1"/>
    <col min="8957" max="8957" width="13.140625" style="3" customWidth="1"/>
    <col min="8958" max="8958" width="9.42578125" style="3" customWidth="1"/>
    <col min="8959" max="8959" width="16.28515625" style="3" customWidth="1"/>
    <col min="8960" max="8960" width="14.85546875" style="3" customWidth="1"/>
    <col min="8961" max="8961" width="11.42578125" style="3" customWidth="1"/>
    <col min="8962" max="8962" width="10.85546875" style="3" customWidth="1"/>
    <col min="8963" max="8963" width="10.28515625" style="3" customWidth="1"/>
    <col min="8964" max="8964" width="47.42578125" style="3" customWidth="1"/>
    <col min="8965" max="9178" width="11.42578125" style="3"/>
    <col min="9179" max="9179" width="15.140625" style="3" customWidth="1"/>
    <col min="9180" max="9180" width="34.5703125" style="3" customWidth="1"/>
    <col min="9181" max="9181" width="35.42578125" style="3" customWidth="1"/>
    <col min="9182" max="9182" width="14.28515625" style="3" customWidth="1"/>
    <col min="9183" max="9183" width="12" style="3" customWidth="1"/>
    <col min="9184" max="9190" width="15.85546875" style="3" customWidth="1"/>
    <col min="9191" max="9191" width="32.140625" style="3" customWidth="1"/>
    <col min="9192" max="9192" width="34" style="3" customWidth="1"/>
    <col min="9193" max="9193" width="15.85546875" style="3" customWidth="1"/>
    <col min="9194" max="9194" width="30.42578125" style="3" customWidth="1"/>
    <col min="9195" max="9195" width="25.140625" style="3" customWidth="1"/>
    <col min="9196" max="9196" width="12.140625" style="3" customWidth="1"/>
    <col min="9197" max="9199" width="11.42578125" style="3" customWidth="1"/>
    <col min="9200" max="9201" width="15.85546875" style="3" customWidth="1"/>
    <col min="9202" max="9202" width="11.42578125" style="3" customWidth="1"/>
    <col min="9203" max="9203" width="12.7109375" style="3" customWidth="1"/>
    <col min="9204" max="9204" width="12.140625" style="3" customWidth="1"/>
    <col min="9205" max="9205" width="17.140625" style="3" customWidth="1"/>
    <col min="9206" max="9206" width="14.42578125" style="3" customWidth="1"/>
    <col min="9207" max="9207" width="13.140625" style="3" customWidth="1"/>
    <col min="9208" max="9208" width="16.140625" style="3" customWidth="1"/>
    <col min="9209" max="9212" width="17.42578125" style="3" customWidth="1"/>
    <col min="9213" max="9213" width="13.140625" style="3" customWidth="1"/>
    <col min="9214" max="9214" width="9.42578125" style="3" customWidth="1"/>
    <col min="9215" max="9215" width="16.28515625" style="3" customWidth="1"/>
    <col min="9216" max="9216" width="14.85546875" style="3" customWidth="1"/>
    <col min="9217" max="9217" width="11.42578125" style="3" customWidth="1"/>
    <col min="9218" max="9218" width="10.85546875" style="3" customWidth="1"/>
    <col min="9219" max="9219" width="10.28515625" style="3" customWidth="1"/>
    <col min="9220" max="9220" width="47.42578125" style="3" customWidth="1"/>
    <col min="9221" max="9434" width="11.42578125" style="3"/>
    <col min="9435" max="9435" width="15.140625" style="3" customWidth="1"/>
    <col min="9436" max="9436" width="34.5703125" style="3" customWidth="1"/>
    <col min="9437" max="9437" width="35.42578125" style="3" customWidth="1"/>
    <col min="9438" max="9438" width="14.28515625" style="3" customWidth="1"/>
    <col min="9439" max="9439" width="12" style="3" customWidth="1"/>
    <col min="9440" max="9446" width="15.85546875" style="3" customWidth="1"/>
    <col min="9447" max="9447" width="32.140625" style="3" customWidth="1"/>
    <col min="9448" max="9448" width="34" style="3" customWidth="1"/>
    <col min="9449" max="9449" width="15.85546875" style="3" customWidth="1"/>
    <col min="9450" max="9450" width="30.42578125" style="3" customWidth="1"/>
    <col min="9451" max="9451" width="25.140625" style="3" customWidth="1"/>
    <col min="9452" max="9452" width="12.140625" style="3" customWidth="1"/>
    <col min="9453" max="9455" width="11.42578125" style="3" customWidth="1"/>
    <col min="9456" max="9457" width="15.85546875" style="3" customWidth="1"/>
    <col min="9458" max="9458" width="11.42578125" style="3" customWidth="1"/>
    <col min="9459" max="9459" width="12.7109375" style="3" customWidth="1"/>
    <col min="9460" max="9460" width="12.140625" style="3" customWidth="1"/>
    <col min="9461" max="9461" width="17.140625" style="3" customWidth="1"/>
    <col min="9462" max="9462" width="14.42578125" style="3" customWidth="1"/>
    <col min="9463" max="9463" width="13.140625" style="3" customWidth="1"/>
    <col min="9464" max="9464" width="16.140625" style="3" customWidth="1"/>
    <col min="9465" max="9468" width="17.42578125" style="3" customWidth="1"/>
    <col min="9469" max="9469" width="13.140625" style="3" customWidth="1"/>
    <col min="9470" max="9470" width="9.42578125" style="3" customWidth="1"/>
    <col min="9471" max="9471" width="16.28515625" style="3" customWidth="1"/>
    <col min="9472" max="9472" width="14.85546875" style="3" customWidth="1"/>
    <col min="9473" max="9473" width="11.42578125" style="3" customWidth="1"/>
    <col min="9474" max="9474" width="10.85546875" style="3" customWidth="1"/>
    <col min="9475" max="9475" width="10.28515625" style="3" customWidth="1"/>
    <col min="9476" max="9476" width="47.42578125" style="3" customWidth="1"/>
    <col min="9477" max="9690" width="11.42578125" style="3"/>
    <col min="9691" max="9691" width="15.140625" style="3" customWidth="1"/>
    <col min="9692" max="9692" width="34.5703125" style="3" customWidth="1"/>
    <col min="9693" max="9693" width="35.42578125" style="3" customWidth="1"/>
    <col min="9694" max="9694" width="14.28515625" style="3" customWidth="1"/>
    <col min="9695" max="9695" width="12" style="3" customWidth="1"/>
    <col min="9696" max="9702" width="15.85546875" style="3" customWidth="1"/>
    <col min="9703" max="9703" width="32.140625" style="3" customWidth="1"/>
    <col min="9704" max="9704" width="34" style="3" customWidth="1"/>
    <col min="9705" max="9705" width="15.85546875" style="3" customWidth="1"/>
    <col min="9706" max="9706" width="30.42578125" style="3" customWidth="1"/>
    <col min="9707" max="9707" width="25.140625" style="3" customWidth="1"/>
    <col min="9708" max="9708" width="12.140625" style="3" customWidth="1"/>
    <col min="9709" max="9711" width="11.42578125" style="3" customWidth="1"/>
    <col min="9712" max="9713" width="15.85546875" style="3" customWidth="1"/>
    <col min="9714" max="9714" width="11.42578125" style="3" customWidth="1"/>
    <col min="9715" max="9715" width="12.7109375" style="3" customWidth="1"/>
    <col min="9716" max="9716" width="12.140625" style="3" customWidth="1"/>
    <col min="9717" max="9717" width="17.140625" style="3" customWidth="1"/>
    <col min="9718" max="9718" width="14.42578125" style="3" customWidth="1"/>
    <col min="9719" max="9719" width="13.140625" style="3" customWidth="1"/>
    <col min="9720" max="9720" width="16.140625" style="3" customWidth="1"/>
    <col min="9721" max="9724" width="17.42578125" style="3" customWidth="1"/>
    <col min="9725" max="9725" width="13.140625" style="3" customWidth="1"/>
    <col min="9726" max="9726" width="9.42578125" style="3" customWidth="1"/>
    <col min="9727" max="9727" width="16.28515625" style="3" customWidth="1"/>
    <col min="9728" max="9728" width="14.85546875" style="3" customWidth="1"/>
    <col min="9729" max="9729" width="11.42578125" style="3" customWidth="1"/>
    <col min="9730" max="9730" width="10.85546875" style="3" customWidth="1"/>
    <col min="9731" max="9731" width="10.28515625" style="3" customWidth="1"/>
    <col min="9732" max="9732" width="47.42578125" style="3" customWidth="1"/>
    <col min="9733" max="9946" width="11.42578125" style="3"/>
    <col min="9947" max="9947" width="15.140625" style="3" customWidth="1"/>
    <col min="9948" max="9948" width="34.5703125" style="3" customWidth="1"/>
    <col min="9949" max="9949" width="35.42578125" style="3" customWidth="1"/>
    <col min="9950" max="9950" width="14.28515625" style="3" customWidth="1"/>
    <col min="9951" max="9951" width="12" style="3" customWidth="1"/>
    <col min="9952" max="9958" width="15.85546875" style="3" customWidth="1"/>
    <col min="9959" max="9959" width="32.140625" style="3" customWidth="1"/>
    <col min="9960" max="9960" width="34" style="3" customWidth="1"/>
    <col min="9961" max="9961" width="15.85546875" style="3" customWidth="1"/>
    <col min="9962" max="9962" width="30.42578125" style="3" customWidth="1"/>
    <col min="9963" max="9963" width="25.140625" style="3" customWidth="1"/>
    <col min="9964" max="9964" width="12.140625" style="3" customWidth="1"/>
    <col min="9965" max="9967" width="11.42578125" style="3" customWidth="1"/>
    <col min="9968" max="9969" width="15.85546875" style="3" customWidth="1"/>
    <col min="9970" max="9970" width="11.42578125" style="3" customWidth="1"/>
    <col min="9971" max="9971" width="12.7109375" style="3" customWidth="1"/>
    <col min="9972" max="9972" width="12.140625" style="3" customWidth="1"/>
    <col min="9973" max="9973" width="17.140625" style="3" customWidth="1"/>
    <col min="9974" max="9974" width="14.42578125" style="3" customWidth="1"/>
    <col min="9975" max="9975" width="13.140625" style="3" customWidth="1"/>
    <col min="9976" max="9976" width="16.140625" style="3" customWidth="1"/>
    <col min="9977" max="9980" width="17.42578125" style="3" customWidth="1"/>
    <col min="9981" max="9981" width="13.140625" style="3" customWidth="1"/>
    <col min="9982" max="9982" width="9.42578125" style="3" customWidth="1"/>
    <col min="9983" max="9983" width="16.28515625" style="3" customWidth="1"/>
    <col min="9984" max="9984" width="14.85546875" style="3" customWidth="1"/>
    <col min="9985" max="9985" width="11.42578125" style="3" customWidth="1"/>
    <col min="9986" max="9986" width="10.85546875" style="3" customWidth="1"/>
    <col min="9987" max="9987" width="10.28515625" style="3" customWidth="1"/>
    <col min="9988" max="9988" width="47.42578125" style="3" customWidth="1"/>
    <col min="9989" max="10202" width="11.42578125" style="3"/>
    <col min="10203" max="10203" width="15.140625" style="3" customWidth="1"/>
    <col min="10204" max="10204" width="34.5703125" style="3" customWidth="1"/>
    <col min="10205" max="10205" width="35.42578125" style="3" customWidth="1"/>
    <col min="10206" max="10206" width="14.28515625" style="3" customWidth="1"/>
    <col min="10207" max="10207" width="12" style="3" customWidth="1"/>
    <col min="10208" max="10214" width="15.85546875" style="3" customWidth="1"/>
    <col min="10215" max="10215" width="32.140625" style="3" customWidth="1"/>
    <col min="10216" max="10216" width="34" style="3" customWidth="1"/>
    <col min="10217" max="10217" width="15.85546875" style="3" customWidth="1"/>
    <col min="10218" max="10218" width="30.42578125" style="3" customWidth="1"/>
    <col min="10219" max="10219" width="25.140625" style="3" customWidth="1"/>
    <col min="10220" max="10220" width="12.140625" style="3" customWidth="1"/>
    <col min="10221" max="10223" width="11.42578125" style="3" customWidth="1"/>
    <col min="10224" max="10225" width="15.85546875" style="3" customWidth="1"/>
    <col min="10226" max="10226" width="11.42578125" style="3" customWidth="1"/>
    <col min="10227" max="10227" width="12.7109375" style="3" customWidth="1"/>
    <col min="10228" max="10228" width="12.140625" style="3" customWidth="1"/>
    <col min="10229" max="10229" width="17.140625" style="3" customWidth="1"/>
    <col min="10230" max="10230" width="14.42578125" style="3" customWidth="1"/>
    <col min="10231" max="10231" width="13.140625" style="3" customWidth="1"/>
    <col min="10232" max="10232" width="16.140625" style="3" customWidth="1"/>
    <col min="10233" max="10236" width="17.42578125" style="3" customWidth="1"/>
    <col min="10237" max="10237" width="13.140625" style="3" customWidth="1"/>
    <col min="10238" max="10238" width="9.42578125" style="3" customWidth="1"/>
    <col min="10239" max="10239" width="16.28515625" style="3" customWidth="1"/>
    <col min="10240" max="10240" width="14.85546875" style="3" customWidth="1"/>
    <col min="10241" max="10241" width="11.42578125" style="3" customWidth="1"/>
    <col min="10242" max="10242" width="10.85546875" style="3" customWidth="1"/>
    <col min="10243" max="10243" width="10.28515625" style="3" customWidth="1"/>
    <col min="10244" max="10244" width="47.42578125" style="3" customWidth="1"/>
    <col min="10245" max="10458" width="11.42578125" style="3"/>
    <col min="10459" max="10459" width="15.140625" style="3" customWidth="1"/>
    <col min="10460" max="10460" width="34.5703125" style="3" customWidth="1"/>
    <col min="10461" max="10461" width="35.42578125" style="3" customWidth="1"/>
    <col min="10462" max="10462" width="14.28515625" style="3" customWidth="1"/>
    <col min="10463" max="10463" width="12" style="3" customWidth="1"/>
    <col min="10464" max="10470" width="15.85546875" style="3" customWidth="1"/>
    <col min="10471" max="10471" width="32.140625" style="3" customWidth="1"/>
    <col min="10472" max="10472" width="34" style="3" customWidth="1"/>
    <col min="10473" max="10473" width="15.85546875" style="3" customWidth="1"/>
    <col min="10474" max="10474" width="30.42578125" style="3" customWidth="1"/>
    <col min="10475" max="10475" width="25.140625" style="3" customWidth="1"/>
    <col min="10476" max="10476" width="12.140625" style="3" customWidth="1"/>
    <col min="10477" max="10479" width="11.42578125" style="3" customWidth="1"/>
    <col min="10480" max="10481" width="15.85546875" style="3" customWidth="1"/>
    <col min="10482" max="10482" width="11.42578125" style="3" customWidth="1"/>
    <col min="10483" max="10483" width="12.7109375" style="3" customWidth="1"/>
    <col min="10484" max="10484" width="12.140625" style="3" customWidth="1"/>
    <col min="10485" max="10485" width="17.140625" style="3" customWidth="1"/>
    <col min="10486" max="10486" width="14.42578125" style="3" customWidth="1"/>
    <col min="10487" max="10487" width="13.140625" style="3" customWidth="1"/>
    <col min="10488" max="10488" width="16.140625" style="3" customWidth="1"/>
    <col min="10489" max="10492" width="17.42578125" style="3" customWidth="1"/>
    <col min="10493" max="10493" width="13.140625" style="3" customWidth="1"/>
    <col min="10494" max="10494" width="9.42578125" style="3" customWidth="1"/>
    <col min="10495" max="10495" width="16.28515625" style="3" customWidth="1"/>
    <col min="10496" max="10496" width="14.85546875" style="3" customWidth="1"/>
    <col min="10497" max="10497" width="11.42578125" style="3" customWidth="1"/>
    <col min="10498" max="10498" width="10.85546875" style="3" customWidth="1"/>
    <col min="10499" max="10499" width="10.28515625" style="3" customWidth="1"/>
    <col min="10500" max="10500" width="47.42578125" style="3" customWidth="1"/>
    <col min="10501" max="10714" width="11.42578125" style="3"/>
    <col min="10715" max="10715" width="15.140625" style="3" customWidth="1"/>
    <col min="10716" max="10716" width="34.5703125" style="3" customWidth="1"/>
    <col min="10717" max="10717" width="35.42578125" style="3" customWidth="1"/>
    <col min="10718" max="10718" width="14.28515625" style="3" customWidth="1"/>
    <col min="10719" max="10719" width="12" style="3" customWidth="1"/>
    <col min="10720" max="10726" width="15.85546875" style="3" customWidth="1"/>
    <col min="10727" max="10727" width="32.140625" style="3" customWidth="1"/>
    <col min="10728" max="10728" width="34" style="3" customWidth="1"/>
    <col min="10729" max="10729" width="15.85546875" style="3" customWidth="1"/>
    <col min="10730" max="10730" width="30.42578125" style="3" customWidth="1"/>
    <col min="10731" max="10731" width="25.140625" style="3" customWidth="1"/>
    <col min="10732" max="10732" width="12.140625" style="3" customWidth="1"/>
    <col min="10733" max="10735" width="11.42578125" style="3" customWidth="1"/>
    <col min="10736" max="10737" width="15.85546875" style="3" customWidth="1"/>
    <col min="10738" max="10738" width="11.42578125" style="3" customWidth="1"/>
    <col min="10739" max="10739" width="12.7109375" style="3" customWidth="1"/>
    <col min="10740" max="10740" width="12.140625" style="3" customWidth="1"/>
    <col min="10741" max="10741" width="17.140625" style="3" customWidth="1"/>
    <col min="10742" max="10742" width="14.42578125" style="3" customWidth="1"/>
    <col min="10743" max="10743" width="13.140625" style="3" customWidth="1"/>
    <col min="10744" max="10744" width="16.140625" style="3" customWidth="1"/>
    <col min="10745" max="10748" width="17.42578125" style="3" customWidth="1"/>
    <col min="10749" max="10749" width="13.140625" style="3" customWidth="1"/>
    <col min="10750" max="10750" width="9.42578125" style="3" customWidth="1"/>
    <col min="10751" max="10751" width="16.28515625" style="3" customWidth="1"/>
    <col min="10752" max="10752" width="14.85546875" style="3" customWidth="1"/>
    <col min="10753" max="10753" width="11.42578125" style="3" customWidth="1"/>
    <col min="10754" max="10754" width="10.85546875" style="3" customWidth="1"/>
    <col min="10755" max="10755" width="10.28515625" style="3" customWidth="1"/>
    <col min="10756" max="10756" width="47.42578125" style="3" customWidth="1"/>
    <col min="10757" max="10970" width="11.42578125" style="3"/>
    <col min="10971" max="10971" width="15.140625" style="3" customWidth="1"/>
    <col min="10972" max="10972" width="34.5703125" style="3" customWidth="1"/>
    <col min="10973" max="10973" width="35.42578125" style="3" customWidth="1"/>
    <col min="10974" max="10974" width="14.28515625" style="3" customWidth="1"/>
    <col min="10975" max="10975" width="12" style="3" customWidth="1"/>
    <col min="10976" max="10982" width="15.85546875" style="3" customWidth="1"/>
    <col min="10983" max="10983" width="32.140625" style="3" customWidth="1"/>
    <col min="10984" max="10984" width="34" style="3" customWidth="1"/>
    <col min="10985" max="10985" width="15.85546875" style="3" customWidth="1"/>
    <col min="10986" max="10986" width="30.42578125" style="3" customWidth="1"/>
    <col min="10987" max="10987" width="25.140625" style="3" customWidth="1"/>
    <col min="10988" max="10988" width="12.140625" style="3" customWidth="1"/>
    <col min="10989" max="10991" width="11.42578125" style="3" customWidth="1"/>
    <col min="10992" max="10993" width="15.85546875" style="3" customWidth="1"/>
    <col min="10994" max="10994" width="11.42578125" style="3" customWidth="1"/>
    <col min="10995" max="10995" width="12.7109375" style="3" customWidth="1"/>
    <col min="10996" max="10996" width="12.140625" style="3" customWidth="1"/>
    <col min="10997" max="10997" width="17.140625" style="3" customWidth="1"/>
    <col min="10998" max="10998" width="14.42578125" style="3" customWidth="1"/>
    <col min="10999" max="10999" width="13.140625" style="3" customWidth="1"/>
    <col min="11000" max="11000" width="16.140625" style="3" customWidth="1"/>
    <col min="11001" max="11004" width="17.42578125" style="3" customWidth="1"/>
    <col min="11005" max="11005" width="13.140625" style="3" customWidth="1"/>
    <col min="11006" max="11006" width="9.42578125" style="3" customWidth="1"/>
    <col min="11007" max="11007" width="16.28515625" style="3" customWidth="1"/>
    <col min="11008" max="11008" width="14.85546875" style="3" customWidth="1"/>
    <col min="11009" max="11009" width="11.42578125" style="3" customWidth="1"/>
    <col min="11010" max="11010" width="10.85546875" style="3" customWidth="1"/>
    <col min="11011" max="11011" width="10.28515625" style="3" customWidth="1"/>
    <col min="11012" max="11012" width="47.42578125" style="3" customWidth="1"/>
    <col min="11013" max="11226" width="11.42578125" style="3"/>
    <col min="11227" max="11227" width="15.140625" style="3" customWidth="1"/>
    <col min="11228" max="11228" width="34.5703125" style="3" customWidth="1"/>
    <col min="11229" max="11229" width="35.42578125" style="3" customWidth="1"/>
    <col min="11230" max="11230" width="14.28515625" style="3" customWidth="1"/>
    <col min="11231" max="11231" width="12" style="3" customWidth="1"/>
    <col min="11232" max="11238" width="15.85546875" style="3" customWidth="1"/>
    <col min="11239" max="11239" width="32.140625" style="3" customWidth="1"/>
    <col min="11240" max="11240" width="34" style="3" customWidth="1"/>
    <col min="11241" max="11241" width="15.85546875" style="3" customWidth="1"/>
    <col min="11242" max="11242" width="30.42578125" style="3" customWidth="1"/>
    <col min="11243" max="11243" width="25.140625" style="3" customWidth="1"/>
    <col min="11244" max="11244" width="12.140625" style="3" customWidth="1"/>
    <col min="11245" max="11247" width="11.42578125" style="3" customWidth="1"/>
    <col min="11248" max="11249" width="15.85546875" style="3" customWidth="1"/>
    <col min="11250" max="11250" width="11.42578125" style="3" customWidth="1"/>
    <col min="11251" max="11251" width="12.7109375" style="3" customWidth="1"/>
    <col min="11252" max="11252" width="12.140625" style="3" customWidth="1"/>
    <col min="11253" max="11253" width="17.140625" style="3" customWidth="1"/>
    <col min="11254" max="11254" width="14.42578125" style="3" customWidth="1"/>
    <col min="11255" max="11255" width="13.140625" style="3" customWidth="1"/>
    <col min="11256" max="11256" width="16.140625" style="3" customWidth="1"/>
    <col min="11257" max="11260" width="17.42578125" style="3" customWidth="1"/>
    <col min="11261" max="11261" width="13.140625" style="3" customWidth="1"/>
    <col min="11262" max="11262" width="9.42578125" style="3" customWidth="1"/>
    <col min="11263" max="11263" width="16.28515625" style="3" customWidth="1"/>
    <col min="11264" max="11264" width="14.85546875" style="3" customWidth="1"/>
    <col min="11265" max="11265" width="11.42578125" style="3" customWidth="1"/>
    <col min="11266" max="11266" width="10.85546875" style="3" customWidth="1"/>
    <col min="11267" max="11267" width="10.28515625" style="3" customWidth="1"/>
    <col min="11268" max="11268" width="47.42578125" style="3" customWidth="1"/>
    <col min="11269" max="11482" width="11.42578125" style="3"/>
    <col min="11483" max="11483" width="15.140625" style="3" customWidth="1"/>
    <col min="11484" max="11484" width="34.5703125" style="3" customWidth="1"/>
    <col min="11485" max="11485" width="35.42578125" style="3" customWidth="1"/>
    <col min="11486" max="11486" width="14.28515625" style="3" customWidth="1"/>
    <col min="11487" max="11487" width="12" style="3" customWidth="1"/>
    <col min="11488" max="11494" width="15.85546875" style="3" customWidth="1"/>
    <col min="11495" max="11495" width="32.140625" style="3" customWidth="1"/>
    <col min="11496" max="11496" width="34" style="3" customWidth="1"/>
    <col min="11497" max="11497" width="15.85546875" style="3" customWidth="1"/>
    <col min="11498" max="11498" width="30.42578125" style="3" customWidth="1"/>
    <col min="11499" max="11499" width="25.140625" style="3" customWidth="1"/>
    <col min="11500" max="11500" width="12.140625" style="3" customWidth="1"/>
    <col min="11501" max="11503" width="11.42578125" style="3" customWidth="1"/>
    <col min="11504" max="11505" width="15.85546875" style="3" customWidth="1"/>
    <col min="11506" max="11506" width="11.42578125" style="3" customWidth="1"/>
    <col min="11507" max="11507" width="12.7109375" style="3" customWidth="1"/>
    <col min="11508" max="11508" width="12.140625" style="3" customWidth="1"/>
    <col min="11509" max="11509" width="17.140625" style="3" customWidth="1"/>
    <col min="11510" max="11510" width="14.42578125" style="3" customWidth="1"/>
    <col min="11511" max="11511" width="13.140625" style="3" customWidth="1"/>
    <col min="11512" max="11512" width="16.140625" style="3" customWidth="1"/>
    <col min="11513" max="11516" width="17.42578125" style="3" customWidth="1"/>
    <col min="11517" max="11517" width="13.140625" style="3" customWidth="1"/>
    <col min="11518" max="11518" width="9.42578125" style="3" customWidth="1"/>
    <col min="11519" max="11519" width="16.28515625" style="3" customWidth="1"/>
    <col min="11520" max="11520" width="14.85546875" style="3" customWidth="1"/>
    <col min="11521" max="11521" width="11.42578125" style="3" customWidth="1"/>
    <col min="11522" max="11522" width="10.85546875" style="3" customWidth="1"/>
    <col min="11523" max="11523" width="10.28515625" style="3" customWidth="1"/>
    <col min="11524" max="11524" width="47.42578125" style="3" customWidth="1"/>
    <col min="11525" max="11738" width="11.42578125" style="3"/>
    <col min="11739" max="11739" width="15.140625" style="3" customWidth="1"/>
    <col min="11740" max="11740" width="34.5703125" style="3" customWidth="1"/>
    <col min="11741" max="11741" width="35.42578125" style="3" customWidth="1"/>
    <col min="11742" max="11742" width="14.28515625" style="3" customWidth="1"/>
    <col min="11743" max="11743" width="12" style="3" customWidth="1"/>
    <col min="11744" max="11750" width="15.85546875" style="3" customWidth="1"/>
    <col min="11751" max="11751" width="32.140625" style="3" customWidth="1"/>
    <col min="11752" max="11752" width="34" style="3" customWidth="1"/>
    <col min="11753" max="11753" width="15.85546875" style="3" customWidth="1"/>
    <col min="11754" max="11754" width="30.42578125" style="3" customWidth="1"/>
    <col min="11755" max="11755" width="25.140625" style="3" customWidth="1"/>
    <col min="11756" max="11756" width="12.140625" style="3" customWidth="1"/>
    <col min="11757" max="11759" width="11.42578125" style="3" customWidth="1"/>
    <col min="11760" max="11761" width="15.85546875" style="3" customWidth="1"/>
    <col min="11762" max="11762" width="11.42578125" style="3" customWidth="1"/>
    <col min="11763" max="11763" width="12.7109375" style="3" customWidth="1"/>
    <col min="11764" max="11764" width="12.140625" style="3" customWidth="1"/>
    <col min="11765" max="11765" width="17.140625" style="3" customWidth="1"/>
    <col min="11766" max="11766" width="14.42578125" style="3" customWidth="1"/>
    <col min="11767" max="11767" width="13.140625" style="3" customWidth="1"/>
    <col min="11768" max="11768" width="16.140625" style="3" customWidth="1"/>
    <col min="11769" max="11772" width="17.42578125" style="3" customWidth="1"/>
    <col min="11773" max="11773" width="13.140625" style="3" customWidth="1"/>
    <col min="11774" max="11774" width="9.42578125" style="3" customWidth="1"/>
    <col min="11775" max="11775" width="16.28515625" style="3" customWidth="1"/>
    <col min="11776" max="11776" width="14.85546875" style="3" customWidth="1"/>
    <col min="11777" max="11777" width="11.42578125" style="3" customWidth="1"/>
    <col min="11778" max="11778" width="10.85546875" style="3" customWidth="1"/>
    <col min="11779" max="11779" width="10.28515625" style="3" customWidth="1"/>
    <col min="11780" max="11780" width="47.42578125" style="3" customWidth="1"/>
    <col min="11781" max="11994" width="11.42578125" style="3"/>
    <col min="11995" max="11995" width="15.140625" style="3" customWidth="1"/>
    <col min="11996" max="11996" width="34.5703125" style="3" customWidth="1"/>
    <col min="11997" max="11997" width="35.42578125" style="3" customWidth="1"/>
    <col min="11998" max="11998" width="14.28515625" style="3" customWidth="1"/>
    <col min="11999" max="11999" width="12" style="3" customWidth="1"/>
    <col min="12000" max="12006" width="15.85546875" style="3" customWidth="1"/>
    <col min="12007" max="12007" width="32.140625" style="3" customWidth="1"/>
    <col min="12008" max="12008" width="34" style="3" customWidth="1"/>
    <col min="12009" max="12009" width="15.85546875" style="3" customWidth="1"/>
    <col min="12010" max="12010" width="30.42578125" style="3" customWidth="1"/>
    <col min="12011" max="12011" width="25.140625" style="3" customWidth="1"/>
    <col min="12012" max="12012" width="12.140625" style="3" customWidth="1"/>
    <col min="12013" max="12015" width="11.42578125" style="3" customWidth="1"/>
    <col min="12016" max="12017" width="15.85546875" style="3" customWidth="1"/>
    <col min="12018" max="12018" width="11.42578125" style="3" customWidth="1"/>
    <col min="12019" max="12019" width="12.7109375" style="3" customWidth="1"/>
    <col min="12020" max="12020" width="12.140625" style="3" customWidth="1"/>
    <col min="12021" max="12021" width="17.140625" style="3" customWidth="1"/>
    <col min="12022" max="12022" width="14.42578125" style="3" customWidth="1"/>
    <col min="12023" max="12023" width="13.140625" style="3" customWidth="1"/>
    <col min="12024" max="12024" width="16.140625" style="3" customWidth="1"/>
    <col min="12025" max="12028" width="17.42578125" style="3" customWidth="1"/>
    <col min="12029" max="12029" width="13.140625" style="3" customWidth="1"/>
    <col min="12030" max="12030" width="9.42578125" style="3" customWidth="1"/>
    <col min="12031" max="12031" width="16.28515625" style="3" customWidth="1"/>
    <col min="12032" max="12032" width="14.85546875" style="3" customWidth="1"/>
    <col min="12033" max="12033" width="11.42578125" style="3" customWidth="1"/>
    <col min="12034" max="12034" width="10.85546875" style="3" customWidth="1"/>
    <col min="12035" max="12035" width="10.28515625" style="3" customWidth="1"/>
    <col min="12036" max="12036" width="47.42578125" style="3" customWidth="1"/>
    <col min="12037" max="12250" width="11.42578125" style="3"/>
    <col min="12251" max="12251" width="15.140625" style="3" customWidth="1"/>
    <col min="12252" max="12252" width="34.5703125" style="3" customWidth="1"/>
    <col min="12253" max="12253" width="35.42578125" style="3" customWidth="1"/>
    <col min="12254" max="12254" width="14.28515625" style="3" customWidth="1"/>
    <col min="12255" max="12255" width="12" style="3" customWidth="1"/>
    <col min="12256" max="12262" width="15.85546875" style="3" customWidth="1"/>
    <col min="12263" max="12263" width="32.140625" style="3" customWidth="1"/>
    <col min="12264" max="12264" width="34" style="3" customWidth="1"/>
    <col min="12265" max="12265" width="15.85546875" style="3" customWidth="1"/>
    <col min="12266" max="12266" width="30.42578125" style="3" customWidth="1"/>
    <col min="12267" max="12267" width="25.140625" style="3" customWidth="1"/>
    <col min="12268" max="12268" width="12.140625" style="3" customWidth="1"/>
    <col min="12269" max="12271" width="11.42578125" style="3" customWidth="1"/>
    <col min="12272" max="12273" width="15.85546875" style="3" customWidth="1"/>
    <col min="12274" max="12274" width="11.42578125" style="3" customWidth="1"/>
    <col min="12275" max="12275" width="12.7109375" style="3" customWidth="1"/>
    <col min="12276" max="12276" width="12.140625" style="3" customWidth="1"/>
    <col min="12277" max="12277" width="17.140625" style="3" customWidth="1"/>
    <col min="12278" max="12278" width="14.42578125" style="3" customWidth="1"/>
    <col min="12279" max="12279" width="13.140625" style="3" customWidth="1"/>
    <col min="12280" max="12280" width="16.140625" style="3" customWidth="1"/>
    <col min="12281" max="12284" width="17.42578125" style="3" customWidth="1"/>
    <col min="12285" max="12285" width="13.140625" style="3" customWidth="1"/>
    <col min="12286" max="12286" width="9.42578125" style="3" customWidth="1"/>
    <col min="12287" max="12287" width="16.28515625" style="3" customWidth="1"/>
    <col min="12288" max="12288" width="14.85546875" style="3" customWidth="1"/>
    <col min="12289" max="12289" width="11.42578125" style="3" customWidth="1"/>
    <col min="12290" max="12290" width="10.85546875" style="3" customWidth="1"/>
    <col min="12291" max="12291" width="10.28515625" style="3" customWidth="1"/>
    <col min="12292" max="12292" width="47.42578125" style="3" customWidth="1"/>
    <col min="12293" max="12506" width="11.42578125" style="3"/>
    <col min="12507" max="12507" width="15.140625" style="3" customWidth="1"/>
    <col min="12508" max="12508" width="34.5703125" style="3" customWidth="1"/>
    <col min="12509" max="12509" width="35.42578125" style="3" customWidth="1"/>
    <col min="12510" max="12510" width="14.28515625" style="3" customWidth="1"/>
    <col min="12511" max="12511" width="12" style="3" customWidth="1"/>
    <col min="12512" max="12518" width="15.85546875" style="3" customWidth="1"/>
    <col min="12519" max="12519" width="32.140625" style="3" customWidth="1"/>
    <col min="12520" max="12520" width="34" style="3" customWidth="1"/>
    <col min="12521" max="12521" width="15.85546875" style="3" customWidth="1"/>
    <col min="12522" max="12522" width="30.42578125" style="3" customWidth="1"/>
    <col min="12523" max="12523" width="25.140625" style="3" customWidth="1"/>
    <col min="12524" max="12524" width="12.140625" style="3" customWidth="1"/>
    <col min="12525" max="12527" width="11.42578125" style="3" customWidth="1"/>
    <col min="12528" max="12529" width="15.85546875" style="3" customWidth="1"/>
    <col min="12530" max="12530" width="11.42578125" style="3" customWidth="1"/>
    <col min="12531" max="12531" width="12.7109375" style="3" customWidth="1"/>
    <col min="12532" max="12532" width="12.140625" style="3" customWidth="1"/>
    <col min="12533" max="12533" width="17.140625" style="3" customWidth="1"/>
    <col min="12534" max="12534" width="14.42578125" style="3" customWidth="1"/>
    <col min="12535" max="12535" width="13.140625" style="3" customWidth="1"/>
    <col min="12536" max="12536" width="16.140625" style="3" customWidth="1"/>
    <col min="12537" max="12540" width="17.42578125" style="3" customWidth="1"/>
    <col min="12541" max="12541" width="13.140625" style="3" customWidth="1"/>
    <col min="12542" max="12542" width="9.42578125" style="3" customWidth="1"/>
    <col min="12543" max="12543" width="16.28515625" style="3" customWidth="1"/>
    <col min="12544" max="12544" width="14.85546875" style="3" customWidth="1"/>
    <col min="12545" max="12545" width="11.42578125" style="3" customWidth="1"/>
    <col min="12546" max="12546" width="10.85546875" style="3" customWidth="1"/>
    <col min="12547" max="12547" width="10.28515625" style="3" customWidth="1"/>
    <col min="12548" max="12548" width="47.42578125" style="3" customWidth="1"/>
    <col min="12549" max="12762" width="11.42578125" style="3"/>
    <col min="12763" max="12763" width="15.140625" style="3" customWidth="1"/>
    <col min="12764" max="12764" width="34.5703125" style="3" customWidth="1"/>
    <col min="12765" max="12765" width="35.42578125" style="3" customWidth="1"/>
    <col min="12766" max="12766" width="14.28515625" style="3" customWidth="1"/>
    <col min="12767" max="12767" width="12" style="3" customWidth="1"/>
    <col min="12768" max="12774" width="15.85546875" style="3" customWidth="1"/>
    <col min="12775" max="12775" width="32.140625" style="3" customWidth="1"/>
    <col min="12776" max="12776" width="34" style="3" customWidth="1"/>
    <col min="12777" max="12777" width="15.85546875" style="3" customWidth="1"/>
    <col min="12778" max="12778" width="30.42578125" style="3" customWidth="1"/>
    <col min="12779" max="12779" width="25.140625" style="3" customWidth="1"/>
    <col min="12780" max="12780" width="12.140625" style="3" customWidth="1"/>
    <col min="12781" max="12783" width="11.42578125" style="3" customWidth="1"/>
    <col min="12784" max="12785" width="15.85546875" style="3" customWidth="1"/>
    <col min="12786" max="12786" width="11.42578125" style="3" customWidth="1"/>
    <col min="12787" max="12787" width="12.7109375" style="3" customWidth="1"/>
    <col min="12788" max="12788" width="12.140625" style="3" customWidth="1"/>
    <col min="12789" max="12789" width="17.140625" style="3" customWidth="1"/>
    <col min="12790" max="12790" width="14.42578125" style="3" customWidth="1"/>
    <col min="12791" max="12791" width="13.140625" style="3" customWidth="1"/>
    <col min="12792" max="12792" width="16.140625" style="3" customWidth="1"/>
    <col min="12793" max="12796" width="17.42578125" style="3" customWidth="1"/>
    <col min="12797" max="12797" width="13.140625" style="3" customWidth="1"/>
    <col min="12798" max="12798" width="9.42578125" style="3" customWidth="1"/>
    <col min="12799" max="12799" width="16.28515625" style="3" customWidth="1"/>
    <col min="12800" max="12800" width="14.85546875" style="3" customWidth="1"/>
    <col min="12801" max="12801" width="11.42578125" style="3" customWidth="1"/>
    <col min="12802" max="12802" width="10.85546875" style="3" customWidth="1"/>
    <col min="12803" max="12803" width="10.28515625" style="3" customWidth="1"/>
    <col min="12804" max="12804" width="47.42578125" style="3" customWidth="1"/>
    <col min="12805" max="13018" width="11.42578125" style="3"/>
    <col min="13019" max="13019" width="15.140625" style="3" customWidth="1"/>
    <col min="13020" max="13020" width="34.5703125" style="3" customWidth="1"/>
    <col min="13021" max="13021" width="35.42578125" style="3" customWidth="1"/>
    <col min="13022" max="13022" width="14.28515625" style="3" customWidth="1"/>
    <col min="13023" max="13023" width="12" style="3" customWidth="1"/>
    <col min="13024" max="13030" width="15.85546875" style="3" customWidth="1"/>
    <col min="13031" max="13031" width="32.140625" style="3" customWidth="1"/>
    <col min="13032" max="13032" width="34" style="3" customWidth="1"/>
    <col min="13033" max="13033" width="15.85546875" style="3" customWidth="1"/>
    <col min="13034" max="13034" width="30.42578125" style="3" customWidth="1"/>
    <col min="13035" max="13035" width="25.140625" style="3" customWidth="1"/>
    <col min="13036" max="13036" width="12.140625" style="3" customWidth="1"/>
    <col min="13037" max="13039" width="11.42578125" style="3" customWidth="1"/>
    <col min="13040" max="13041" width="15.85546875" style="3" customWidth="1"/>
    <col min="13042" max="13042" width="11.42578125" style="3" customWidth="1"/>
    <col min="13043" max="13043" width="12.7109375" style="3" customWidth="1"/>
    <col min="13044" max="13044" width="12.140625" style="3" customWidth="1"/>
    <col min="13045" max="13045" width="17.140625" style="3" customWidth="1"/>
    <col min="13046" max="13046" width="14.42578125" style="3" customWidth="1"/>
    <col min="13047" max="13047" width="13.140625" style="3" customWidth="1"/>
    <col min="13048" max="13048" width="16.140625" style="3" customWidth="1"/>
    <col min="13049" max="13052" width="17.42578125" style="3" customWidth="1"/>
    <col min="13053" max="13053" width="13.140625" style="3" customWidth="1"/>
    <col min="13054" max="13054" width="9.42578125" style="3" customWidth="1"/>
    <col min="13055" max="13055" width="16.28515625" style="3" customWidth="1"/>
    <col min="13056" max="13056" width="14.85546875" style="3" customWidth="1"/>
    <col min="13057" max="13057" width="11.42578125" style="3" customWidth="1"/>
    <col min="13058" max="13058" width="10.85546875" style="3" customWidth="1"/>
    <col min="13059" max="13059" width="10.28515625" style="3" customWidth="1"/>
    <col min="13060" max="13060" width="47.42578125" style="3" customWidth="1"/>
    <col min="13061" max="13274" width="11.42578125" style="3"/>
    <col min="13275" max="13275" width="15.140625" style="3" customWidth="1"/>
    <col min="13276" max="13276" width="34.5703125" style="3" customWidth="1"/>
    <col min="13277" max="13277" width="35.42578125" style="3" customWidth="1"/>
    <col min="13278" max="13278" width="14.28515625" style="3" customWidth="1"/>
    <col min="13279" max="13279" width="12" style="3" customWidth="1"/>
    <col min="13280" max="13286" width="15.85546875" style="3" customWidth="1"/>
    <col min="13287" max="13287" width="32.140625" style="3" customWidth="1"/>
    <col min="13288" max="13288" width="34" style="3" customWidth="1"/>
    <col min="13289" max="13289" width="15.85546875" style="3" customWidth="1"/>
    <col min="13290" max="13290" width="30.42578125" style="3" customWidth="1"/>
    <col min="13291" max="13291" width="25.140625" style="3" customWidth="1"/>
    <col min="13292" max="13292" width="12.140625" style="3" customWidth="1"/>
    <col min="13293" max="13295" width="11.42578125" style="3" customWidth="1"/>
    <col min="13296" max="13297" width="15.85546875" style="3" customWidth="1"/>
    <col min="13298" max="13298" width="11.42578125" style="3" customWidth="1"/>
    <col min="13299" max="13299" width="12.7109375" style="3" customWidth="1"/>
    <col min="13300" max="13300" width="12.140625" style="3" customWidth="1"/>
    <col min="13301" max="13301" width="17.140625" style="3" customWidth="1"/>
    <col min="13302" max="13302" width="14.42578125" style="3" customWidth="1"/>
    <col min="13303" max="13303" width="13.140625" style="3" customWidth="1"/>
    <col min="13304" max="13304" width="16.140625" style="3" customWidth="1"/>
    <col min="13305" max="13308" width="17.42578125" style="3" customWidth="1"/>
    <col min="13309" max="13309" width="13.140625" style="3" customWidth="1"/>
    <col min="13310" max="13310" width="9.42578125" style="3" customWidth="1"/>
    <col min="13311" max="13311" width="16.28515625" style="3" customWidth="1"/>
    <col min="13312" max="13312" width="14.85546875" style="3" customWidth="1"/>
    <col min="13313" max="13313" width="11.42578125" style="3" customWidth="1"/>
    <col min="13314" max="13314" width="10.85546875" style="3" customWidth="1"/>
    <col min="13315" max="13315" width="10.28515625" style="3" customWidth="1"/>
    <col min="13316" max="13316" width="47.42578125" style="3" customWidth="1"/>
    <col min="13317" max="13530" width="11.42578125" style="3"/>
    <col min="13531" max="13531" width="15.140625" style="3" customWidth="1"/>
    <col min="13532" max="13532" width="34.5703125" style="3" customWidth="1"/>
    <col min="13533" max="13533" width="35.42578125" style="3" customWidth="1"/>
    <col min="13534" max="13534" width="14.28515625" style="3" customWidth="1"/>
    <col min="13535" max="13535" width="12" style="3" customWidth="1"/>
    <col min="13536" max="13542" width="15.85546875" style="3" customWidth="1"/>
    <col min="13543" max="13543" width="32.140625" style="3" customWidth="1"/>
    <col min="13544" max="13544" width="34" style="3" customWidth="1"/>
    <col min="13545" max="13545" width="15.85546875" style="3" customWidth="1"/>
    <col min="13546" max="13546" width="30.42578125" style="3" customWidth="1"/>
    <col min="13547" max="13547" width="25.140625" style="3" customWidth="1"/>
    <col min="13548" max="13548" width="12.140625" style="3" customWidth="1"/>
    <col min="13549" max="13551" width="11.42578125" style="3" customWidth="1"/>
    <col min="13552" max="13553" width="15.85546875" style="3" customWidth="1"/>
    <col min="13554" max="13554" width="11.42578125" style="3" customWidth="1"/>
    <col min="13555" max="13555" width="12.7109375" style="3" customWidth="1"/>
    <col min="13556" max="13556" width="12.140625" style="3" customWidth="1"/>
    <col min="13557" max="13557" width="17.140625" style="3" customWidth="1"/>
    <col min="13558" max="13558" width="14.42578125" style="3" customWidth="1"/>
    <col min="13559" max="13559" width="13.140625" style="3" customWidth="1"/>
    <col min="13560" max="13560" width="16.140625" style="3" customWidth="1"/>
    <col min="13561" max="13564" width="17.42578125" style="3" customWidth="1"/>
    <col min="13565" max="13565" width="13.140625" style="3" customWidth="1"/>
    <col min="13566" max="13566" width="9.42578125" style="3" customWidth="1"/>
    <col min="13567" max="13567" width="16.28515625" style="3" customWidth="1"/>
    <col min="13568" max="13568" width="14.85546875" style="3" customWidth="1"/>
    <col min="13569" max="13569" width="11.42578125" style="3" customWidth="1"/>
    <col min="13570" max="13570" width="10.85546875" style="3" customWidth="1"/>
    <col min="13571" max="13571" width="10.28515625" style="3" customWidth="1"/>
    <col min="13572" max="13572" width="47.42578125" style="3" customWidth="1"/>
    <col min="13573" max="13786" width="11.42578125" style="3"/>
    <col min="13787" max="13787" width="15.140625" style="3" customWidth="1"/>
    <col min="13788" max="13788" width="34.5703125" style="3" customWidth="1"/>
    <col min="13789" max="13789" width="35.42578125" style="3" customWidth="1"/>
    <col min="13790" max="13790" width="14.28515625" style="3" customWidth="1"/>
    <col min="13791" max="13791" width="12" style="3" customWidth="1"/>
    <col min="13792" max="13798" width="15.85546875" style="3" customWidth="1"/>
    <col min="13799" max="13799" width="32.140625" style="3" customWidth="1"/>
    <col min="13800" max="13800" width="34" style="3" customWidth="1"/>
    <col min="13801" max="13801" width="15.85546875" style="3" customWidth="1"/>
    <col min="13802" max="13802" width="30.42578125" style="3" customWidth="1"/>
    <col min="13803" max="13803" width="25.140625" style="3" customWidth="1"/>
    <col min="13804" max="13804" width="12.140625" style="3" customWidth="1"/>
    <col min="13805" max="13807" width="11.42578125" style="3" customWidth="1"/>
    <col min="13808" max="13809" width="15.85546875" style="3" customWidth="1"/>
    <col min="13810" max="13810" width="11.42578125" style="3" customWidth="1"/>
    <col min="13811" max="13811" width="12.7109375" style="3" customWidth="1"/>
    <col min="13812" max="13812" width="12.140625" style="3" customWidth="1"/>
    <col min="13813" max="13813" width="17.140625" style="3" customWidth="1"/>
    <col min="13814" max="13814" width="14.42578125" style="3" customWidth="1"/>
    <col min="13815" max="13815" width="13.140625" style="3" customWidth="1"/>
    <col min="13816" max="13816" width="16.140625" style="3" customWidth="1"/>
    <col min="13817" max="13820" width="17.42578125" style="3" customWidth="1"/>
    <col min="13821" max="13821" width="13.140625" style="3" customWidth="1"/>
    <col min="13822" max="13822" width="9.42578125" style="3" customWidth="1"/>
    <col min="13823" max="13823" width="16.28515625" style="3" customWidth="1"/>
    <col min="13824" max="13824" width="14.85546875" style="3" customWidth="1"/>
    <col min="13825" max="13825" width="11.42578125" style="3" customWidth="1"/>
    <col min="13826" max="13826" width="10.85546875" style="3" customWidth="1"/>
    <col min="13827" max="13827" width="10.28515625" style="3" customWidth="1"/>
    <col min="13828" max="13828" width="47.42578125" style="3" customWidth="1"/>
    <col min="13829" max="14042" width="11.42578125" style="3"/>
    <col min="14043" max="14043" width="15.140625" style="3" customWidth="1"/>
    <col min="14044" max="14044" width="34.5703125" style="3" customWidth="1"/>
    <col min="14045" max="14045" width="35.42578125" style="3" customWidth="1"/>
    <col min="14046" max="14046" width="14.28515625" style="3" customWidth="1"/>
    <col min="14047" max="14047" width="12" style="3" customWidth="1"/>
    <col min="14048" max="14054" width="15.85546875" style="3" customWidth="1"/>
    <col min="14055" max="14055" width="32.140625" style="3" customWidth="1"/>
    <col min="14056" max="14056" width="34" style="3" customWidth="1"/>
    <col min="14057" max="14057" width="15.85546875" style="3" customWidth="1"/>
    <col min="14058" max="14058" width="30.42578125" style="3" customWidth="1"/>
    <col min="14059" max="14059" width="25.140625" style="3" customWidth="1"/>
    <col min="14060" max="14060" width="12.140625" style="3" customWidth="1"/>
    <col min="14061" max="14063" width="11.42578125" style="3" customWidth="1"/>
    <col min="14064" max="14065" width="15.85546875" style="3" customWidth="1"/>
    <col min="14066" max="14066" width="11.42578125" style="3" customWidth="1"/>
    <col min="14067" max="14067" width="12.7109375" style="3" customWidth="1"/>
    <col min="14068" max="14068" width="12.140625" style="3" customWidth="1"/>
    <col min="14069" max="14069" width="17.140625" style="3" customWidth="1"/>
    <col min="14070" max="14070" width="14.42578125" style="3" customWidth="1"/>
    <col min="14071" max="14071" width="13.140625" style="3" customWidth="1"/>
    <col min="14072" max="14072" width="16.140625" style="3" customWidth="1"/>
    <col min="14073" max="14076" width="17.42578125" style="3" customWidth="1"/>
    <col min="14077" max="14077" width="13.140625" style="3" customWidth="1"/>
    <col min="14078" max="14078" width="9.42578125" style="3" customWidth="1"/>
    <col min="14079" max="14079" width="16.28515625" style="3" customWidth="1"/>
    <col min="14080" max="14080" width="14.85546875" style="3" customWidth="1"/>
    <col min="14081" max="14081" width="11.42578125" style="3" customWidth="1"/>
    <col min="14082" max="14082" width="10.85546875" style="3" customWidth="1"/>
    <col min="14083" max="14083" width="10.28515625" style="3" customWidth="1"/>
    <col min="14084" max="14084" width="47.42578125" style="3" customWidth="1"/>
    <col min="14085" max="14298" width="11.42578125" style="3"/>
    <col min="14299" max="14299" width="15.140625" style="3" customWidth="1"/>
    <col min="14300" max="14300" width="34.5703125" style="3" customWidth="1"/>
    <col min="14301" max="14301" width="35.42578125" style="3" customWidth="1"/>
    <col min="14302" max="14302" width="14.28515625" style="3" customWidth="1"/>
    <col min="14303" max="14303" width="12" style="3" customWidth="1"/>
    <col min="14304" max="14310" width="15.85546875" style="3" customWidth="1"/>
    <col min="14311" max="14311" width="32.140625" style="3" customWidth="1"/>
    <col min="14312" max="14312" width="34" style="3" customWidth="1"/>
    <col min="14313" max="14313" width="15.85546875" style="3" customWidth="1"/>
    <col min="14314" max="14314" width="30.42578125" style="3" customWidth="1"/>
    <col min="14315" max="14315" width="25.140625" style="3" customWidth="1"/>
    <col min="14316" max="14316" width="12.140625" style="3" customWidth="1"/>
    <col min="14317" max="14319" width="11.42578125" style="3" customWidth="1"/>
    <col min="14320" max="14321" width="15.85546875" style="3" customWidth="1"/>
    <col min="14322" max="14322" width="11.42578125" style="3" customWidth="1"/>
    <col min="14323" max="14323" width="12.7109375" style="3" customWidth="1"/>
    <col min="14324" max="14324" width="12.140625" style="3" customWidth="1"/>
    <col min="14325" max="14325" width="17.140625" style="3" customWidth="1"/>
    <col min="14326" max="14326" width="14.42578125" style="3" customWidth="1"/>
    <col min="14327" max="14327" width="13.140625" style="3" customWidth="1"/>
    <col min="14328" max="14328" width="16.140625" style="3" customWidth="1"/>
    <col min="14329" max="14332" width="17.42578125" style="3" customWidth="1"/>
    <col min="14333" max="14333" width="13.140625" style="3" customWidth="1"/>
    <col min="14334" max="14334" width="9.42578125" style="3" customWidth="1"/>
    <col min="14335" max="14335" width="16.28515625" style="3" customWidth="1"/>
    <col min="14336" max="14336" width="14.85546875" style="3" customWidth="1"/>
    <col min="14337" max="14337" width="11.42578125" style="3" customWidth="1"/>
    <col min="14338" max="14338" width="10.85546875" style="3" customWidth="1"/>
    <col min="14339" max="14339" width="10.28515625" style="3" customWidth="1"/>
    <col min="14340" max="14340" width="47.42578125" style="3" customWidth="1"/>
    <col min="14341" max="14554" width="11.42578125" style="3"/>
    <col min="14555" max="14555" width="15.140625" style="3" customWidth="1"/>
    <col min="14556" max="14556" width="34.5703125" style="3" customWidth="1"/>
    <col min="14557" max="14557" width="35.42578125" style="3" customWidth="1"/>
    <col min="14558" max="14558" width="14.28515625" style="3" customWidth="1"/>
    <col min="14559" max="14559" width="12" style="3" customWidth="1"/>
    <col min="14560" max="14566" width="15.85546875" style="3" customWidth="1"/>
    <col min="14567" max="14567" width="32.140625" style="3" customWidth="1"/>
    <col min="14568" max="14568" width="34" style="3" customWidth="1"/>
    <col min="14569" max="14569" width="15.85546875" style="3" customWidth="1"/>
    <col min="14570" max="14570" width="30.42578125" style="3" customWidth="1"/>
    <col min="14571" max="14571" width="25.140625" style="3" customWidth="1"/>
    <col min="14572" max="14572" width="12.140625" style="3" customWidth="1"/>
    <col min="14573" max="14575" width="11.42578125" style="3" customWidth="1"/>
    <col min="14576" max="14577" width="15.85546875" style="3" customWidth="1"/>
    <col min="14578" max="14578" width="11.42578125" style="3" customWidth="1"/>
    <col min="14579" max="14579" width="12.7109375" style="3" customWidth="1"/>
    <col min="14580" max="14580" width="12.140625" style="3" customWidth="1"/>
    <col min="14581" max="14581" width="17.140625" style="3" customWidth="1"/>
    <col min="14582" max="14582" width="14.42578125" style="3" customWidth="1"/>
    <col min="14583" max="14583" width="13.140625" style="3" customWidth="1"/>
    <col min="14584" max="14584" width="16.140625" style="3" customWidth="1"/>
    <col min="14585" max="14588" width="17.42578125" style="3" customWidth="1"/>
    <col min="14589" max="14589" width="13.140625" style="3" customWidth="1"/>
    <col min="14590" max="14590" width="9.42578125" style="3" customWidth="1"/>
    <col min="14591" max="14591" width="16.28515625" style="3" customWidth="1"/>
    <col min="14592" max="14592" width="14.85546875" style="3" customWidth="1"/>
    <col min="14593" max="14593" width="11.42578125" style="3" customWidth="1"/>
    <col min="14594" max="14594" width="10.85546875" style="3" customWidth="1"/>
    <col min="14595" max="14595" width="10.28515625" style="3" customWidth="1"/>
    <col min="14596" max="14596" width="47.42578125" style="3" customWidth="1"/>
    <col min="14597" max="14810" width="11.42578125" style="3"/>
    <col min="14811" max="14811" width="15.140625" style="3" customWidth="1"/>
    <col min="14812" max="14812" width="34.5703125" style="3" customWidth="1"/>
    <col min="14813" max="14813" width="35.42578125" style="3" customWidth="1"/>
    <col min="14814" max="14814" width="14.28515625" style="3" customWidth="1"/>
    <col min="14815" max="14815" width="12" style="3" customWidth="1"/>
    <col min="14816" max="14822" width="15.85546875" style="3" customWidth="1"/>
    <col min="14823" max="14823" width="32.140625" style="3" customWidth="1"/>
    <col min="14824" max="14824" width="34" style="3" customWidth="1"/>
    <col min="14825" max="14825" width="15.85546875" style="3" customWidth="1"/>
    <col min="14826" max="14826" width="30.42578125" style="3" customWidth="1"/>
    <col min="14827" max="14827" width="25.140625" style="3" customWidth="1"/>
    <col min="14828" max="14828" width="12.140625" style="3" customWidth="1"/>
    <col min="14829" max="14831" width="11.42578125" style="3" customWidth="1"/>
    <col min="14832" max="14833" width="15.85546875" style="3" customWidth="1"/>
    <col min="14834" max="14834" width="11.42578125" style="3" customWidth="1"/>
    <col min="14835" max="14835" width="12.7109375" style="3" customWidth="1"/>
    <col min="14836" max="14836" width="12.140625" style="3" customWidth="1"/>
    <col min="14837" max="14837" width="17.140625" style="3" customWidth="1"/>
    <col min="14838" max="14838" width="14.42578125" style="3" customWidth="1"/>
    <col min="14839" max="14839" width="13.140625" style="3" customWidth="1"/>
    <col min="14840" max="14840" width="16.140625" style="3" customWidth="1"/>
    <col min="14841" max="14844" width="17.42578125" style="3" customWidth="1"/>
    <col min="14845" max="14845" width="13.140625" style="3" customWidth="1"/>
    <col min="14846" max="14846" width="9.42578125" style="3" customWidth="1"/>
    <col min="14847" max="14847" width="16.28515625" style="3" customWidth="1"/>
    <col min="14848" max="14848" width="14.85546875" style="3" customWidth="1"/>
    <col min="14849" max="14849" width="11.42578125" style="3" customWidth="1"/>
    <col min="14850" max="14850" width="10.85546875" style="3" customWidth="1"/>
    <col min="14851" max="14851" width="10.28515625" style="3" customWidth="1"/>
    <col min="14852" max="14852" width="47.42578125" style="3" customWidth="1"/>
    <col min="14853" max="15066" width="11.42578125" style="3"/>
    <col min="15067" max="15067" width="15.140625" style="3" customWidth="1"/>
    <col min="15068" max="15068" width="34.5703125" style="3" customWidth="1"/>
    <col min="15069" max="15069" width="35.42578125" style="3" customWidth="1"/>
    <col min="15070" max="15070" width="14.28515625" style="3" customWidth="1"/>
    <col min="15071" max="15071" width="12" style="3" customWidth="1"/>
    <col min="15072" max="15078" width="15.85546875" style="3" customWidth="1"/>
    <col min="15079" max="15079" width="32.140625" style="3" customWidth="1"/>
    <col min="15080" max="15080" width="34" style="3" customWidth="1"/>
    <col min="15081" max="15081" width="15.85546875" style="3" customWidth="1"/>
    <col min="15082" max="15082" width="30.42578125" style="3" customWidth="1"/>
    <col min="15083" max="15083" width="25.140625" style="3" customWidth="1"/>
    <col min="15084" max="15084" width="12.140625" style="3" customWidth="1"/>
    <col min="15085" max="15087" width="11.42578125" style="3" customWidth="1"/>
    <col min="15088" max="15089" width="15.85546875" style="3" customWidth="1"/>
    <col min="15090" max="15090" width="11.42578125" style="3" customWidth="1"/>
    <col min="15091" max="15091" width="12.7109375" style="3" customWidth="1"/>
    <col min="15092" max="15092" width="12.140625" style="3" customWidth="1"/>
    <col min="15093" max="15093" width="17.140625" style="3" customWidth="1"/>
    <col min="15094" max="15094" width="14.42578125" style="3" customWidth="1"/>
    <col min="15095" max="15095" width="13.140625" style="3" customWidth="1"/>
    <col min="15096" max="15096" width="16.140625" style="3" customWidth="1"/>
    <col min="15097" max="15100" width="17.42578125" style="3" customWidth="1"/>
    <col min="15101" max="15101" width="13.140625" style="3" customWidth="1"/>
    <col min="15102" max="15102" width="9.42578125" style="3" customWidth="1"/>
    <col min="15103" max="15103" width="16.28515625" style="3" customWidth="1"/>
    <col min="15104" max="15104" width="14.85546875" style="3" customWidth="1"/>
    <col min="15105" max="15105" width="11.42578125" style="3" customWidth="1"/>
    <col min="15106" max="15106" width="10.85546875" style="3" customWidth="1"/>
    <col min="15107" max="15107" width="10.28515625" style="3" customWidth="1"/>
    <col min="15108" max="15108" width="47.42578125" style="3" customWidth="1"/>
    <col min="15109" max="15322" width="11.42578125" style="3"/>
    <col min="15323" max="15323" width="15.140625" style="3" customWidth="1"/>
    <col min="15324" max="15324" width="34.5703125" style="3" customWidth="1"/>
    <col min="15325" max="15325" width="35.42578125" style="3" customWidth="1"/>
    <col min="15326" max="15326" width="14.28515625" style="3" customWidth="1"/>
    <col min="15327" max="15327" width="12" style="3" customWidth="1"/>
    <col min="15328" max="15334" width="15.85546875" style="3" customWidth="1"/>
    <col min="15335" max="15335" width="32.140625" style="3" customWidth="1"/>
    <col min="15336" max="15336" width="34" style="3" customWidth="1"/>
    <col min="15337" max="15337" width="15.85546875" style="3" customWidth="1"/>
    <col min="15338" max="15338" width="30.42578125" style="3" customWidth="1"/>
    <col min="15339" max="15339" width="25.140625" style="3" customWidth="1"/>
    <col min="15340" max="15340" width="12.140625" style="3" customWidth="1"/>
    <col min="15341" max="15343" width="11.42578125" style="3" customWidth="1"/>
    <col min="15344" max="15345" width="15.85546875" style="3" customWidth="1"/>
    <col min="15346" max="15346" width="11.42578125" style="3" customWidth="1"/>
    <col min="15347" max="15347" width="12.7109375" style="3" customWidth="1"/>
    <col min="15348" max="15348" width="12.140625" style="3" customWidth="1"/>
    <col min="15349" max="15349" width="17.140625" style="3" customWidth="1"/>
    <col min="15350" max="15350" width="14.42578125" style="3" customWidth="1"/>
    <col min="15351" max="15351" width="13.140625" style="3" customWidth="1"/>
    <col min="15352" max="15352" width="16.140625" style="3" customWidth="1"/>
    <col min="15353" max="15356" width="17.42578125" style="3" customWidth="1"/>
    <col min="15357" max="15357" width="13.140625" style="3" customWidth="1"/>
    <col min="15358" max="15358" width="9.42578125" style="3" customWidth="1"/>
    <col min="15359" max="15359" width="16.28515625" style="3" customWidth="1"/>
    <col min="15360" max="15360" width="14.85546875" style="3" customWidth="1"/>
    <col min="15361" max="15361" width="11.42578125" style="3" customWidth="1"/>
    <col min="15362" max="15362" width="10.85546875" style="3" customWidth="1"/>
    <col min="15363" max="15363" width="10.28515625" style="3" customWidth="1"/>
    <col min="15364" max="15364" width="47.42578125" style="3" customWidth="1"/>
    <col min="15365" max="15578" width="11.42578125" style="3"/>
    <col min="15579" max="15579" width="15.140625" style="3" customWidth="1"/>
    <col min="15580" max="15580" width="34.5703125" style="3" customWidth="1"/>
    <col min="15581" max="15581" width="35.42578125" style="3" customWidth="1"/>
    <col min="15582" max="15582" width="14.28515625" style="3" customWidth="1"/>
    <col min="15583" max="15583" width="12" style="3" customWidth="1"/>
    <col min="15584" max="15590" width="15.85546875" style="3" customWidth="1"/>
    <col min="15591" max="15591" width="32.140625" style="3" customWidth="1"/>
    <col min="15592" max="15592" width="34" style="3" customWidth="1"/>
    <col min="15593" max="15593" width="15.85546875" style="3" customWidth="1"/>
    <col min="15594" max="15594" width="30.42578125" style="3" customWidth="1"/>
    <col min="15595" max="15595" width="25.140625" style="3" customWidth="1"/>
    <col min="15596" max="15596" width="12.140625" style="3" customWidth="1"/>
    <col min="15597" max="15599" width="11.42578125" style="3" customWidth="1"/>
    <col min="15600" max="15601" width="15.85546875" style="3" customWidth="1"/>
    <col min="15602" max="15602" width="11.42578125" style="3" customWidth="1"/>
    <col min="15603" max="15603" width="12.7109375" style="3" customWidth="1"/>
    <col min="15604" max="15604" width="12.140625" style="3" customWidth="1"/>
    <col min="15605" max="15605" width="17.140625" style="3" customWidth="1"/>
    <col min="15606" max="15606" width="14.42578125" style="3" customWidth="1"/>
    <col min="15607" max="15607" width="13.140625" style="3" customWidth="1"/>
    <col min="15608" max="15608" width="16.140625" style="3" customWidth="1"/>
    <col min="15609" max="15612" width="17.42578125" style="3" customWidth="1"/>
    <col min="15613" max="15613" width="13.140625" style="3" customWidth="1"/>
    <col min="15614" max="15614" width="9.42578125" style="3" customWidth="1"/>
    <col min="15615" max="15615" width="16.28515625" style="3" customWidth="1"/>
    <col min="15616" max="15616" width="14.85546875" style="3" customWidth="1"/>
    <col min="15617" max="15617" width="11.42578125" style="3" customWidth="1"/>
    <col min="15618" max="15618" width="10.85546875" style="3" customWidth="1"/>
    <col min="15619" max="15619" width="10.28515625" style="3" customWidth="1"/>
    <col min="15620" max="15620" width="47.42578125" style="3" customWidth="1"/>
    <col min="15621" max="15834" width="11.42578125" style="3"/>
    <col min="15835" max="15835" width="15.140625" style="3" customWidth="1"/>
    <col min="15836" max="15836" width="34.5703125" style="3" customWidth="1"/>
    <col min="15837" max="15837" width="35.42578125" style="3" customWidth="1"/>
    <col min="15838" max="15838" width="14.28515625" style="3" customWidth="1"/>
    <col min="15839" max="15839" width="12" style="3" customWidth="1"/>
    <col min="15840" max="15846" width="15.85546875" style="3" customWidth="1"/>
    <col min="15847" max="15847" width="32.140625" style="3" customWidth="1"/>
    <col min="15848" max="15848" width="34" style="3" customWidth="1"/>
    <col min="15849" max="15849" width="15.85546875" style="3" customWidth="1"/>
    <col min="15850" max="15850" width="30.42578125" style="3" customWidth="1"/>
    <col min="15851" max="15851" width="25.140625" style="3" customWidth="1"/>
    <col min="15852" max="15852" width="12.140625" style="3" customWidth="1"/>
    <col min="15853" max="15855" width="11.42578125" style="3" customWidth="1"/>
    <col min="15856" max="15857" width="15.85546875" style="3" customWidth="1"/>
    <col min="15858" max="15858" width="11.42578125" style="3" customWidth="1"/>
    <col min="15859" max="15859" width="12.7109375" style="3" customWidth="1"/>
    <col min="15860" max="15860" width="12.140625" style="3" customWidth="1"/>
    <col min="15861" max="15861" width="17.140625" style="3" customWidth="1"/>
    <col min="15862" max="15862" width="14.42578125" style="3" customWidth="1"/>
    <col min="15863" max="15863" width="13.140625" style="3" customWidth="1"/>
    <col min="15864" max="15864" width="16.140625" style="3" customWidth="1"/>
    <col min="15865" max="15868" width="17.42578125" style="3" customWidth="1"/>
    <col min="15869" max="15869" width="13.140625" style="3" customWidth="1"/>
    <col min="15870" max="15870" width="9.42578125" style="3" customWidth="1"/>
    <col min="15871" max="15871" width="16.28515625" style="3" customWidth="1"/>
    <col min="15872" max="15872" width="14.85546875" style="3" customWidth="1"/>
    <col min="15873" max="15873" width="11.42578125" style="3" customWidth="1"/>
    <col min="15874" max="15874" width="10.85546875" style="3" customWidth="1"/>
    <col min="15875" max="15875" width="10.28515625" style="3" customWidth="1"/>
    <col min="15876" max="15876" width="47.42578125" style="3" customWidth="1"/>
    <col min="15877" max="16090" width="11.42578125" style="3"/>
    <col min="16091" max="16091" width="15.140625" style="3" customWidth="1"/>
    <col min="16092" max="16092" width="34.5703125" style="3" customWidth="1"/>
    <col min="16093" max="16093" width="35.42578125" style="3" customWidth="1"/>
    <col min="16094" max="16094" width="14.28515625" style="3" customWidth="1"/>
    <col min="16095" max="16095" width="12" style="3" customWidth="1"/>
    <col min="16096" max="16102" width="15.85546875" style="3" customWidth="1"/>
    <col min="16103" max="16103" width="32.140625" style="3" customWidth="1"/>
    <col min="16104" max="16104" width="34" style="3" customWidth="1"/>
    <col min="16105" max="16105" width="15.85546875" style="3" customWidth="1"/>
    <col min="16106" max="16106" width="30.42578125" style="3" customWidth="1"/>
    <col min="16107" max="16107" width="25.140625" style="3" customWidth="1"/>
    <col min="16108" max="16108" width="12.140625" style="3" customWidth="1"/>
    <col min="16109" max="16111" width="11.42578125" style="3" customWidth="1"/>
    <col min="16112" max="16113" width="15.85546875" style="3" customWidth="1"/>
    <col min="16114" max="16114" width="11.42578125" style="3" customWidth="1"/>
    <col min="16115" max="16115" width="12.7109375" style="3" customWidth="1"/>
    <col min="16116" max="16116" width="12.140625" style="3" customWidth="1"/>
    <col min="16117" max="16117" width="17.140625" style="3" customWidth="1"/>
    <col min="16118" max="16118" width="14.42578125" style="3" customWidth="1"/>
    <col min="16119" max="16119" width="13.140625" style="3" customWidth="1"/>
    <col min="16120" max="16120" width="16.140625" style="3" customWidth="1"/>
    <col min="16121" max="16124" width="17.42578125" style="3" customWidth="1"/>
    <col min="16125" max="16125" width="13.140625" style="3" customWidth="1"/>
    <col min="16126" max="16126" width="9.42578125" style="3" customWidth="1"/>
    <col min="16127" max="16127" width="16.28515625" style="3" customWidth="1"/>
    <col min="16128" max="16128" width="14.85546875" style="3" customWidth="1"/>
    <col min="16129" max="16129" width="11.42578125" style="3" customWidth="1"/>
    <col min="16130" max="16130" width="10.85546875" style="3" customWidth="1"/>
    <col min="16131" max="16131" width="10.28515625" style="3" customWidth="1"/>
    <col min="16132" max="16132" width="47.42578125" style="3" customWidth="1"/>
    <col min="16133" max="16384" width="11.42578125" style="3"/>
  </cols>
  <sheetData>
    <row r="1" spans="1:6" s="10" customFormat="1" ht="33.75" customHeight="1">
      <c r="A1" s="20" t="s">
        <v>0</v>
      </c>
      <c r="B1" s="20" t="s">
        <v>1</v>
      </c>
      <c r="C1" s="20" t="s">
        <v>2</v>
      </c>
      <c r="D1" s="20" t="s">
        <v>3</v>
      </c>
      <c r="E1" s="20" t="s">
        <v>4</v>
      </c>
      <c r="F1" s="20" t="s">
        <v>5</v>
      </c>
    </row>
    <row r="2" spans="1:6" ht="12.95" customHeight="1">
      <c r="A2" s="4" t="s">
        <v>6</v>
      </c>
      <c r="B2" s="4" t="s">
        <v>7</v>
      </c>
      <c r="C2" s="6">
        <v>1</v>
      </c>
      <c r="D2" s="4" t="s">
        <v>9</v>
      </c>
      <c r="E2" s="7">
        <v>13000000</v>
      </c>
      <c r="F2" s="7">
        <f t="shared" ref="F2:F32" si="0">C2*E2</f>
        <v>13000000</v>
      </c>
    </row>
    <row r="3" spans="1:6" ht="12.95" customHeight="1">
      <c r="A3" s="4" t="s">
        <v>6</v>
      </c>
      <c r="B3" s="4" t="s">
        <v>10</v>
      </c>
      <c r="C3" s="6">
        <v>1</v>
      </c>
      <c r="D3" s="4" t="s">
        <v>9</v>
      </c>
      <c r="E3" s="7">
        <v>16000000</v>
      </c>
      <c r="F3" s="7">
        <f t="shared" si="0"/>
        <v>16000000</v>
      </c>
    </row>
    <row r="4" spans="1:6" ht="12.95" customHeight="1">
      <c r="A4" s="4" t="s">
        <v>6</v>
      </c>
      <c r="B4" s="4" t="s">
        <v>11</v>
      </c>
      <c r="C4" s="6">
        <v>1</v>
      </c>
      <c r="D4" s="4" t="s">
        <v>9</v>
      </c>
      <c r="E4" s="7">
        <v>2000000</v>
      </c>
      <c r="F4" s="7">
        <f t="shared" si="0"/>
        <v>2000000</v>
      </c>
    </row>
    <row r="5" spans="1:6" ht="12.95" customHeight="1">
      <c r="A5" s="4" t="s">
        <v>6</v>
      </c>
      <c r="B5" s="4" t="s">
        <v>11</v>
      </c>
      <c r="C5" s="6">
        <v>1</v>
      </c>
      <c r="D5" s="4" t="s">
        <v>9</v>
      </c>
      <c r="E5" s="7">
        <v>2000000</v>
      </c>
      <c r="F5" s="7">
        <f t="shared" si="0"/>
        <v>2000000</v>
      </c>
    </row>
    <row r="6" spans="1:6" ht="12.95" customHeight="1">
      <c r="A6" s="4" t="s">
        <v>6</v>
      </c>
      <c r="B6" s="4" t="s">
        <v>11</v>
      </c>
      <c r="C6" s="6">
        <v>1</v>
      </c>
      <c r="D6" s="4" t="s">
        <v>9</v>
      </c>
      <c r="E6" s="7">
        <v>2000000</v>
      </c>
      <c r="F6" s="7">
        <f t="shared" si="0"/>
        <v>2000000</v>
      </c>
    </row>
    <row r="7" spans="1:6" ht="12.95" customHeight="1">
      <c r="A7" s="4" t="s">
        <v>6</v>
      </c>
      <c r="B7" s="4" t="s">
        <v>11</v>
      </c>
      <c r="C7" s="6">
        <v>1</v>
      </c>
      <c r="D7" s="4" t="s">
        <v>9</v>
      </c>
      <c r="E7" s="7">
        <v>2000000</v>
      </c>
      <c r="F7" s="7">
        <f t="shared" si="0"/>
        <v>2000000</v>
      </c>
    </row>
    <row r="8" spans="1:6" ht="12.95" customHeight="1">
      <c r="A8" s="4" t="s">
        <v>6</v>
      </c>
      <c r="B8" s="4" t="s">
        <v>11</v>
      </c>
      <c r="C8" s="6">
        <v>1</v>
      </c>
      <c r="D8" s="4" t="s">
        <v>9</v>
      </c>
      <c r="E8" s="7">
        <v>2000000</v>
      </c>
      <c r="F8" s="7">
        <f t="shared" si="0"/>
        <v>2000000</v>
      </c>
    </row>
    <row r="9" spans="1:6" ht="12.95" customHeight="1">
      <c r="A9" s="4" t="s">
        <v>6</v>
      </c>
      <c r="B9" s="4" t="s">
        <v>11</v>
      </c>
      <c r="C9" s="6">
        <v>1</v>
      </c>
      <c r="D9" s="4" t="s">
        <v>9</v>
      </c>
      <c r="E9" s="7">
        <v>1000000</v>
      </c>
      <c r="F9" s="7">
        <f t="shared" si="0"/>
        <v>1000000</v>
      </c>
    </row>
    <row r="10" spans="1:6" ht="12.95" customHeight="1">
      <c r="A10" s="4" t="s">
        <v>6</v>
      </c>
      <c r="B10" s="4" t="s">
        <v>11</v>
      </c>
      <c r="C10" s="6">
        <v>1</v>
      </c>
      <c r="D10" s="4" t="s">
        <v>9</v>
      </c>
      <c r="E10" s="7">
        <v>1000000</v>
      </c>
      <c r="F10" s="7">
        <f t="shared" si="0"/>
        <v>1000000</v>
      </c>
    </row>
    <row r="11" spans="1:6" ht="12.95" customHeight="1">
      <c r="A11" s="4" t="s">
        <v>6</v>
      </c>
      <c r="B11" s="4" t="s">
        <v>11</v>
      </c>
      <c r="C11" s="6">
        <v>1</v>
      </c>
      <c r="D11" s="4" t="s">
        <v>9</v>
      </c>
      <c r="E11" s="7">
        <v>1000000</v>
      </c>
      <c r="F11" s="7">
        <f t="shared" si="0"/>
        <v>1000000</v>
      </c>
    </row>
    <row r="12" spans="1:6" ht="12.95" customHeight="1">
      <c r="A12" s="4" t="s">
        <v>6</v>
      </c>
      <c r="B12" s="4" t="s">
        <v>11</v>
      </c>
      <c r="C12" s="6">
        <v>1</v>
      </c>
      <c r="D12" s="4" t="s">
        <v>9</v>
      </c>
      <c r="E12" s="7">
        <v>1000000</v>
      </c>
      <c r="F12" s="7">
        <f t="shared" si="0"/>
        <v>1000000</v>
      </c>
    </row>
    <row r="13" spans="1:6" ht="12.95" customHeight="1">
      <c r="A13" s="4" t="s">
        <v>6</v>
      </c>
      <c r="B13" s="4" t="s">
        <v>11</v>
      </c>
      <c r="C13" s="6">
        <v>1</v>
      </c>
      <c r="D13" s="4" t="s">
        <v>9</v>
      </c>
      <c r="E13" s="7">
        <v>1000000</v>
      </c>
      <c r="F13" s="7">
        <f t="shared" si="0"/>
        <v>1000000</v>
      </c>
    </row>
    <row r="14" spans="1:6" ht="12.95" customHeight="1">
      <c r="A14" s="4" t="s">
        <v>6</v>
      </c>
      <c r="B14" s="4" t="s">
        <v>12</v>
      </c>
      <c r="C14" s="6">
        <v>1</v>
      </c>
      <c r="D14" s="4" t="s">
        <v>9</v>
      </c>
      <c r="E14" s="7">
        <v>10000000</v>
      </c>
      <c r="F14" s="7">
        <f t="shared" si="0"/>
        <v>10000000</v>
      </c>
    </row>
    <row r="15" spans="1:6" ht="12.95" customHeight="1">
      <c r="A15" s="4" t="s">
        <v>6</v>
      </c>
      <c r="B15" s="4" t="s">
        <v>13</v>
      </c>
      <c r="C15" s="6">
        <v>1</v>
      </c>
      <c r="D15" s="4" t="s">
        <v>9</v>
      </c>
      <c r="E15" s="7">
        <v>10000000</v>
      </c>
      <c r="F15" s="7">
        <f t="shared" si="0"/>
        <v>10000000</v>
      </c>
    </row>
    <row r="16" spans="1:6" ht="12.95" customHeight="1">
      <c r="A16" s="4" t="s">
        <v>6</v>
      </c>
      <c r="B16" s="4" t="s">
        <v>14</v>
      </c>
      <c r="C16" s="6">
        <v>1</v>
      </c>
      <c r="D16" s="4" t="s">
        <v>9</v>
      </c>
      <c r="E16" s="7">
        <v>4000000</v>
      </c>
      <c r="F16" s="7">
        <f t="shared" si="0"/>
        <v>4000000</v>
      </c>
    </row>
    <row r="17" spans="1:6" ht="12.95" customHeight="1">
      <c r="A17" s="4" t="s">
        <v>6</v>
      </c>
      <c r="B17" s="1" t="s">
        <v>15</v>
      </c>
      <c r="C17" s="6">
        <v>1</v>
      </c>
      <c r="D17" s="4" t="s">
        <v>9</v>
      </c>
      <c r="E17" s="7">
        <v>6000000</v>
      </c>
      <c r="F17" s="7">
        <f t="shared" si="0"/>
        <v>6000000</v>
      </c>
    </row>
    <row r="18" spans="1:6" ht="12.95" customHeight="1">
      <c r="A18" s="4" t="s">
        <v>6</v>
      </c>
      <c r="B18" s="4" t="s">
        <v>17</v>
      </c>
      <c r="C18" s="6">
        <v>2</v>
      </c>
      <c r="D18" s="4" t="s">
        <v>9</v>
      </c>
      <c r="E18" s="7">
        <v>2000000</v>
      </c>
      <c r="F18" s="7">
        <f t="shared" si="0"/>
        <v>4000000</v>
      </c>
    </row>
    <row r="19" spans="1:6" ht="12.95" customHeight="1">
      <c r="A19" s="4" t="s">
        <v>6</v>
      </c>
      <c r="B19" s="4" t="s">
        <v>17</v>
      </c>
      <c r="C19" s="6">
        <v>14</v>
      </c>
      <c r="D19" s="4" t="s">
        <v>9</v>
      </c>
      <c r="E19" s="7">
        <v>1000000</v>
      </c>
      <c r="F19" s="7">
        <f t="shared" si="0"/>
        <v>14000000</v>
      </c>
    </row>
    <row r="20" spans="1:6" ht="12.95" customHeight="1">
      <c r="A20" s="4" t="s">
        <v>6</v>
      </c>
      <c r="B20" s="4" t="s">
        <v>18</v>
      </c>
      <c r="C20" s="6">
        <v>1</v>
      </c>
      <c r="D20" s="4" t="s">
        <v>9</v>
      </c>
      <c r="E20" s="7">
        <v>351745451</v>
      </c>
      <c r="F20" s="7">
        <f t="shared" si="0"/>
        <v>351745451</v>
      </c>
    </row>
    <row r="21" spans="1:6" ht="12.95" customHeight="1">
      <c r="A21" s="4" t="s">
        <v>6</v>
      </c>
      <c r="B21" s="4" t="s">
        <v>19</v>
      </c>
      <c r="C21" s="6">
        <v>1</v>
      </c>
      <c r="D21" s="4" t="s">
        <v>9</v>
      </c>
      <c r="E21" s="7">
        <v>1000000</v>
      </c>
      <c r="F21" s="7">
        <f t="shared" si="0"/>
        <v>1000000</v>
      </c>
    </row>
    <row r="22" spans="1:6" ht="12.95" customHeight="1">
      <c r="A22" s="4" t="s">
        <v>6</v>
      </c>
      <c r="B22" s="4" t="s">
        <v>19</v>
      </c>
      <c r="C22" s="6">
        <v>1</v>
      </c>
      <c r="D22" s="4" t="s">
        <v>9</v>
      </c>
      <c r="E22" s="7">
        <v>1000000</v>
      </c>
      <c r="F22" s="7">
        <f t="shared" si="0"/>
        <v>1000000</v>
      </c>
    </row>
    <row r="23" spans="1:6" ht="12.95" customHeight="1">
      <c r="A23" s="4" t="s">
        <v>6</v>
      </c>
      <c r="B23" s="4" t="s">
        <v>20</v>
      </c>
      <c r="C23" s="6">
        <v>1</v>
      </c>
      <c r="D23" s="4" t="s">
        <v>9</v>
      </c>
      <c r="E23" s="7">
        <v>1000000</v>
      </c>
      <c r="F23" s="7">
        <f t="shared" si="0"/>
        <v>1000000</v>
      </c>
    </row>
    <row r="24" spans="1:6" ht="12.95" customHeight="1">
      <c r="A24" s="4" t="s">
        <v>6</v>
      </c>
      <c r="B24" s="4" t="s">
        <v>20</v>
      </c>
      <c r="C24" s="6">
        <v>1</v>
      </c>
      <c r="D24" s="4" t="s">
        <v>9</v>
      </c>
      <c r="E24" s="7">
        <v>1000000</v>
      </c>
      <c r="F24" s="7">
        <f t="shared" si="0"/>
        <v>1000000</v>
      </c>
    </row>
    <row r="25" spans="1:6" ht="12.95" customHeight="1">
      <c r="A25" s="4" t="s">
        <v>6</v>
      </c>
      <c r="B25" s="4" t="s">
        <v>20</v>
      </c>
      <c r="C25" s="6">
        <v>1</v>
      </c>
      <c r="D25" s="4" t="s">
        <v>9</v>
      </c>
      <c r="E25" s="7">
        <v>1000000</v>
      </c>
      <c r="F25" s="7">
        <f t="shared" si="0"/>
        <v>1000000</v>
      </c>
    </row>
    <row r="26" spans="1:6" ht="12.95" customHeight="1">
      <c r="A26" s="4" t="s">
        <v>6</v>
      </c>
      <c r="B26" s="4" t="s">
        <v>20</v>
      </c>
      <c r="C26" s="6">
        <v>1</v>
      </c>
      <c r="D26" s="4" t="s">
        <v>9</v>
      </c>
      <c r="E26" s="7">
        <v>1000000</v>
      </c>
      <c r="F26" s="7">
        <f t="shared" si="0"/>
        <v>1000000</v>
      </c>
    </row>
    <row r="27" spans="1:6" ht="12.95" customHeight="1">
      <c r="A27" s="4" t="s">
        <v>6</v>
      </c>
      <c r="B27" s="4" t="s">
        <v>20</v>
      </c>
      <c r="C27" s="6">
        <v>1</v>
      </c>
      <c r="D27" s="4" t="s">
        <v>9</v>
      </c>
      <c r="E27" s="7">
        <v>1000000</v>
      </c>
      <c r="F27" s="7">
        <f t="shared" si="0"/>
        <v>1000000</v>
      </c>
    </row>
    <row r="28" spans="1:6" ht="12.95" customHeight="1">
      <c r="A28" s="4" t="s">
        <v>6</v>
      </c>
      <c r="B28" s="4" t="s">
        <v>20</v>
      </c>
      <c r="C28" s="6">
        <v>1</v>
      </c>
      <c r="D28" s="4" t="s">
        <v>9</v>
      </c>
      <c r="E28" s="7">
        <v>1000000</v>
      </c>
      <c r="F28" s="7">
        <f t="shared" si="0"/>
        <v>1000000</v>
      </c>
    </row>
    <row r="29" spans="1:6" ht="12.95" customHeight="1">
      <c r="A29" s="4" t="s">
        <v>6</v>
      </c>
      <c r="B29" s="4" t="s">
        <v>20</v>
      </c>
      <c r="C29" s="6">
        <v>1</v>
      </c>
      <c r="D29" s="4" t="s">
        <v>9</v>
      </c>
      <c r="E29" s="7">
        <v>1000000</v>
      </c>
      <c r="F29" s="7">
        <f t="shared" si="0"/>
        <v>1000000</v>
      </c>
    </row>
    <row r="30" spans="1:6" ht="12.95" customHeight="1">
      <c r="A30" s="4" t="s">
        <v>6</v>
      </c>
      <c r="B30" s="4" t="s">
        <v>20</v>
      </c>
      <c r="C30" s="6">
        <v>1</v>
      </c>
      <c r="D30" s="4" t="s">
        <v>9</v>
      </c>
      <c r="E30" s="7">
        <v>1000000</v>
      </c>
      <c r="F30" s="7">
        <f t="shared" si="0"/>
        <v>1000000</v>
      </c>
    </row>
    <row r="31" spans="1:6" ht="12.95" customHeight="1">
      <c r="A31" s="4" t="s">
        <v>6</v>
      </c>
      <c r="B31" s="4" t="s">
        <v>20</v>
      </c>
      <c r="C31" s="6">
        <v>1</v>
      </c>
      <c r="D31" s="4" t="s">
        <v>9</v>
      </c>
      <c r="E31" s="7">
        <v>1000000</v>
      </c>
      <c r="F31" s="7">
        <f t="shared" si="0"/>
        <v>1000000</v>
      </c>
    </row>
    <row r="32" spans="1:6" ht="12.95" customHeight="1">
      <c r="A32" s="4" t="s">
        <v>6</v>
      </c>
      <c r="B32" s="4" t="s">
        <v>20</v>
      </c>
      <c r="C32" s="6">
        <v>1</v>
      </c>
      <c r="D32" s="4" t="s">
        <v>9</v>
      </c>
      <c r="E32" s="7">
        <v>1000000</v>
      </c>
      <c r="F32" s="7">
        <f t="shared" si="0"/>
        <v>1000000</v>
      </c>
    </row>
    <row r="33" spans="1:6" ht="12.95" customHeight="1">
      <c r="A33" s="4" t="s">
        <v>6</v>
      </c>
      <c r="B33" s="4" t="s">
        <v>21</v>
      </c>
      <c r="C33" s="6">
        <v>1</v>
      </c>
      <c r="D33" s="4" t="s">
        <v>9</v>
      </c>
      <c r="E33" s="7">
        <v>4300000</v>
      </c>
      <c r="F33" s="7">
        <f>C33*E33</f>
        <v>4300000</v>
      </c>
    </row>
    <row r="34" spans="1:6" ht="12.95" customHeight="1">
      <c r="A34" s="4" t="s">
        <v>6</v>
      </c>
      <c r="B34" s="4" t="s">
        <v>21</v>
      </c>
      <c r="C34" s="6">
        <v>1</v>
      </c>
      <c r="D34" s="4" t="s">
        <v>9</v>
      </c>
      <c r="E34" s="7">
        <v>500000</v>
      </c>
      <c r="F34" s="7">
        <f>C34*E34</f>
        <v>500000</v>
      </c>
    </row>
    <row r="35" spans="1:6" ht="12.95" customHeight="1">
      <c r="A35" s="4" t="s">
        <v>6</v>
      </c>
      <c r="B35" s="4" t="s">
        <v>22</v>
      </c>
      <c r="C35" s="6">
        <v>1</v>
      </c>
      <c r="D35" s="4" t="s">
        <v>9</v>
      </c>
      <c r="E35" s="7">
        <v>1000000</v>
      </c>
      <c r="F35" s="7">
        <f>C35*E35</f>
        <v>1000000</v>
      </c>
    </row>
    <row r="36" spans="1:6" ht="12.95" customHeight="1">
      <c r="A36" s="4" t="s">
        <v>6</v>
      </c>
      <c r="B36" s="4" t="s">
        <v>22</v>
      </c>
      <c r="C36" s="6">
        <v>1</v>
      </c>
      <c r="D36" s="4" t="s">
        <v>9</v>
      </c>
      <c r="E36" s="7">
        <v>1000000</v>
      </c>
      <c r="F36" s="7">
        <f>C36*E36</f>
        <v>1000000</v>
      </c>
    </row>
    <row r="37" spans="1:6" ht="12.95" customHeight="1">
      <c r="A37" s="4" t="s">
        <v>6</v>
      </c>
      <c r="B37" s="4" t="s">
        <v>23</v>
      </c>
      <c r="C37" s="6">
        <v>20</v>
      </c>
      <c r="D37" s="4" t="s">
        <v>24</v>
      </c>
      <c r="E37" s="7">
        <v>1075</v>
      </c>
      <c r="F37" s="7">
        <f>C37*E37</f>
        <v>21500</v>
      </c>
    </row>
    <row r="38" spans="1:6" ht="12.95" customHeight="1">
      <c r="A38" s="4" t="s">
        <v>6</v>
      </c>
      <c r="B38" s="11" t="s">
        <v>25</v>
      </c>
      <c r="C38" s="6">
        <v>18</v>
      </c>
      <c r="D38" s="4" t="s">
        <v>27</v>
      </c>
      <c r="E38" s="7">
        <v>2250000</v>
      </c>
      <c r="F38" s="7">
        <f t="shared" ref="F38:F81" si="1">C38*E38</f>
        <v>40500000</v>
      </c>
    </row>
    <row r="39" spans="1:6" ht="12.95" customHeight="1">
      <c r="A39" s="4" t="s">
        <v>6</v>
      </c>
      <c r="B39" s="11" t="s">
        <v>25</v>
      </c>
      <c r="C39" s="6">
        <v>20</v>
      </c>
      <c r="D39" s="4"/>
      <c r="E39" s="7">
        <v>1000000</v>
      </c>
      <c r="F39" s="7">
        <f t="shared" si="1"/>
        <v>20000000</v>
      </c>
    </row>
    <row r="40" spans="1:6" ht="12.95" customHeight="1">
      <c r="A40" s="4" t="s">
        <v>6</v>
      </c>
      <c r="B40" s="11" t="s">
        <v>25</v>
      </c>
      <c r="C40" s="6">
        <v>7</v>
      </c>
      <c r="D40" s="4" t="s">
        <v>27</v>
      </c>
      <c r="E40" s="7">
        <v>1495000</v>
      </c>
      <c r="F40" s="7">
        <f t="shared" si="1"/>
        <v>10465000</v>
      </c>
    </row>
    <row r="41" spans="1:6" ht="12.95" customHeight="1">
      <c r="A41" s="4" t="s">
        <v>6</v>
      </c>
      <c r="B41" s="11" t="s">
        <v>25</v>
      </c>
      <c r="C41" s="6">
        <v>1</v>
      </c>
      <c r="D41" s="4" t="s">
        <v>9</v>
      </c>
      <c r="E41" s="7">
        <v>7020000</v>
      </c>
      <c r="F41" s="7">
        <f t="shared" si="1"/>
        <v>7020000</v>
      </c>
    </row>
    <row r="42" spans="1:6" ht="12.95" customHeight="1">
      <c r="A42" s="4" t="s">
        <v>6</v>
      </c>
      <c r="B42" s="4" t="s">
        <v>25</v>
      </c>
      <c r="C42" s="6">
        <v>4</v>
      </c>
      <c r="D42" s="4" t="s">
        <v>27</v>
      </c>
      <c r="E42" s="7">
        <v>1309811.5</v>
      </c>
      <c r="F42" s="7">
        <f t="shared" si="1"/>
        <v>5239246</v>
      </c>
    </row>
    <row r="43" spans="1:6" ht="12.95" customHeight="1">
      <c r="A43" s="4" t="s">
        <v>6</v>
      </c>
      <c r="B43" s="11" t="s">
        <v>25</v>
      </c>
      <c r="C43" s="6">
        <v>5</v>
      </c>
      <c r="D43" s="4" t="s">
        <v>27</v>
      </c>
      <c r="E43" s="7">
        <v>990000</v>
      </c>
      <c r="F43" s="7">
        <f t="shared" si="1"/>
        <v>4950000</v>
      </c>
    </row>
    <row r="44" spans="1:6" ht="12.95" customHeight="1">
      <c r="A44" s="4" t="s">
        <v>6</v>
      </c>
      <c r="B44" s="11" t="s">
        <v>25</v>
      </c>
      <c r="C44" s="6">
        <v>2</v>
      </c>
      <c r="D44" s="4"/>
      <c r="E44" s="7">
        <v>480000</v>
      </c>
      <c r="F44" s="7">
        <f t="shared" si="1"/>
        <v>960000</v>
      </c>
    </row>
    <row r="45" spans="1:6" ht="12.95" customHeight="1">
      <c r="A45" s="4" t="s">
        <v>6</v>
      </c>
      <c r="B45" s="4" t="s">
        <v>29</v>
      </c>
      <c r="C45" s="6">
        <v>25</v>
      </c>
      <c r="D45" s="4" t="s">
        <v>30</v>
      </c>
      <c r="E45" s="7">
        <v>2317455.88</v>
      </c>
      <c r="F45" s="7">
        <f t="shared" si="1"/>
        <v>57936397</v>
      </c>
    </row>
    <row r="46" spans="1:6" ht="12.95" customHeight="1">
      <c r="A46" s="4" t="s">
        <v>6</v>
      </c>
      <c r="B46" s="4" t="s">
        <v>25</v>
      </c>
      <c r="C46" s="6">
        <v>1</v>
      </c>
      <c r="D46" s="4" t="s">
        <v>9</v>
      </c>
      <c r="E46" s="7">
        <v>180000000</v>
      </c>
      <c r="F46" s="7">
        <f t="shared" si="1"/>
        <v>180000000</v>
      </c>
    </row>
    <row r="47" spans="1:6" ht="12.95" customHeight="1">
      <c r="A47" s="4" t="s">
        <v>6</v>
      </c>
      <c r="B47" s="4" t="s">
        <v>25</v>
      </c>
      <c r="C47" s="6">
        <v>2</v>
      </c>
      <c r="D47" s="4" t="s">
        <v>27</v>
      </c>
      <c r="E47" s="7">
        <v>1725000</v>
      </c>
      <c r="F47" s="7">
        <f t="shared" si="1"/>
        <v>3450000</v>
      </c>
    </row>
    <row r="48" spans="1:6" ht="12.95" customHeight="1">
      <c r="A48" s="4" t="s">
        <v>6</v>
      </c>
      <c r="B48" s="4" t="s">
        <v>25</v>
      </c>
      <c r="C48" s="6">
        <v>1</v>
      </c>
      <c r="D48" s="4" t="s">
        <v>9</v>
      </c>
      <c r="E48" s="7">
        <v>2300000</v>
      </c>
      <c r="F48" s="7">
        <f t="shared" si="1"/>
        <v>2300000</v>
      </c>
    </row>
    <row r="49" spans="1:6" ht="12.95" customHeight="1">
      <c r="A49" s="4" t="s">
        <v>6</v>
      </c>
      <c r="B49" s="4" t="s">
        <v>25</v>
      </c>
      <c r="C49" s="6">
        <v>2</v>
      </c>
      <c r="D49" s="4" t="s">
        <v>9</v>
      </c>
      <c r="E49" s="7">
        <v>1495000</v>
      </c>
      <c r="F49" s="7">
        <f t="shared" si="1"/>
        <v>2990000</v>
      </c>
    </row>
    <row r="50" spans="1:6" ht="12.95" customHeight="1">
      <c r="A50" s="4" t="s">
        <v>6</v>
      </c>
      <c r="B50" s="4" t="s">
        <v>25</v>
      </c>
      <c r="C50" s="6">
        <v>6</v>
      </c>
      <c r="D50" s="4" t="s">
        <v>27</v>
      </c>
      <c r="E50" s="7">
        <v>416666.66666666669</v>
      </c>
      <c r="F50" s="7">
        <f t="shared" si="1"/>
        <v>2500000</v>
      </c>
    </row>
    <row r="51" spans="1:6" ht="12.95" customHeight="1">
      <c r="A51" s="4" t="s">
        <v>6</v>
      </c>
      <c r="B51" s="4" t="s">
        <v>31</v>
      </c>
      <c r="C51" s="6">
        <v>1</v>
      </c>
      <c r="D51" s="4" t="s">
        <v>9</v>
      </c>
      <c r="E51" s="7">
        <v>2000000</v>
      </c>
      <c r="F51" s="7">
        <f t="shared" si="1"/>
        <v>2000000</v>
      </c>
    </row>
    <row r="52" spans="1:6" ht="12.95" customHeight="1">
      <c r="A52" s="4" t="s">
        <v>6</v>
      </c>
      <c r="B52" s="4" t="s">
        <v>31</v>
      </c>
      <c r="C52" s="6">
        <v>1</v>
      </c>
      <c r="D52" s="4" t="s">
        <v>9</v>
      </c>
      <c r="E52" s="7">
        <v>2000000</v>
      </c>
      <c r="F52" s="7">
        <f t="shared" si="1"/>
        <v>2000000</v>
      </c>
    </row>
    <row r="53" spans="1:6" ht="12.95" customHeight="1">
      <c r="A53" s="4" t="s">
        <v>6</v>
      </c>
      <c r="B53" s="4" t="s">
        <v>31</v>
      </c>
      <c r="C53" s="6">
        <v>1</v>
      </c>
      <c r="D53" s="4" t="s">
        <v>9</v>
      </c>
      <c r="E53" s="7">
        <v>2000000</v>
      </c>
      <c r="F53" s="7">
        <f t="shared" si="1"/>
        <v>2000000</v>
      </c>
    </row>
    <row r="54" spans="1:6" ht="12.95" customHeight="1">
      <c r="A54" s="4" t="s">
        <v>6</v>
      </c>
      <c r="B54" s="4" t="s">
        <v>31</v>
      </c>
      <c r="C54" s="6">
        <v>1</v>
      </c>
      <c r="D54" s="4" t="s">
        <v>9</v>
      </c>
      <c r="E54" s="7">
        <v>1000000</v>
      </c>
      <c r="F54" s="7">
        <f t="shared" si="1"/>
        <v>1000000</v>
      </c>
    </row>
    <row r="55" spans="1:6" ht="12.95" customHeight="1">
      <c r="A55" s="4" t="s">
        <v>6</v>
      </c>
      <c r="B55" s="4" t="s">
        <v>31</v>
      </c>
      <c r="C55" s="6">
        <v>1</v>
      </c>
      <c r="D55" s="4" t="s">
        <v>9</v>
      </c>
      <c r="E55" s="7">
        <v>1000000</v>
      </c>
      <c r="F55" s="7">
        <f t="shared" si="1"/>
        <v>1000000</v>
      </c>
    </row>
    <row r="56" spans="1:6" ht="12.95" customHeight="1">
      <c r="A56" s="4" t="s">
        <v>6</v>
      </c>
      <c r="B56" s="4" t="s">
        <v>31</v>
      </c>
      <c r="C56" s="6">
        <v>1</v>
      </c>
      <c r="D56" s="4" t="s">
        <v>9</v>
      </c>
      <c r="E56" s="7">
        <v>1000000</v>
      </c>
      <c r="F56" s="7">
        <f t="shared" si="1"/>
        <v>1000000</v>
      </c>
    </row>
    <row r="57" spans="1:6" ht="12.95" customHeight="1">
      <c r="A57" s="4" t="s">
        <v>6</v>
      </c>
      <c r="B57" s="4" t="s">
        <v>31</v>
      </c>
      <c r="C57" s="6">
        <v>1</v>
      </c>
      <c r="D57" s="4" t="s">
        <v>9</v>
      </c>
      <c r="E57" s="7">
        <v>1000000</v>
      </c>
      <c r="F57" s="7">
        <f t="shared" si="1"/>
        <v>1000000</v>
      </c>
    </row>
    <row r="58" spans="1:6" ht="12.95" customHeight="1">
      <c r="A58" s="4" t="s">
        <v>6</v>
      </c>
      <c r="B58" s="4" t="s">
        <v>32</v>
      </c>
      <c r="C58" s="6">
        <v>1</v>
      </c>
      <c r="D58" s="4" t="s">
        <v>9</v>
      </c>
      <c r="E58" s="7">
        <v>1000000</v>
      </c>
      <c r="F58" s="7">
        <f t="shared" si="1"/>
        <v>1000000</v>
      </c>
    </row>
    <row r="59" spans="1:6" ht="12.95" customHeight="1">
      <c r="A59" s="4" t="s">
        <v>6</v>
      </c>
      <c r="B59" s="4" t="s">
        <v>32</v>
      </c>
      <c r="C59" s="6">
        <v>1</v>
      </c>
      <c r="D59" s="4" t="s">
        <v>9</v>
      </c>
      <c r="E59" s="7">
        <v>1000000</v>
      </c>
      <c r="F59" s="7">
        <f t="shared" si="1"/>
        <v>1000000</v>
      </c>
    </row>
    <row r="60" spans="1:6" ht="12.95" customHeight="1">
      <c r="A60" s="4" t="s">
        <v>6</v>
      </c>
      <c r="B60" s="4" t="s">
        <v>32</v>
      </c>
      <c r="C60" s="6">
        <v>1</v>
      </c>
      <c r="D60" s="4" t="s">
        <v>9</v>
      </c>
      <c r="E60" s="7">
        <v>1000000</v>
      </c>
      <c r="F60" s="7">
        <f t="shared" si="1"/>
        <v>1000000</v>
      </c>
    </row>
    <row r="61" spans="1:6" ht="12.95" customHeight="1">
      <c r="A61" s="4" t="s">
        <v>6</v>
      </c>
      <c r="B61" s="4" t="s">
        <v>32</v>
      </c>
      <c r="C61" s="6">
        <v>1</v>
      </c>
      <c r="D61" s="4" t="s">
        <v>9</v>
      </c>
      <c r="E61" s="7">
        <v>1000000</v>
      </c>
      <c r="F61" s="7">
        <f t="shared" si="1"/>
        <v>1000000</v>
      </c>
    </row>
    <row r="62" spans="1:6" ht="12.95" customHeight="1">
      <c r="A62" s="4" t="s">
        <v>6</v>
      </c>
      <c r="B62" s="4" t="s">
        <v>32</v>
      </c>
      <c r="C62" s="6">
        <v>1</v>
      </c>
      <c r="D62" s="4" t="s">
        <v>9</v>
      </c>
      <c r="E62" s="7">
        <v>1000000</v>
      </c>
      <c r="F62" s="7">
        <f t="shared" si="1"/>
        <v>1000000</v>
      </c>
    </row>
    <row r="63" spans="1:6" ht="12.95" customHeight="1">
      <c r="A63" s="4" t="s">
        <v>6</v>
      </c>
      <c r="B63" s="4" t="s">
        <v>32</v>
      </c>
      <c r="C63" s="6">
        <v>1</v>
      </c>
      <c r="D63" s="4" t="s">
        <v>9</v>
      </c>
      <c r="E63" s="7">
        <v>1000000</v>
      </c>
      <c r="F63" s="7">
        <f t="shared" si="1"/>
        <v>1000000</v>
      </c>
    </row>
    <row r="64" spans="1:6" ht="12.95" customHeight="1">
      <c r="A64" s="4" t="s">
        <v>6</v>
      </c>
      <c r="B64" s="4" t="s">
        <v>32</v>
      </c>
      <c r="C64" s="6">
        <v>1</v>
      </c>
      <c r="D64" s="4" t="s">
        <v>9</v>
      </c>
      <c r="E64" s="7">
        <v>1000000</v>
      </c>
      <c r="F64" s="7">
        <f t="shared" si="1"/>
        <v>1000000</v>
      </c>
    </row>
    <row r="65" spans="1:6" ht="12.95" customHeight="1">
      <c r="A65" s="4" t="s">
        <v>6</v>
      </c>
      <c r="B65" s="4" t="s">
        <v>33</v>
      </c>
      <c r="C65" s="6">
        <v>1</v>
      </c>
      <c r="D65" s="4" t="s">
        <v>9</v>
      </c>
      <c r="E65" s="7">
        <v>1000000</v>
      </c>
      <c r="F65" s="7">
        <f t="shared" si="1"/>
        <v>1000000</v>
      </c>
    </row>
    <row r="66" spans="1:6" ht="12.95" customHeight="1">
      <c r="A66" s="4" t="s">
        <v>6</v>
      </c>
      <c r="B66" s="4" t="s">
        <v>33</v>
      </c>
      <c r="C66" s="6">
        <v>1</v>
      </c>
      <c r="D66" s="4" t="s">
        <v>9</v>
      </c>
      <c r="E66" s="7">
        <v>1000000</v>
      </c>
      <c r="F66" s="7">
        <f t="shared" si="1"/>
        <v>1000000</v>
      </c>
    </row>
    <row r="67" spans="1:6" ht="12.95" customHeight="1">
      <c r="A67" s="4" t="s">
        <v>6</v>
      </c>
      <c r="B67" s="4" t="s">
        <v>33</v>
      </c>
      <c r="C67" s="6">
        <v>1</v>
      </c>
      <c r="D67" s="4" t="s">
        <v>9</v>
      </c>
      <c r="E67" s="7">
        <v>1000000</v>
      </c>
      <c r="F67" s="7">
        <f t="shared" si="1"/>
        <v>1000000</v>
      </c>
    </row>
    <row r="68" spans="1:6" ht="12.95" customHeight="1">
      <c r="A68" s="4" t="s">
        <v>6</v>
      </c>
      <c r="B68" s="4" t="s">
        <v>33</v>
      </c>
      <c r="C68" s="6">
        <v>1</v>
      </c>
      <c r="D68" s="4" t="s">
        <v>9</v>
      </c>
      <c r="E68" s="7">
        <v>1000000</v>
      </c>
      <c r="F68" s="7">
        <f t="shared" si="1"/>
        <v>1000000</v>
      </c>
    </row>
    <row r="69" spans="1:6" ht="12.95" customHeight="1">
      <c r="A69" s="4" t="s">
        <v>6</v>
      </c>
      <c r="B69" s="4" t="s">
        <v>33</v>
      </c>
      <c r="C69" s="6">
        <v>1</v>
      </c>
      <c r="D69" s="4" t="s">
        <v>9</v>
      </c>
      <c r="E69" s="7">
        <v>1000000</v>
      </c>
      <c r="F69" s="7">
        <f t="shared" si="1"/>
        <v>1000000</v>
      </c>
    </row>
    <row r="70" spans="1:6" ht="12.95" customHeight="1">
      <c r="A70" s="4" t="s">
        <v>6</v>
      </c>
      <c r="B70" s="4" t="s">
        <v>33</v>
      </c>
      <c r="C70" s="6">
        <v>1</v>
      </c>
      <c r="D70" s="4" t="s">
        <v>9</v>
      </c>
      <c r="E70" s="7">
        <v>1000000</v>
      </c>
      <c r="F70" s="7">
        <f t="shared" si="1"/>
        <v>1000000</v>
      </c>
    </row>
    <row r="71" spans="1:6" ht="12.95" customHeight="1">
      <c r="A71" s="4" t="s">
        <v>6</v>
      </c>
      <c r="B71" s="4" t="s">
        <v>33</v>
      </c>
      <c r="C71" s="6">
        <v>1</v>
      </c>
      <c r="D71" s="4" t="s">
        <v>9</v>
      </c>
      <c r="E71" s="7">
        <v>1000000</v>
      </c>
      <c r="F71" s="7">
        <f t="shared" si="1"/>
        <v>1000000</v>
      </c>
    </row>
    <row r="72" spans="1:6" ht="12.95" customHeight="1">
      <c r="A72" s="4" t="s">
        <v>6</v>
      </c>
      <c r="B72" s="4" t="s">
        <v>33</v>
      </c>
      <c r="C72" s="6">
        <v>1</v>
      </c>
      <c r="D72" s="4" t="s">
        <v>9</v>
      </c>
      <c r="E72" s="7">
        <v>1000000</v>
      </c>
      <c r="F72" s="7">
        <f t="shared" si="1"/>
        <v>1000000</v>
      </c>
    </row>
    <row r="73" spans="1:6" ht="12.95" customHeight="1">
      <c r="A73" s="4" t="s">
        <v>6</v>
      </c>
      <c r="B73" s="4" t="s">
        <v>33</v>
      </c>
      <c r="C73" s="6">
        <v>1</v>
      </c>
      <c r="D73" s="4" t="s">
        <v>9</v>
      </c>
      <c r="E73" s="7">
        <v>1000000</v>
      </c>
      <c r="F73" s="7">
        <f t="shared" si="1"/>
        <v>1000000</v>
      </c>
    </row>
    <row r="74" spans="1:6" ht="12.95" customHeight="1">
      <c r="A74" s="4" t="s">
        <v>6</v>
      </c>
      <c r="B74" s="4" t="s">
        <v>33</v>
      </c>
      <c r="C74" s="6">
        <v>1</v>
      </c>
      <c r="D74" s="4" t="s">
        <v>9</v>
      </c>
      <c r="E74" s="7">
        <v>1000000</v>
      </c>
      <c r="F74" s="7">
        <f t="shared" si="1"/>
        <v>1000000</v>
      </c>
    </row>
    <row r="75" spans="1:6" ht="12.95" customHeight="1">
      <c r="A75" s="4" t="s">
        <v>6</v>
      </c>
      <c r="B75" s="4" t="s">
        <v>34</v>
      </c>
      <c r="C75" s="6">
        <v>1</v>
      </c>
      <c r="D75" s="4" t="s">
        <v>9</v>
      </c>
      <c r="E75" s="7">
        <v>2000000</v>
      </c>
      <c r="F75" s="7">
        <f t="shared" si="1"/>
        <v>2000000</v>
      </c>
    </row>
    <row r="76" spans="1:6" ht="12.95" customHeight="1">
      <c r="A76" s="4" t="s">
        <v>6</v>
      </c>
      <c r="B76" s="4" t="s">
        <v>34</v>
      </c>
      <c r="C76" s="6">
        <v>1</v>
      </c>
      <c r="D76" s="4" t="s">
        <v>9</v>
      </c>
      <c r="E76" s="7">
        <v>1000000</v>
      </c>
      <c r="F76" s="7">
        <f t="shared" si="1"/>
        <v>1000000</v>
      </c>
    </row>
    <row r="77" spans="1:6" ht="12.95" customHeight="1">
      <c r="A77" s="4" t="s">
        <v>6</v>
      </c>
      <c r="B77" s="4" t="s">
        <v>34</v>
      </c>
      <c r="C77" s="6">
        <v>1</v>
      </c>
      <c r="D77" s="4" t="s">
        <v>9</v>
      </c>
      <c r="E77" s="7">
        <v>1000000</v>
      </c>
      <c r="F77" s="7">
        <f t="shared" si="1"/>
        <v>1000000</v>
      </c>
    </row>
    <row r="78" spans="1:6" ht="12.95" customHeight="1">
      <c r="A78" s="4" t="s">
        <v>6</v>
      </c>
      <c r="B78" s="4" t="s">
        <v>34</v>
      </c>
      <c r="C78" s="6">
        <v>1</v>
      </c>
      <c r="D78" s="4" t="s">
        <v>9</v>
      </c>
      <c r="E78" s="7">
        <v>1000000</v>
      </c>
      <c r="F78" s="7">
        <f t="shared" si="1"/>
        <v>1000000</v>
      </c>
    </row>
    <row r="79" spans="1:6" ht="12.95" customHeight="1">
      <c r="A79" s="4" t="s">
        <v>6</v>
      </c>
      <c r="B79" s="4" t="s">
        <v>34</v>
      </c>
      <c r="C79" s="6">
        <v>1</v>
      </c>
      <c r="D79" s="4" t="s">
        <v>9</v>
      </c>
      <c r="E79" s="7">
        <v>1000000</v>
      </c>
      <c r="F79" s="7">
        <f t="shared" si="1"/>
        <v>1000000</v>
      </c>
    </row>
    <row r="80" spans="1:6" ht="12.95" customHeight="1">
      <c r="A80" s="4" t="s">
        <v>6</v>
      </c>
      <c r="B80" s="4" t="s">
        <v>34</v>
      </c>
      <c r="C80" s="6">
        <v>1</v>
      </c>
      <c r="D80" s="4" t="s">
        <v>9</v>
      </c>
      <c r="E80" s="7">
        <v>1000000</v>
      </c>
      <c r="F80" s="7">
        <f t="shared" si="1"/>
        <v>1000000</v>
      </c>
    </row>
    <row r="81" spans="1:6" ht="12.95" customHeight="1">
      <c r="A81" s="4" t="s">
        <v>6</v>
      </c>
      <c r="B81" s="2" t="s">
        <v>35</v>
      </c>
      <c r="C81" s="6">
        <v>1</v>
      </c>
      <c r="D81" s="4" t="s">
        <v>9</v>
      </c>
      <c r="E81" s="7">
        <v>60000000</v>
      </c>
      <c r="F81" s="7">
        <f t="shared" si="1"/>
        <v>60000000</v>
      </c>
    </row>
    <row r="82" spans="1:6" ht="12.95" customHeight="1">
      <c r="A82" s="4" t="s">
        <v>6</v>
      </c>
      <c r="B82" s="4" t="s">
        <v>36</v>
      </c>
      <c r="C82" s="6">
        <v>3</v>
      </c>
      <c r="D82" s="4" t="s">
        <v>37</v>
      </c>
      <c r="E82" s="7">
        <v>4760</v>
      </c>
      <c r="F82" s="7">
        <f t="shared" ref="F82:F145" si="2">C82*E82</f>
        <v>14280</v>
      </c>
    </row>
    <row r="83" spans="1:6" ht="12.95" customHeight="1">
      <c r="A83" s="4" t="s">
        <v>6</v>
      </c>
      <c r="B83" s="4" t="s">
        <v>38</v>
      </c>
      <c r="C83" s="6">
        <v>15</v>
      </c>
      <c r="D83" s="4" t="s">
        <v>24</v>
      </c>
      <c r="E83" s="7">
        <v>409</v>
      </c>
      <c r="F83" s="7">
        <f t="shared" si="2"/>
        <v>6135</v>
      </c>
    </row>
    <row r="84" spans="1:6" ht="12.95" customHeight="1">
      <c r="A84" s="4" t="s">
        <v>6</v>
      </c>
      <c r="B84" s="4" t="s">
        <v>38</v>
      </c>
      <c r="C84" s="6">
        <v>10</v>
      </c>
      <c r="D84" s="4" t="s">
        <v>24</v>
      </c>
      <c r="E84" s="7">
        <v>409</v>
      </c>
      <c r="F84" s="7">
        <f t="shared" si="2"/>
        <v>4090</v>
      </c>
    </row>
    <row r="85" spans="1:6" ht="12.95" customHeight="1">
      <c r="A85" s="4" t="s">
        <v>6</v>
      </c>
      <c r="B85" s="4" t="s">
        <v>38</v>
      </c>
      <c r="C85" s="6">
        <v>4</v>
      </c>
      <c r="D85" s="4" t="s">
        <v>24</v>
      </c>
      <c r="E85" s="7">
        <v>409</v>
      </c>
      <c r="F85" s="7">
        <f t="shared" si="2"/>
        <v>1636</v>
      </c>
    </row>
    <row r="86" spans="1:6" ht="12.95" customHeight="1">
      <c r="A86" s="4" t="s">
        <v>6</v>
      </c>
      <c r="B86" s="4" t="s">
        <v>38</v>
      </c>
      <c r="C86" s="6">
        <v>3</v>
      </c>
      <c r="D86" s="4" t="s">
        <v>24</v>
      </c>
      <c r="E86" s="7">
        <v>409</v>
      </c>
      <c r="F86" s="7">
        <f t="shared" si="2"/>
        <v>1227</v>
      </c>
    </row>
    <row r="87" spans="1:6" ht="12.95" customHeight="1">
      <c r="A87" s="4" t="s">
        <v>6</v>
      </c>
      <c r="B87" s="4" t="s">
        <v>39</v>
      </c>
      <c r="C87" s="6">
        <v>2</v>
      </c>
      <c r="D87" s="4" t="s">
        <v>24</v>
      </c>
      <c r="E87" s="7">
        <v>234231</v>
      </c>
      <c r="F87" s="7">
        <f>C87*E87</f>
        <v>468462</v>
      </c>
    </row>
    <row r="88" spans="1:6" ht="12.95" customHeight="1">
      <c r="A88" s="4" t="s">
        <v>6</v>
      </c>
      <c r="B88" s="4" t="s">
        <v>40</v>
      </c>
      <c r="C88" s="6">
        <v>2</v>
      </c>
      <c r="D88" s="4" t="s">
        <v>24</v>
      </c>
      <c r="E88" s="7">
        <v>200606</v>
      </c>
      <c r="F88" s="7">
        <f t="shared" ref="F88:F94" si="3">C88*E88</f>
        <v>401212</v>
      </c>
    </row>
    <row r="89" spans="1:6" ht="12.95" customHeight="1">
      <c r="A89" s="4" t="s">
        <v>6</v>
      </c>
      <c r="B89" s="4" t="s">
        <v>41</v>
      </c>
      <c r="C89" s="6">
        <v>2</v>
      </c>
      <c r="D89" s="4" t="s">
        <v>24</v>
      </c>
      <c r="E89" s="7">
        <v>23650</v>
      </c>
      <c r="F89" s="7">
        <f t="shared" si="3"/>
        <v>47300</v>
      </c>
    </row>
    <row r="90" spans="1:6" ht="12.95" customHeight="1">
      <c r="A90" s="4" t="s">
        <v>6</v>
      </c>
      <c r="B90" s="4" t="s">
        <v>42</v>
      </c>
      <c r="C90" s="6">
        <v>1</v>
      </c>
      <c r="D90" s="4" t="s">
        <v>24</v>
      </c>
      <c r="E90" s="7">
        <v>23650</v>
      </c>
      <c r="F90" s="7">
        <f t="shared" si="3"/>
        <v>23650</v>
      </c>
    </row>
    <row r="91" spans="1:6" ht="12.95" customHeight="1">
      <c r="A91" s="4" t="s">
        <v>6</v>
      </c>
      <c r="B91" s="4" t="s">
        <v>43</v>
      </c>
      <c r="C91" s="6">
        <v>1</v>
      </c>
      <c r="D91" s="4" t="s">
        <v>24</v>
      </c>
      <c r="E91" s="7">
        <v>23650</v>
      </c>
      <c r="F91" s="7">
        <f t="shared" si="3"/>
        <v>23650</v>
      </c>
    </row>
    <row r="92" spans="1:6" ht="12.95" customHeight="1">
      <c r="A92" s="4" t="s">
        <v>6</v>
      </c>
      <c r="B92" s="4" t="s">
        <v>44</v>
      </c>
      <c r="C92" s="6">
        <v>1</v>
      </c>
      <c r="D92" s="4" t="s">
        <v>24</v>
      </c>
      <c r="E92" s="7">
        <v>23650</v>
      </c>
      <c r="F92" s="7">
        <f t="shared" si="3"/>
        <v>23650</v>
      </c>
    </row>
    <row r="93" spans="1:6" ht="12.95" customHeight="1">
      <c r="A93" s="4" t="s">
        <v>6</v>
      </c>
      <c r="B93" s="4" t="s">
        <v>45</v>
      </c>
      <c r="C93" s="6">
        <v>8</v>
      </c>
      <c r="D93" s="4" t="s">
        <v>46</v>
      </c>
      <c r="E93" s="7">
        <v>4177</v>
      </c>
      <c r="F93" s="7">
        <f t="shared" si="3"/>
        <v>33416</v>
      </c>
    </row>
    <row r="94" spans="1:6" ht="12.95" customHeight="1">
      <c r="A94" s="4" t="s">
        <v>6</v>
      </c>
      <c r="B94" s="4" t="s">
        <v>47</v>
      </c>
      <c r="C94" s="6">
        <v>2</v>
      </c>
      <c r="D94" s="4" t="s">
        <v>46</v>
      </c>
      <c r="E94" s="7">
        <v>4177</v>
      </c>
      <c r="F94" s="7">
        <f t="shared" si="3"/>
        <v>8354</v>
      </c>
    </row>
    <row r="95" spans="1:6" ht="12.95" customHeight="1">
      <c r="A95" s="4" t="s">
        <v>6</v>
      </c>
      <c r="B95" s="4" t="s">
        <v>38</v>
      </c>
      <c r="C95" s="6">
        <v>3</v>
      </c>
      <c r="D95" s="4" t="s">
        <v>24</v>
      </c>
      <c r="E95" s="7">
        <v>409</v>
      </c>
      <c r="F95" s="7">
        <f t="shared" si="2"/>
        <v>1227</v>
      </c>
    </row>
    <row r="96" spans="1:6" ht="12.95" customHeight="1">
      <c r="A96" s="4" t="s">
        <v>6</v>
      </c>
      <c r="B96" s="4" t="s">
        <v>38</v>
      </c>
      <c r="C96" s="6">
        <v>2</v>
      </c>
      <c r="D96" s="4" t="s">
        <v>24</v>
      </c>
      <c r="E96" s="7">
        <v>409</v>
      </c>
      <c r="F96" s="7">
        <f t="shared" si="2"/>
        <v>818</v>
      </c>
    </row>
    <row r="97" spans="1:6" ht="12.95" customHeight="1">
      <c r="A97" s="4" t="s">
        <v>6</v>
      </c>
      <c r="B97" s="4" t="s">
        <v>48</v>
      </c>
      <c r="C97" s="6">
        <v>25</v>
      </c>
      <c r="D97" s="4" t="s">
        <v>24</v>
      </c>
      <c r="E97" s="7">
        <v>1144</v>
      </c>
      <c r="F97" s="7">
        <f t="shared" si="2"/>
        <v>28600</v>
      </c>
    </row>
    <row r="98" spans="1:6" ht="12.95" customHeight="1">
      <c r="A98" s="4" t="s">
        <v>6</v>
      </c>
      <c r="B98" s="4" t="s">
        <v>49</v>
      </c>
      <c r="C98" s="6">
        <v>7</v>
      </c>
      <c r="D98" s="4" t="s">
        <v>24</v>
      </c>
      <c r="E98" s="7">
        <v>818</v>
      </c>
      <c r="F98" s="7">
        <f t="shared" si="2"/>
        <v>5726</v>
      </c>
    </row>
    <row r="99" spans="1:6" ht="12.95" customHeight="1">
      <c r="A99" s="4" t="s">
        <v>6</v>
      </c>
      <c r="B99" s="4" t="s">
        <v>50</v>
      </c>
      <c r="C99" s="6">
        <v>20</v>
      </c>
      <c r="D99" s="4" t="s">
        <v>24</v>
      </c>
      <c r="E99" s="7">
        <v>1870</v>
      </c>
      <c r="F99" s="7">
        <f t="shared" si="2"/>
        <v>37400</v>
      </c>
    </row>
    <row r="100" spans="1:6" ht="12.95" customHeight="1">
      <c r="A100" s="4" t="s">
        <v>6</v>
      </c>
      <c r="B100" s="4" t="s">
        <v>50</v>
      </c>
      <c r="C100" s="6">
        <v>12</v>
      </c>
      <c r="D100" s="4" t="s">
        <v>24</v>
      </c>
      <c r="E100" s="7">
        <v>1870</v>
      </c>
      <c r="F100" s="7">
        <f t="shared" si="2"/>
        <v>22440</v>
      </c>
    </row>
    <row r="101" spans="1:6" ht="12.95" customHeight="1">
      <c r="A101" s="4" t="s">
        <v>6</v>
      </c>
      <c r="B101" s="4" t="s">
        <v>51</v>
      </c>
      <c r="C101" s="6">
        <v>20</v>
      </c>
      <c r="D101" s="4" t="s">
        <v>24</v>
      </c>
      <c r="E101" s="7">
        <v>854</v>
      </c>
      <c r="F101" s="7">
        <f t="shared" si="2"/>
        <v>17080</v>
      </c>
    </row>
    <row r="102" spans="1:6" ht="12.95" customHeight="1">
      <c r="A102" s="4" t="s">
        <v>6</v>
      </c>
      <c r="B102" s="4" t="s">
        <v>51</v>
      </c>
      <c r="C102" s="6">
        <v>5</v>
      </c>
      <c r="D102" s="4" t="s">
        <v>24</v>
      </c>
      <c r="E102" s="7">
        <v>854</v>
      </c>
      <c r="F102" s="7">
        <f t="shared" si="2"/>
        <v>4270</v>
      </c>
    </row>
    <row r="103" spans="1:6" ht="12.95" customHeight="1">
      <c r="A103" s="4" t="s">
        <v>6</v>
      </c>
      <c r="B103" s="4" t="s">
        <v>52</v>
      </c>
      <c r="C103" s="6">
        <v>30</v>
      </c>
      <c r="D103" s="4" t="s">
        <v>24</v>
      </c>
      <c r="E103" s="7">
        <v>1708</v>
      </c>
      <c r="F103" s="7">
        <f t="shared" si="2"/>
        <v>51240</v>
      </c>
    </row>
    <row r="104" spans="1:6" ht="12.95" customHeight="1">
      <c r="A104" s="4" t="s">
        <v>6</v>
      </c>
      <c r="B104" s="4" t="s">
        <v>53</v>
      </c>
      <c r="C104" s="6">
        <v>800</v>
      </c>
      <c r="D104" s="4" t="s">
        <v>24</v>
      </c>
      <c r="E104" s="7">
        <v>284</v>
      </c>
      <c r="F104" s="7">
        <f t="shared" si="2"/>
        <v>227200</v>
      </c>
    </row>
    <row r="105" spans="1:6" ht="12.95" customHeight="1">
      <c r="A105" s="4" t="s">
        <v>6</v>
      </c>
      <c r="B105" s="4" t="s">
        <v>53</v>
      </c>
      <c r="C105" s="6">
        <v>50</v>
      </c>
      <c r="D105" s="4" t="s">
        <v>24</v>
      </c>
      <c r="E105" s="7">
        <v>284</v>
      </c>
      <c r="F105" s="7">
        <f t="shared" si="2"/>
        <v>14200</v>
      </c>
    </row>
    <row r="106" spans="1:6" ht="12.95" customHeight="1">
      <c r="A106" s="4" t="s">
        <v>6</v>
      </c>
      <c r="B106" s="4" t="s">
        <v>54</v>
      </c>
      <c r="C106" s="6">
        <v>20</v>
      </c>
      <c r="D106" s="4" t="s">
        <v>24</v>
      </c>
      <c r="E106" s="7">
        <v>1308</v>
      </c>
      <c r="F106" s="7">
        <f t="shared" si="2"/>
        <v>26160</v>
      </c>
    </row>
    <row r="107" spans="1:6" ht="12.95" customHeight="1">
      <c r="A107" s="4" t="s">
        <v>6</v>
      </c>
      <c r="B107" s="4" t="s">
        <v>55</v>
      </c>
      <c r="C107" s="6">
        <v>10</v>
      </c>
      <c r="D107" s="4" t="s">
        <v>24</v>
      </c>
      <c r="E107" s="7">
        <v>182</v>
      </c>
      <c r="F107" s="7">
        <f t="shared" si="2"/>
        <v>1820</v>
      </c>
    </row>
    <row r="108" spans="1:6" ht="12.95" customHeight="1">
      <c r="A108" s="4" t="s">
        <v>6</v>
      </c>
      <c r="B108" s="4" t="s">
        <v>56</v>
      </c>
      <c r="C108" s="6">
        <v>190</v>
      </c>
      <c r="D108" s="4" t="s">
        <v>24</v>
      </c>
      <c r="E108" s="7">
        <v>137</v>
      </c>
      <c r="F108" s="7">
        <f t="shared" si="2"/>
        <v>26030</v>
      </c>
    </row>
    <row r="109" spans="1:6" ht="12.95" customHeight="1">
      <c r="A109" s="4" t="s">
        <v>6</v>
      </c>
      <c r="B109" s="4" t="s">
        <v>56</v>
      </c>
      <c r="C109" s="6">
        <v>100</v>
      </c>
      <c r="D109" s="4" t="s">
        <v>24</v>
      </c>
      <c r="E109" s="7">
        <v>137</v>
      </c>
      <c r="F109" s="7">
        <f t="shared" si="2"/>
        <v>13700</v>
      </c>
    </row>
    <row r="110" spans="1:6" ht="12.95" customHeight="1">
      <c r="A110" s="4" t="s">
        <v>6</v>
      </c>
      <c r="B110" s="4" t="s">
        <v>56</v>
      </c>
      <c r="C110" s="6">
        <v>60</v>
      </c>
      <c r="D110" s="4" t="s">
        <v>24</v>
      </c>
      <c r="E110" s="7">
        <v>137</v>
      </c>
      <c r="F110" s="7">
        <f t="shared" si="2"/>
        <v>8220</v>
      </c>
    </row>
    <row r="111" spans="1:6" ht="12.95" customHeight="1">
      <c r="A111" s="4" t="s">
        <v>6</v>
      </c>
      <c r="B111" s="4" t="s">
        <v>56</v>
      </c>
      <c r="C111" s="6">
        <v>40</v>
      </c>
      <c r="D111" s="4" t="s">
        <v>24</v>
      </c>
      <c r="E111" s="7">
        <v>137</v>
      </c>
      <c r="F111" s="7">
        <f t="shared" si="2"/>
        <v>5480</v>
      </c>
    </row>
    <row r="112" spans="1:6" ht="12.95" customHeight="1">
      <c r="A112" s="4" t="s">
        <v>6</v>
      </c>
      <c r="B112" s="4" t="s">
        <v>56</v>
      </c>
      <c r="C112" s="6">
        <v>40</v>
      </c>
      <c r="D112" s="4" t="s">
        <v>24</v>
      </c>
      <c r="E112" s="7">
        <v>137</v>
      </c>
      <c r="F112" s="7">
        <f t="shared" si="2"/>
        <v>5480</v>
      </c>
    </row>
    <row r="113" spans="1:6" ht="12.95" customHeight="1">
      <c r="A113" s="4" t="s">
        <v>6</v>
      </c>
      <c r="B113" s="4" t="s">
        <v>56</v>
      </c>
      <c r="C113" s="6">
        <v>30</v>
      </c>
      <c r="D113" s="4" t="s">
        <v>24</v>
      </c>
      <c r="E113" s="7">
        <v>137</v>
      </c>
      <c r="F113" s="7">
        <f t="shared" si="2"/>
        <v>4110</v>
      </c>
    </row>
    <row r="114" spans="1:6" ht="12.95" customHeight="1">
      <c r="A114" s="4" t="s">
        <v>6</v>
      </c>
      <c r="B114" s="4" t="s">
        <v>56</v>
      </c>
      <c r="C114" s="6">
        <v>30</v>
      </c>
      <c r="D114" s="4" t="s">
        <v>24</v>
      </c>
      <c r="E114" s="7">
        <v>137</v>
      </c>
      <c r="F114" s="7">
        <f t="shared" si="2"/>
        <v>4110</v>
      </c>
    </row>
    <row r="115" spans="1:6" ht="12.95" customHeight="1">
      <c r="A115" s="4" t="s">
        <v>6</v>
      </c>
      <c r="B115" s="4" t="s">
        <v>56</v>
      </c>
      <c r="C115" s="6">
        <v>20</v>
      </c>
      <c r="D115" s="4" t="s">
        <v>24</v>
      </c>
      <c r="E115" s="7">
        <v>137</v>
      </c>
      <c r="F115" s="7">
        <f t="shared" si="2"/>
        <v>2740</v>
      </c>
    </row>
    <row r="116" spans="1:6" ht="12.95" customHeight="1">
      <c r="A116" s="4" t="s">
        <v>6</v>
      </c>
      <c r="B116" s="4" t="s">
        <v>56</v>
      </c>
      <c r="C116" s="6">
        <v>20</v>
      </c>
      <c r="D116" s="4" t="s">
        <v>24</v>
      </c>
      <c r="E116" s="7">
        <v>137</v>
      </c>
      <c r="F116" s="7">
        <f t="shared" si="2"/>
        <v>2740</v>
      </c>
    </row>
    <row r="117" spans="1:6" ht="12.95" customHeight="1">
      <c r="A117" s="4" t="s">
        <v>6</v>
      </c>
      <c r="B117" s="4" t="s">
        <v>56</v>
      </c>
      <c r="C117" s="6">
        <v>20</v>
      </c>
      <c r="D117" s="4" t="s">
        <v>24</v>
      </c>
      <c r="E117" s="7">
        <v>137</v>
      </c>
      <c r="F117" s="7">
        <f t="shared" si="2"/>
        <v>2740</v>
      </c>
    </row>
    <row r="118" spans="1:6" ht="12.95" customHeight="1">
      <c r="A118" s="4" t="s">
        <v>6</v>
      </c>
      <c r="B118" s="4" t="s">
        <v>56</v>
      </c>
      <c r="C118" s="6">
        <v>20</v>
      </c>
      <c r="D118" s="4" t="s">
        <v>24</v>
      </c>
      <c r="E118" s="7">
        <v>137</v>
      </c>
      <c r="F118" s="7">
        <f t="shared" si="2"/>
        <v>2740</v>
      </c>
    </row>
    <row r="119" spans="1:6" ht="12.95" customHeight="1">
      <c r="A119" s="4" t="s">
        <v>6</v>
      </c>
      <c r="B119" s="4" t="s">
        <v>56</v>
      </c>
      <c r="C119" s="6">
        <v>12</v>
      </c>
      <c r="D119" s="4" t="s">
        <v>24</v>
      </c>
      <c r="E119" s="7">
        <v>137</v>
      </c>
      <c r="F119" s="7">
        <f t="shared" si="2"/>
        <v>1644</v>
      </c>
    </row>
    <row r="120" spans="1:6" ht="12.95" customHeight="1">
      <c r="A120" s="4" t="s">
        <v>6</v>
      </c>
      <c r="B120" s="4" t="s">
        <v>56</v>
      </c>
      <c r="C120" s="6">
        <v>10</v>
      </c>
      <c r="D120" s="4" t="s">
        <v>24</v>
      </c>
      <c r="E120" s="7">
        <v>137</v>
      </c>
      <c r="F120" s="7">
        <f t="shared" si="2"/>
        <v>1370</v>
      </c>
    </row>
    <row r="121" spans="1:6" ht="12.95" customHeight="1">
      <c r="A121" s="4" t="s">
        <v>6</v>
      </c>
      <c r="B121" s="4" t="s">
        <v>57</v>
      </c>
      <c r="C121" s="6">
        <v>100</v>
      </c>
      <c r="D121" s="4" t="s">
        <v>24</v>
      </c>
      <c r="E121" s="7">
        <v>1634</v>
      </c>
      <c r="F121" s="7">
        <f t="shared" si="2"/>
        <v>163400</v>
      </c>
    </row>
    <row r="122" spans="1:6" ht="12.95" customHeight="1">
      <c r="A122" s="4" t="s">
        <v>6</v>
      </c>
      <c r="B122" s="4" t="s">
        <v>58</v>
      </c>
      <c r="C122" s="6">
        <v>70</v>
      </c>
      <c r="D122" s="4" t="s">
        <v>24</v>
      </c>
      <c r="E122" s="7">
        <v>137</v>
      </c>
      <c r="F122" s="7">
        <f t="shared" si="2"/>
        <v>9590</v>
      </c>
    </row>
    <row r="123" spans="1:6" ht="12.95" customHeight="1">
      <c r="A123" s="4" t="s">
        <v>6</v>
      </c>
      <c r="B123" s="4" t="s">
        <v>58</v>
      </c>
      <c r="C123" s="6">
        <v>50</v>
      </c>
      <c r="D123" s="4" t="s">
        <v>24</v>
      </c>
      <c r="E123" s="7">
        <v>137</v>
      </c>
      <c r="F123" s="7">
        <f t="shared" si="2"/>
        <v>6850</v>
      </c>
    </row>
    <row r="124" spans="1:6" ht="12.95" customHeight="1">
      <c r="A124" s="4" t="s">
        <v>6</v>
      </c>
      <c r="B124" s="4" t="s">
        <v>58</v>
      </c>
      <c r="C124" s="6">
        <v>30</v>
      </c>
      <c r="D124" s="4" t="s">
        <v>24</v>
      </c>
      <c r="E124" s="7">
        <v>137</v>
      </c>
      <c r="F124" s="7">
        <f t="shared" si="2"/>
        <v>4110</v>
      </c>
    </row>
    <row r="125" spans="1:6" ht="12.95" customHeight="1">
      <c r="A125" s="4" t="s">
        <v>6</v>
      </c>
      <c r="B125" s="4" t="s">
        <v>58</v>
      </c>
      <c r="C125" s="6">
        <v>20</v>
      </c>
      <c r="D125" s="4" t="s">
        <v>24</v>
      </c>
      <c r="E125" s="7">
        <v>137</v>
      </c>
      <c r="F125" s="7">
        <f t="shared" si="2"/>
        <v>2740</v>
      </c>
    </row>
    <row r="126" spans="1:6" ht="12.95" customHeight="1">
      <c r="A126" s="4" t="s">
        <v>6</v>
      </c>
      <c r="B126" s="4" t="s">
        <v>58</v>
      </c>
      <c r="C126" s="6">
        <v>12</v>
      </c>
      <c r="D126" s="4" t="s">
        <v>24</v>
      </c>
      <c r="E126" s="7">
        <v>137</v>
      </c>
      <c r="F126" s="7">
        <f t="shared" si="2"/>
        <v>1644</v>
      </c>
    </row>
    <row r="127" spans="1:6" ht="12.95" customHeight="1">
      <c r="A127" s="4" t="s">
        <v>6</v>
      </c>
      <c r="B127" s="4" t="s">
        <v>59</v>
      </c>
      <c r="C127" s="6">
        <v>20</v>
      </c>
      <c r="D127" s="4" t="s">
        <v>24</v>
      </c>
      <c r="E127" s="7">
        <v>214</v>
      </c>
      <c r="F127" s="7">
        <f t="shared" si="2"/>
        <v>4280</v>
      </c>
    </row>
    <row r="128" spans="1:6" ht="12.95" customHeight="1">
      <c r="A128" s="4" t="s">
        <v>6</v>
      </c>
      <c r="B128" s="4" t="s">
        <v>60</v>
      </c>
      <c r="C128" s="6">
        <v>10</v>
      </c>
      <c r="D128" s="4" t="s">
        <v>24</v>
      </c>
      <c r="E128" s="7">
        <v>425</v>
      </c>
      <c r="F128" s="7">
        <f t="shared" si="2"/>
        <v>4250</v>
      </c>
    </row>
    <row r="129" spans="1:6" ht="12.95" customHeight="1">
      <c r="A129" s="4" t="s">
        <v>6</v>
      </c>
      <c r="B129" s="4" t="s">
        <v>61</v>
      </c>
      <c r="C129" s="6">
        <v>48</v>
      </c>
      <c r="D129" s="4" t="s">
        <v>24</v>
      </c>
      <c r="E129" s="7">
        <v>201</v>
      </c>
      <c r="F129" s="7">
        <f t="shared" si="2"/>
        <v>9648</v>
      </c>
    </row>
    <row r="130" spans="1:6" ht="12.95" customHeight="1">
      <c r="A130" s="4" t="s">
        <v>6</v>
      </c>
      <c r="B130" s="4" t="s">
        <v>62</v>
      </c>
      <c r="C130" s="6">
        <v>200</v>
      </c>
      <c r="D130" s="4" t="s">
        <v>24</v>
      </c>
      <c r="E130" s="7">
        <v>201</v>
      </c>
      <c r="F130" s="7">
        <f t="shared" si="2"/>
        <v>40200</v>
      </c>
    </row>
    <row r="131" spans="1:6" ht="12.95" customHeight="1">
      <c r="A131" s="4" t="s">
        <v>6</v>
      </c>
      <c r="B131" s="4" t="s">
        <v>62</v>
      </c>
      <c r="C131" s="6">
        <v>100</v>
      </c>
      <c r="D131" s="4" t="s">
        <v>24</v>
      </c>
      <c r="E131" s="7">
        <v>201</v>
      </c>
      <c r="F131" s="7">
        <f t="shared" si="2"/>
        <v>20100</v>
      </c>
    </row>
    <row r="132" spans="1:6" ht="12.95" customHeight="1">
      <c r="A132" s="4" t="s">
        <v>6</v>
      </c>
      <c r="B132" s="4" t="s">
        <v>62</v>
      </c>
      <c r="C132" s="6">
        <v>48</v>
      </c>
      <c r="D132" s="4" t="s">
        <v>24</v>
      </c>
      <c r="E132" s="7">
        <v>201</v>
      </c>
      <c r="F132" s="7">
        <f t="shared" si="2"/>
        <v>9648</v>
      </c>
    </row>
    <row r="133" spans="1:6" ht="12.95" customHeight="1">
      <c r="A133" s="4" t="s">
        <v>6</v>
      </c>
      <c r="B133" s="4" t="s">
        <v>63</v>
      </c>
      <c r="C133" s="6">
        <v>48</v>
      </c>
      <c r="D133" s="4" t="s">
        <v>24</v>
      </c>
      <c r="E133" s="7">
        <v>201</v>
      </c>
      <c r="F133" s="7">
        <f t="shared" si="2"/>
        <v>9648</v>
      </c>
    </row>
    <row r="134" spans="1:6" ht="12.95" customHeight="1">
      <c r="A134" s="4" t="s">
        <v>6</v>
      </c>
      <c r="B134" s="4" t="s">
        <v>64</v>
      </c>
      <c r="C134" s="6">
        <v>400</v>
      </c>
      <c r="D134" s="4" t="s">
        <v>24</v>
      </c>
      <c r="E134" s="7">
        <v>233</v>
      </c>
      <c r="F134" s="7">
        <f t="shared" si="2"/>
        <v>93200</v>
      </c>
    </row>
    <row r="135" spans="1:6" ht="12.95" customHeight="1">
      <c r="A135" s="4" t="s">
        <v>6</v>
      </c>
      <c r="B135" s="4" t="s">
        <v>64</v>
      </c>
      <c r="C135" s="6">
        <v>60</v>
      </c>
      <c r="D135" s="4" t="s">
        <v>24</v>
      </c>
      <c r="E135" s="7">
        <v>233</v>
      </c>
      <c r="F135" s="7">
        <f t="shared" si="2"/>
        <v>13980</v>
      </c>
    </row>
    <row r="136" spans="1:6" ht="12.95" customHeight="1">
      <c r="A136" s="4" t="s">
        <v>6</v>
      </c>
      <c r="B136" s="4" t="s">
        <v>65</v>
      </c>
      <c r="C136" s="6">
        <v>300</v>
      </c>
      <c r="D136" s="4" t="s">
        <v>24</v>
      </c>
      <c r="E136" s="7">
        <v>1174</v>
      </c>
      <c r="F136" s="7">
        <f t="shared" si="2"/>
        <v>352200</v>
      </c>
    </row>
    <row r="137" spans="1:6" ht="12.95" customHeight="1">
      <c r="A137" s="4" t="s">
        <v>6</v>
      </c>
      <c r="B137" s="4" t="s">
        <v>66</v>
      </c>
      <c r="C137" s="6">
        <v>1200</v>
      </c>
      <c r="D137" s="4"/>
      <c r="E137" s="7">
        <v>434</v>
      </c>
      <c r="F137" s="7">
        <f t="shared" si="2"/>
        <v>520800</v>
      </c>
    </row>
    <row r="138" spans="1:6" ht="12.95" customHeight="1">
      <c r="A138" s="4" t="s">
        <v>6</v>
      </c>
      <c r="B138" s="4" t="s">
        <v>67</v>
      </c>
      <c r="C138" s="6">
        <v>2000</v>
      </c>
      <c r="D138" s="4" t="s">
        <v>24</v>
      </c>
      <c r="E138" s="7">
        <v>75</v>
      </c>
      <c r="F138" s="7">
        <f t="shared" si="2"/>
        <v>150000</v>
      </c>
    </row>
    <row r="139" spans="1:6" ht="12.95" customHeight="1">
      <c r="A139" s="4" t="s">
        <v>6</v>
      </c>
      <c r="B139" s="4" t="s">
        <v>68</v>
      </c>
      <c r="C139" s="6">
        <v>1000</v>
      </c>
      <c r="D139" s="4" t="s">
        <v>24</v>
      </c>
      <c r="E139" s="7">
        <v>131</v>
      </c>
      <c r="F139" s="7">
        <f t="shared" si="2"/>
        <v>131000</v>
      </c>
    </row>
    <row r="140" spans="1:6" ht="12.95" customHeight="1">
      <c r="A140" s="4" t="s">
        <v>6</v>
      </c>
      <c r="B140" s="4" t="s">
        <v>68</v>
      </c>
      <c r="C140" s="6">
        <v>400</v>
      </c>
      <c r="D140" s="4" t="s">
        <v>24</v>
      </c>
      <c r="E140" s="7">
        <v>131</v>
      </c>
      <c r="F140" s="7">
        <f t="shared" si="2"/>
        <v>52400</v>
      </c>
    </row>
    <row r="141" spans="1:6" ht="12.95" customHeight="1">
      <c r="A141" s="4" t="s">
        <v>6</v>
      </c>
      <c r="B141" s="4" t="s">
        <v>69</v>
      </c>
      <c r="C141" s="6">
        <v>1000</v>
      </c>
      <c r="D141" s="4"/>
      <c r="E141" s="7">
        <v>359</v>
      </c>
      <c r="F141" s="7">
        <f t="shared" si="2"/>
        <v>359000</v>
      </c>
    </row>
    <row r="142" spans="1:6" ht="12.95" customHeight="1">
      <c r="A142" s="4" t="s">
        <v>6</v>
      </c>
      <c r="B142" s="4" t="s">
        <v>70</v>
      </c>
      <c r="C142" s="6">
        <v>2500</v>
      </c>
      <c r="D142" s="4" t="s">
        <v>24</v>
      </c>
      <c r="E142" s="7">
        <v>720</v>
      </c>
      <c r="F142" s="7">
        <f t="shared" si="2"/>
        <v>1800000</v>
      </c>
    </row>
    <row r="143" spans="1:6" ht="12.95" customHeight="1">
      <c r="A143" s="4" t="s">
        <v>6</v>
      </c>
      <c r="B143" s="4" t="s">
        <v>71</v>
      </c>
      <c r="C143" s="6">
        <v>2000</v>
      </c>
      <c r="D143" s="4" t="s">
        <v>24</v>
      </c>
      <c r="E143" s="7">
        <v>770</v>
      </c>
      <c r="F143" s="7">
        <f t="shared" si="2"/>
        <v>1540000</v>
      </c>
    </row>
    <row r="144" spans="1:6" ht="12.95" customHeight="1">
      <c r="A144" s="4" t="s">
        <v>6</v>
      </c>
      <c r="B144" s="4" t="s">
        <v>72</v>
      </c>
      <c r="C144" s="6">
        <v>12</v>
      </c>
      <c r="D144" s="4" t="s">
        <v>24</v>
      </c>
      <c r="E144" s="7">
        <v>202</v>
      </c>
      <c r="F144" s="7">
        <f t="shared" si="2"/>
        <v>2424</v>
      </c>
    </row>
    <row r="145" spans="1:6" ht="12.95" customHeight="1">
      <c r="A145" s="4" t="s">
        <v>6</v>
      </c>
      <c r="B145" s="4" t="s">
        <v>73</v>
      </c>
      <c r="C145" s="6">
        <v>19</v>
      </c>
      <c r="D145" s="4" t="s">
        <v>46</v>
      </c>
      <c r="E145" s="7">
        <v>24868</v>
      </c>
      <c r="F145" s="7">
        <f t="shared" si="2"/>
        <v>472492</v>
      </c>
    </row>
    <row r="146" spans="1:6" ht="12.95" customHeight="1">
      <c r="A146" s="4" t="s">
        <v>6</v>
      </c>
      <c r="B146" s="4" t="s">
        <v>74</v>
      </c>
      <c r="C146" s="6">
        <v>800</v>
      </c>
      <c r="D146" s="4" t="s">
        <v>24</v>
      </c>
      <c r="E146" s="7">
        <v>192</v>
      </c>
      <c r="F146" s="7">
        <f t="shared" ref="F146:F208" si="4">C146*E146</f>
        <v>153600</v>
      </c>
    </row>
    <row r="147" spans="1:6" ht="12.95" customHeight="1">
      <c r="A147" s="4" t="s">
        <v>6</v>
      </c>
      <c r="B147" s="4" t="s">
        <v>74</v>
      </c>
      <c r="C147" s="6">
        <v>50</v>
      </c>
      <c r="D147" s="4" t="s">
        <v>24</v>
      </c>
      <c r="E147" s="7">
        <v>192</v>
      </c>
      <c r="F147" s="7">
        <f t="shared" si="4"/>
        <v>9600</v>
      </c>
    </row>
    <row r="148" spans="1:6" ht="12.95" customHeight="1">
      <c r="A148" s="4" t="s">
        <v>6</v>
      </c>
      <c r="B148" s="4" t="s">
        <v>74</v>
      </c>
      <c r="C148" s="6">
        <v>49</v>
      </c>
      <c r="D148" s="4" t="s">
        <v>24</v>
      </c>
      <c r="E148" s="7">
        <v>192</v>
      </c>
      <c r="F148" s="7">
        <f t="shared" si="4"/>
        <v>9408</v>
      </c>
    </row>
    <row r="149" spans="1:6" ht="12.95" customHeight="1">
      <c r="A149" s="4" t="s">
        <v>6</v>
      </c>
      <c r="B149" s="4" t="s">
        <v>74</v>
      </c>
      <c r="C149" s="6">
        <v>40</v>
      </c>
      <c r="D149" s="4" t="s">
        <v>24</v>
      </c>
      <c r="E149" s="7">
        <v>192</v>
      </c>
      <c r="F149" s="7">
        <f t="shared" si="4"/>
        <v>7680</v>
      </c>
    </row>
    <row r="150" spans="1:6" ht="12.95" customHeight="1">
      <c r="A150" s="4" t="s">
        <v>6</v>
      </c>
      <c r="B150" s="4" t="s">
        <v>74</v>
      </c>
      <c r="C150" s="6">
        <v>30</v>
      </c>
      <c r="D150" s="4" t="s">
        <v>24</v>
      </c>
      <c r="E150" s="7">
        <v>192</v>
      </c>
      <c r="F150" s="7">
        <f t="shared" si="4"/>
        <v>5760</v>
      </c>
    </row>
    <row r="151" spans="1:6" ht="12.95" customHeight="1">
      <c r="A151" s="4" t="s">
        <v>6</v>
      </c>
      <c r="B151" s="4" t="s">
        <v>74</v>
      </c>
      <c r="C151" s="6">
        <v>30</v>
      </c>
      <c r="D151" s="4" t="s">
        <v>24</v>
      </c>
      <c r="E151" s="7">
        <v>192</v>
      </c>
      <c r="F151" s="7">
        <f t="shared" si="4"/>
        <v>5760</v>
      </c>
    </row>
    <row r="152" spans="1:6" ht="12.95" customHeight="1">
      <c r="A152" s="4" t="s">
        <v>6</v>
      </c>
      <c r="B152" s="4" t="s">
        <v>74</v>
      </c>
      <c r="C152" s="6">
        <v>25</v>
      </c>
      <c r="D152" s="4" t="s">
        <v>24</v>
      </c>
      <c r="E152" s="7">
        <v>192</v>
      </c>
      <c r="F152" s="7">
        <f t="shared" si="4"/>
        <v>4800</v>
      </c>
    </row>
    <row r="153" spans="1:6" ht="12.95" customHeight="1">
      <c r="A153" s="4" t="s">
        <v>6</v>
      </c>
      <c r="B153" s="4" t="s">
        <v>74</v>
      </c>
      <c r="C153" s="6">
        <v>12</v>
      </c>
      <c r="D153" s="4" t="s">
        <v>24</v>
      </c>
      <c r="E153" s="7">
        <v>192</v>
      </c>
      <c r="F153" s="7">
        <f t="shared" si="4"/>
        <v>2304</v>
      </c>
    </row>
    <row r="154" spans="1:6" ht="12.95" customHeight="1">
      <c r="A154" s="4" t="s">
        <v>6</v>
      </c>
      <c r="B154" s="4" t="s">
        <v>74</v>
      </c>
      <c r="C154" s="6">
        <v>10</v>
      </c>
      <c r="D154" s="4" t="s">
        <v>24</v>
      </c>
      <c r="E154" s="7">
        <v>192</v>
      </c>
      <c r="F154" s="7">
        <f t="shared" si="4"/>
        <v>1920</v>
      </c>
    </row>
    <row r="155" spans="1:6" ht="12.95" customHeight="1">
      <c r="A155" s="4" t="s">
        <v>6</v>
      </c>
      <c r="B155" s="4" t="s">
        <v>74</v>
      </c>
      <c r="C155" s="6">
        <v>10</v>
      </c>
      <c r="D155" s="4" t="s">
        <v>24</v>
      </c>
      <c r="E155" s="7">
        <v>192</v>
      </c>
      <c r="F155" s="7">
        <f t="shared" si="4"/>
        <v>1920</v>
      </c>
    </row>
    <row r="156" spans="1:6" ht="12.95" customHeight="1">
      <c r="A156" s="4" t="s">
        <v>6</v>
      </c>
      <c r="B156" s="4" t="s">
        <v>74</v>
      </c>
      <c r="C156" s="6">
        <v>3</v>
      </c>
      <c r="D156" s="4" t="s">
        <v>24</v>
      </c>
      <c r="E156" s="7">
        <v>192</v>
      </c>
      <c r="F156" s="7">
        <f t="shared" si="4"/>
        <v>576</v>
      </c>
    </row>
    <row r="157" spans="1:6" ht="12.95" customHeight="1">
      <c r="A157" s="4" t="s">
        <v>6</v>
      </c>
      <c r="B157" s="4" t="s">
        <v>74</v>
      </c>
      <c r="C157" s="6">
        <v>20</v>
      </c>
      <c r="D157" s="4" t="s">
        <v>24</v>
      </c>
      <c r="E157" s="7">
        <v>310</v>
      </c>
      <c r="F157" s="7">
        <f t="shared" si="4"/>
        <v>6200</v>
      </c>
    </row>
    <row r="158" spans="1:6" ht="12.95" customHeight="1">
      <c r="A158" s="4" t="s">
        <v>6</v>
      </c>
      <c r="B158" s="4" t="s">
        <v>75</v>
      </c>
      <c r="C158" s="6">
        <v>1</v>
      </c>
      <c r="D158" s="4" t="s">
        <v>9</v>
      </c>
      <c r="E158" s="7">
        <v>1152</v>
      </c>
      <c r="F158" s="7">
        <f t="shared" si="4"/>
        <v>1152</v>
      </c>
    </row>
    <row r="159" spans="1:6" ht="12.95" customHeight="1">
      <c r="A159" s="4" t="s">
        <v>6</v>
      </c>
      <c r="B159" s="4" t="s">
        <v>75</v>
      </c>
      <c r="C159" s="6">
        <v>1</v>
      </c>
      <c r="D159" s="4" t="s">
        <v>9</v>
      </c>
      <c r="E159" s="7">
        <v>1152</v>
      </c>
      <c r="F159" s="7">
        <f t="shared" si="4"/>
        <v>1152</v>
      </c>
    </row>
    <row r="160" spans="1:6" ht="12.95" customHeight="1">
      <c r="A160" s="4" t="s">
        <v>6</v>
      </c>
      <c r="B160" s="4" t="s">
        <v>76</v>
      </c>
      <c r="C160" s="6">
        <v>5</v>
      </c>
      <c r="D160" s="4" t="s">
        <v>24</v>
      </c>
      <c r="E160" s="7">
        <v>5912</v>
      </c>
      <c r="F160" s="7">
        <f t="shared" si="4"/>
        <v>29560</v>
      </c>
    </row>
    <row r="161" spans="1:6" ht="12.95" customHeight="1">
      <c r="A161" s="4" t="s">
        <v>6</v>
      </c>
      <c r="B161" s="4" t="s">
        <v>77</v>
      </c>
      <c r="C161" s="6">
        <v>400</v>
      </c>
      <c r="D161" s="4" t="s">
        <v>24</v>
      </c>
      <c r="E161" s="7">
        <v>2356</v>
      </c>
      <c r="F161" s="7">
        <f t="shared" si="4"/>
        <v>942400</v>
      </c>
    </row>
    <row r="162" spans="1:6" ht="12.95" customHeight="1">
      <c r="A162" s="4" t="s">
        <v>6</v>
      </c>
      <c r="B162" s="4" t="s">
        <v>78</v>
      </c>
      <c r="C162" s="6">
        <v>150</v>
      </c>
      <c r="D162" s="4" t="s">
        <v>24</v>
      </c>
      <c r="E162" s="7">
        <v>1424</v>
      </c>
      <c r="F162" s="7">
        <f t="shared" si="4"/>
        <v>213600</v>
      </c>
    </row>
    <row r="163" spans="1:6" ht="12.95" customHeight="1">
      <c r="A163" s="4" t="s">
        <v>6</v>
      </c>
      <c r="B163" s="4" t="s">
        <v>79</v>
      </c>
      <c r="C163" s="6">
        <v>1</v>
      </c>
      <c r="D163" s="4" t="s">
        <v>9</v>
      </c>
      <c r="E163" s="7">
        <v>1000000</v>
      </c>
      <c r="F163" s="7">
        <f t="shared" si="4"/>
        <v>1000000</v>
      </c>
    </row>
    <row r="164" spans="1:6" ht="12.95" customHeight="1">
      <c r="A164" s="4" t="s">
        <v>6</v>
      </c>
      <c r="B164" s="4" t="s">
        <v>79</v>
      </c>
      <c r="C164" s="6">
        <v>1</v>
      </c>
      <c r="D164" s="4" t="s">
        <v>9</v>
      </c>
      <c r="E164" s="7">
        <v>1000000</v>
      </c>
      <c r="F164" s="7">
        <f t="shared" si="4"/>
        <v>1000000</v>
      </c>
    </row>
    <row r="165" spans="1:6" ht="12.95" customHeight="1">
      <c r="A165" s="4" t="s">
        <v>6</v>
      </c>
      <c r="B165" s="4" t="s">
        <v>79</v>
      </c>
      <c r="C165" s="6">
        <v>1</v>
      </c>
      <c r="D165" s="4" t="s">
        <v>9</v>
      </c>
      <c r="E165" s="7">
        <v>1000000</v>
      </c>
      <c r="F165" s="7">
        <f t="shared" si="4"/>
        <v>1000000</v>
      </c>
    </row>
    <row r="166" spans="1:6" ht="12.95" customHeight="1">
      <c r="A166" s="4" t="s">
        <v>6</v>
      </c>
      <c r="B166" s="4" t="s">
        <v>79</v>
      </c>
      <c r="C166" s="6">
        <v>1</v>
      </c>
      <c r="D166" s="4" t="s">
        <v>9</v>
      </c>
      <c r="E166" s="7">
        <v>1000000</v>
      </c>
      <c r="F166" s="7">
        <f t="shared" si="4"/>
        <v>1000000</v>
      </c>
    </row>
    <row r="167" spans="1:6" ht="12.95" customHeight="1">
      <c r="A167" s="4" t="s">
        <v>6</v>
      </c>
      <c r="B167" s="4" t="s">
        <v>79</v>
      </c>
      <c r="C167" s="6">
        <v>1</v>
      </c>
      <c r="D167" s="4" t="s">
        <v>9</v>
      </c>
      <c r="E167" s="7">
        <v>1000000</v>
      </c>
      <c r="F167" s="7">
        <f t="shared" si="4"/>
        <v>1000000</v>
      </c>
    </row>
    <row r="168" spans="1:6" ht="12.95" customHeight="1">
      <c r="A168" s="4" t="s">
        <v>6</v>
      </c>
      <c r="B168" s="4" t="s">
        <v>79</v>
      </c>
      <c r="C168" s="6">
        <v>1</v>
      </c>
      <c r="D168" s="4" t="s">
        <v>9</v>
      </c>
      <c r="E168" s="7">
        <v>1000000</v>
      </c>
      <c r="F168" s="7">
        <f t="shared" si="4"/>
        <v>1000000</v>
      </c>
    </row>
    <row r="169" spans="1:6" ht="12.95" customHeight="1">
      <c r="A169" s="4" t="s">
        <v>6</v>
      </c>
      <c r="B169" s="4" t="s">
        <v>79</v>
      </c>
      <c r="C169" s="6">
        <v>1</v>
      </c>
      <c r="D169" s="4" t="s">
        <v>9</v>
      </c>
      <c r="E169" s="7">
        <v>1000000</v>
      </c>
      <c r="F169" s="7">
        <f t="shared" si="4"/>
        <v>1000000</v>
      </c>
    </row>
    <row r="170" spans="1:6" ht="12.95" customHeight="1">
      <c r="A170" s="4" t="s">
        <v>6</v>
      </c>
      <c r="B170" s="4" t="s">
        <v>79</v>
      </c>
      <c r="C170" s="6">
        <v>1</v>
      </c>
      <c r="D170" s="4" t="s">
        <v>9</v>
      </c>
      <c r="E170" s="7">
        <v>1000000</v>
      </c>
      <c r="F170" s="7">
        <f t="shared" si="4"/>
        <v>1000000</v>
      </c>
    </row>
    <row r="171" spans="1:6" ht="12.95" customHeight="1">
      <c r="A171" s="4" t="s">
        <v>6</v>
      </c>
      <c r="B171" s="4" t="s">
        <v>79</v>
      </c>
      <c r="C171" s="6">
        <v>1</v>
      </c>
      <c r="D171" s="4" t="s">
        <v>9</v>
      </c>
      <c r="E171" s="7">
        <v>1000000</v>
      </c>
      <c r="F171" s="7">
        <f t="shared" si="4"/>
        <v>1000000</v>
      </c>
    </row>
    <row r="172" spans="1:6" ht="12.95" customHeight="1">
      <c r="A172" s="4" t="s">
        <v>6</v>
      </c>
      <c r="B172" s="4" t="s">
        <v>79</v>
      </c>
      <c r="C172" s="6">
        <v>1</v>
      </c>
      <c r="D172" s="4" t="s">
        <v>9</v>
      </c>
      <c r="E172" s="7">
        <v>1000000</v>
      </c>
      <c r="F172" s="7">
        <f t="shared" si="4"/>
        <v>1000000</v>
      </c>
    </row>
    <row r="173" spans="1:6" ht="12.95" customHeight="1">
      <c r="A173" s="4" t="s">
        <v>6</v>
      </c>
      <c r="B173" s="4" t="s">
        <v>79</v>
      </c>
      <c r="C173" s="6">
        <v>1</v>
      </c>
      <c r="D173" s="4" t="s">
        <v>9</v>
      </c>
      <c r="E173" s="7">
        <v>1000000</v>
      </c>
      <c r="F173" s="7">
        <f t="shared" si="4"/>
        <v>1000000</v>
      </c>
    </row>
    <row r="174" spans="1:6" ht="12.95" customHeight="1">
      <c r="A174" s="4" t="s">
        <v>6</v>
      </c>
      <c r="B174" s="4" t="s">
        <v>79</v>
      </c>
      <c r="C174" s="6">
        <v>1</v>
      </c>
      <c r="D174" s="4" t="s">
        <v>9</v>
      </c>
      <c r="E174" s="7">
        <v>1000000</v>
      </c>
      <c r="F174" s="7">
        <f t="shared" si="4"/>
        <v>1000000</v>
      </c>
    </row>
    <row r="175" spans="1:6" ht="12.95" customHeight="1">
      <c r="A175" s="4" t="s">
        <v>6</v>
      </c>
      <c r="B175" s="4" t="s">
        <v>79</v>
      </c>
      <c r="C175" s="6">
        <v>1</v>
      </c>
      <c r="D175" s="4" t="s">
        <v>9</v>
      </c>
      <c r="E175" s="7">
        <v>1000000</v>
      </c>
      <c r="F175" s="7">
        <f t="shared" si="4"/>
        <v>1000000</v>
      </c>
    </row>
    <row r="176" spans="1:6" ht="12.95" customHeight="1">
      <c r="A176" s="4" t="s">
        <v>6</v>
      </c>
      <c r="B176" s="4" t="s">
        <v>79</v>
      </c>
      <c r="C176" s="6">
        <v>1</v>
      </c>
      <c r="D176" s="4" t="s">
        <v>9</v>
      </c>
      <c r="E176" s="7">
        <v>1000000</v>
      </c>
      <c r="F176" s="7">
        <f t="shared" si="4"/>
        <v>1000000</v>
      </c>
    </row>
    <row r="177" spans="1:6" ht="12.95" customHeight="1">
      <c r="A177" s="4" t="s">
        <v>6</v>
      </c>
      <c r="B177" s="4" t="s">
        <v>79</v>
      </c>
      <c r="C177" s="6">
        <v>1</v>
      </c>
      <c r="D177" s="4" t="s">
        <v>9</v>
      </c>
      <c r="E177" s="7">
        <v>1000000</v>
      </c>
      <c r="F177" s="7">
        <f t="shared" si="4"/>
        <v>1000000</v>
      </c>
    </row>
    <row r="178" spans="1:6" ht="12.95" customHeight="1">
      <c r="A178" s="4" t="s">
        <v>6</v>
      </c>
      <c r="B178" s="4" t="s">
        <v>79</v>
      </c>
      <c r="C178" s="6">
        <v>1</v>
      </c>
      <c r="D178" s="4" t="s">
        <v>9</v>
      </c>
      <c r="E178" s="7">
        <v>1000000</v>
      </c>
      <c r="F178" s="7">
        <f t="shared" si="4"/>
        <v>1000000</v>
      </c>
    </row>
    <row r="179" spans="1:6" ht="12.95" customHeight="1">
      <c r="A179" s="4" t="s">
        <v>6</v>
      </c>
      <c r="B179" s="4" t="s">
        <v>79</v>
      </c>
      <c r="C179" s="6">
        <v>1</v>
      </c>
      <c r="D179" s="4" t="s">
        <v>9</v>
      </c>
      <c r="E179" s="7">
        <v>1000000</v>
      </c>
      <c r="F179" s="7">
        <f t="shared" si="4"/>
        <v>1000000</v>
      </c>
    </row>
    <row r="180" spans="1:6" ht="12.95" customHeight="1">
      <c r="A180" s="4" t="s">
        <v>6</v>
      </c>
      <c r="B180" s="4" t="s">
        <v>79</v>
      </c>
      <c r="C180" s="6">
        <v>1</v>
      </c>
      <c r="D180" s="4" t="s">
        <v>9</v>
      </c>
      <c r="E180" s="7">
        <v>1000000</v>
      </c>
      <c r="F180" s="7">
        <f t="shared" si="4"/>
        <v>1000000</v>
      </c>
    </row>
    <row r="181" spans="1:6" ht="12.95" customHeight="1">
      <c r="A181" s="4" t="s">
        <v>6</v>
      </c>
      <c r="B181" s="4" t="s">
        <v>80</v>
      </c>
      <c r="C181" s="6">
        <v>1</v>
      </c>
      <c r="D181" s="4" t="s">
        <v>9</v>
      </c>
      <c r="E181" s="7">
        <v>21903653</v>
      </c>
      <c r="F181" s="7">
        <f>C181*E181</f>
        <v>21903653</v>
      </c>
    </row>
    <row r="182" spans="1:6" ht="12.95" customHeight="1">
      <c r="A182" s="4" t="s">
        <v>6</v>
      </c>
      <c r="B182" s="4" t="s">
        <v>81</v>
      </c>
      <c r="C182" s="6">
        <v>10</v>
      </c>
      <c r="D182" s="4"/>
      <c r="E182" s="7">
        <v>2000000</v>
      </c>
      <c r="F182" s="7">
        <f t="shared" si="4"/>
        <v>20000000</v>
      </c>
    </row>
    <row r="183" spans="1:6" ht="12.95" customHeight="1">
      <c r="A183" s="4" t="s">
        <v>6</v>
      </c>
      <c r="B183" s="4" t="s">
        <v>81</v>
      </c>
      <c r="C183" s="6">
        <v>1</v>
      </c>
      <c r="D183" s="4" t="s">
        <v>9</v>
      </c>
      <c r="E183" s="7">
        <v>15000000</v>
      </c>
      <c r="F183" s="7">
        <f t="shared" si="4"/>
        <v>15000000</v>
      </c>
    </row>
    <row r="184" spans="1:6" ht="12.95" customHeight="1">
      <c r="A184" s="4" t="s">
        <v>6</v>
      </c>
      <c r="B184" s="4" t="s">
        <v>82</v>
      </c>
      <c r="C184" s="6">
        <v>4</v>
      </c>
      <c r="D184" s="4" t="s">
        <v>24</v>
      </c>
      <c r="E184" s="7">
        <v>1770</v>
      </c>
      <c r="F184" s="7">
        <f t="shared" si="4"/>
        <v>7080</v>
      </c>
    </row>
    <row r="185" spans="1:6" ht="12.95" customHeight="1">
      <c r="A185" s="4" t="s">
        <v>6</v>
      </c>
      <c r="B185" s="4" t="s">
        <v>83</v>
      </c>
      <c r="C185" s="6">
        <v>100</v>
      </c>
      <c r="D185" s="4" t="s">
        <v>24</v>
      </c>
      <c r="E185" s="7">
        <v>109</v>
      </c>
      <c r="F185" s="7">
        <f t="shared" si="4"/>
        <v>10900</v>
      </c>
    </row>
    <row r="186" spans="1:6" ht="12.95" customHeight="1">
      <c r="A186" s="4" t="s">
        <v>6</v>
      </c>
      <c r="B186" s="4" t="s">
        <v>83</v>
      </c>
      <c r="C186" s="6">
        <v>20</v>
      </c>
      <c r="D186" s="4" t="s">
        <v>24</v>
      </c>
      <c r="E186" s="7">
        <v>109</v>
      </c>
      <c r="F186" s="7">
        <f t="shared" si="4"/>
        <v>2180</v>
      </c>
    </row>
    <row r="187" spans="1:6" ht="12.95" customHeight="1">
      <c r="A187" s="4" t="s">
        <v>6</v>
      </c>
      <c r="B187" s="4" t="s">
        <v>84</v>
      </c>
      <c r="C187" s="6">
        <v>180</v>
      </c>
      <c r="D187" s="4" t="s">
        <v>24</v>
      </c>
      <c r="E187" s="7">
        <v>440</v>
      </c>
      <c r="F187" s="7">
        <f t="shared" si="4"/>
        <v>79200</v>
      </c>
    </row>
    <row r="188" spans="1:6" ht="12.95" customHeight="1">
      <c r="A188" s="4" t="s">
        <v>6</v>
      </c>
      <c r="B188" s="4" t="s">
        <v>85</v>
      </c>
      <c r="C188" s="6">
        <v>200</v>
      </c>
      <c r="D188" s="4" t="s">
        <v>24</v>
      </c>
      <c r="E188" s="7">
        <v>111</v>
      </c>
      <c r="F188" s="7">
        <f t="shared" si="4"/>
        <v>22200</v>
      </c>
    </row>
    <row r="189" spans="1:6" ht="12.95" customHeight="1">
      <c r="A189" s="4" t="s">
        <v>6</v>
      </c>
      <c r="B189" s="4" t="s">
        <v>85</v>
      </c>
      <c r="C189" s="6">
        <v>70</v>
      </c>
      <c r="D189" s="4" t="s">
        <v>24</v>
      </c>
      <c r="E189" s="7">
        <v>111</v>
      </c>
      <c r="F189" s="7">
        <f t="shared" si="4"/>
        <v>7770</v>
      </c>
    </row>
    <row r="190" spans="1:6" ht="12.95" customHeight="1">
      <c r="A190" s="4" t="s">
        <v>6</v>
      </c>
      <c r="B190" s="4" t="s">
        <v>85</v>
      </c>
      <c r="C190" s="6">
        <v>40</v>
      </c>
      <c r="D190" s="4" t="s">
        <v>24</v>
      </c>
      <c r="E190" s="7">
        <v>111</v>
      </c>
      <c r="F190" s="7">
        <f t="shared" si="4"/>
        <v>4440</v>
      </c>
    </row>
    <row r="191" spans="1:6" ht="12.95" customHeight="1">
      <c r="A191" s="4" t="s">
        <v>6</v>
      </c>
      <c r="B191" s="4" t="s">
        <v>85</v>
      </c>
      <c r="C191" s="6">
        <v>20</v>
      </c>
      <c r="D191" s="4" t="s">
        <v>24</v>
      </c>
      <c r="E191" s="7">
        <v>111</v>
      </c>
      <c r="F191" s="7">
        <f t="shared" si="4"/>
        <v>2220</v>
      </c>
    </row>
    <row r="192" spans="1:6" ht="12.95" customHeight="1">
      <c r="A192" s="4" t="s">
        <v>6</v>
      </c>
      <c r="B192" s="4" t="s">
        <v>86</v>
      </c>
      <c r="C192" s="6">
        <v>70</v>
      </c>
      <c r="D192" s="4" t="s">
        <v>24</v>
      </c>
      <c r="E192" s="7">
        <v>100</v>
      </c>
      <c r="F192" s="7">
        <f t="shared" si="4"/>
        <v>7000</v>
      </c>
    </row>
    <row r="193" spans="1:6" ht="12.95" customHeight="1">
      <c r="A193" s="4" t="s">
        <v>6</v>
      </c>
      <c r="B193" s="4" t="s">
        <v>87</v>
      </c>
      <c r="C193" s="6">
        <v>20</v>
      </c>
      <c r="D193" s="4" t="s">
        <v>24</v>
      </c>
      <c r="E193" s="7">
        <v>100</v>
      </c>
      <c r="F193" s="7">
        <f t="shared" si="4"/>
        <v>2000</v>
      </c>
    </row>
    <row r="194" spans="1:6" ht="12.95" customHeight="1">
      <c r="A194" s="4" t="s">
        <v>6</v>
      </c>
      <c r="B194" s="4" t="s">
        <v>87</v>
      </c>
      <c r="C194" s="6">
        <v>15</v>
      </c>
      <c r="D194" s="4" t="s">
        <v>24</v>
      </c>
      <c r="E194" s="7">
        <v>100</v>
      </c>
      <c r="F194" s="7">
        <f t="shared" si="4"/>
        <v>1500</v>
      </c>
    </row>
    <row r="195" spans="1:6" ht="12.95" customHeight="1">
      <c r="A195" s="4" t="s">
        <v>6</v>
      </c>
      <c r="B195" s="4" t="s">
        <v>88</v>
      </c>
      <c r="C195" s="6">
        <v>50</v>
      </c>
      <c r="D195" s="4" t="s">
        <v>24</v>
      </c>
      <c r="E195" s="7">
        <v>107</v>
      </c>
      <c r="F195" s="7">
        <f t="shared" si="4"/>
        <v>5350</v>
      </c>
    </row>
    <row r="196" spans="1:6" ht="12.95" customHeight="1">
      <c r="A196" s="4" t="s">
        <v>6</v>
      </c>
      <c r="B196" s="4" t="s">
        <v>88</v>
      </c>
      <c r="C196" s="6">
        <v>50</v>
      </c>
      <c r="D196" s="4" t="s">
        <v>24</v>
      </c>
      <c r="E196" s="7">
        <v>107</v>
      </c>
      <c r="F196" s="7">
        <f t="shared" si="4"/>
        <v>5350</v>
      </c>
    </row>
    <row r="197" spans="1:6" ht="12.95" customHeight="1">
      <c r="A197" s="4" t="s">
        <v>6</v>
      </c>
      <c r="B197" s="4" t="s">
        <v>88</v>
      </c>
      <c r="C197" s="6">
        <v>20</v>
      </c>
      <c r="D197" s="4" t="s">
        <v>24</v>
      </c>
      <c r="E197" s="7">
        <v>107</v>
      </c>
      <c r="F197" s="7">
        <f t="shared" si="4"/>
        <v>2140</v>
      </c>
    </row>
    <row r="198" spans="1:6" ht="12.95" customHeight="1">
      <c r="A198" s="4" t="s">
        <v>6</v>
      </c>
      <c r="B198" s="4" t="s">
        <v>88</v>
      </c>
      <c r="C198" s="6">
        <v>15</v>
      </c>
      <c r="D198" s="4" t="s">
        <v>24</v>
      </c>
      <c r="E198" s="7">
        <v>107</v>
      </c>
      <c r="F198" s="7">
        <f t="shared" si="4"/>
        <v>1605</v>
      </c>
    </row>
    <row r="199" spans="1:6" ht="12.95" customHeight="1">
      <c r="A199" s="4" t="s">
        <v>6</v>
      </c>
      <c r="B199" s="4" t="s">
        <v>89</v>
      </c>
      <c r="C199" s="6">
        <v>200</v>
      </c>
      <c r="D199" s="4" t="s">
        <v>24</v>
      </c>
      <c r="E199" s="7">
        <v>197</v>
      </c>
      <c r="F199" s="7">
        <f t="shared" si="4"/>
        <v>39400</v>
      </c>
    </row>
    <row r="200" spans="1:6" ht="12.95" customHeight="1">
      <c r="A200" s="4" t="s">
        <v>6</v>
      </c>
      <c r="B200" s="4" t="s">
        <v>90</v>
      </c>
      <c r="C200" s="6">
        <v>70</v>
      </c>
      <c r="D200" s="4" t="s">
        <v>24</v>
      </c>
      <c r="E200" s="7">
        <v>694</v>
      </c>
      <c r="F200" s="7">
        <f t="shared" si="4"/>
        <v>48580</v>
      </c>
    </row>
    <row r="201" spans="1:6" ht="12.95" customHeight="1">
      <c r="A201" s="4" t="s">
        <v>6</v>
      </c>
      <c r="B201" s="4" t="s">
        <v>90</v>
      </c>
      <c r="C201" s="6">
        <v>30</v>
      </c>
      <c r="D201" s="4" t="s">
        <v>24</v>
      </c>
      <c r="E201" s="7">
        <v>694</v>
      </c>
      <c r="F201" s="7">
        <f t="shared" si="4"/>
        <v>20820</v>
      </c>
    </row>
    <row r="202" spans="1:6" ht="12.95" customHeight="1">
      <c r="A202" s="4" t="s">
        <v>6</v>
      </c>
      <c r="B202" s="4" t="s">
        <v>91</v>
      </c>
      <c r="C202" s="6">
        <v>24</v>
      </c>
      <c r="D202" s="4" t="s">
        <v>24</v>
      </c>
      <c r="E202" s="7">
        <v>301</v>
      </c>
      <c r="F202" s="7">
        <f t="shared" si="4"/>
        <v>7224</v>
      </c>
    </row>
    <row r="203" spans="1:6" ht="12.95" customHeight="1">
      <c r="A203" s="4" t="s">
        <v>6</v>
      </c>
      <c r="B203" s="4" t="s">
        <v>92</v>
      </c>
      <c r="C203" s="6">
        <v>30</v>
      </c>
      <c r="D203" s="4" t="s">
        <v>24</v>
      </c>
      <c r="E203" s="7">
        <v>125</v>
      </c>
      <c r="F203" s="7">
        <f t="shared" si="4"/>
        <v>3750</v>
      </c>
    </row>
    <row r="204" spans="1:6" ht="12.95" customHeight="1">
      <c r="A204" s="4" t="s">
        <v>6</v>
      </c>
      <c r="B204" s="4" t="s">
        <v>93</v>
      </c>
      <c r="C204" s="6">
        <v>40</v>
      </c>
      <c r="D204" s="4" t="s">
        <v>24</v>
      </c>
      <c r="E204" s="7">
        <v>1391</v>
      </c>
      <c r="F204" s="7">
        <f t="shared" si="4"/>
        <v>55640</v>
      </c>
    </row>
    <row r="205" spans="1:6" ht="12.95" customHeight="1">
      <c r="A205" s="4" t="s">
        <v>6</v>
      </c>
      <c r="B205" s="4" t="s">
        <v>94</v>
      </c>
      <c r="C205" s="6">
        <v>30</v>
      </c>
      <c r="D205" s="4" t="s">
        <v>24</v>
      </c>
      <c r="E205" s="7">
        <v>2315</v>
      </c>
      <c r="F205" s="7">
        <f t="shared" si="4"/>
        <v>69450</v>
      </c>
    </row>
    <row r="206" spans="1:6" ht="12.95" customHeight="1">
      <c r="A206" s="4" t="s">
        <v>6</v>
      </c>
      <c r="B206" s="4" t="s">
        <v>95</v>
      </c>
      <c r="C206" s="6">
        <v>2</v>
      </c>
      <c r="D206" s="4" t="s">
        <v>24</v>
      </c>
      <c r="E206" s="7">
        <v>82706</v>
      </c>
      <c r="F206" s="7">
        <f t="shared" si="4"/>
        <v>165412</v>
      </c>
    </row>
    <row r="207" spans="1:6" ht="12.95" customHeight="1">
      <c r="A207" s="4" t="s">
        <v>6</v>
      </c>
      <c r="B207" s="4" t="s">
        <v>96</v>
      </c>
      <c r="C207" s="6">
        <v>50</v>
      </c>
      <c r="D207" s="4" t="s">
        <v>24</v>
      </c>
      <c r="E207" s="7">
        <v>536</v>
      </c>
      <c r="F207" s="7">
        <f t="shared" si="4"/>
        <v>26800</v>
      </c>
    </row>
    <row r="208" spans="1:6" ht="12.95" customHeight="1">
      <c r="A208" s="4" t="s">
        <v>6</v>
      </c>
      <c r="B208" s="4" t="s">
        <v>97</v>
      </c>
      <c r="C208" s="6">
        <v>20</v>
      </c>
      <c r="D208" s="4" t="s">
        <v>98</v>
      </c>
      <c r="E208" s="7">
        <v>617</v>
      </c>
      <c r="F208" s="7">
        <f t="shared" si="4"/>
        <v>12340</v>
      </c>
    </row>
    <row r="209" spans="1:6" ht="12.95" customHeight="1">
      <c r="A209" s="4" t="s">
        <v>6</v>
      </c>
      <c r="B209" s="4" t="s">
        <v>99</v>
      </c>
      <c r="C209" s="6">
        <v>30</v>
      </c>
      <c r="D209" s="4" t="s">
        <v>24</v>
      </c>
      <c r="E209" s="7">
        <v>6924</v>
      </c>
      <c r="F209" s="7">
        <f t="shared" ref="F209:F272" si="5">C209*E209</f>
        <v>207720</v>
      </c>
    </row>
    <row r="210" spans="1:6" ht="12.95" customHeight="1">
      <c r="A210" s="4" t="s">
        <v>6</v>
      </c>
      <c r="B210" s="4" t="s">
        <v>100</v>
      </c>
      <c r="C210" s="6">
        <v>100</v>
      </c>
      <c r="D210" s="4"/>
      <c r="E210" s="7">
        <v>1015</v>
      </c>
      <c r="F210" s="7">
        <f t="shared" si="5"/>
        <v>101500</v>
      </c>
    </row>
    <row r="211" spans="1:6" ht="12.95" customHeight="1">
      <c r="A211" s="4" t="s">
        <v>6</v>
      </c>
      <c r="B211" s="4" t="s">
        <v>101</v>
      </c>
      <c r="C211" s="6">
        <v>150</v>
      </c>
      <c r="D211" s="4"/>
      <c r="E211" s="7">
        <v>1018</v>
      </c>
      <c r="F211" s="7">
        <f t="shared" si="5"/>
        <v>152700</v>
      </c>
    </row>
    <row r="212" spans="1:6" ht="12.95" customHeight="1">
      <c r="A212" s="4" t="s">
        <v>6</v>
      </c>
      <c r="B212" s="4" t="s">
        <v>102</v>
      </c>
      <c r="C212" s="6">
        <v>6000</v>
      </c>
      <c r="D212" s="4" t="s">
        <v>24</v>
      </c>
      <c r="E212" s="7">
        <v>674</v>
      </c>
      <c r="F212" s="7">
        <f t="shared" si="5"/>
        <v>4044000</v>
      </c>
    </row>
    <row r="213" spans="1:6" ht="12.95" customHeight="1">
      <c r="A213" s="4" t="s">
        <v>6</v>
      </c>
      <c r="B213" s="4" t="s">
        <v>102</v>
      </c>
      <c r="C213" s="6">
        <v>200</v>
      </c>
      <c r="D213" s="4" t="s">
        <v>24</v>
      </c>
      <c r="E213" s="7">
        <v>674</v>
      </c>
      <c r="F213" s="7">
        <f t="shared" si="5"/>
        <v>134800</v>
      </c>
    </row>
    <row r="214" spans="1:6" ht="12.95" customHeight="1">
      <c r="A214" s="4" t="s">
        <v>6</v>
      </c>
      <c r="B214" s="4" t="s">
        <v>102</v>
      </c>
      <c r="C214" s="6">
        <v>15</v>
      </c>
      <c r="D214" s="4" t="s">
        <v>24</v>
      </c>
      <c r="E214" s="7">
        <v>674</v>
      </c>
      <c r="F214" s="7">
        <f t="shared" si="5"/>
        <v>10110</v>
      </c>
    </row>
    <row r="215" spans="1:6" ht="12.95" customHeight="1">
      <c r="A215" s="4" t="s">
        <v>6</v>
      </c>
      <c r="B215" s="4" t="s">
        <v>103</v>
      </c>
      <c r="C215" s="6">
        <v>200</v>
      </c>
      <c r="D215" s="4" t="s">
        <v>24</v>
      </c>
      <c r="E215" s="7">
        <v>2655</v>
      </c>
      <c r="F215" s="7">
        <f t="shared" si="5"/>
        <v>531000</v>
      </c>
    </row>
    <row r="216" spans="1:6" ht="12.95" customHeight="1">
      <c r="A216" s="4" t="s">
        <v>6</v>
      </c>
      <c r="B216" s="4" t="s">
        <v>104</v>
      </c>
      <c r="C216" s="6">
        <v>100</v>
      </c>
      <c r="D216" s="4" t="s">
        <v>24</v>
      </c>
      <c r="E216" s="7">
        <v>1154</v>
      </c>
      <c r="F216" s="7">
        <f t="shared" si="5"/>
        <v>115400</v>
      </c>
    </row>
    <row r="217" spans="1:6" ht="12.95" customHeight="1">
      <c r="A217" s="4" t="s">
        <v>6</v>
      </c>
      <c r="B217" s="4" t="s">
        <v>104</v>
      </c>
      <c r="C217" s="6">
        <v>70</v>
      </c>
      <c r="D217" s="4" t="s">
        <v>24</v>
      </c>
      <c r="E217" s="7">
        <v>1154</v>
      </c>
      <c r="F217" s="7">
        <f t="shared" si="5"/>
        <v>80780</v>
      </c>
    </row>
    <row r="218" spans="1:6" ht="12.95" customHeight="1">
      <c r="A218" s="4" t="s">
        <v>6</v>
      </c>
      <c r="B218" s="4" t="s">
        <v>104</v>
      </c>
      <c r="C218" s="6">
        <v>10</v>
      </c>
      <c r="D218" s="4" t="s">
        <v>24</v>
      </c>
      <c r="E218" s="7">
        <v>1154</v>
      </c>
      <c r="F218" s="7">
        <f t="shared" si="5"/>
        <v>11540</v>
      </c>
    </row>
    <row r="219" spans="1:6" ht="12.95" customHeight="1">
      <c r="A219" s="4" t="s">
        <v>6</v>
      </c>
      <c r="B219" s="4" t="s">
        <v>105</v>
      </c>
      <c r="C219" s="6">
        <v>150</v>
      </c>
      <c r="D219" s="4" t="s">
        <v>24</v>
      </c>
      <c r="E219" s="7">
        <v>904</v>
      </c>
      <c r="F219" s="7">
        <f t="shared" si="5"/>
        <v>135600</v>
      </c>
    </row>
    <row r="220" spans="1:6" ht="12.95" customHeight="1">
      <c r="A220" s="4" t="s">
        <v>6</v>
      </c>
      <c r="B220" s="4" t="s">
        <v>105</v>
      </c>
      <c r="C220" s="6">
        <v>50</v>
      </c>
      <c r="D220" s="4" t="s">
        <v>24</v>
      </c>
      <c r="E220" s="7">
        <v>904</v>
      </c>
      <c r="F220" s="7">
        <f t="shared" si="5"/>
        <v>45200</v>
      </c>
    </row>
    <row r="221" spans="1:6" ht="12.95" customHeight="1">
      <c r="A221" s="4" t="s">
        <v>6</v>
      </c>
      <c r="B221" s="4" t="s">
        <v>106</v>
      </c>
      <c r="C221" s="6">
        <v>100</v>
      </c>
      <c r="D221" s="4" t="s">
        <v>24</v>
      </c>
      <c r="E221" s="7">
        <v>962</v>
      </c>
      <c r="F221" s="7">
        <f t="shared" si="5"/>
        <v>96200</v>
      </c>
    </row>
    <row r="222" spans="1:6" ht="12.95" customHeight="1">
      <c r="A222" s="4" t="s">
        <v>6</v>
      </c>
      <c r="B222" s="4" t="s">
        <v>107</v>
      </c>
      <c r="C222" s="6">
        <v>5</v>
      </c>
      <c r="D222" s="4" t="s">
        <v>24</v>
      </c>
      <c r="E222" s="7">
        <v>29558</v>
      </c>
      <c r="F222" s="7">
        <f t="shared" si="5"/>
        <v>147790</v>
      </c>
    </row>
    <row r="223" spans="1:6" ht="12.95" customHeight="1">
      <c r="A223" s="4" t="s">
        <v>6</v>
      </c>
      <c r="B223" s="4" t="s">
        <v>108</v>
      </c>
      <c r="C223" s="6">
        <v>10</v>
      </c>
      <c r="D223" s="4" t="s">
        <v>109</v>
      </c>
      <c r="E223" s="7">
        <v>549</v>
      </c>
      <c r="F223" s="7">
        <f t="shared" si="5"/>
        <v>5490</v>
      </c>
    </row>
    <row r="224" spans="1:6" ht="12.95" customHeight="1">
      <c r="A224" s="4" t="s">
        <v>6</v>
      </c>
      <c r="B224" s="4" t="s">
        <v>108</v>
      </c>
      <c r="C224" s="6">
        <v>5</v>
      </c>
      <c r="D224" s="4" t="s">
        <v>109</v>
      </c>
      <c r="E224" s="7">
        <v>549</v>
      </c>
      <c r="F224" s="7">
        <f t="shared" si="5"/>
        <v>2745</v>
      </c>
    </row>
    <row r="225" spans="1:6" ht="12.95" customHeight="1">
      <c r="A225" s="4" t="s">
        <v>6</v>
      </c>
      <c r="B225" s="4" t="s">
        <v>110</v>
      </c>
      <c r="C225" s="6">
        <v>2</v>
      </c>
      <c r="D225" s="4" t="s">
        <v>109</v>
      </c>
      <c r="E225" s="7">
        <v>590</v>
      </c>
      <c r="F225" s="7">
        <f t="shared" si="5"/>
        <v>1180</v>
      </c>
    </row>
    <row r="226" spans="1:6" ht="12.95" customHeight="1">
      <c r="A226" s="4" t="s">
        <v>6</v>
      </c>
      <c r="B226" s="4" t="s">
        <v>111</v>
      </c>
      <c r="C226" s="6">
        <v>60</v>
      </c>
      <c r="D226" s="4" t="s">
        <v>112</v>
      </c>
      <c r="E226" s="7">
        <v>1735</v>
      </c>
      <c r="F226" s="7">
        <f t="shared" si="5"/>
        <v>104100</v>
      </c>
    </row>
    <row r="227" spans="1:6" ht="12.95" customHeight="1">
      <c r="A227" s="4" t="s">
        <v>6</v>
      </c>
      <c r="B227" s="4" t="s">
        <v>113</v>
      </c>
      <c r="C227" s="6">
        <v>15</v>
      </c>
      <c r="D227" s="4" t="s">
        <v>24</v>
      </c>
      <c r="E227" s="7">
        <v>8310</v>
      </c>
      <c r="F227" s="7">
        <f t="shared" si="5"/>
        <v>124650</v>
      </c>
    </row>
    <row r="228" spans="1:6" ht="12.95" customHeight="1">
      <c r="A228" s="4" t="s">
        <v>6</v>
      </c>
      <c r="B228" s="4" t="s">
        <v>113</v>
      </c>
      <c r="C228" s="6">
        <v>4</v>
      </c>
      <c r="D228" s="4" t="s">
        <v>24</v>
      </c>
      <c r="E228" s="7">
        <v>8310</v>
      </c>
      <c r="F228" s="7">
        <f t="shared" si="5"/>
        <v>33240</v>
      </c>
    </row>
    <row r="229" spans="1:6" ht="12.95" customHeight="1">
      <c r="A229" s="4" t="s">
        <v>6</v>
      </c>
      <c r="B229" s="4" t="s">
        <v>114</v>
      </c>
      <c r="C229" s="6">
        <v>1</v>
      </c>
      <c r="D229" s="4" t="s">
        <v>9</v>
      </c>
      <c r="E229" s="7">
        <v>952</v>
      </c>
      <c r="F229" s="7">
        <f t="shared" si="5"/>
        <v>952</v>
      </c>
    </row>
    <row r="230" spans="1:6" ht="12.95" customHeight="1">
      <c r="A230" s="4" t="s">
        <v>6</v>
      </c>
      <c r="B230" s="4" t="s">
        <v>115</v>
      </c>
      <c r="C230" s="6">
        <v>105</v>
      </c>
      <c r="D230" s="4" t="s">
        <v>24</v>
      </c>
      <c r="E230" s="7">
        <v>3414</v>
      </c>
      <c r="F230" s="7">
        <f t="shared" si="5"/>
        <v>358470</v>
      </c>
    </row>
    <row r="231" spans="1:6" ht="12.95" customHeight="1">
      <c r="A231" s="4" t="s">
        <v>6</v>
      </c>
      <c r="B231" s="4" t="s">
        <v>115</v>
      </c>
      <c r="C231" s="6">
        <v>4</v>
      </c>
      <c r="D231" s="4" t="s">
        <v>24</v>
      </c>
      <c r="E231" s="7">
        <v>3414</v>
      </c>
      <c r="F231" s="7">
        <f t="shared" si="5"/>
        <v>13656</v>
      </c>
    </row>
    <row r="232" spans="1:6" ht="12.95" customHeight="1">
      <c r="A232" s="4" t="s">
        <v>6</v>
      </c>
      <c r="B232" s="4" t="s">
        <v>116</v>
      </c>
      <c r="C232" s="6">
        <v>7</v>
      </c>
      <c r="D232" s="4" t="s">
        <v>24</v>
      </c>
      <c r="E232" s="7">
        <v>770</v>
      </c>
      <c r="F232" s="7">
        <f t="shared" si="5"/>
        <v>5390</v>
      </c>
    </row>
    <row r="233" spans="1:6" ht="12.95" customHeight="1">
      <c r="A233" s="4" t="s">
        <v>6</v>
      </c>
      <c r="B233" s="4" t="s">
        <v>117</v>
      </c>
      <c r="C233" s="6">
        <v>100</v>
      </c>
      <c r="D233" s="4" t="s">
        <v>112</v>
      </c>
      <c r="E233" s="7">
        <v>1790</v>
      </c>
      <c r="F233" s="7">
        <f t="shared" si="5"/>
        <v>179000</v>
      </c>
    </row>
    <row r="234" spans="1:6" ht="12.95" customHeight="1">
      <c r="A234" s="4" t="s">
        <v>6</v>
      </c>
      <c r="B234" s="4" t="s">
        <v>118</v>
      </c>
      <c r="C234" s="6">
        <v>150</v>
      </c>
      <c r="D234" s="4" t="s">
        <v>112</v>
      </c>
      <c r="E234" s="7">
        <v>974</v>
      </c>
      <c r="F234" s="7">
        <f t="shared" si="5"/>
        <v>146100</v>
      </c>
    </row>
    <row r="235" spans="1:6" ht="12.95" customHeight="1">
      <c r="A235" s="4" t="s">
        <v>6</v>
      </c>
      <c r="B235" s="4" t="s">
        <v>118</v>
      </c>
      <c r="C235" s="6">
        <v>20</v>
      </c>
      <c r="D235" s="4" t="s">
        <v>112</v>
      </c>
      <c r="E235" s="7">
        <v>974</v>
      </c>
      <c r="F235" s="7">
        <f t="shared" si="5"/>
        <v>19480</v>
      </c>
    </row>
    <row r="236" spans="1:6" ht="12.95" customHeight="1">
      <c r="A236" s="4" t="s">
        <v>6</v>
      </c>
      <c r="B236" s="4" t="s">
        <v>118</v>
      </c>
      <c r="C236" s="6">
        <v>5</v>
      </c>
      <c r="D236" s="4" t="s">
        <v>112</v>
      </c>
      <c r="E236" s="7">
        <v>974</v>
      </c>
      <c r="F236" s="7">
        <f t="shared" si="5"/>
        <v>4870</v>
      </c>
    </row>
    <row r="237" spans="1:6" ht="12.95" customHeight="1">
      <c r="A237" s="4" t="s">
        <v>6</v>
      </c>
      <c r="B237" s="4" t="s">
        <v>119</v>
      </c>
      <c r="C237" s="6">
        <v>400</v>
      </c>
      <c r="D237" s="4" t="s">
        <v>112</v>
      </c>
      <c r="E237" s="7">
        <v>762</v>
      </c>
      <c r="F237" s="7">
        <f t="shared" si="5"/>
        <v>304800</v>
      </c>
    </row>
    <row r="238" spans="1:6" ht="12.95" customHeight="1">
      <c r="A238" s="4" t="s">
        <v>6</v>
      </c>
      <c r="B238" s="4" t="s">
        <v>119</v>
      </c>
      <c r="C238" s="6">
        <v>10</v>
      </c>
      <c r="D238" s="4" t="s">
        <v>112</v>
      </c>
      <c r="E238" s="7">
        <v>762</v>
      </c>
      <c r="F238" s="7">
        <f t="shared" si="5"/>
        <v>7620</v>
      </c>
    </row>
    <row r="239" spans="1:6" ht="12.95" customHeight="1">
      <c r="A239" s="4" t="s">
        <v>6</v>
      </c>
      <c r="B239" s="4" t="s">
        <v>120</v>
      </c>
      <c r="C239" s="6">
        <v>220</v>
      </c>
      <c r="D239" s="4" t="s">
        <v>112</v>
      </c>
      <c r="E239" s="7">
        <v>2219</v>
      </c>
      <c r="F239" s="7">
        <f t="shared" si="5"/>
        <v>488180</v>
      </c>
    </row>
    <row r="240" spans="1:6" ht="12.95" customHeight="1">
      <c r="A240" s="4" t="s">
        <v>6</v>
      </c>
      <c r="B240" s="4" t="s">
        <v>121</v>
      </c>
      <c r="C240" s="6">
        <v>150</v>
      </c>
      <c r="D240" s="4" t="s">
        <v>112</v>
      </c>
      <c r="E240" s="7">
        <v>925</v>
      </c>
      <c r="F240" s="7">
        <f t="shared" si="5"/>
        <v>138750</v>
      </c>
    </row>
    <row r="241" spans="1:6" ht="12.95" customHeight="1">
      <c r="A241" s="4" t="s">
        <v>6</v>
      </c>
      <c r="B241" s="4" t="s">
        <v>121</v>
      </c>
      <c r="C241" s="6">
        <v>60</v>
      </c>
      <c r="D241" s="4" t="s">
        <v>112</v>
      </c>
      <c r="E241" s="7">
        <v>925</v>
      </c>
      <c r="F241" s="7">
        <f t="shared" si="5"/>
        <v>55500</v>
      </c>
    </row>
    <row r="242" spans="1:6" ht="12.95" customHeight="1">
      <c r="A242" s="4" t="s">
        <v>6</v>
      </c>
      <c r="B242" s="4" t="s">
        <v>121</v>
      </c>
      <c r="C242" s="6">
        <v>50</v>
      </c>
      <c r="D242" s="4" t="s">
        <v>112</v>
      </c>
      <c r="E242" s="7">
        <v>925</v>
      </c>
      <c r="F242" s="7">
        <f t="shared" si="5"/>
        <v>46250</v>
      </c>
    </row>
    <row r="243" spans="1:6" ht="12.95" customHeight="1">
      <c r="A243" s="4" t="s">
        <v>6</v>
      </c>
      <c r="B243" s="4" t="s">
        <v>121</v>
      </c>
      <c r="C243" s="6">
        <v>20</v>
      </c>
      <c r="D243" s="4" t="s">
        <v>112</v>
      </c>
      <c r="E243" s="7">
        <v>925</v>
      </c>
      <c r="F243" s="7">
        <f t="shared" si="5"/>
        <v>18500</v>
      </c>
    </row>
    <row r="244" spans="1:6" ht="12.95" customHeight="1">
      <c r="A244" s="4" t="s">
        <v>6</v>
      </c>
      <c r="B244" s="4" t="s">
        <v>121</v>
      </c>
      <c r="C244" s="6">
        <v>12</v>
      </c>
      <c r="D244" s="4" t="s">
        <v>112</v>
      </c>
      <c r="E244" s="7">
        <v>925</v>
      </c>
      <c r="F244" s="7">
        <f t="shared" si="5"/>
        <v>11100</v>
      </c>
    </row>
    <row r="245" spans="1:6" ht="12.95" customHeight="1">
      <c r="A245" s="4" t="s">
        <v>6</v>
      </c>
      <c r="B245" s="4" t="s">
        <v>121</v>
      </c>
      <c r="C245" s="6">
        <v>5</v>
      </c>
      <c r="D245" s="4" t="s">
        <v>112</v>
      </c>
      <c r="E245" s="7">
        <v>925</v>
      </c>
      <c r="F245" s="7">
        <f t="shared" si="5"/>
        <v>4625</v>
      </c>
    </row>
    <row r="246" spans="1:6" ht="12.95" customHeight="1">
      <c r="A246" s="4" t="s">
        <v>6</v>
      </c>
      <c r="B246" s="4" t="s">
        <v>121</v>
      </c>
      <c r="C246" s="6">
        <v>3</v>
      </c>
      <c r="D246" s="4" t="s">
        <v>112</v>
      </c>
      <c r="E246" s="7">
        <v>925</v>
      </c>
      <c r="F246" s="7">
        <f t="shared" si="5"/>
        <v>2775</v>
      </c>
    </row>
    <row r="247" spans="1:6" ht="12.95" customHeight="1">
      <c r="A247" s="4" t="s">
        <v>6</v>
      </c>
      <c r="B247" s="4" t="s">
        <v>122</v>
      </c>
      <c r="C247" s="6">
        <v>10</v>
      </c>
      <c r="D247" s="4" t="s">
        <v>24</v>
      </c>
      <c r="E247" s="7">
        <v>333</v>
      </c>
      <c r="F247" s="7">
        <f t="shared" si="5"/>
        <v>3330</v>
      </c>
    </row>
    <row r="248" spans="1:6" ht="12.95" customHeight="1">
      <c r="A248" s="4" t="s">
        <v>6</v>
      </c>
      <c r="B248" s="4" t="s">
        <v>122</v>
      </c>
      <c r="C248" s="6">
        <v>5</v>
      </c>
      <c r="D248" s="4" t="s">
        <v>24</v>
      </c>
      <c r="E248" s="7">
        <v>333</v>
      </c>
      <c r="F248" s="7">
        <f t="shared" si="5"/>
        <v>1665</v>
      </c>
    </row>
    <row r="249" spans="1:6" ht="12.95" customHeight="1">
      <c r="A249" s="4" t="s">
        <v>6</v>
      </c>
      <c r="B249" s="4" t="s">
        <v>122</v>
      </c>
      <c r="C249" s="6">
        <v>5</v>
      </c>
      <c r="D249" s="4" t="s">
        <v>24</v>
      </c>
      <c r="E249" s="7">
        <v>333</v>
      </c>
      <c r="F249" s="7">
        <f t="shared" si="5"/>
        <v>1665</v>
      </c>
    </row>
    <row r="250" spans="1:6" ht="12.95" customHeight="1">
      <c r="A250" s="4" t="s">
        <v>6</v>
      </c>
      <c r="B250" s="4" t="s">
        <v>122</v>
      </c>
      <c r="C250" s="6">
        <v>3</v>
      </c>
      <c r="D250" s="4" t="s">
        <v>24</v>
      </c>
      <c r="E250" s="7">
        <v>333</v>
      </c>
      <c r="F250" s="7">
        <f t="shared" si="5"/>
        <v>999</v>
      </c>
    </row>
    <row r="251" spans="1:6" ht="12.95" customHeight="1">
      <c r="A251" s="4" t="s">
        <v>6</v>
      </c>
      <c r="B251" s="4" t="s">
        <v>123</v>
      </c>
      <c r="C251" s="6">
        <v>40</v>
      </c>
      <c r="D251" s="4" t="s">
        <v>24</v>
      </c>
      <c r="E251" s="7">
        <v>306</v>
      </c>
      <c r="F251" s="7">
        <f t="shared" si="5"/>
        <v>12240</v>
      </c>
    </row>
    <row r="252" spans="1:6" ht="12.95" customHeight="1">
      <c r="A252" s="4" t="s">
        <v>6</v>
      </c>
      <c r="B252" s="4" t="s">
        <v>123</v>
      </c>
      <c r="C252" s="6">
        <v>5</v>
      </c>
      <c r="D252" s="4" t="s">
        <v>24</v>
      </c>
      <c r="E252" s="7">
        <v>306</v>
      </c>
      <c r="F252" s="7">
        <f t="shared" si="5"/>
        <v>1530</v>
      </c>
    </row>
    <row r="253" spans="1:6" ht="12.95" customHeight="1">
      <c r="A253" s="4" t="s">
        <v>6</v>
      </c>
      <c r="B253" s="4" t="s">
        <v>124</v>
      </c>
      <c r="C253" s="6">
        <v>25</v>
      </c>
      <c r="D253" s="4" t="s">
        <v>125</v>
      </c>
      <c r="E253" s="7">
        <v>46456</v>
      </c>
      <c r="F253" s="7">
        <f t="shared" si="5"/>
        <v>1161400</v>
      </c>
    </row>
    <row r="254" spans="1:6" ht="12.95" customHeight="1">
      <c r="A254" s="4" t="s">
        <v>6</v>
      </c>
      <c r="B254" s="4" t="s">
        <v>126</v>
      </c>
      <c r="C254" s="6">
        <v>5</v>
      </c>
      <c r="D254" s="4" t="s">
        <v>127</v>
      </c>
      <c r="E254" s="7">
        <v>2256</v>
      </c>
      <c r="F254" s="7">
        <f t="shared" si="5"/>
        <v>11280</v>
      </c>
    </row>
    <row r="255" spans="1:6" ht="12.95" customHeight="1">
      <c r="A255" s="4" t="s">
        <v>6</v>
      </c>
      <c r="B255" s="4" t="s">
        <v>126</v>
      </c>
      <c r="C255" s="6">
        <v>4</v>
      </c>
      <c r="D255" s="4" t="s">
        <v>127</v>
      </c>
      <c r="E255" s="7">
        <v>2256</v>
      </c>
      <c r="F255" s="7">
        <f t="shared" si="5"/>
        <v>9024</v>
      </c>
    </row>
    <row r="256" spans="1:6" ht="12.95" customHeight="1">
      <c r="A256" s="4" t="s">
        <v>6</v>
      </c>
      <c r="B256" s="4" t="s">
        <v>128</v>
      </c>
      <c r="C256" s="6">
        <v>6</v>
      </c>
      <c r="D256" s="4" t="s">
        <v>127</v>
      </c>
      <c r="E256" s="7">
        <v>4050</v>
      </c>
      <c r="F256" s="7">
        <f t="shared" si="5"/>
        <v>24300</v>
      </c>
    </row>
    <row r="257" spans="1:6" ht="12.95" customHeight="1">
      <c r="A257" s="4" t="s">
        <v>6</v>
      </c>
      <c r="B257" s="4" t="s">
        <v>129</v>
      </c>
      <c r="C257" s="6">
        <v>15</v>
      </c>
      <c r="D257" s="4" t="s">
        <v>24</v>
      </c>
      <c r="E257" s="7">
        <v>225500</v>
      </c>
      <c r="F257" s="7">
        <f t="shared" si="5"/>
        <v>3382500</v>
      </c>
    </row>
    <row r="258" spans="1:6" ht="12.95" customHeight="1">
      <c r="A258" s="4" t="s">
        <v>6</v>
      </c>
      <c r="B258" s="4" t="s">
        <v>130</v>
      </c>
      <c r="C258" s="6">
        <v>1</v>
      </c>
      <c r="D258" s="4" t="s">
        <v>9</v>
      </c>
      <c r="E258" s="7">
        <f>2211539*2</f>
        <v>4423078</v>
      </c>
      <c r="F258" s="7">
        <f t="shared" si="5"/>
        <v>4423078</v>
      </c>
    </row>
    <row r="259" spans="1:6" ht="12.95" customHeight="1">
      <c r="A259" s="4" t="s">
        <v>6</v>
      </c>
      <c r="B259" s="4" t="s">
        <v>130</v>
      </c>
      <c r="C259" s="6">
        <v>1</v>
      </c>
      <c r="D259" s="4" t="s">
        <v>9</v>
      </c>
      <c r="E259" s="7">
        <v>2700000</v>
      </c>
      <c r="F259" s="7">
        <f t="shared" si="5"/>
        <v>2700000</v>
      </c>
    </row>
    <row r="260" spans="1:6" ht="12.95" customHeight="1">
      <c r="A260" s="4" t="s">
        <v>6</v>
      </c>
      <c r="B260" s="4" t="s">
        <v>130</v>
      </c>
      <c r="C260" s="6">
        <v>1</v>
      </c>
      <c r="D260" s="4" t="s">
        <v>9</v>
      </c>
      <c r="E260" s="7">
        <v>2700000</v>
      </c>
      <c r="F260" s="7">
        <f t="shared" si="5"/>
        <v>2700000</v>
      </c>
    </row>
    <row r="261" spans="1:6" ht="12.95" customHeight="1">
      <c r="A261" s="4" t="s">
        <v>6</v>
      </c>
      <c r="B261" s="4" t="s">
        <v>131</v>
      </c>
      <c r="C261" s="6">
        <v>1</v>
      </c>
      <c r="D261" s="4" t="s">
        <v>9</v>
      </c>
      <c r="E261" s="7">
        <v>1000000</v>
      </c>
      <c r="F261" s="7">
        <f t="shared" si="5"/>
        <v>1000000</v>
      </c>
    </row>
    <row r="262" spans="1:6" ht="12.95" customHeight="1">
      <c r="A262" s="4" t="s">
        <v>6</v>
      </c>
      <c r="B262" s="4" t="s">
        <v>131</v>
      </c>
      <c r="C262" s="6">
        <v>1</v>
      </c>
      <c r="D262" s="4" t="s">
        <v>9</v>
      </c>
      <c r="E262" s="7">
        <v>1000000</v>
      </c>
      <c r="F262" s="7">
        <f t="shared" si="5"/>
        <v>1000000</v>
      </c>
    </row>
    <row r="263" spans="1:6" ht="12.95" customHeight="1">
      <c r="A263" s="4" t="s">
        <v>6</v>
      </c>
      <c r="B263" s="4" t="s">
        <v>131</v>
      </c>
      <c r="C263" s="6">
        <v>1</v>
      </c>
      <c r="D263" s="4" t="s">
        <v>9</v>
      </c>
      <c r="E263" s="7">
        <v>1000000</v>
      </c>
      <c r="F263" s="7">
        <f t="shared" si="5"/>
        <v>1000000</v>
      </c>
    </row>
    <row r="264" spans="1:6" ht="12.95" customHeight="1">
      <c r="A264" s="4" t="s">
        <v>6</v>
      </c>
      <c r="B264" s="4" t="s">
        <v>131</v>
      </c>
      <c r="C264" s="6">
        <v>1</v>
      </c>
      <c r="D264" s="4" t="s">
        <v>9</v>
      </c>
      <c r="E264" s="7">
        <v>1000000</v>
      </c>
      <c r="F264" s="7">
        <f t="shared" si="5"/>
        <v>1000000</v>
      </c>
    </row>
    <row r="265" spans="1:6" ht="12.95" customHeight="1">
      <c r="A265" s="4" t="s">
        <v>6</v>
      </c>
      <c r="B265" s="4" t="s">
        <v>131</v>
      </c>
      <c r="C265" s="6">
        <v>1</v>
      </c>
      <c r="D265" s="4" t="s">
        <v>9</v>
      </c>
      <c r="E265" s="7">
        <v>1000000</v>
      </c>
      <c r="F265" s="7">
        <f t="shared" si="5"/>
        <v>1000000</v>
      </c>
    </row>
    <row r="266" spans="1:6" ht="12.95" customHeight="1">
      <c r="A266" s="4" t="s">
        <v>6</v>
      </c>
      <c r="B266" s="4" t="s">
        <v>132</v>
      </c>
      <c r="C266" s="6">
        <v>1</v>
      </c>
      <c r="D266" s="4" t="s">
        <v>9</v>
      </c>
      <c r="E266" s="7">
        <v>2000000</v>
      </c>
      <c r="F266" s="7">
        <f t="shared" si="5"/>
        <v>2000000</v>
      </c>
    </row>
    <row r="267" spans="1:6" ht="12.95" customHeight="1">
      <c r="A267" s="4" t="s">
        <v>6</v>
      </c>
      <c r="B267" s="4" t="s">
        <v>132</v>
      </c>
      <c r="C267" s="6">
        <v>1</v>
      </c>
      <c r="D267" s="4" t="s">
        <v>9</v>
      </c>
      <c r="E267" s="7">
        <v>2000000</v>
      </c>
      <c r="F267" s="7">
        <f t="shared" si="5"/>
        <v>2000000</v>
      </c>
    </row>
    <row r="268" spans="1:6" ht="12.95" customHeight="1">
      <c r="A268" s="4" t="s">
        <v>6</v>
      </c>
      <c r="B268" s="4" t="s">
        <v>132</v>
      </c>
      <c r="C268" s="6">
        <v>1</v>
      </c>
      <c r="D268" s="4" t="s">
        <v>9</v>
      </c>
      <c r="E268" s="7">
        <v>2000000</v>
      </c>
      <c r="F268" s="7">
        <f t="shared" si="5"/>
        <v>2000000</v>
      </c>
    </row>
    <row r="269" spans="1:6" ht="12.95" customHeight="1">
      <c r="A269" s="4" t="s">
        <v>6</v>
      </c>
      <c r="B269" s="4" t="s">
        <v>132</v>
      </c>
      <c r="C269" s="6">
        <v>1</v>
      </c>
      <c r="D269" s="4" t="s">
        <v>9</v>
      </c>
      <c r="E269" s="7">
        <v>2000000</v>
      </c>
      <c r="F269" s="7">
        <f t="shared" si="5"/>
        <v>2000000</v>
      </c>
    </row>
    <row r="270" spans="1:6" ht="12.95" customHeight="1">
      <c r="A270" s="4" t="s">
        <v>6</v>
      </c>
      <c r="B270" s="4" t="s">
        <v>132</v>
      </c>
      <c r="C270" s="6">
        <v>1</v>
      </c>
      <c r="D270" s="4" t="s">
        <v>9</v>
      </c>
      <c r="E270" s="7">
        <v>2000000</v>
      </c>
      <c r="F270" s="7">
        <f t="shared" si="5"/>
        <v>2000000</v>
      </c>
    </row>
    <row r="271" spans="1:6" ht="12.95" customHeight="1">
      <c r="A271" s="4" t="s">
        <v>6</v>
      </c>
      <c r="B271" s="4" t="s">
        <v>132</v>
      </c>
      <c r="C271" s="6">
        <v>1</v>
      </c>
      <c r="D271" s="4" t="s">
        <v>9</v>
      </c>
      <c r="E271" s="7">
        <v>2000000</v>
      </c>
      <c r="F271" s="7">
        <f t="shared" si="5"/>
        <v>2000000</v>
      </c>
    </row>
    <row r="272" spans="1:6" ht="12.95" customHeight="1">
      <c r="A272" s="4" t="s">
        <v>6</v>
      </c>
      <c r="B272" s="4" t="s">
        <v>132</v>
      </c>
      <c r="C272" s="6">
        <v>1</v>
      </c>
      <c r="D272" s="4" t="s">
        <v>9</v>
      </c>
      <c r="E272" s="7">
        <v>2000000</v>
      </c>
      <c r="F272" s="7">
        <f t="shared" si="5"/>
        <v>2000000</v>
      </c>
    </row>
    <row r="273" spans="1:6" ht="12.95" customHeight="1">
      <c r="A273" s="4" t="s">
        <v>6</v>
      </c>
      <c r="B273" s="4" t="s">
        <v>132</v>
      </c>
      <c r="C273" s="6">
        <v>1</v>
      </c>
      <c r="D273" s="4" t="s">
        <v>9</v>
      </c>
      <c r="E273" s="7">
        <v>1000000</v>
      </c>
      <c r="F273" s="7">
        <f>C273*E273</f>
        <v>1000000</v>
      </c>
    </row>
    <row r="274" spans="1:6" ht="12.95" customHeight="1">
      <c r="A274" s="4" t="s">
        <v>6</v>
      </c>
      <c r="B274" s="4" t="s">
        <v>132</v>
      </c>
      <c r="C274" s="6">
        <v>1</v>
      </c>
      <c r="D274" s="4" t="s">
        <v>9</v>
      </c>
      <c r="E274" s="7">
        <v>1000000</v>
      </c>
      <c r="F274" s="7">
        <f>C274*E274</f>
        <v>1000000</v>
      </c>
    </row>
    <row r="275" spans="1:6" ht="12.95" customHeight="1">
      <c r="A275" s="4" t="s">
        <v>6</v>
      </c>
      <c r="B275" s="4" t="s">
        <v>132</v>
      </c>
      <c r="C275" s="6">
        <v>1</v>
      </c>
      <c r="D275" s="4" t="s">
        <v>9</v>
      </c>
      <c r="E275" s="7">
        <v>1000000</v>
      </c>
      <c r="F275" s="7">
        <f>C275*E275</f>
        <v>1000000</v>
      </c>
    </row>
    <row r="276" spans="1:6" ht="12.95" customHeight="1">
      <c r="A276" s="4" t="s">
        <v>6</v>
      </c>
      <c r="B276" s="4" t="s">
        <v>132</v>
      </c>
      <c r="C276" s="6">
        <v>1</v>
      </c>
      <c r="D276" s="4" t="s">
        <v>9</v>
      </c>
      <c r="E276" s="7">
        <v>1000000</v>
      </c>
      <c r="F276" s="7">
        <f>C276*E276</f>
        <v>1000000</v>
      </c>
    </row>
    <row r="277" spans="1:6" ht="12.95" customHeight="1">
      <c r="A277" s="4" t="s">
        <v>6</v>
      </c>
      <c r="B277" s="4" t="s">
        <v>133</v>
      </c>
      <c r="C277" s="6">
        <v>1</v>
      </c>
      <c r="D277" s="4" t="s">
        <v>9</v>
      </c>
      <c r="E277" s="7">
        <v>2434848</v>
      </c>
      <c r="F277" s="7">
        <f>C277*E277</f>
        <v>2434848</v>
      </c>
    </row>
    <row r="278" spans="1:6" ht="12.95" customHeight="1">
      <c r="A278" s="4" t="s">
        <v>6</v>
      </c>
      <c r="B278" s="4" t="s">
        <v>134</v>
      </c>
      <c r="C278" s="6">
        <v>30</v>
      </c>
      <c r="D278" s="4" t="s">
        <v>24</v>
      </c>
      <c r="E278" s="7">
        <v>1395</v>
      </c>
      <c r="F278" s="7">
        <f t="shared" ref="F278:F338" si="6">C278*E278</f>
        <v>41850</v>
      </c>
    </row>
    <row r="279" spans="1:6" ht="12.95" customHeight="1">
      <c r="A279" s="4" t="s">
        <v>6</v>
      </c>
      <c r="B279" s="4" t="s">
        <v>134</v>
      </c>
      <c r="C279" s="6">
        <v>5</v>
      </c>
      <c r="D279" s="4" t="s">
        <v>24</v>
      </c>
      <c r="E279" s="7">
        <v>1395</v>
      </c>
      <c r="F279" s="7">
        <f t="shared" si="6"/>
        <v>6975</v>
      </c>
    </row>
    <row r="280" spans="1:6" ht="12.95" customHeight="1">
      <c r="A280" s="4" t="s">
        <v>6</v>
      </c>
      <c r="B280" s="4" t="s">
        <v>135</v>
      </c>
      <c r="C280" s="6">
        <v>3</v>
      </c>
      <c r="D280" s="4" t="s">
        <v>127</v>
      </c>
      <c r="E280" s="7">
        <v>635</v>
      </c>
      <c r="F280" s="7">
        <f t="shared" si="6"/>
        <v>1905</v>
      </c>
    </row>
    <row r="281" spans="1:6" ht="12.95" customHeight="1">
      <c r="A281" s="4" t="s">
        <v>6</v>
      </c>
      <c r="B281" s="4" t="s">
        <v>136</v>
      </c>
      <c r="C281" s="6">
        <v>1</v>
      </c>
      <c r="D281" s="4" t="s">
        <v>9</v>
      </c>
      <c r="E281" s="7">
        <v>400000000</v>
      </c>
      <c r="F281" s="7">
        <f t="shared" si="6"/>
        <v>400000000</v>
      </c>
    </row>
    <row r="282" spans="1:6" ht="12.95" customHeight="1">
      <c r="A282" s="4" t="s">
        <v>6</v>
      </c>
      <c r="B282" s="4" t="s">
        <v>136</v>
      </c>
      <c r="C282" s="6">
        <v>1300</v>
      </c>
      <c r="D282" s="4" t="s">
        <v>137</v>
      </c>
      <c r="E282" s="7">
        <v>7660.335384615385</v>
      </c>
      <c r="F282" s="7">
        <f>C282*E282</f>
        <v>9958436</v>
      </c>
    </row>
    <row r="283" spans="1:6" ht="12.95" customHeight="1">
      <c r="A283" s="4" t="s">
        <v>6</v>
      </c>
      <c r="B283" s="4" t="s">
        <v>135</v>
      </c>
      <c r="C283" s="6">
        <v>3</v>
      </c>
      <c r="D283" s="4" t="s">
        <v>127</v>
      </c>
      <c r="E283" s="7">
        <v>635</v>
      </c>
      <c r="F283" s="7">
        <f t="shared" si="6"/>
        <v>1905</v>
      </c>
    </row>
    <row r="284" spans="1:6" ht="12.95" customHeight="1">
      <c r="A284" s="4" t="s">
        <v>6</v>
      </c>
      <c r="B284" s="4" t="s">
        <v>139</v>
      </c>
      <c r="C284" s="6">
        <v>3</v>
      </c>
      <c r="D284" s="4" t="s">
        <v>24</v>
      </c>
      <c r="E284" s="7">
        <v>25005</v>
      </c>
      <c r="F284" s="7">
        <f t="shared" si="6"/>
        <v>75015</v>
      </c>
    </row>
    <row r="285" spans="1:6" ht="12.95" customHeight="1">
      <c r="A285" s="4" t="s">
        <v>6</v>
      </c>
      <c r="B285" s="4" t="s">
        <v>140</v>
      </c>
      <c r="C285" s="6">
        <v>15</v>
      </c>
      <c r="D285" s="4" t="s">
        <v>24</v>
      </c>
      <c r="E285" s="7">
        <v>10440</v>
      </c>
      <c r="F285" s="7">
        <f t="shared" si="6"/>
        <v>156600</v>
      </c>
    </row>
    <row r="286" spans="1:6" ht="12.95" customHeight="1">
      <c r="A286" s="4" t="s">
        <v>6</v>
      </c>
      <c r="B286" s="4" t="s">
        <v>140</v>
      </c>
      <c r="C286" s="6">
        <v>5</v>
      </c>
      <c r="D286" s="4" t="s">
        <v>24</v>
      </c>
      <c r="E286" s="7">
        <v>10440</v>
      </c>
      <c r="F286" s="7">
        <f t="shared" si="6"/>
        <v>52200</v>
      </c>
    </row>
    <row r="287" spans="1:6" ht="12.95" customHeight="1">
      <c r="A287" s="4" t="s">
        <v>6</v>
      </c>
      <c r="B287" s="4" t="s">
        <v>140</v>
      </c>
      <c r="C287" s="6">
        <v>1</v>
      </c>
      <c r="D287" s="4" t="s">
        <v>9</v>
      </c>
      <c r="E287" s="7">
        <v>10440</v>
      </c>
      <c r="F287" s="7">
        <f t="shared" si="6"/>
        <v>10440</v>
      </c>
    </row>
    <row r="288" spans="1:6" ht="12.95" customHeight="1">
      <c r="A288" s="4" t="s">
        <v>6</v>
      </c>
      <c r="B288" s="4" t="s">
        <v>141</v>
      </c>
      <c r="C288" s="6">
        <v>1</v>
      </c>
      <c r="D288" s="4" t="s">
        <v>9</v>
      </c>
      <c r="E288" s="7">
        <v>2000000</v>
      </c>
      <c r="F288" s="7">
        <f t="shared" si="6"/>
        <v>2000000</v>
      </c>
    </row>
    <row r="289" spans="1:6" ht="12.95" customHeight="1">
      <c r="A289" s="4" t="s">
        <v>6</v>
      </c>
      <c r="B289" s="4" t="s">
        <v>141</v>
      </c>
      <c r="C289" s="6">
        <v>1</v>
      </c>
      <c r="D289" s="4" t="s">
        <v>9</v>
      </c>
      <c r="E289" s="7">
        <v>2000000</v>
      </c>
      <c r="F289" s="7">
        <f t="shared" si="6"/>
        <v>2000000</v>
      </c>
    </row>
    <row r="290" spans="1:6" ht="12.95" customHeight="1">
      <c r="A290" s="4" t="s">
        <v>6</v>
      </c>
      <c r="B290" s="4" t="s">
        <v>141</v>
      </c>
      <c r="C290" s="6">
        <v>1</v>
      </c>
      <c r="D290" s="4" t="s">
        <v>9</v>
      </c>
      <c r="E290" s="7">
        <v>2000000</v>
      </c>
      <c r="F290" s="7">
        <f t="shared" si="6"/>
        <v>2000000</v>
      </c>
    </row>
    <row r="291" spans="1:6" ht="12.95" customHeight="1">
      <c r="A291" s="4" t="s">
        <v>6</v>
      </c>
      <c r="B291" s="4" t="s">
        <v>141</v>
      </c>
      <c r="C291" s="6">
        <v>1</v>
      </c>
      <c r="D291" s="4" t="s">
        <v>9</v>
      </c>
      <c r="E291" s="7">
        <v>2000000</v>
      </c>
      <c r="F291" s="7">
        <f t="shared" si="6"/>
        <v>2000000</v>
      </c>
    </row>
    <row r="292" spans="1:6" ht="12.95" customHeight="1">
      <c r="A292" s="4" t="s">
        <v>6</v>
      </c>
      <c r="B292" s="4" t="s">
        <v>141</v>
      </c>
      <c r="C292" s="6">
        <v>1</v>
      </c>
      <c r="D292" s="4" t="s">
        <v>9</v>
      </c>
      <c r="E292" s="7">
        <v>1000000</v>
      </c>
      <c r="F292" s="7">
        <f t="shared" si="6"/>
        <v>1000000</v>
      </c>
    </row>
    <row r="293" spans="1:6" ht="12.95" customHeight="1">
      <c r="A293" s="4" t="s">
        <v>6</v>
      </c>
      <c r="B293" s="4" t="s">
        <v>141</v>
      </c>
      <c r="C293" s="6">
        <v>1</v>
      </c>
      <c r="D293" s="4" t="s">
        <v>9</v>
      </c>
      <c r="E293" s="7">
        <v>1000000</v>
      </c>
      <c r="F293" s="7">
        <f t="shared" si="6"/>
        <v>1000000</v>
      </c>
    </row>
    <row r="294" spans="1:6" ht="12.95" customHeight="1">
      <c r="A294" s="4" t="s">
        <v>6</v>
      </c>
      <c r="B294" s="4" t="s">
        <v>141</v>
      </c>
      <c r="C294" s="6">
        <v>1</v>
      </c>
      <c r="D294" s="4" t="s">
        <v>9</v>
      </c>
      <c r="E294" s="7">
        <v>1000000</v>
      </c>
      <c r="F294" s="7">
        <f t="shared" si="6"/>
        <v>1000000</v>
      </c>
    </row>
    <row r="295" spans="1:6" ht="12.95" customHeight="1">
      <c r="A295" s="4" t="s">
        <v>6</v>
      </c>
      <c r="B295" s="4" t="s">
        <v>141</v>
      </c>
      <c r="C295" s="6">
        <v>1</v>
      </c>
      <c r="D295" s="4" t="s">
        <v>9</v>
      </c>
      <c r="E295" s="7">
        <v>1000000</v>
      </c>
      <c r="F295" s="7">
        <f t="shared" si="6"/>
        <v>1000000</v>
      </c>
    </row>
    <row r="296" spans="1:6" ht="12.95" customHeight="1">
      <c r="A296" s="4" t="s">
        <v>6</v>
      </c>
      <c r="B296" s="4" t="s">
        <v>141</v>
      </c>
      <c r="C296" s="6">
        <v>1</v>
      </c>
      <c r="D296" s="4" t="s">
        <v>9</v>
      </c>
      <c r="E296" s="7">
        <v>1000000</v>
      </c>
      <c r="F296" s="7">
        <f t="shared" si="6"/>
        <v>1000000</v>
      </c>
    </row>
    <row r="297" spans="1:6" ht="12.95" customHeight="1">
      <c r="A297" s="4" t="s">
        <v>6</v>
      </c>
      <c r="B297" s="4" t="s">
        <v>141</v>
      </c>
      <c r="C297" s="6">
        <v>1</v>
      </c>
      <c r="D297" s="4" t="s">
        <v>9</v>
      </c>
      <c r="E297" s="7">
        <v>1000000</v>
      </c>
      <c r="F297" s="7">
        <f t="shared" si="6"/>
        <v>1000000</v>
      </c>
    </row>
    <row r="298" spans="1:6" ht="12.95" customHeight="1">
      <c r="A298" s="4" t="s">
        <v>6</v>
      </c>
      <c r="B298" s="4" t="s">
        <v>141</v>
      </c>
      <c r="C298" s="6">
        <v>1</v>
      </c>
      <c r="D298" s="4" t="s">
        <v>9</v>
      </c>
      <c r="E298" s="7">
        <v>1000000</v>
      </c>
      <c r="F298" s="7">
        <f t="shared" si="6"/>
        <v>1000000</v>
      </c>
    </row>
    <row r="299" spans="1:6" ht="12.95" customHeight="1">
      <c r="A299" s="4" t="s">
        <v>6</v>
      </c>
      <c r="B299" s="4" t="s">
        <v>141</v>
      </c>
      <c r="C299" s="6">
        <v>1</v>
      </c>
      <c r="D299" s="4" t="s">
        <v>9</v>
      </c>
      <c r="E299" s="7">
        <v>1000000</v>
      </c>
      <c r="F299" s="7">
        <f t="shared" si="6"/>
        <v>1000000</v>
      </c>
    </row>
    <row r="300" spans="1:6" ht="12.95" customHeight="1">
      <c r="A300" s="4" t="s">
        <v>6</v>
      </c>
      <c r="B300" s="4" t="s">
        <v>142</v>
      </c>
      <c r="C300" s="6">
        <v>24</v>
      </c>
      <c r="D300" s="4" t="s">
        <v>24</v>
      </c>
      <c r="E300" s="7">
        <v>1299</v>
      </c>
      <c r="F300" s="7">
        <f t="shared" si="6"/>
        <v>31176</v>
      </c>
    </row>
    <row r="301" spans="1:6" ht="12.95" customHeight="1">
      <c r="A301" s="4" t="s">
        <v>6</v>
      </c>
      <c r="B301" s="4" t="s">
        <v>143</v>
      </c>
      <c r="C301" s="6">
        <v>1</v>
      </c>
      <c r="D301" s="4" t="s">
        <v>9</v>
      </c>
      <c r="E301" s="7">
        <v>2000000</v>
      </c>
      <c r="F301" s="7">
        <f t="shared" si="6"/>
        <v>2000000</v>
      </c>
    </row>
    <row r="302" spans="1:6" ht="12.95" customHeight="1">
      <c r="A302" s="4" t="s">
        <v>6</v>
      </c>
      <c r="B302" s="4" t="s">
        <v>143</v>
      </c>
      <c r="C302" s="6">
        <v>1</v>
      </c>
      <c r="D302" s="4" t="s">
        <v>9</v>
      </c>
      <c r="E302" s="7">
        <v>2000000</v>
      </c>
      <c r="F302" s="7">
        <f t="shared" si="6"/>
        <v>2000000</v>
      </c>
    </row>
    <row r="303" spans="1:6" ht="12.95" customHeight="1">
      <c r="A303" s="4" t="s">
        <v>6</v>
      </c>
      <c r="B303" s="4" t="s">
        <v>143</v>
      </c>
      <c r="C303" s="6">
        <v>1</v>
      </c>
      <c r="D303" s="4" t="s">
        <v>9</v>
      </c>
      <c r="E303" s="7">
        <v>1000000</v>
      </c>
      <c r="F303" s="7">
        <f t="shared" si="6"/>
        <v>1000000</v>
      </c>
    </row>
    <row r="304" spans="1:6" ht="12.95" customHeight="1">
      <c r="A304" s="4" t="s">
        <v>6</v>
      </c>
      <c r="B304" s="4" t="s">
        <v>144</v>
      </c>
      <c r="C304" s="6">
        <v>1</v>
      </c>
      <c r="D304" s="4" t="s">
        <v>9</v>
      </c>
      <c r="E304" s="7">
        <v>1000000</v>
      </c>
      <c r="F304" s="7">
        <f t="shared" si="6"/>
        <v>1000000</v>
      </c>
    </row>
    <row r="305" spans="1:6" ht="12.95" customHeight="1">
      <c r="A305" s="4" t="s">
        <v>6</v>
      </c>
      <c r="B305" s="4" t="s">
        <v>144</v>
      </c>
      <c r="C305" s="6">
        <v>1</v>
      </c>
      <c r="D305" s="4" t="s">
        <v>9</v>
      </c>
      <c r="E305" s="7">
        <v>1000000</v>
      </c>
      <c r="F305" s="7">
        <f t="shared" si="6"/>
        <v>1000000</v>
      </c>
    </row>
    <row r="306" spans="1:6" ht="12.95" customHeight="1">
      <c r="A306" s="4" t="s">
        <v>6</v>
      </c>
      <c r="B306" s="4" t="s">
        <v>145</v>
      </c>
      <c r="C306" s="6">
        <v>2</v>
      </c>
      <c r="D306" s="4" t="s">
        <v>127</v>
      </c>
      <c r="E306" s="7">
        <v>1827</v>
      </c>
      <c r="F306" s="7">
        <f t="shared" si="6"/>
        <v>3654</v>
      </c>
    </row>
    <row r="307" spans="1:6" ht="12.95" customHeight="1">
      <c r="A307" s="4" t="s">
        <v>6</v>
      </c>
      <c r="B307" s="4" t="s">
        <v>146</v>
      </c>
      <c r="C307" s="6">
        <v>100</v>
      </c>
      <c r="D307" s="4" t="s">
        <v>24</v>
      </c>
      <c r="E307" s="7">
        <v>1443</v>
      </c>
      <c r="F307" s="7">
        <f t="shared" si="6"/>
        <v>144300</v>
      </c>
    </row>
    <row r="308" spans="1:6" ht="12.95" customHeight="1">
      <c r="A308" s="4" t="s">
        <v>6</v>
      </c>
      <c r="B308" s="4" t="s">
        <v>147</v>
      </c>
      <c r="C308" s="6">
        <v>1</v>
      </c>
      <c r="D308" s="4" t="s">
        <v>9</v>
      </c>
      <c r="E308" s="7">
        <v>2000000</v>
      </c>
      <c r="F308" s="7">
        <f t="shared" si="6"/>
        <v>2000000</v>
      </c>
    </row>
    <row r="309" spans="1:6" ht="12.95" customHeight="1">
      <c r="A309" s="4" t="s">
        <v>6</v>
      </c>
      <c r="B309" s="4" t="s">
        <v>147</v>
      </c>
      <c r="C309" s="6">
        <v>1</v>
      </c>
      <c r="D309" s="4" t="s">
        <v>9</v>
      </c>
      <c r="E309" s="7">
        <v>2000000</v>
      </c>
      <c r="F309" s="7">
        <f t="shared" si="6"/>
        <v>2000000</v>
      </c>
    </row>
    <row r="310" spans="1:6" ht="12.95" customHeight="1">
      <c r="A310" s="4" t="s">
        <v>6</v>
      </c>
      <c r="B310" s="4" t="s">
        <v>147</v>
      </c>
      <c r="C310" s="6">
        <v>1</v>
      </c>
      <c r="D310" s="4" t="s">
        <v>9</v>
      </c>
      <c r="E310" s="7">
        <v>2000000</v>
      </c>
      <c r="F310" s="7">
        <f t="shared" si="6"/>
        <v>2000000</v>
      </c>
    </row>
    <row r="311" spans="1:6" ht="12.95" customHeight="1">
      <c r="A311" s="4" t="s">
        <v>6</v>
      </c>
      <c r="B311" s="4" t="s">
        <v>146</v>
      </c>
      <c r="C311" s="6">
        <v>10</v>
      </c>
      <c r="D311" s="4" t="s">
        <v>24</v>
      </c>
      <c r="E311" s="7">
        <v>1443</v>
      </c>
      <c r="F311" s="7">
        <f t="shared" si="6"/>
        <v>14430</v>
      </c>
    </row>
    <row r="312" spans="1:6" ht="12.95" customHeight="1">
      <c r="A312" s="4" t="s">
        <v>6</v>
      </c>
      <c r="B312" s="4" t="s">
        <v>130</v>
      </c>
      <c r="C312" s="6">
        <v>1</v>
      </c>
      <c r="D312" s="4" t="s">
        <v>9</v>
      </c>
      <c r="E312" s="7">
        <v>15000000</v>
      </c>
      <c r="F312" s="7">
        <f t="shared" si="6"/>
        <v>15000000</v>
      </c>
    </row>
    <row r="313" spans="1:6" ht="12.95" customHeight="1">
      <c r="A313" s="4" t="s">
        <v>6</v>
      </c>
      <c r="B313" s="4" t="s">
        <v>148</v>
      </c>
      <c r="C313" s="6">
        <v>1</v>
      </c>
      <c r="D313" s="4" t="s">
        <v>9</v>
      </c>
      <c r="E313" s="7">
        <v>23000000</v>
      </c>
      <c r="F313" s="7">
        <f>C313*E313</f>
        <v>23000000</v>
      </c>
    </row>
    <row r="314" spans="1:6" ht="12.95" customHeight="1">
      <c r="A314" s="4" t="s">
        <v>6</v>
      </c>
      <c r="B314" s="4" t="s">
        <v>149</v>
      </c>
      <c r="C314" s="6">
        <v>1</v>
      </c>
      <c r="D314" s="4" t="s">
        <v>9</v>
      </c>
      <c r="E314" s="7">
        <v>20000000</v>
      </c>
      <c r="F314" s="7">
        <f t="shared" si="6"/>
        <v>20000000</v>
      </c>
    </row>
    <row r="315" spans="1:6" ht="12.95" customHeight="1">
      <c r="A315" s="4" t="s">
        <v>6</v>
      </c>
      <c r="B315" s="4" t="s">
        <v>150</v>
      </c>
      <c r="C315" s="6">
        <v>1</v>
      </c>
      <c r="D315" s="4" t="s">
        <v>9</v>
      </c>
      <c r="E315" s="7">
        <v>11614291</v>
      </c>
      <c r="F315" s="7">
        <f t="shared" si="6"/>
        <v>11614291</v>
      </c>
    </row>
    <row r="316" spans="1:6" ht="12.95" customHeight="1">
      <c r="A316" s="4" t="s">
        <v>6</v>
      </c>
      <c r="B316" s="4" t="s">
        <v>150</v>
      </c>
      <c r="C316" s="6">
        <v>1</v>
      </c>
      <c r="D316" s="4" t="s">
        <v>9</v>
      </c>
      <c r="E316" s="7">
        <v>469991</v>
      </c>
      <c r="F316" s="7">
        <f t="shared" si="6"/>
        <v>469991</v>
      </c>
    </row>
    <row r="317" spans="1:6" ht="12.95" customHeight="1">
      <c r="A317" s="4" t="s">
        <v>6</v>
      </c>
      <c r="B317" s="4" t="s">
        <v>151</v>
      </c>
      <c r="C317" s="6">
        <v>1</v>
      </c>
      <c r="D317" s="4" t="s">
        <v>9</v>
      </c>
      <c r="E317" s="7">
        <v>1000000</v>
      </c>
      <c r="F317" s="7">
        <f t="shared" si="6"/>
        <v>1000000</v>
      </c>
    </row>
    <row r="318" spans="1:6" ht="12.95" customHeight="1">
      <c r="A318" s="4" t="s">
        <v>6</v>
      </c>
      <c r="B318" s="4" t="s">
        <v>151</v>
      </c>
      <c r="C318" s="6">
        <v>1</v>
      </c>
      <c r="D318" s="4" t="s">
        <v>9</v>
      </c>
      <c r="E318" s="7">
        <v>1000000</v>
      </c>
      <c r="F318" s="7">
        <f t="shared" si="6"/>
        <v>1000000</v>
      </c>
    </row>
    <row r="319" spans="1:6" ht="12.95" customHeight="1">
      <c r="A319" s="4" t="s">
        <v>6</v>
      </c>
      <c r="B319" s="4" t="s">
        <v>151</v>
      </c>
      <c r="C319" s="6">
        <v>1</v>
      </c>
      <c r="D319" s="4" t="s">
        <v>9</v>
      </c>
      <c r="E319" s="7">
        <v>1000000</v>
      </c>
      <c r="F319" s="7">
        <f t="shared" si="6"/>
        <v>1000000</v>
      </c>
    </row>
    <row r="320" spans="1:6" ht="12.95" customHeight="1">
      <c r="A320" s="4" t="s">
        <v>6</v>
      </c>
      <c r="B320" s="4" t="s">
        <v>152</v>
      </c>
      <c r="C320" s="6">
        <v>40</v>
      </c>
      <c r="D320" s="4" t="s">
        <v>24</v>
      </c>
      <c r="E320" s="7">
        <v>3077</v>
      </c>
      <c r="F320" s="7">
        <f t="shared" si="6"/>
        <v>123080</v>
      </c>
    </row>
    <row r="321" spans="1:6" ht="12.95" customHeight="1">
      <c r="A321" s="4" t="s">
        <v>6</v>
      </c>
      <c r="B321" s="4" t="s">
        <v>152</v>
      </c>
      <c r="C321" s="6">
        <v>10</v>
      </c>
      <c r="D321" s="4" t="s">
        <v>24</v>
      </c>
      <c r="E321" s="7">
        <v>3077</v>
      </c>
      <c r="F321" s="7">
        <f t="shared" si="6"/>
        <v>30770</v>
      </c>
    </row>
    <row r="322" spans="1:6" ht="12.95" customHeight="1">
      <c r="A322" s="4" t="s">
        <v>6</v>
      </c>
      <c r="B322" s="4" t="s">
        <v>153</v>
      </c>
      <c r="C322" s="6">
        <v>12</v>
      </c>
      <c r="D322" s="4" t="s">
        <v>24</v>
      </c>
      <c r="E322" s="7">
        <v>2933</v>
      </c>
      <c r="F322" s="7">
        <f t="shared" si="6"/>
        <v>35196</v>
      </c>
    </row>
    <row r="323" spans="1:6" ht="12.95" customHeight="1">
      <c r="A323" s="4" t="s">
        <v>6</v>
      </c>
      <c r="B323" s="4" t="s">
        <v>154</v>
      </c>
      <c r="C323" s="6">
        <v>100</v>
      </c>
      <c r="D323" s="4" t="s">
        <v>24</v>
      </c>
      <c r="E323" s="7">
        <v>3933</v>
      </c>
      <c r="F323" s="7">
        <f t="shared" si="6"/>
        <v>393300</v>
      </c>
    </row>
    <row r="324" spans="1:6" ht="12.95" customHeight="1">
      <c r="A324" s="4" t="s">
        <v>6</v>
      </c>
      <c r="B324" s="4" t="s">
        <v>154</v>
      </c>
      <c r="C324" s="6">
        <v>50</v>
      </c>
      <c r="D324" s="4" t="s">
        <v>24</v>
      </c>
      <c r="E324" s="7">
        <v>3933</v>
      </c>
      <c r="F324" s="7">
        <f t="shared" si="6"/>
        <v>196650</v>
      </c>
    </row>
    <row r="325" spans="1:6" ht="12.95" customHeight="1">
      <c r="A325" s="4" t="s">
        <v>6</v>
      </c>
      <c r="B325" s="4" t="s">
        <v>154</v>
      </c>
      <c r="C325" s="6">
        <v>10</v>
      </c>
      <c r="D325" s="4" t="s">
        <v>24</v>
      </c>
      <c r="E325" s="7">
        <v>3933</v>
      </c>
      <c r="F325" s="7">
        <f t="shared" si="6"/>
        <v>39330</v>
      </c>
    </row>
    <row r="326" spans="1:6" ht="12.95" customHeight="1">
      <c r="A326" s="4" t="s">
        <v>6</v>
      </c>
      <c r="B326" s="4" t="s">
        <v>154</v>
      </c>
      <c r="C326" s="6">
        <v>10</v>
      </c>
      <c r="D326" s="4" t="s">
        <v>24</v>
      </c>
      <c r="E326" s="7">
        <v>3933</v>
      </c>
      <c r="F326" s="7">
        <f t="shared" si="6"/>
        <v>39330</v>
      </c>
    </row>
    <row r="327" spans="1:6" ht="12.95" customHeight="1">
      <c r="A327" s="4" t="s">
        <v>6</v>
      </c>
      <c r="B327" s="4" t="s">
        <v>155</v>
      </c>
      <c r="C327" s="6">
        <v>60</v>
      </c>
      <c r="D327" s="4" t="s">
        <v>109</v>
      </c>
      <c r="E327" s="7">
        <v>315</v>
      </c>
      <c r="F327" s="7">
        <f t="shared" si="6"/>
        <v>18900</v>
      </c>
    </row>
    <row r="328" spans="1:6" ht="12.95" customHeight="1">
      <c r="A328" s="4" t="s">
        <v>6</v>
      </c>
      <c r="B328" s="4" t="s">
        <v>156</v>
      </c>
      <c r="C328" s="6">
        <v>15</v>
      </c>
      <c r="D328" s="4" t="s">
        <v>109</v>
      </c>
      <c r="E328" s="7">
        <v>248</v>
      </c>
      <c r="F328" s="7">
        <f t="shared" si="6"/>
        <v>3720</v>
      </c>
    </row>
    <row r="329" spans="1:6" ht="12.95" customHeight="1">
      <c r="A329" s="4" t="s">
        <v>6</v>
      </c>
      <c r="B329" s="4" t="s">
        <v>156</v>
      </c>
      <c r="C329" s="6">
        <v>10</v>
      </c>
      <c r="D329" s="4" t="s">
        <v>109</v>
      </c>
      <c r="E329" s="7">
        <v>248</v>
      </c>
      <c r="F329" s="7">
        <f t="shared" si="6"/>
        <v>2480</v>
      </c>
    </row>
    <row r="330" spans="1:6" ht="12.95" customHeight="1">
      <c r="A330" s="4" t="s">
        <v>6</v>
      </c>
      <c r="B330" s="4" t="s">
        <v>156</v>
      </c>
      <c r="C330" s="6">
        <v>5</v>
      </c>
      <c r="D330" s="4" t="s">
        <v>109</v>
      </c>
      <c r="E330" s="7">
        <v>248</v>
      </c>
      <c r="F330" s="7">
        <f t="shared" si="6"/>
        <v>1240</v>
      </c>
    </row>
    <row r="331" spans="1:6" ht="12.95" customHeight="1">
      <c r="A331" s="4" t="s">
        <v>6</v>
      </c>
      <c r="B331" s="4" t="s">
        <v>156</v>
      </c>
      <c r="C331" s="6">
        <v>2</v>
      </c>
      <c r="D331" s="4" t="s">
        <v>109</v>
      </c>
      <c r="E331" s="7">
        <v>248</v>
      </c>
      <c r="F331" s="7">
        <f t="shared" si="6"/>
        <v>496</v>
      </c>
    </row>
    <row r="332" spans="1:6" ht="12.95" customHeight="1">
      <c r="A332" s="4" t="s">
        <v>6</v>
      </c>
      <c r="B332" s="4" t="s">
        <v>157</v>
      </c>
      <c r="C332" s="6">
        <v>20</v>
      </c>
      <c r="D332" s="4" t="s">
        <v>109</v>
      </c>
      <c r="E332" s="7">
        <v>267</v>
      </c>
      <c r="F332" s="7">
        <f t="shared" si="6"/>
        <v>5340</v>
      </c>
    </row>
    <row r="333" spans="1:6" ht="12.95" customHeight="1">
      <c r="A333" s="4" t="s">
        <v>6</v>
      </c>
      <c r="B333" s="4" t="s">
        <v>157</v>
      </c>
      <c r="C333" s="6">
        <v>20</v>
      </c>
      <c r="D333" s="4" t="s">
        <v>109</v>
      </c>
      <c r="E333" s="7">
        <v>267</v>
      </c>
      <c r="F333" s="7">
        <f t="shared" si="6"/>
        <v>5340</v>
      </c>
    </row>
    <row r="334" spans="1:6" ht="12.95" customHeight="1">
      <c r="A334" s="4" t="s">
        <v>6</v>
      </c>
      <c r="B334" s="4" t="s">
        <v>157</v>
      </c>
      <c r="C334" s="6">
        <v>12</v>
      </c>
      <c r="D334" s="4" t="s">
        <v>109</v>
      </c>
      <c r="E334" s="7">
        <v>267</v>
      </c>
      <c r="F334" s="7">
        <f t="shared" si="6"/>
        <v>3204</v>
      </c>
    </row>
    <row r="335" spans="1:6" ht="12.95" customHeight="1">
      <c r="A335" s="4" t="s">
        <v>6</v>
      </c>
      <c r="B335" s="4" t="s">
        <v>158</v>
      </c>
      <c r="C335" s="6">
        <v>40</v>
      </c>
      <c r="D335" s="4" t="s">
        <v>109</v>
      </c>
      <c r="E335" s="7">
        <v>1248</v>
      </c>
      <c r="F335" s="7">
        <f t="shared" si="6"/>
        <v>49920</v>
      </c>
    </row>
    <row r="336" spans="1:6" ht="12.95" customHeight="1">
      <c r="A336" s="4" t="s">
        <v>6</v>
      </c>
      <c r="B336" s="4" t="s">
        <v>159</v>
      </c>
      <c r="C336" s="6">
        <v>7</v>
      </c>
      <c r="D336" s="4" t="s">
        <v>109</v>
      </c>
      <c r="E336" s="7">
        <v>1106</v>
      </c>
      <c r="F336" s="7">
        <f t="shared" si="6"/>
        <v>7742</v>
      </c>
    </row>
    <row r="337" spans="1:6" ht="12.95" customHeight="1">
      <c r="A337" s="4" t="s">
        <v>6</v>
      </c>
      <c r="B337" s="4" t="s">
        <v>159</v>
      </c>
      <c r="C337" s="6">
        <v>6</v>
      </c>
      <c r="D337" s="4" t="s">
        <v>109</v>
      </c>
      <c r="E337" s="7">
        <v>1106</v>
      </c>
      <c r="F337" s="7">
        <f t="shared" si="6"/>
        <v>6636</v>
      </c>
    </row>
    <row r="338" spans="1:6" ht="12.95" customHeight="1">
      <c r="A338" s="4" t="s">
        <v>6</v>
      </c>
      <c r="B338" s="4" t="s">
        <v>159</v>
      </c>
      <c r="C338" s="6">
        <v>4</v>
      </c>
      <c r="D338" s="4" t="s">
        <v>109</v>
      </c>
      <c r="E338" s="7">
        <v>1106</v>
      </c>
      <c r="F338" s="7">
        <f t="shared" si="6"/>
        <v>4424</v>
      </c>
    </row>
    <row r="339" spans="1:6" ht="12.95" customHeight="1">
      <c r="A339" s="4" t="s">
        <v>6</v>
      </c>
      <c r="B339" s="4" t="s">
        <v>159</v>
      </c>
      <c r="C339" s="6">
        <v>2</v>
      </c>
      <c r="D339" s="4" t="s">
        <v>109</v>
      </c>
      <c r="E339" s="7">
        <v>1106</v>
      </c>
      <c r="F339" s="7">
        <f t="shared" ref="F339:F392" si="7">C339*E339</f>
        <v>2212</v>
      </c>
    </row>
    <row r="340" spans="1:6" ht="12.95" customHeight="1">
      <c r="A340" s="4" t="s">
        <v>6</v>
      </c>
      <c r="B340" s="4" t="s">
        <v>160</v>
      </c>
      <c r="C340" s="6">
        <v>30</v>
      </c>
      <c r="D340" s="4" t="s">
        <v>109</v>
      </c>
      <c r="E340" s="7">
        <v>1212</v>
      </c>
      <c r="F340" s="7">
        <f t="shared" si="7"/>
        <v>36360</v>
      </c>
    </row>
    <row r="341" spans="1:6" ht="12.95" customHeight="1">
      <c r="A341" s="4" t="s">
        <v>6</v>
      </c>
      <c r="B341" s="4" t="s">
        <v>160</v>
      </c>
      <c r="C341" s="6">
        <v>23</v>
      </c>
      <c r="D341" s="4" t="s">
        <v>109</v>
      </c>
      <c r="E341" s="7">
        <v>1212</v>
      </c>
      <c r="F341" s="7">
        <f t="shared" si="7"/>
        <v>27876</v>
      </c>
    </row>
    <row r="342" spans="1:6" ht="12.95" customHeight="1">
      <c r="A342" s="4" t="s">
        <v>6</v>
      </c>
      <c r="B342" s="4" t="s">
        <v>160</v>
      </c>
      <c r="C342" s="6">
        <v>20</v>
      </c>
      <c r="D342" s="4" t="s">
        <v>109</v>
      </c>
      <c r="E342" s="7">
        <v>1212</v>
      </c>
      <c r="F342" s="7">
        <f t="shared" si="7"/>
        <v>24240</v>
      </c>
    </row>
    <row r="343" spans="1:6" ht="12.95" customHeight="1">
      <c r="A343" s="4" t="s">
        <v>6</v>
      </c>
      <c r="B343" s="4" t="s">
        <v>161</v>
      </c>
      <c r="C343" s="6">
        <v>25</v>
      </c>
      <c r="D343" s="4" t="s">
        <v>109</v>
      </c>
      <c r="E343" s="7">
        <v>3053</v>
      </c>
      <c r="F343" s="7">
        <f t="shared" si="7"/>
        <v>76325</v>
      </c>
    </row>
    <row r="344" spans="1:6" ht="12.95" customHeight="1">
      <c r="A344" s="4" t="s">
        <v>6</v>
      </c>
      <c r="B344" s="4" t="s">
        <v>162</v>
      </c>
      <c r="C344" s="6">
        <v>8</v>
      </c>
      <c r="D344" s="4" t="s">
        <v>109</v>
      </c>
      <c r="E344" s="7">
        <v>1075</v>
      </c>
      <c r="F344" s="7">
        <f t="shared" si="7"/>
        <v>8600</v>
      </c>
    </row>
    <row r="345" spans="1:6" ht="12.95" customHeight="1">
      <c r="A345" s="4" t="s">
        <v>6</v>
      </c>
      <c r="B345" s="4" t="s">
        <v>162</v>
      </c>
      <c r="C345" s="6">
        <v>6</v>
      </c>
      <c r="D345" s="4" t="s">
        <v>109</v>
      </c>
      <c r="E345" s="7">
        <v>1075</v>
      </c>
      <c r="F345" s="7">
        <f t="shared" si="7"/>
        <v>6450</v>
      </c>
    </row>
    <row r="346" spans="1:6" ht="12.95" customHeight="1">
      <c r="A346" s="4" t="s">
        <v>6</v>
      </c>
      <c r="B346" s="4" t="s">
        <v>162</v>
      </c>
      <c r="C346" s="6">
        <v>5</v>
      </c>
      <c r="D346" s="4" t="s">
        <v>109</v>
      </c>
      <c r="E346" s="7">
        <v>1075</v>
      </c>
      <c r="F346" s="7">
        <f t="shared" si="7"/>
        <v>5375</v>
      </c>
    </row>
    <row r="347" spans="1:6" ht="12.95" customHeight="1">
      <c r="A347" s="4" t="s">
        <v>6</v>
      </c>
      <c r="B347" s="4" t="s">
        <v>162</v>
      </c>
      <c r="C347" s="6">
        <v>3</v>
      </c>
      <c r="D347" s="4" t="s">
        <v>109</v>
      </c>
      <c r="E347" s="7">
        <v>1075</v>
      </c>
      <c r="F347" s="7">
        <f t="shared" si="7"/>
        <v>3225</v>
      </c>
    </row>
    <row r="348" spans="1:6" ht="12.95" customHeight="1">
      <c r="A348" s="4" t="s">
        <v>6</v>
      </c>
      <c r="B348" s="4" t="s">
        <v>162</v>
      </c>
      <c r="C348" s="6">
        <v>2</v>
      </c>
      <c r="D348" s="4" t="s">
        <v>109</v>
      </c>
      <c r="E348" s="7">
        <v>1075</v>
      </c>
      <c r="F348" s="7">
        <f t="shared" si="7"/>
        <v>2150</v>
      </c>
    </row>
    <row r="349" spans="1:6" ht="12.95" customHeight="1">
      <c r="A349" s="4" t="s">
        <v>6</v>
      </c>
      <c r="B349" s="4" t="s">
        <v>163</v>
      </c>
      <c r="C349" s="6">
        <v>22</v>
      </c>
      <c r="D349" s="4" t="s">
        <v>109</v>
      </c>
      <c r="E349" s="7">
        <v>1382</v>
      </c>
      <c r="F349" s="7">
        <f t="shared" si="7"/>
        <v>30404</v>
      </c>
    </row>
    <row r="350" spans="1:6" ht="12.95" customHeight="1">
      <c r="A350" s="4" t="s">
        <v>6</v>
      </c>
      <c r="B350" s="4" t="s">
        <v>163</v>
      </c>
      <c r="C350" s="6">
        <v>10</v>
      </c>
      <c r="D350" s="4" t="s">
        <v>109</v>
      </c>
      <c r="E350" s="7">
        <v>1382</v>
      </c>
      <c r="F350" s="7">
        <f t="shared" si="7"/>
        <v>13820</v>
      </c>
    </row>
    <row r="351" spans="1:6" ht="12.95" customHeight="1">
      <c r="A351" s="4" t="s">
        <v>6</v>
      </c>
      <c r="B351" s="4" t="s">
        <v>164</v>
      </c>
      <c r="C351" s="6">
        <v>5</v>
      </c>
      <c r="D351" s="4" t="s">
        <v>24</v>
      </c>
      <c r="E351" s="7">
        <v>3174</v>
      </c>
      <c r="F351" s="7">
        <f t="shared" si="7"/>
        <v>15870</v>
      </c>
    </row>
    <row r="352" spans="1:6" ht="12.95" customHeight="1">
      <c r="A352" s="4" t="s">
        <v>6</v>
      </c>
      <c r="B352" s="4" t="s">
        <v>165</v>
      </c>
      <c r="C352" s="6">
        <v>5</v>
      </c>
      <c r="D352" s="4" t="s">
        <v>109</v>
      </c>
      <c r="E352" s="7">
        <v>1904</v>
      </c>
      <c r="F352" s="7">
        <f t="shared" si="7"/>
        <v>9520</v>
      </c>
    </row>
    <row r="353" spans="1:6" ht="12.95" customHeight="1">
      <c r="A353" s="4" t="s">
        <v>6</v>
      </c>
      <c r="B353" s="4" t="s">
        <v>166</v>
      </c>
      <c r="C353" s="6">
        <v>3</v>
      </c>
      <c r="D353" s="4" t="s">
        <v>109</v>
      </c>
      <c r="E353" s="7">
        <v>1078</v>
      </c>
      <c r="F353" s="7">
        <f t="shared" si="7"/>
        <v>3234</v>
      </c>
    </row>
    <row r="354" spans="1:6" ht="12.95" customHeight="1">
      <c r="A354" s="4" t="s">
        <v>6</v>
      </c>
      <c r="B354" s="4" t="s">
        <v>167</v>
      </c>
      <c r="C354" s="6">
        <v>200</v>
      </c>
      <c r="D354" s="4" t="s">
        <v>109</v>
      </c>
      <c r="E354" s="7">
        <v>2212</v>
      </c>
      <c r="F354" s="7">
        <f t="shared" si="7"/>
        <v>442400</v>
      </c>
    </row>
    <row r="355" spans="1:6" ht="12.95" customHeight="1">
      <c r="A355" s="4" t="s">
        <v>6</v>
      </c>
      <c r="B355" s="4" t="s">
        <v>167</v>
      </c>
      <c r="C355" s="6">
        <v>10</v>
      </c>
      <c r="D355" s="4" t="s">
        <v>109</v>
      </c>
      <c r="E355" s="7">
        <v>2212</v>
      </c>
      <c r="F355" s="7">
        <f t="shared" si="7"/>
        <v>22120</v>
      </c>
    </row>
    <row r="356" spans="1:6" ht="12.95" customHeight="1">
      <c r="A356" s="4" t="s">
        <v>6</v>
      </c>
      <c r="B356" s="4" t="s">
        <v>167</v>
      </c>
      <c r="C356" s="6">
        <v>8</v>
      </c>
      <c r="D356" s="4" t="s">
        <v>109</v>
      </c>
      <c r="E356" s="7">
        <v>2212</v>
      </c>
      <c r="F356" s="7">
        <f t="shared" si="7"/>
        <v>17696</v>
      </c>
    </row>
    <row r="357" spans="1:6" ht="12.95" customHeight="1">
      <c r="A357" s="4" t="s">
        <v>6</v>
      </c>
      <c r="B357" s="4" t="s">
        <v>167</v>
      </c>
      <c r="C357" s="6">
        <v>3</v>
      </c>
      <c r="D357" s="4" t="s">
        <v>109</v>
      </c>
      <c r="E357" s="7">
        <v>2212</v>
      </c>
      <c r="F357" s="7">
        <f t="shared" si="7"/>
        <v>6636</v>
      </c>
    </row>
    <row r="358" spans="1:6" ht="12.95" customHeight="1">
      <c r="A358" s="4" t="s">
        <v>6</v>
      </c>
      <c r="B358" s="4" t="s">
        <v>167</v>
      </c>
      <c r="C358" s="6">
        <v>3</v>
      </c>
      <c r="D358" s="4" t="s">
        <v>109</v>
      </c>
      <c r="E358" s="7">
        <v>2212</v>
      </c>
      <c r="F358" s="7">
        <f t="shared" si="7"/>
        <v>6636</v>
      </c>
    </row>
    <row r="359" spans="1:6" ht="12.95" customHeight="1">
      <c r="A359" s="4" t="s">
        <v>6</v>
      </c>
      <c r="B359" s="4" t="s">
        <v>168</v>
      </c>
      <c r="C359" s="6">
        <v>15</v>
      </c>
      <c r="D359" s="4" t="s">
        <v>109</v>
      </c>
      <c r="E359" s="7">
        <v>819</v>
      </c>
      <c r="F359" s="7">
        <f t="shared" si="7"/>
        <v>12285</v>
      </c>
    </row>
    <row r="360" spans="1:6" ht="12.95" customHeight="1">
      <c r="A360" s="4" t="s">
        <v>6</v>
      </c>
      <c r="B360" s="4" t="s">
        <v>169</v>
      </c>
      <c r="C360" s="6">
        <v>5</v>
      </c>
      <c r="D360" s="4" t="s">
        <v>46</v>
      </c>
      <c r="E360" s="7">
        <v>46409</v>
      </c>
      <c r="F360" s="7">
        <f t="shared" si="7"/>
        <v>232045</v>
      </c>
    </row>
    <row r="361" spans="1:6" ht="12.95" customHeight="1">
      <c r="A361" s="4" t="s">
        <v>6</v>
      </c>
      <c r="B361" s="4" t="s">
        <v>170</v>
      </c>
      <c r="C361" s="6">
        <v>1</v>
      </c>
      <c r="D361" s="4" t="s">
        <v>9</v>
      </c>
      <c r="E361" s="7">
        <v>3000000</v>
      </c>
      <c r="F361" s="7">
        <f t="shared" si="7"/>
        <v>3000000</v>
      </c>
    </row>
    <row r="362" spans="1:6" ht="12.95" customHeight="1">
      <c r="A362" s="4" t="s">
        <v>6</v>
      </c>
      <c r="B362" s="4" t="s">
        <v>170</v>
      </c>
      <c r="C362" s="6">
        <v>1</v>
      </c>
      <c r="D362" s="4" t="s">
        <v>9</v>
      </c>
      <c r="E362" s="7">
        <v>3000000</v>
      </c>
      <c r="F362" s="7">
        <f t="shared" si="7"/>
        <v>3000000</v>
      </c>
    </row>
    <row r="363" spans="1:6" ht="12.95" customHeight="1">
      <c r="A363" s="4" t="s">
        <v>6</v>
      </c>
      <c r="B363" s="4" t="s">
        <v>170</v>
      </c>
      <c r="C363" s="6">
        <v>1</v>
      </c>
      <c r="D363" s="4" t="s">
        <v>9</v>
      </c>
      <c r="E363" s="7">
        <v>3000000</v>
      </c>
      <c r="F363" s="7">
        <f t="shared" si="7"/>
        <v>3000000</v>
      </c>
    </row>
    <row r="364" spans="1:6" ht="12.95" customHeight="1">
      <c r="A364" s="4" t="s">
        <v>6</v>
      </c>
      <c r="B364" s="4" t="s">
        <v>170</v>
      </c>
      <c r="C364" s="6">
        <v>1</v>
      </c>
      <c r="D364" s="4" t="s">
        <v>9</v>
      </c>
      <c r="E364" s="7">
        <v>3000000</v>
      </c>
      <c r="F364" s="7">
        <f t="shared" si="7"/>
        <v>3000000</v>
      </c>
    </row>
    <row r="365" spans="1:6" ht="12.95" customHeight="1">
      <c r="A365" s="4" t="s">
        <v>6</v>
      </c>
      <c r="B365" s="4" t="s">
        <v>170</v>
      </c>
      <c r="C365" s="6">
        <v>1</v>
      </c>
      <c r="D365" s="4" t="s">
        <v>9</v>
      </c>
      <c r="E365" s="7">
        <v>3000000</v>
      </c>
      <c r="F365" s="7">
        <f t="shared" si="7"/>
        <v>3000000</v>
      </c>
    </row>
    <row r="366" spans="1:6" ht="12.95" customHeight="1">
      <c r="A366" s="4" t="s">
        <v>6</v>
      </c>
      <c r="B366" s="4" t="s">
        <v>170</v>
      </c>
      <c r="C366" s="6">
        <v>1</v>
      </c>
      <c r="D366" s="4" t="s">
        <v>9</v>
      </c>
      <c r="E366" s="7">
        <v>3000000</v>
      </c>
      <c r="F366" s="7">
        <f t="shared" si="7"/>
        <v>3000000</v>
      </c>
    </row>
    <row r="367" spans="1:6" ht="12.95" customHeight="1">
      <c r="A367" s="4" t="s">
        <v>6</v>
      </c>
      <c r="B367" s="4" t="s">
        <v>170</v>
      </c>
      <c r="C367" s="6">
        <v>1</v>
      </c>
      <c r="D367" s="4" t="s">
        <v>9</v>
      </c>
      <c r="E367" s="7">
        <v>3000000</v>
      </c>
      <c r="F367" s="7">
        <f t="shared" si="7"/>
        <v>3000000</v>
      </c>
    </row>
    <row r="368" spans="1:6" ht="12.95" customHeight="1">
      <c r="A368" s="4" t="s">
        <v>6</v>
      </c>
      <c r="B368" s="4" t="s">
        <v>170</v>
      </c>
      <c r="C368" s="6">
        <v>1</v>
      </c>
      <c r="D368" s="4" t="s">
        <v>9</v>
      </c>
      <c r="E368" s="7">
        <v>3000000</v>
      </c>
      <c r="F368" s="7">
        <f t="shared" si="7"/>
        <v>3000000</v>
      </c>
    </row>
    <row r="369" spans="1:6" ht="12.95" customHeight="1">
      <c r="A369" s="4" t="s">
        <v>6</v>
      </c>
      <c r="B369" s="4" t="s">
        <v>170</v>
      </c>
      <c r="C369" s="6">
        <v>1</v>
      </c>
      <c r="D369" s="4" t="s">
        <v>9</v>
      </c>
      <c r="E369" s="7">
        <v>3000000</v>
      </c>
      <c r="F369" s="7">
        <f t="shared" si="7"/>
        <v>3000000</v>
      </c>
    </row>
    <row r="370" spans="1:6" ht="12.95" customHeight="1">
      <c r="A370" s="4" t="s">
        <v>6</v>
      </c>
      <c r="B370" s="4" t="s">
        <v>170</v>
      </c>
      <c r="C370" s="6">
        <v>1</v>
      </c>
      <c r="D370" s="4" t="s">
        <v>9</v>
      </c>
      <c r="E370" s="7">
        <v>3000000</v>
      </c>
      <c r="F370" s="7">
        <f t="shared" si="7"/>
        <v>3000000</v>
      </c>
    </row>
    <row r="371" spans="1:6" ht="12.95" customHeight="1">
      <c r="A371" s="4" t="s">
        <v>6</v>
      </c>
      <c r="B371" s="4" t="s">
        <v>170</v>
      </c>
      <c r="C371" s="6">
        <v>1</v>
      </c>
      <c r="D371" s="4" t="s">
        <v>9</v>
      </c>
      <c r="E371" s="7">
        <v>3000000</v>
      </c>
      <c r="F371" s="7">
        <f t="shared" si="7"/>
        <v>3000000</v>
      </c>
    </row>
    <row r="372" spans="1:6" ht="12.95" customHeight="1">
      <c r="A372" s="4" t="s">
        <v>6</v>
      </c>
      <c r="B372" s="4" t="s">
        <v>170</v>
      </c>
      <c r="C372" s="6">
        <v>1</v>
      </c>
      <c r="D372" s="4" t="s">
        <v>9</v>
      </c>
      <c r="E372" s="7">
        <v>3000000</v>
      </c>
      <c r="F372" s="7">
        <f t="shared" si="7"/>
        <v>3000000</v>
      </c>
    </row>
    <row r="373" spans="1:6" ht="12.95" customHeight="1">
      <c r="A373" s="4" t="s">
        <v>6</v>
      </c>
      <c r="B373" s="4" t="s">
        <v>170</v>
      </c>
      <c r="C373" s="6">
        <v>1</v>
      </c>
      <c r="D373" s="4" t="s">
        <v>9</v>
      </c>
      <c r="E373" s="7">
        <v>3000000</v>
      </c>
      <c r="F373" s="7">
        <f t="shared" si="7"/>
        <v>3000000</v>
      </c>
    </row>
    <row r="374" spans="1:6" ht="12.95" customHeight="1">
      <c r="A374" s="4" t="s">
        <v>6</v>
      </c>
      <c r="B374" s="4" t="s">
        <v>170</v>
      </c>
      <c r="C374" s="6">
        <v>1</v>
      </c>
      <c r="D374" s="4" t="s">
        <v>9</v>
      </c>
      <c r="E374" s="7">
        <v>3000000</v>
      </c>
      <c r="F374" s="7">
        <f t="shared" si="7"/>
        <v>3000000</v>
      </c>
    </row>
    <row r="375" spans="1:6" ht="12.95" customHeight="1">
      <c r="A375" s="4" t="s">
        <v>6</v>
      </c>
      <c r="B375" s="4" t="s">
        <v>170</v>
      </c>
      <c r="C375" s="6">
        <v>1</v>
      </c>
      <c r="D375" s="4" t="s">
        <v>9</v>
      </c>
      <c r="E375" s="7">
        <v>3000000</v>
      </c>
      <c r="F375" s="7">
        <f t="shared" si="7"/>
        <v>3000000</v>
      </c>
    </row>
    <row r="376" spans="1:6" ht="12.95" customHeight="1">
      <c r="A376" s="4" t="s">
        <v>6</v>
      </c>
      <c r="B376" s="4" t="s">
        <v>170</v>
      </c>
      <c r="C376" s="6">
        <v>1</v>
      </c>
      <c r="D376" s="4" t="s">
        <v>9</v>
      </c>
      <c r="E376" s="7">
        <v>3000000</v>
      </c>
      <c r="F376" s="7">
        <f t="shared" si="7"/>
        <v>3000000</v>
      </c>
    </row>
    <row r="377" spans="1:6" ht="12.95" customHeight="1">
      <c r="A377" s="4" t="s">
        <v>6</v>
      </c>
      <c r="B377" s="4" t="s">
        <v>170</v>
      </c>
      <c r="C377" s="6">
        <v>1</v>
      </c>
      <c r="D377" s="4" t="s">
        <v>9</v>
      </c>
      <c r="E377" s="7">
        <v>3000000</v>
      </c>
      <c r="F377" s="7">
        <f t="shared" si="7"/>
        <v>3000000</v>
      </c>
    </row>
    <row r="378" spans="1:6" ht="12.95" customHeight="1">
      <c r="A378" s="4" t="s">
        <v>6</v>
      </c>
      <c r="B378" s="4" t="s">
        <v>170</v>
      </c>
      <c r="C378" s="6">
        <v>1</v>
      </c>
      <c r="D378" s="4" t="s">
        <v>9</v>
      </c>
      <c r="E378" s="7">
        <v>3000000</v>
      </c>
      <c r="F378" s="7">
        <f t="shared" si="7"/>
        <v>3000000</v>
      </c>
    </row>
    <row r="379" spans="1:6" ht="12.95" customHeight="1">
      <c r="A379" s="4" t="s">
        <v>6</v>
      </c>
      <c r="B379" s="4" t="s">
        <v>170</v>
      </c>
      <c r="C379" s="6">
        <v>1</v>
      </c>
      <c r="D379" s="4" t="s">
        <v>9</v>
      </c>
      <c r="E379" s="7">
        <v>3000000</v>
      </c>
      <c r="F379" s="7">
        <f t="shared" si="7"/>
        <v>3000000</v>
      </c>
    </row>
    <row r="380" spans="1:6" ht="12.95" customHeight="1">
      <c r="A380" s="4" t="s">
        <v>6</v>
      </c>
      <c r="B380" s="4" t="s">
        <v>170</v>
      </c>
      <c r="C380" s="6">
        <v>1</v>
      </c>
      <c r="D380" s="4" t="s">
        <v>9</v>
      </c>
      <c r="E380" s="7">
        <v>3000000</v>
      </c>
      <c r="F380" s="7">
        <f t="shared" si="7"/>
        <v>3000000</v>
      </c>
    </row>
    <row r="381" spans="1:6" ht="12.95" customHeight="1">
      <c r="A381" s="4" t="s">
        <v>6</v>
      </c>
      <c r="B381" s="4" t="s">
        <v>170</v>
      </c>
      <c r="C381" s="6">
        <v>1</v>
      </c>
      <c r="D381" s="4" t="s">
        <v>9</v>
      </c>
      <c r="E381" s="7">
        <v>3000000</v>
      </c>
      <c r="F381" s="7">
        <f t="shared" si="7"/>
        <v>3000000</v>
      </c>
    </row>
    <row r="382" spans="1:6" ht="12.95" customHeight="1">
      <c r="A382" s="4" t="s">
        <v>6</v>
      </c>
      <c r="B382" s="4" t="s">
        <v>170</v>
      </c>
      <c r="C382" s="6">
        <v>1</v>
      </c>
      <c r="D382" s="4" t="s">
        <v>9</v>
      </c>
      <c r="E382" s="7">
        <v>3000000</v>
      </c>
      <c r="F382" s="7">
        <f t="shared" si="7"/>
        <v>3000000</v>
      </c>
    </row>
    <row r="383" spans="1:6" ht="12.95" customHeight="1">
      <c r="A383" s="4" t="s">
        <v>6</v>
      </c>
      <c r="B383" s="4" t="s">
        <v>170</v>
      </c>
      <c r="C383" s="6">
        <v>1</v>
      </c>
      <c r="D383" s="4" t="s">
        <v>9</v>
      </c>
      <c r="E383" s="7">
        <v>3000000</v>
      </c>
      <c r="F383" s="7">
        <f t="shared" si="7"/>
        <v>3000000</v>
      </c>
    </row>
    <row r="384" spans="1:6" ht="12.95" customHeight="1">
      <c r="A384" s="4" t="s">
        <v>6</v>
      </c>
      <c r="B384" s="4" t="s">
        <v>170</v>
      </c>
      <c r="C384" s="6">
        <v>1</v>
      </c>
      <c r="D384" s="4" t="s">
        <v>9</v>
      </c>
      <c r="E384" s="7">
        <v>3000000</v>
      </c>
      <c r="F384" s="7">
        <f t="shared" si="7"/>
        <v>3000000</v>
      </c>
    </row>
    <row r="385" spans="1:6" ht="12.95" customHeight="1">
      <c r="A385" s="4" t="s">
        <v>6</v>
      </c>
      <c r="B385" s="4" t="s">
        <v>170</v>
      </c>
      <c r="C385" s="6">
        <v>1</v>
      </c>
      <c r="D385" s="4" t="s">
        <v>9</v>
      </c>
      <c r="E385" s="7">
        <v>3000000</v>
      </c>
      <c r="F385" s="7">
        <f t="shared" si="7"/>
        <v>3000000</v>
      </c>
    </row>
    <row r="386" spans="1:6" ht="12.95" customHeight="1">
      <c r="A386" s="4" t="s">
        <v>6</v>
      </c>
      <c r="B386" s="4" t="s">
        <v>170</v>
      </c>
      <c r="C386" s="6">
        <v>1</v>
      </c>
      <c r="D386" s="4" t="s">
        <v>9</v>
      </c>
      <c r="E386" s="7">
        <v>2000000</v>
      </c>
      <c r="F386" s="7">
        <f t="shared" si="7"/>
        <v>2000000</v>
      </c>
    </row>
    <row r="387" spans="1:6" ht="12.95" customHeight="1">
      <c r="A387" s="4" t="s">
        <v>6</v>
      </c>
      <c r="B387" s="4" t="s">
        <v>170</v>
      </c>
      <c r="C387" s="6">
        <v>1</v>
      </c>
      <c r="D387" s="4" t="s">
        <v>9</v>
      </c>
      <c r="E387" s="7">
        <v>2000000</v>
      </c>
      <c r="F387" s="7">
        <f t="shared" si="7"/>
        <v>2000000</v>
      </c>
    </row>
    <row r="388" spans="1:6" ht="12.95" customHeight="1">
      <c r="A388" s="4" t="s">
        <v>6</v>
      </c>
      <c r="B388" s="4" t="s">
        <v>170</v>
      </c>
      <c r="C388" s="6">
        <v>1</v>
      </c>
      <c r="D388" s="4" t="s">
        <v>9</v>
      </c>
      <c r="E388" s="7">
        <v>2000000</v>
      </c>
      <c r="F388" s="7">
        <f t="shared" si="7"/>
        <v>2000000</v>
      </c>
    </row>
    <row r="389" spans="1:6" ht="12.95" customHeight="1">
      <c r="A389" s="4" t="s">
        <v>6</v>
      </c>
      <c r="B389" s="4" t="s">
        <v>170</v>
      </c>
      <c r="C389" s="6">
        <v>1</v>
      </c>
      <c r="D389" s="4" t="s">
        <v>9</v>
      </c>
      <c r="E389" s="7">
        <v>2000000</v>
      </c>
      <c r="F389" s="7">
        <f t="shared" si="7"/>
        <v>2000000</v>
      </c>
    </row>
    <row r="390" spans="1:6" ht="12.95" customHeight="1">
      <c r="A390" s="4" t="s">
        <v>6</v>
      </c>
      <c r="B390" s="4" t="s">
        <v>170</v>
      </c>
      <c r="C390" s="6">
        <v>1</v>
      </c>
      <c r="D390" s="4" t="s">
        <v>9</v>
      </c>
      <c r="E390" s="7">
        <v>2000000</v>
      </c>
      <c r="F390" s="7">
        <f t="shared" si="7"/>
        <v>2000000</v>
      </c>
    </row>
    <row r="391" spans="1:6" ht="12.95" customHeight="1">
      <c r="A391" s="4" t="s">
        <v>6</v>
      </c>
      <c r="B391" s="4" t="s">
        <v>170</v>
      </c>
      <c r="C391" s="6">
        <v>1</v>
      </c>
      <c r="D391" s="4" t="s">
        <v>9</v>
      </c>
      <c r="E391" s="7">
        <v>2000000</v>
      </c>
      <c r="F391" s="7">
        <f t="shared" si="7"/>
        <v>2000000</v>
      </c>
    </row>
    <row r="392" spans="1:6" ht="12.95" customHeight="1">
      <c r="A392" s="4" t="s">
        <v>6</v>
      </c>
      <c r="B392" s="4" t="s">
        <v>170</v>
      </c>
      <c r="C392" s="6">
        <v>1</v>
      </c>
      <c r="D392" s="4" t="s">
        <v>9</v>
      </c>
      <c r="E392" s="7">
        <v>2000000</v>
      </c>
      <c r="F392" s="7">
        <f t="shared" si="7"/>
        <v>2000000</v>
      </c>
    </row>
    <row r="393" spans="1:6" ht="12.95" customHeight="1">
      <c r="A393" s="4" t="s">
        <v>6</v>
      </c>
      <c r="B393" s="4" t="s">
        <v>172</v>
      </c>
      <c r="C393" s="6">
        <v>30</v>
      </c>
      <c r="D393" s="4" t="s">
        <v>46</v>
      </c>
      <c r="E393" s="7">
        <v>398</v>
      </c>
      <c r="F393" s="7">
        <f>C393*E393</f>
        <v>11940</v>
      </c>
    </row>
    <row r="394" spans="1:6" ht="12.95" customHeight="1">
      <c r="A394" s="4" t="s">
        <v>6</v>
      </c>
      <c r="B394" s="4" t="s">
        <v>172</v>
      </c>
      <c r="C394" s="6">
        <v>5</v>
      </c>
      <c r="D394" s="4" t="s">
        <v>46</v>
      </c>
      <c r="E394" s="7">
        <v>398</v>
      </c>
      <c r="F394" s="7">
        <f>C394*E394</f>
        <v>1990</v>
      </c>
    </row>
    <row r="395" spans="1:6" ht="12.95" customHeight="1">
      <c r="A395" s="4" t="s">
        <v>6</v>
      </c>
      <c r="B395" s="4" t="s">
        <v>172</v>
      </c>
      <c r="C395" s="6">
        <v>2</v>
      </c>
      <c r="D395" s="4" t="s">
        <v>46</v>
      </c>
      <c r="E395" s="7">
        <v>398</v>
      </c>
      <c r="F395" s="7">
        <f>C395*E395</f>
        <v>796</v>
      </c>
    </row>
    <row r="396" spans="1:6" ht="12.95" customHeight="1">
      <c r="A396" s="4" t="s">
        <v>6</v>
      </c>
      <c r="B396" s="4" t="s">
        <v>173</v>
      </c>
      <c r="C396" s="6">
        <v>1</v>
      </c>
      <c r="D396" s="4" t="s">
        <v>9</v>
      </c>
      <c r="E396" s="7">
        <v>1000000</v>
      </c>
      <c r="F396" s="7">
        <f t="shared" ref="F396:F458" si="8">C396*E396</f>
        <v>1000000</v>
      </c>
    </row>
    <row r="397" spans="1:6" ht="12.95" customHeight="1">
      <c r="A397" s="4" t="s">
        <v>6</v>
      </c>
      <c r="B397" s="4" t="s">
        <v>173</v>
      </c>
      <c r="C397" s="6">
        <v>1</v>
      </c>
      <c r="D397" s="4" t="s">
        <v>9</v>
      </c>
      <c r="E397" s="7">
        <v>1000000</v>
      </c>
      <c r="F397" s="7">
        <f t="shared" si="8"/>
        <v>1000000</v>
      </c>
    </row>
    <row r="398" spans="1:6" ht="12.95" customHeight="1">
      <c r="A398" s="4" t="s">
        <v>6</v>
      </c>
      <c r="B398" s="4" t="s">
        <v>173</v>
      </c>
      <c r="C398" s="6">
        <v>1</v>
      </c>
      <c r="D398" s="4" t="s">
        <v>9</v>
      </c>
      <c r="E398" s="7">
        <v>1000000</v>
      </c>
      <c r="F398" s="7">
        <f t="shared" si="8"/>
        <v>1000000</v>
      </c>
    </row>
    <row r="399" spans="1:6" ht="12.95" customHeight="1">
      <c r="A399" s="4" t="s">
        <v>6</v>
      </c>
      <c r="B399" s="4" t="s">
        <v>173</v>
      </c>
      <c r="C399" s="6">
        <v>1</v>
      </c>
      <c r="D399" s="4" t="s">
        <v>9</v>
      </c>
      <c r="E399" s="7">
        <v>1000000</v>
      </c>
      <c r="F399" s="7">
        <f t="shared" si="8"/>
        <v>1000000</v>
      </c>
    </row>
    <row r="400" spans="1:6" ht="12.95" customHeight="1">
      <c r="A400" s="4" t="s">
        <v>6</v>
      </c>
      <c r="B400" s="4" t="s">
        <v>173</v>
      </c>
      <c r="C400" s="6">
        <v>1</v>
      </c>
      <c r="D400" s="4" t="s">
        <v>9</v>
      </c>
      <c r="E400" s="7">
        <v>1000000</v>
      </c>
      <c r="F400" s="7">
        <f t="shared" si="8"/>
        <v>1000000</v>
      </c>
    </row>
    <row r="401" spans="1:6" ht="12.95" customHeight="1">
      <c r="A401" s="4" t="s">
        <v>6</v>
      </c>
      <c r="B401" s="4" t="s">
        <v>173</v>
      </c>
      <c r="C401" s="6">
        <v>1</v>
      </c>
      <c r="D401" s="4" t="s">
        <v>9</v>
      </c>
      <c r="E401" s="7">
        <v>1000000</v>
      </c>
      <c r="F401" s="7">
        <f t="shared" si="8"/>
        <v>1000000</v>
      </c>
    </row>
    <row r="402" spans="1:6" ht="12.95" customHeight="1">
      <c r="A402" s="4" t="s">
        <v>6</v>
      </c>
      <c r="B402" s="4" t="s">
        <v>173</v>
      </c>
      <c r="C402" s="6">
        <v>1</v>
      </c>
      <c r="D402" s="4" t="s">
        <v>9</v>
      </c>
      <c r="E402" s="7">
        <v>1000000</v>
      </c>
      <c r="F402" s="7">
        <f t="shared" si="8"/>
        <v>1000000</v>
      </c>
    </row>
    <row r="403" spans="1:6" ht="12.95" customHeight="1">
      <c r="A403" s="4" t="s">
        <v>6</v>
      </c>
      <c r="B403" s="4" t="s">
        <v>174</v>
      </c>
      <c r="C403" s="6">
        <v>1</v>
      </c>
      <c r="D403" s="4" t="s">
        <v>9</v>
      </c>
      <c r="E403" s="7">
        <v>1000000</v>
      </c>
      <c r="F403" s="7">
        <f t="shared" si="8"/>
        <v>1000000</v>
      </c>
    </row>
    <row r="404" spans="1:6" ht="12.95" customHeight="1">
      <c r="A404" s="4" t="s">
        <v>6</v>
      </c>
      <c r="B404" s="4" t="s">
        <v>174</v>
      </c>
      <c r="C404" s="6">
        <v>1</v>
      </c>
      <c r="D404" s="4" t="s">
        <v>9</v>
      </c>
      <c r="E404" s="7">
        <v>1000000</v>
      </c>
      <c r="F404" s="7">
        <f t="shared" si="8"/>
        <v>1000000</v>
      </c>
    </row>
    <row r="405" spans="1:6" ht="12.95" customHeight="1">
      <c r="A405" s="4" t="s">
        <v>6</v>
      </c>
      <c r="B405" s="4" t="s">
        <v>130</v>
      </c>
      <c r="C405" s="6">
        <v>1</v>
      </c>
      <c r="D405" s="4" t="s">
        <v>9</v>
      </c>
      <c r="E405" s="7">
        <v>1600000</v>
      </c>
      <c r="F405" s="7">
        <f t="shared" si="8"/>
        <v>1600000</v>
      </c>
    </row>
    <row r="406" spans="1:6" ht="12.95" customHeight="1">
      <c r="A406" s="4" t="s">
        <v>6</v>
      </c>
      <c r="B406" s="4" t="s">
        <v>175</v>
      </c>
      <c r="C406" s="6">
        <v>2</v>
      </c>
      <c r="D406" s="4" t="s">
        <v>112</v>
      </c>
      <c r="E406" s="7">
        <v>19231</v>
      </c>
      <c r="F406" s="7">
        <f t="shared" si="8"/>
        <v>38462</v>
      </c>
    </row>
    <row r="407" spans="1:6" ht="12.95" customHeight="1">
      <c r="A407" s="4" t="s">
        <v>6</v>
      </c>
      <c r="B407" s="4" t="s">
        <v>176</v>
      </c>
      <c r="C407" s="6">
        <v>10</v>
      </c>
      <c r="D407" s="4" t="s">
        <v>46</v>
      </c>
      <c r="E407" s="7">
        <v>2500</v>
      </c>
      <c r="F407" s="7">
        <f t="shared" si="8"/>
        <v>25000</v>
      </c>
    </row>
    <row r="408" spans="1:6" ht="12.95" customHeight="1">
      <c r="A408" s="4" t="s">
        <v>6</v>
      </c>
      <c r="B408" s="4" t="s">
        <v>177</v>
      </c>
      <c r="C408" s="6">
        <v>8</v>
      </c>
      <c r="D408" s="4" t="s">
        <v>24</v>
      </c>
      <c r="E408" s="7">
        <v>164</v>
      </c>
      <c r="F408" s="7">
        <f t="shared" si="8"/>
        <v>1312</v>
      </c>
    </row>
    <row r="409" spans="1:6" ht="12.95" customHeight="1">
      <c r="A409" s="4" t="s">
        <v>6</v>
      </c>
      <c r="B409" s="4" t="s">
        <v>178</v>
      </c>
      <c r="C409" s="6">
        <v>20</v>
      </c>
      <c r="D409" s="4" t="s">
        <v>46</v>
      </c>
      <c r="E409" s="7">
        <v>3640</v>
      </c>
      <c r="F409" s="7">
        <f t="shared" si="8"/>
        <v>72800</v>
      </c>
    </row>
    <row r="410" spans="1:6" ht="12.95" customHeight="1">
      <c r="A410" s="4" t="s">
        <v>6</v>
      </c>
      <c r="B410" s="4" t="s">
        <v>178</v>
      </c>
      <c r="C410" s="6">
        <v>10</v>
      </c>
      <c r="D410" s="4" t="s">
        <v>46</v>
      </c>
      <c r="E410" s="7">
        <v>3640</v>
      </c>
      <c r="F410" s="7">
        <f t="shared" si="8"/>
        <v>36400</v>
      </c>
    </row>
    <row r="411" spans="1:6" ht="12.95" customHeight="1">
      <c r="A411" s="4" t="s">
        <v>6</v>
      </c>
      <c r="B411" s="4" t="s">
        <v>179</v>
      </c>
      <c r="C411" s="6">
        <v>100</v>
      </c>
      <c r="D411" s="4" t="s">
        <v>180</v>
      </c>
      <c r="E411" s="7">
        <v>17943</v>
      </c>
      <c r="F411" s="7">
        <f t="shared" si="8"/>
        <v>1794300</v>
      </c>
    </row>
    <row r="412" spans="1:6" ht="12.95" customHeight="1">
      <c r="A412" s="4" t="s">
        <v>6</v>
      </c>
      <c r="B412" s="4" t="s">
        <v>181</v>
      </c>
      <c r="C412" s="6">
        <v>16</v>
      </c>
      <c r="D412" s="4" t="s">
        <v>24</v>
      </c>
      <c r="E412" s="7">
        <v>1566</v>
      </c>
      <c r="F412" s="7">
        <f t="shared" si="8"/>
        <v>25056</v>
      </c>
    </row>
    <row r="413" spans="1:6" ht="12.95" customHeight="1">
      <c r="A413" s="4" t="s">
        <v>6</v>
      </c>
      <c r="B413" s="4" t="s">
        <v>182</v>
      </c>
      <c r="C413" s="6">
        <v>10</v>
      </c>
      <c r="D413" s="4" t="s">
        <v>24</v>
      </c>
      <c r="E413" s="7">
        <v>970</v>
      </c>
      <c r="F413" s="7">
        <f t="shared" si="8"/>
        <v>9700</v>
      </c>
    </row>
    <row r="414" spans="1:6" ht="12.95" customHeight="1">
      <c r="A414" s="4" t="s">
        <v>6</v>
      </c>
      <c r="B414" s="4" t="s">
        <v>183</v>
      </c>
      <c r="C414" s="6">
        <v>50</v>
      </c>
      <c r="D414" s="4" t="s">
        <v>24</v>
      </c>
      <c r="E414" s="7">
        <v>385</v>
      </c>
      <c r="F414" s="7">
        <f t="shared" si="8"/>
        <v>19250</v>
      </c>
    </row>
    <row r="415" spans="1:6" ht="12.95" customHeight="1">
      <c r="A415" s="4" t="s">
        <v>6</v>
      </c>
      <c r="B415" s="4" t="s">
        <v>183</v>
      </c>
      <c r="C415" s="6">
        <v>50</v>
      </c>
      <c r="D415" s="4" t="s">
        <v>24</v>
      </c>
      <c r="E415" s="7">
        <v>385</v>
      </c>
      <c r="F415" s="7">
        <f t="shared" si="8"/>
        <v>19250</v>
      </c>
    </row>
    <row r="416" spans="1:6" ht="12.95" customHeight="1">
      <c r="A416" s="4" t="s">
        <v>6</v>
      </c>
      <c r="B416" s="4" t="s">
        <v>183</v>
      </c>
      <c r="C416" s="6">
        <v>40</v>
      </c>
      <c r="D416" s="4" t="s">
        <v>24</v>
      </c>
      <c r="E416" s="7">
        <v>385</v>
      </c>
      <c r="F416" s="7">
        <f t="shared" si="8"/>
        <v>15400</v>
      </c>
    </row>
    <row r="417" spans="1:6" ht="12.95" customHeight="1">
      <c r="A417" s="4" t="s">
        <v>6</v>
      </c>
      <c r="B417" s="4" t="s">
        <v>183</v>
      </c>
      <c r="C417" s="6">
        <v>30</v>
      </c>
      <c r="D417" s="4" t="s">
        <v>24</v>
      </c>
      <c r="E417" s="7">
        <v>385</v>
      </c>
      <c r="F417" s="7">
        <f t="shared" si="8"/>
        <v>11550</v>
      </c>
    </row>
    <row r="418" spans="1:6" ht="12.95" customHeight="1">
      <c r="A418" s="4" t="s">
        <v>6</v>
      </c>
      <c r="B418" s="4" t="s">
        <v>183</v>
      </c>
      <c r="C418" s="6">
        <v>30</v>
      </c>
      <c r="D418" s="4" t="s">
        <v>24</v>
      </c>
      <c r="E418" s="7">
        <v>385</v>
      </c>
      <c r="F418" s="7">
        <f t="shared" si="8"/>
        <v>11550</v>
      </c>
    </row>
    <row r="419" spans="1:6" ht="12.95" customHeight="1">
      <c r="A419" s="4" t="s">
        <v>6</v>
      </c>
      <c r="B419" s="4" t="s">
        <v>183</v>
      </c>
      <c r="C419" s="6">
        <v>20</v>
      </c>
      <c r="D419" s="4" t="s">
        <v>24</v>
      </c>
      <c r="E419" s="7">
        <v>385</v>
      </c>
      <c r="F419" s="7">
        <f t="shared" si="8"/>
        <v>7700</v>
      </c>
    </row>
    <row r="420" spans="1:6" ht="12.95" customHeight="1">
      <c r="A420" s="4" t="s">
        <v>6</v>
      </c>
      <c r="B420" s="4" t="s">
        <v>184</v>
      </c>
      <c r="C420" s="6">
        <v>30</v>
      </c>
      <c r="D420" s="4" t="s">
        <v>24</v>
      </c>
      <c r="E420" s="7">
        <v>143</v>
      </c>
      <c r="F420" s="7">
        <f t="shared" si="8"/>
        <v>4290</v>
      </c>
    </row>
    <row r="421" spans="1:6" ht="12.95" customHeight="1">
      <c r="A421" s="4" t="s">
        <v>6</v>
      </c>
      <c r="B421" s="4" t="s">
        <v>184</v>
      </c>
      <c r="C421" s="6">
        <v>30</v>
      </c>
      <c r="D421" s="4" t="s">
        <v>24</v>
      </c>
      <c r="E421" s="7">
        <v>143</v>
      </c>
      <c r="F421" s="7">
        <f t="shared" si="8"/>
        <v>4290</v>
      </c>
    </row>
    <row r="422" spans="1:6" ht="12.95" customHeight="1">
      <c r="A422" s="4" t="s">
        <v>6</v>
      </c>
      <c r="B422" s="4" t="s">
        <v>184</v>
      </c>
      <c r="C422" s="6">
        <v>20</v>
      </c>
      <c r="D422" s="4" t="s">
        <v>24</v>
      </c>
      <c r="E422" s="7">
        <v>143</v>
      </c>
      <c r="F422" s="7">
        <f t="shared" si="8"/>
        <v>2860</v>
      </c>
    </row>
    <row r="423" spans="1:6" ht="12.95" customHeight="1">
      <c r="A423" s="4" t="s">
        <v>6</v>
      </c>
      <c r="B423" s="4" t="s">
        <v>184</v>
      </c>
      <c r="C423" s="6">
        <v>20</v>
      </c>
      <c r="D423" s="4" t="s">
        <v>24</v>
      </c>
      <c r="E423" s="7">
        <v>143</v>
      </c>
      <c r="F423" s="7">
        <f t="shared" si="8"/>
        <v>2860</v>
      </c>
    </row>
    <row r="424" spans="1:6" ht="12.95" customHeight="1">
      <c r="A424" s="4" t="s">
        <v>6</v>
      </c>
      <c r="B424" s="4" t="s">
        <v>184</v>
      </c>
      <c r="C424" s="6">
        <v>15</v>
      </c>
      <c r="D424" s="4" t="s">
        <v>24</v>
      </c>
      <c r="E424" s="7">
        <v>143</v>
      </c>
      <c r="F424" s="7">
        <f t="shared" si="8"/>
        <v>2145</v>
      </c>
    </row>
    <row r="425" spans="1:6" ht="12.95" customHeight="1">
      <c r="A425" s="4" t="s">
        <v>6</v>
      </c>
      <c r="B425" s="4" t="s">
        <v>185</v>
      </c>
      <c r="C425" s="6">
        <v>600</v>
      </c>
      <c r="D425" s="4" t="s">
        <v>24</v>
      </c>
      <c r="E425" s="7">
        <v>347</v>
      </c>
      <c r="F425" s="7">
        <f t="shared" si="8"/>
        <v>208200</v>
      </c>
    </row>
    <row r="426" spans="1:6" ht="12.95" customHeight="1">
      <c r="A426" s="4" t="s">
        <v>6</v>
      </c>
      <c r="B426" s="4" t="s">
        <v>185</v>
      </c>
      <c r="C426" s="6">
        <v>20</v>
      </c>
      <c r="D426" s="4" t="s">
        <v>24</v>
      </c>
      <c r="E426" s="7">
        <v>347</v>
      </c>
      <c r="F426" s="7">
        <f t="shared" si="8"/>
        <v>6940</v>
      </c>
    </row>
    <row r="427" spans="1:6" ht="12.95" customHeight="1">
      <c r="A427" s="4" t="s">
        <v>6</v>
      </c>
      <c r="B427" s="4" t="s">
        <v>186</v>
      </c>
      <c r="C427" s="6">
        <v>12</v>
      </c>
      <c r="D427" s="4" t="s">
        <v>24</v>
      </c>
      <c r="E427" s="7">
        <v>485</v>
      </c>
      <c r="F427" s="7">
        <f t="shared" si="8"/>
        <v>5820</v>
      </c>
    </row>
    <row r="428" spans="1:6" ht="12.95" customHeight="1">
      <c r="A428" s="4" t="s">
        <v>6</v>
      </c>
      <c r="B428" s="4" t="s">
        <v>187</v>
      </c>
      <c r="C428" s="6">
        <v>800</v>
      </c>
      <c r="D428" s="4" t="s">
        <v>24</v>
      </c>
      <c r="E428" s="7">
        <v>428</v>
      </c>
      <c r="F428" s="7">
        <f t="shared" si="8"/>
        <v>342400</v>
      </c>
    </row>
    <row r="429" spans="1:6" ht="12.95" customHeight="1">
      <c r="A429" s="4" t="s">
        <v>6</v>
      </c>
      <c r="B429" s="4" t="s">
        <v>188</v>
      </c>
      <c r="C429" s="6">
        <v>25</v>
      </c>
      <c r="D429" s="4" t="s">
        <v>24</v>
      </c>
      <c r="E429" s="7">
        <v>2357</v>
      </c>
      <c r="F429" s="7">
        <f t="shared" si="8"/>
        <v>58925</v>
      </c>
    </row>
    <row r="430" spans="1:6" ht="12.95" customHeight="1">
      <c r="A430" s="4" t="s">
        <v>6</v>
      </c>
      <c r="B430" s="4" t="s">
        <v>189</v>
      </c>
      <c r="C430" s="6">
        <v>60</v>
      </c>
      <c r="D430" s="4" t="s">
        <v>24</v>
      </c>
      <c r="E430" s="7">
        <v>567</v>
      </c>
      <c r="F430" s="7">
        <f t="shared" si="8"/>
        <v>34020</v>
      </c>
    </row>
    <row r="431" spans="1:6" ht="12.95" customHeight="1">
      <c r="A431" s="4" t="s">
        <v>6</v>
      </c>
      <c r="B431" s="4" t="s">
        <v>189</v>
      </c>
      <c r="C431" s="6">
        <v>2</v>
      </c>
      <c r="D431" s="4" t="s">
        <v>24</v>
      </c>
      <c r="E431" s="7">
        <v>567</v>
      </c>
      <c r="F431" s="7">
        <f t="shared" si="8"/>
        <v>1134</v>
      </c>
    </row>
    <row r="432" spans="1:6" ht="12.95" customHeight="1">
      <c r="A432" s="4" t="s">
        <v>6</v>
      </c>
      <c r="B432" s="4" t="s">
        <v>190</v>
      </c>
      <c r="C432" s="6">
        <v>100</v>
      </c>
      <c r="D432" s="4" t="s">
        <v>24</v>
      </c>
      <c r="E432" s="7">
        <v>941</v>
      </c>
      <c r="F432" s="7">
        <f t="shared" si="8"/>
        <v>94100</v>
      </c>
    </row>
    <row r="433" spans="1:6" ht="12.95" customHeight="1">
      <c r="A433" s="4" t="s">
        <v>6</v>
      </c>
      <c r="B433" s="4" t="s">
        <v>190</v>
      </c>
      <c r="C433" s="6">
        <v>20</v>
      </c>
      <c r="D433" s="4" t="s">
        <v>24</v>
      </c>
      <c r="E433" s="7">
        <v>941</v>
      </c>
      <c r="F433" s="7">
        <f t="shared" si="8"/>
        <v>18820</v>
      </c>
    </row>
    <row r="434" spans="1:6" ht="12.95" customHeight="1">
      <c r="A434" s="4" t="s">
        <v>6</v>
      </c>
      <c r="B434" s="4" t="s">
        <v>191</v>
      </c>
      <c r="C434" s="6">
        <v>60</v>
      </c>
      <c r="D434" s="4" t="s">
        <v>24</v>
      </c>
      <c r="E434" s="7">
        <v>6528</v>
      </c>
      <c r="F434" s="7">
        <f t="shared" si="8"/>
        <v>391680</v>
      </c>
    </row>
    <row r="435" spans="1:6" ht="12.95" customHeight="1">
      <c r="A435" s="4" t="s">
        <v>6</v>
      </c>
      <c r="B435" s="4" t="s">
        <v>192</v>
      </c>
      <c r="C435" s="6">
        <v>30</v>
      </c>
      <c r="D435" s="4" t="s">
        <v>24</v>
      </c>
      <c r="E435" s="7">
        <v>994</v>
      </c>
      <c r="F435" s="7">
        <f t="shared" si="8"/>
        <v>29820</v>
      </c>
    </row>
    <row r="436" spans="1:6" ht="12.95" customHeight="1">
      <c r="A436" s="4" t="s">
        <v>6</v>
      </c>
      <c r="B436" s="4" t="s">
        <v>192</v>
      </c>
      <c r="C436" s="6">
        <v>30</v>
      </c>
      <c r="D436" s="4" t="s">
        <v>24</v>
      </c>
      <c r="E436" s="7">
        <v>994</v>
      </c>
      <c r="F436" s="7">
        <f t="shared" si="8"/>
        <v>29820</v>
      </c>
    </row>
    <row r="437" spans="1:6" ht="12.95" customHeight="1">
      <c r="A437" s="4" t="s">
        <v>6</v>
      </c>
      <c r="B437" s="4" t="s">
        <v>192</v>
      </c>
      <c r="C437" s="6">
        <v>20</v>
      </c>
      <c r="D437" s="4" t="s">
        <v>24</v>
      </c>
      <c r="E437" s="7">
        <v>994</v>
      </c>
      <c r="F437" s="7">
        <f t="shared" si="8"/>
        <v>19880</v>
      </c>
    </row>
    <row r="438" spans="1:6" ht="12.95" customHeight="1">
      <c r="A438" s="4" t="s">
        <v>6</v>
      </c>
      <c r="B438" s="4" t="s">
        <v>193</v>
      </c>
      <c r="C438" s="6">
        <v>20</v>
      </c>
      <c r="D438" s="4" t="s">
        <v>24</v>
      </c>
      <c r="E438" s="7">
        <v>1039</v>
      </c>
      <c r="F438" s="7">
        <f t="shared" si="8"/>
        <v>20780</v>
      </c>
    </row>
    <row r="439" spans="1:6" ht="12.95" customHeight="1">
      <c r="A439" s="4" t="s">
        <v>6</v>
      </c>
      <c r="B439" s="4" t="s">
        <v>193</v>
      </c>
      <c r="C439" s="6">
        <v>20</v>
      </c>
      <c r="D439" s="4" t="s">
        <v>24</v>
      </c>
      <c r="E439" s="7">
        <v>1039</v>
      </c>
      <c r="F439" s="7">
        <f t="shared" si="8"/>
        <v>20780</v>
      </c>
    </row>
    <row r="440" spans="1:6" ht="12.95" customHeight="1">
      <c r="A440" s="4" t="s">
        <v>6</v>
      </c>
      <c r="B440" s="4" t="s">
        <v>193</v>
      </c>
      <c r="C440" s="6">
        <v>10</v>
      </c>
      <c r="D440" s="4" t="s">
        <v>24</v>
      </c>
      <c r="E440" s="7">
        <v>1039</v>
      </c>
      <c r="F440" s="7">
        <f t="shared" si="8"/>
        <v>10390</v>
      </c>
    </row>
    <row r="441" spans="1:6" ht="12.95" customHeight="1">
      <c r="A441" s="4" t="s">
        <v>6</v>
      </c>
      <c r="B441" s="4" t="s">
        <v>194</v>
      </c>
      <c r="C441" s="6">
        <v>1</v>
      </c>
      <c r="D441" s="4" t="s">
        <v>9</v>
      </c>
      <c r="E441" s="7">
        <v>50000000</v>
      </c>
      <c r="F441" s="7">
        <f t="shared" si="8"/>
        <v>50000000</v>
      </c>
    </row>
    <row r="442" spans="1:6" ht="12.95" customHeight="1">
      <c r="A442" s="4" t="s">
        <v>6</v>
      </c>
      <c r="B442" s="4" t="s">
        <v>193</v>
      </c>
      <c r="C442" s="6">
        <v>7</v>
      </c>
      <c r="D442" s="4" t="s">
        <v>24</v>
      </c>
      <c r="E442" s="7">
        <v>1039</v>
      </c>
      <c r="F442" s="7">
        <f t="shared" si="8"/>
        <v>7273</v>
      </c>
    </row>
    <row r="443" spans="1:6" ht="12.95" customHeight="1">
      <c r="A443" s="4" t="s">
        <v>6</v>
      </c>
      <c r="B443" s="4" t="s">
        <v>195</v>
      </c>
      <c r="C443" s="6">
        <v>5</v>
      </c>
      <c r="D443" s="4" t="s">
        <v>24</v>
      </c>
      <c r="E443" s="7">
        <v>28847</v>
      </c>
      <c r="F443" s="7">
        <f t="shared" si="8"/>
        <v>144235</v>
      </c>
    </row>
    <row r="444" spans="1:6" ht="12.95" customHeight="1">
      <c r="A444" s="4" t="s">
        <v>6</v>
      </c>
      <c r="B444" s="4" t="s">
        <v>196</v>
      </c>
      <c r="C444" s="6">
        <v>5</v>
      </c>
      <c r="D444" s="4" t="s">
        <v>24</v>
      </c>
      <c r="E444" s="7">
        <v>140036</v>
      </c>
      <c r="F444" s="7">
        <f t="shared" si="8"/>
        <v>700180</v>
      </c>
    </row>
    <row r="445" spans="1:6" ht="12.95" customHeight="1">
      <c r="A445" s="4" t="s">
        <v>6</v>
      </c>
      <c r="B445" s="4" t="s">
        <v>197</v>
      </c>
      <c r="C445" s="6">
        <v>12</v>
      </c>
      <c r="D445" s="4" t="s">
        <v>24</v>
      </c>
      <c r="E445" s="7">
        <v>561</v>
      </c>
      <c r="F445" s="7">
        <f t="shared" si="8"/>
        <v>6732</v>
      </c>
    </row>
    <row r="446" spans="1:6" ht="12.95" customHeight="1">
      <c r="A446" s="4" t="s">
        <v>6</v>
      </c>
      <c r="B446" s="4" t="s">
        <v>198</v>
      </c>
      <c r="C446" s="6">
        <v>40</v>
      </c>
      <c r="D446" s="4" t="s">
        <v>24</v>
      </c>
      <c r="E446" s="7">
        <v>1868</v>
      </c>
      <c r="F446" s="7">
        <f t="shared" si="8"/>
        <v>74720</v>
      </c>
    </row>
    <row r="447" spans="1:6" ht="12.95" customHeight="1">
      <c r="A447" s="4" t="s">
        <v>6</v>
      </c>
      <c r="B447" s="4" t="s">
        <v>198</v>
      </c>
      <c r="C447" s="6">
        <v>15</v>
      </c>
      <c r="D447" s="4" t="s">
        <v>24</v>
      </c>
      <c r="E447" s="7">
        <v>1868</v>
      </c>
      <c r="F447" s="7">
        <f t="shared" si="8"/>
        <v>28020</v>
      </c>
    </row>
    <row r="448" spans="1:6" ht="12.95" customHeight="1">
      <c r="A448" s="4" t="s">
        <v>6</v>
      </c>
      <c r="B448" s="4" t="s">
        <v>198</v>
      </c>
      <c r="C448" s="6">
        <v>10</v>
      </c>
      <c r="D448" s="4" t="s">
        <v>24</v>
      </c>
      <c r="E448" s="7">
        <v>1868</v>
      </c>
      <c r="F448" s="7">
        <f t="shared" si="8"/>
        <v>18680</v>
      </c>
    </row>
    <row r="449" spans="1:6" ht="12.95" customHeight="1">
      <c r="A449" s="4" t="s">
        <v>6</v>
      </c>
      <c r="B449" s="4" t="s">
        <v>199</v>
      </c>
      <c r="C449" s="6">
        <v>25</v>
      </c>
      <c r="D449" s="4" t="s">
        <v>24</v>
      </c>
      <c r="E449" s="7">
        <v>649</v>
      </c>
      <c r="F449" s="7">
        <f t="shared" si="8"/>
        <v>16225</v>
      </c>
    </row>
    <row r="450" spans="1:6" ht="12.95" customHeight="1">
      <c r="A450" s="4" t="s">
        <v>6</v>
      </c>
      <c r="B450" s="4" t="s">
        <v>200</v>
      </c>
      <c r="C450" s="6">
        <v>150</v>
      </c>
      <c r="D450" s="4" t="s">
        <v>24</v>
      </c>
      <c r="E450" s="7">
        <v>649</v>
      </c>
      <c r="F450" s="7">
        <f t="shared" si="8"/>
        <v>97350</v>
      </c>
    </row>
    <row r="451" spans="1:6" ht="12.95" customHeight="1">
      <c r="A451" s="4" t="s">
        <v>6</v>
      </c>
      <c r="B451" s="4" t="s">
        <v>200</v>
      </c>
      <c r="C451" s="6">
        <v>50</v>
      </c>
      <c r="D451" s="4" t="s">
        <v>24</v>
      </c>
      <c r="E451" s="7">
        <v>649</v>
      </c>
      <c r="F451" s="7">
        <f t="shared" si="8"/>
        <v>32450</v>
      </c>
    </row>
    <row r="452" spans="1:6" ht="12.95" customHeight="1">
      <c r="A452" s="4" t="s">
        <v>6</v>
      </c>
      <c r="B452" s="4" t="s">
        <v>200</v>
      </c>
      <c r="C452" s="6">
        <v>30</v>
      </c>
      <c r="D452" s="4" t="s">
        <v>24</v>
      </c>
      <c r="E452" s="7">
        <v>649</v>
      </c>
      <c r="F452" s="7">
        <f t="shared" si="8"/>
        <v>19470</v>
      </c>
    </row>
    <row r="453" spans="1:6" ht="12.95" customHeight="1">
      <c r="A453" s="4" t="s">
        <v>6</v>
      </c>
      <c r="B453" s="4" t="s">
        <v>201</v>
      </c>
      <c r="C453" s="6">
        <v>15</v>
      </c>
      <c r="D453" s="4" t="s">
        <v>24</v>
      </c>
      <c r="E453" s="7">
        <v>649</v>
      </c>
      <c r="F453" s="7">
        <f t="shared" si="8"/>
        <v>9735</v>
      </c>
    </row>
    <row r="454" spans="1:6" ht="12.95" customHeight="1">
      <c r="A454" s="4" t="s">
        <v>6</v>
      </c>
      <c r="B454" s="4" t="s">
        <v>202</v>
      </c>
      <c r="C454" s="6">
        <v>40</v>
      </c>
      <c r="D454" s="4" t="s">
        <v>24</v>
      </c>
      <c r="E454" s="7">
        <v>1364</v>
      </c>
      <c r="F454" s="7">
        <f t="shared" si="8"/>
        <v>54560</v>
      </c>
    </row>
    <row r="455" spans="1:6" ht="12.95" customHeight="1">
      <c r="A455" s="4" t="s">
        <v>6</v>
      </c>
      <c r="B455" s="4" t="s">
        <v>203</v>
      </c>
      <c r="C455" s="6">
        <v>10</v>
      </c>
      <c r="D455" s="4" t="s">
        <v>24</v>
      </c>
      <c r="E455" s="7">
        <v>675</v>
      </c>
      <c r="F455" s="7">
        <f t="shared" si="8"/>
        <v>6750</v>
      </c>
    </row>
    <row r="456" spans="1:6" ht="12.95" customHeight="1">
      <c r="A456" s="4" t="s">
        <v>6</v>
      </c>
      <c r="B456" s="4" t="s">
        <v>204</v>
      </c>
      <c r="C456" s="6">
        <v>800</v>
      </c>
      <c r="D456" s="4" t="s">
        <v>24</v>
      </c>
      <c r="E456" s="7">
        <v>1698</v>
      </c>
      <c r="F456" s="7">
        <f t="shared" si="8"/>
        <v>1358400</v>
      </c>
    </row>
    <row r="457" spans="1:6" ht="12.95" customHeight="1">
      <c r="A457" s="4" t="s">
        <v>6</v>
      </c>
      <c r="B457" s="4" t="s">
        <v>204</v>
      </c>
      <c r="C457" s="6">
        <v>30</v>
      </c>
      <c r="D457" s="4" t="s">
        <v>24</v>
      </c>
      <c r="E457" s="7">
        <v>1698</v>
      </c>
      <c r="F457" s="7">
        <f t="shared" si="8"/>
        <v>50940</v>
      </c>
    </row>
    <row r="458" spans="1:6" ht="12.95" customHeight="1">
      <c r="A458" s="4" t="s">
        <v>6</v>
      </c>
      <c r="B458" s="4" t="s">
        <v>204</v>
      </c>
      <c r="C458" s="6">
        <v>30</v>
      </c>
      <c r="D458" s="4" t="s">
        <v>24</v>
      </c>
      <c r="E458" s="7">
        <v>1698</v>
      </c>
      <c r="F458" s="7">
        <f t="shared" si="8"/>
        <v>50940</v>
      </c>
    </row>
    <row r="459" spans="1:6" ht="12.95" customHeight="1">
      <c r="A459" s="4" t="s">
        <v>6</v>
      </c>
      <c r="B459" s="4" t="s">
        <v>204</v>
      </c>
      <c r="C459" s="6">
        <v>5</v>
      </c>
      <c r="D459" s="4" t="s">
        <v>24</v>
      </c>
      <c r="E459" s="7">
        <v>1698</v>
      </c>
      <c r="F459" s="7">
        <f t="shared" ref="F459:F467" si="9">C459*E459</f>
        <v>8490</v>
      </c>
    </row>
    <row r="460" spans="1:6" ht="12.95" customHeight="1">
      <c r="A460" s="4" t="s">
        <v>6</v>
      </c>
      <c r="B460" s="4" t="s">
        <v>204</v>
      </c>
      <c r="C460" s="6">
        <v>3</v>
      </c>
      <c r="D460" s="4" t="s">
        <v>24</v>
      </c>
      <c r="E460" s="7">
        <v>1698</v>
      </c>
      <c r="F460" s="7">
        <f t="shared" si="9"/>
        <v>5094</v>
      </c>
    </row>
    <row r="461" spans="1:6" ht="12.95" customHeight="1">
      <c r="A461" s="4" t="s">
        <v>6</v>
      </c>
      <c r="B461" s="4" t="s">
        <v>205</v>
      </c>
      <c r="C461" s="6">
        <v>15</v>
      </c>
      <c r="D461" s="4" t="s">
        <v>24</v>
      </c>
      <c r="E461" s="7">
        <v>648</v>
      </c>
      <c r="F461" s="7">
        <f t="shared" si="9"/>
        <v>9720</v>
      </c>
    </row>
    <row r="462" spans="1:6" ht="12.95" customHeight="1">
      <c r="A462" s="4" t="s">
        <v>6</v>
      </c>
      <c r="B462" s="4" t="s">
        <v>205</v>
      </c>
      <c r="C462" s="6">
        <v>5</v>
      </c>
      <c r="D462" s="4" t="s">
        <v>24</v>
      </c>
      <c r="E462" s="7">
        <v>648</v>
      </c>
      <c r="F462" s="7">
        <f t="shared" si="9"/>
        <v>3240</v>
      </c>
    </row>
    <row r="463" spans="1:6" ht="12.95" customHeight="1">
      <c r="A463" s="4" t="s">
        <v>6</v>
      </c>
      <c r="B463" s="4" t="s">
        <v>206</v>
      </c>
      <c r="C463" s="6">
        <v>200</v>
      </c>
      <c r="D463" s="4" t="s">
        <v>24</v>
      </c>
      <c r="E463" s="7">
        <v>1491</v>
      </c>
      <c r="F463" s="7">
        <f t="shared" si="9"/>
        <v>298200</v>
      </c>
    </row>
    <row r="464" spans="1:6" ht="12.95" customHeight="1">
      <c r="A464" s="4" t="s">
        <v>6</v>
      </c>
      <c r="B464" s="4" t="s">
        <v>207</v>
      </c>
      <c r="C464" s="6">
        <v>50</v>
      </c>
      <c r="D464" s="4" t="s">
        <v>24</v>
      </c>
      <c r="E464" s="7">
        <v>1165</v>
      </c>
      <c r="F464" s="7">
        <f t="shared" si="9"/>
        <v>58250</v>
      </c>
    </row>
    <row r="465" spans="1:6" ht="12.95" customHeight="1">
      <c r="A465" s="4" t="s">
        <v>6</v>
      </c>
      <c r="B465" s="4" t="s">
        <v>208</v>
      </c>
      <c r="C465" s="6">
        <v>30</v>
      </c>
      <c r="D465" s="4" t="s">
        <v>24</v>
      </c>
      <c r="E465" s="7">
        <v>675</v>
      </c>
      <c r="F465" s="7">
        <f t="shared" si="9"/>
        <v>20250</v>
      </c>
    </row>
    <row r="466" spans="1:6" ht="12.95" customHeight="1">
      <c r="A466" s="4" t="s">
        <v>6</v>
      </c>
      <c r="B466" s="4" t="s">
        <v>208</v>
      </c>
      <c r="C466" s="6">
        <v>5</v>
      </c>
      <c r="D466" s="4" t="s">
        <v>24</v>
      </c>
      <c r="E466" s="7">
        <v>675</v>
      </c>
      <c r="F466" s="7">
        <f t="shared" si="9"/>
        <v>3375</v>
      </c>
    </row>
    <row r="467" spans="1:6" ht="12.95" customHeight="1">
      <c r="A467" s="4" t="s">
        <v>6</v>
      </c>
      <c r="B467" s="4" t="s">
        <v>208</v>
      </c>
      <c r="C467" s="6">
        <v>3</v>
      </c>
      <c r="D467" s="4" t="s">
        <v>24</v>
      </c>
      <c r="E467" s="7">
        <v>675</v>
      </c>
      <c r="F467" s="7">
        <f t="shared" si="9"/>
        <v>2025</v>
      </c>
    </row>
    <row r="468" spans="1:6" ht="12.95" customHeight="1">
      <c r="A468" s="4" t="s">
        <v>6</v>
      </c>
      <c r="B468" s="4" t="s">
        <v>209</v>
      </c>
      <c r="C468" s="6">
        <v>24</v>
      </c>
      <c r="D468" s="4" t="s">
        <v>24</v>
      </c>
      <c r="E468" s="7">
        <v>912</v>
      </c>
      <c r="F468" s="7">
        <f>C468*E468</f>
        <v>21888</v>
      </c>
    </row>
    <row r="469" spans="1:6" ht="12.95" customHeight="1">
      <c r="A469" s="4" t="s">
        <v>6</v>
      </c>
      <c r="B469" s="4" t="s">
        <v>210</v>
      </c>
      <c r="C469" s="6">
        <v>70</v>
      </c>
      <c r="D469" s="4" t="s">
        <v>24</v>
      </c>
      <c r="E469" s="7">
        <v>1111</v>
      </c>
      <c r="F469" s="7">
        <f t="shared" ref="F469:F532" si="10">C469*E469</f>
        <v>77770</v>
      </c>
    </row>
    <row r="470" spans="1:6" ht="12.95" customHeight="1">
      <c r="A470" s="4" t="s">
        <v>6</v>
      </c>
      <c r="B470" s="4" t="s">
        <v>210</v>
      </c>
      <c r="C470" s="6">
        <v>64</v>
      </c>
      <c r="D470" s="4" t="s">
        <v>24</v>
      </c>
      <c r="E470" s="7">
        <v>1111</v>
      </c>
      <c r="F470" s="7">
        <f t="shared" si="10"/>
        <v>71104</v>
      </c>
    </row>
    <row r="471" spans="1:6" ht="12.95" customHeight="1">
      <c r="A471" s="4" t="s">
        <v>6</v>
      </c>
      <c r="B471" s="4" t="s">
        <v>210</v>
      </c>
      <c r="C471" s="6">
        <v>30</v>
      </c>
      <c r="D471" s="4" t="s">
        <v>24</v>
      </c>
      <c r="E471" s="7">
        <v>1111</v>
      </c>
      <c r="F471" s="7">
        <f t="shared" si="10"/>
        <v>33330</v>
      </c>
    </row>
    <row r="472" spans="1:6" ht="12.95" customHeight="1">
      <c r="A472" s="4" t="s">
        <v>6</v>
      </c>
      <c r="B472" s="4" t="s">
        <v>210</v>
      </c>
      <c r="C472" s="6">
        <v>20</v>
      </c>
      <c r="D472" s="4" t="s">
        <v>24</v>
      </c>
      <c r="E472" s="7">
        <v>1111</v>
      </c>
      <c r="F472" s="7">
        <f t="shared" si="10"/>
        <v>22220</v>
      </c>
    </row>
    <row r="473" spans="1:6" ht="12.95" customHeight="1">
      <c r="A473" s="4" t="s">
        <v>6</v>
      </c>
      <c r="B473" s="4" t="s">
        <v>210</v>
      </c>
      <c r="C473" s="6">
        <v>20</v>
      </c>
      <c r="D473" s="4" t="s">
        <v>24</v>
      </c>
      <c r="E473" s="7">
        <v>1111</v>
      </c>
      <c r="F473" s="7">
        <f t="shared" si="10"/>
        <v>22220</v>
      </c>
    </row>
    <row r="474" spans="1:6" ht="12.95" customHeight="1">
      <c r="A474" s="4" t="s">
        <v>6</v>
      </c>
      <c r="B474" s="4" t="s">
        <v>210</v>
      </c>
      <c r="C474" s="6">
        <v>9</v>
      </c>
      <c r="D474" s="4" t="s">
        <v>24</v>
      </c>
      <c r="E474" s="7">
        <v>1111</v>
      </c>
      <c r="F474" s="7">
        <f t="shared" si="10"/>
        <v>9999</v>
      </c>
    </row>
    <row r="475" spans="1:6" ht="12.95" customHeight="1">
      <c r="A475" s="4" t="s">
        <v>6</v>
      </c>
      <c r="B475" s="4" t="s">
        <v>211</v>
      </c>
      <c r="C475" s="6">
        <v>30</v>
      </c>
      <c r="D475" s="4" t="s">
        <v>24</v>
      </c>
      <c r="E475" s="7">
        <v>522</v>
      </c>
      <c r="F475" s="7">
        <f t="shared" si="10"/>
        <v>15660</v>
      </c>
    </row>
    <row r="476" spans="1:6" ht="12.95" customHeight="1">
      <c r="A476" s="4" t="s">
        <v>6</v>
      </c>
      <c r="B476" s="4" t="s">
        <v>212</v>
      </c>
      <c r="C476" s="6">
        <v>42</v>
      </c>
      <c r="D476" s="4" t="s">
        <v>213</v>
      </c>
      <c r="E476" s="7">
        <v>837</v>
      </c>
      <c r="F476" s="7">
        <f t="shared" si="10"/>
        <v>35154</v>
      </c>
    </row>
    <row r="477" spans="1:6" ht="12.95" customHeight="1">
      <c r="A477" s="4" t="s">
        <v>6</v>
      </c>
      <c r="B477" s="4" t="s">
        <v>212</v>
      </c>
      <c r="C477" s="6">
        <v>30</v>
      </c>
      <c r="D477" s="4" t="s">
        <v>213</v>
      </c>
      <c r="E477" s="7">
        <v>837</v>
      </c>
      <c r="F477" s="7">
        <f t="shared" si="10"/>
        <v>25110</v>
      </c>
    </row>
    <row r="478" spans="1:6" ht="12.95" customHeight="1">
      <c r="A478" s="4" t="s">
        <v>6</v>
      </c>
      <c r="B478" s="4" t="s">
        <v>212</v>
      </c>
      <c r="C478" s="6">
        <v>24</v>
      </c>
      <c r="D478" s="4" t="s">
        <v>213</v>
      </c>
      <c r="E478" s="7">
        <v>837</v>
      </c>
      <c r="F478" s="7">
        <f t="shared" si="10"/>
        <v>20088</v>
      </c>
    </row>
    <row r="479" spans="1:6" ht="12.95" customHeight="1">
      <c r="A479" s="4" t="s">
        <v>6</v>
      </c>
      <c r="B479" s="4" t="s">
        <v>212</v>
      </c>
      <c r="C479" s="6">
        <v>12</v>
      </c>
      <c r="D479" s="4" t="s">
        <v>213</v>
      </c>
      <c r="E479" s="7">
        <v>837</v>
      </c>
      <c r="F479" s="7">
        <f t="shared" si="10"/>
        <v>10044</v>
      </c>
    </row>
    <row r="480" spans="1:6" ht="12.95" customHeight="1">
      <c r="A480" s="4" t="s">
        <v>6</v>
      </c>
      <c r="B480" s="4" t="s">
        <v>214</v>
      </c>
      <c r="C480" s="6">
        <v>1</v>
      </c>
      <c r="D480" s="4" t="s">
        <v>9</v>
      </c>
      <c r="E480" s="7">
        <v>2432848</v>
      </c>
      <c r="F480" s="7">
        <f t="shared" si="10"/>
        <v>2432848</v>
      </c>
    </row>
    <row r="481" spans="1:6" ht="12.95" customHeight="1">
      <c r="A481" s="4" t="s">
        <v>6</v>
      </c>
      <c r="B481" s="4" t="s">
        <v>215</v>
      </c>
      <c r="C481" s="6">
        <v>1</v>
      </c>
      <c r="D481" s="4" t="s">
        <v>9</v>
      </c>
      <c r="E481" s="7">
        <v>3000000</v>
      </c>
      <c r="F481" s="7">
        <f t="shared" si="10"/>
        <v>3000000</v>
      </c>
    </row>
    <row r="482" spans="1:6" ht="12.95" customHeight="1">
      <c r="A482" s="4" t="s">
        <v>6</v>
      </c>
      <c r="B482" s="4" t="s">
        <v>215</v>
      </c>
      <c r="C482" s="6">
        <v>1</v>
      </c>
      <c r="D482" s="4" t="s">
        <v>9</v>
      </c>
      <c r="E482" s="7">
        <v>3000000</v>
      </c>
      <c r="F482" s="7">
        <f t="shared" si="10"/>
        <v>3000000</v>
      </c>
    </row>
    <row r="483" spans="1:6" ht="12.95" customHeight="1">
      <c r="A483" s="4" t="s">
        <v>6</v>
      </c>
      <c r="B483" s="4" t="s">
        <v>215</v>
      </c>
      <c r="C483" s="6">
        <v>1</v>
      </c>
      <c r="D483" s="4" t="s">
        <v>9</v>
      </c>
      <c r="E483" s="7">
        <v>3000000</v>
      </c>
      <c r="F483" s="7">
        <f t="shared" si="10"/>
        <v>3000000</v>
      </c>
    </row>
    <row r="484" spans="1:6" ht="12.95" customHeight="1">
      <c r="A484" s="4" t="s">
        <v>6</v>
      </c>
      <c r="B484" s="4" t="s">
        <v>215</v>
      </c>
      <c r="C484" s="6">
        <v>1</v>
      </c>
      <c r="D484" s="4" t="s">
        <v>9</v>
      </c>
      <c r="E484" s="7">
        <v>3000000</v>
      </c>
      <c r="F484" s="7">
        <f t="shared" si="10"/>
        <v>3000000</v>
      </c>
    </row>
    <row r="485" spans="1:6" ht="12.95" customHeight="1">
      <c r="A485" s="4" t="s">
        <v>6</v>
      </c>
      <c r="B485" s="4" t="s">
        <v>215</v>
      </c>
      <c r="C485" s="6">
        <v>1</v>
      </c>
      <c r="D485" s="4" t="s">
        <v>9</v>
      </c>
      <c r="E485" s="7">
        <v>3000000</v>
      </c>
      <c r="F485" s="7">
        <f t="shared" si="10"/>
        <v>3000000</v>
      </c>
    </row>
    <row r="486" spans="1:6" ht="12.95" customHeight="1">
      <c r="A486" s="4" t="s">
        <v>6</v>
      </c>
      <c r="B486" s="4" t="s">
        <v>215</v>
      </c>
      <c r="C486" s="6">
        <v>1</v>
      </c>
      <c r="D486" s="4" t="s">
        <v>9</v>
      </c>
      <c r="E486" s="7">
        <v>3000000</v>
      </c>
      <c r="F486" s="7">
        <f t="shared" si="10"/>
        <v>3000000</v>
      </c>
    </row>
    <row r="487" spans="1:6" ht="12.95" customHeight="1">
      <c r="A487" s="4" t="s">
        <v>6</v>
      </c>
      <c r="B487" s="4" t="s">
        <v>215</v>
      </c>
      <c r="C487" s="6">
        <v>1</v>
      </c>
      <c r="D487" s="4" t="s">
        <v>9</v>
      </c>
      <c r="E487" s="7">
        <v>3000000</v>
      </c>
      <c r="F487" s="7">
        <f t="shared" si="10"/>
        <v>3000000</v>
      </c>
    </row>
    <row r="488" spans="1:6" ht="12.95" customHeight="1">
      <c r="A488" s="4" t="s">
        <v>6</v>
      </c>
      <c r="B488" s="4" t="s">
        <v>215</v>
      </c>
      <c r="C488" s="6">
        <v>1</v>
      </c>
      <c r="D488" s="4" t="s">
        <v>9</v>
      </c>
      <c r="E488" s="7">
        <v>3000000</v>
      </c>
      <c r="F488" s="7">
        <f t="shared" si="10"/>
        <v>3000000</v>
      </c>
    </row>
    <row r="489" spans="1:6" ht="12.95" customHeight="1">
      <c r="A489" s="4" t="s">
        <v>6</v>
      </c>
      <c r="B489" s="4" t="s">
        <v>215</v>
      </c>
      <c r="C489" s="6">
        <v>1</v>
      </c>
      <c r="D489" s="4" t="s">
        <v>9</v>
      </c>
      <c r="E489" s="7">
        <v>3000000</v>
      </c>
      <c r="F489" s="7">
        <f t="shared" si="10"/>
        <v>3000000</v>
      </c>
    </row>
    <row r="490" spans="1:6" ht="12.95" customHeight="1">
      <c r="A490" s="4" t="s">
        <v>6</v>
      </c>
      <c r="B490" s="4" t="s">
        <v>215</v>
      </c>
      <c r="C490" s="6">
        <v>1</v>
      </c>
      <c r="D490" s="4" t="s">
        <v>9</v>
      </c>
      <c r="E490" s="7">
        <v>3000000</v>
      </c>
      <c r="F490" s="7">
        <f t="shared" si="10"/>
        <v>3000000</v>
      </c>
    </row>
    <row r="491" spans="1:6" ht="12.95" customHeight="1">
      <c r="A491" s="4" t="s">
        <v>6</v>
      </c>
      <c r="B491" s="4" t="s">
        <v>215</v>
      </c>
      <c r="C491" s="6">
        <v>1</v>
      </c>
      <c r="D491" s="4" t="s">
        <v>9</v>
      </c>
      <c r="E491" s="7">
        <v>3000000</v>
      </c>
      <c r="F491" s="7">
        <f t="shared" si="10"/>
        <v>3000000</v>
      </c>
    </row>
    <row r="492" spans="1:6" ht="12.95" customHeight="1">
      <c r="A492" s="4" t="s">
        <v>6</v>
      </c>
      <c r="B492" s="4" t="s">
        <v>215</v>
      </c>
      <c r="C492" s="6">
        <v>1</v>
      </c>
      <c r="D492" s="4" t="s">
        <v>9</v>
      </c>
      <c r="E492" s="7">
        <v>3000000</v>
      </c>
      <c r="F492" s="7">
        <f t="shared" si="10"/>
        <v>3000000</v>
      </c>
    </row>
    <row r="493" spans="1:6" ht="12.95" customHeight="1">
      <c r="A493" s="4" t="s">
        <v>6</v>
      </c>
      <c r="B493" s="4" t="s">
        <v>215</v>
      </c>
      <c r="C493" s="6">
        <v>1</v>
      </c>
      <c r="D493" s="4" t="s">
        <v>9</v>
      </c>
      <c r="E493" s="7">
        <v>3000000</v>
      </c>
      <c r="F493" s="7">
        <f t="shared" si="10"/>
        <v>3000000</v>
      </c>
    </row>
    <row r="494" spans="1:6" ht="12.95" customHeight="1">
      <c r="A494" s="4" t="s">
        <v>6</v>
      </c>
      <c r="B494" s="4" t="s">
        <v>215</v>
      </c>
      <c r="C494" s="6">
        <v>1</v>
      </c>
      <c r="D494" s="4" t="s">
        <v>9</v>
      </c>
      <c r="E494" s="7">
        <v>3000000</v>
      </c>
      <c r="F494" s="7">
        <f t="shared" si="10"/>
        <v>3000000</v>
      </c>
    </row>
    <row r="495" spans="1:6" ht="12.95" customHeight="1">
      <c r="A495" s="4" t="s">
        <v>6</v>
      </c>
      <c r="B495" s="4" t="s">
        <v>215</v>
      </c>
      <c r="C495" s="6">
        <v>1</v>
      </c>
      <c r="D495" s="4" t="s">
        <v>9</v>
      </c>
      <c r="E495" s="7">
        <v>3000000</v>
      </c>
      <c r="F495" s="7">
        <f t="shared" si="10"/>
        <v>3000000</v>
      </c>
    </row>
    <row r="496" spans="1:6" ht="12.95" customHeight="1">
      <c r="A496" s="4" t="s">
        <v>6</v>
      </c>
      <c r="B496" s="4" t="s">
        <v>215</v>
      </c>
      <c r="C496" s="6">
        <v>1</v>
      </c>
      <c r="D496" s="4" t="s">
        <v>9</v>
      </c>
      <c r="E496" s="7">
        <v>3000000</v>
      </c>
      <c r="F496" s="7">
        <f t="shared" si="10"/>
        <v>3000000</v>
      </c>
    </row>
    <row r="497" spans="1:6" ht="12.95" customHeight="1">
      <c r="A497" s="4" t="s">
        <v>6</v>
      </c>
      <c r="B497" s="4" t="s">
        <v>215</v>
      </c>
      <c r="C497" s="6">
        <v>1</v>
      </c>
      <c r="D497" s="4" t="s">
        <v>9</v>
      </c>
      <c r="E497" s="7">
        <v>3000000</v>
      </c>
      <c r="F497" s="7">
        <f t="shared" si="10"/>
        <v>3000000</v>
      </c>
    </row>
    <row r="498" spans="1:6" ht="12.95" customHeight="1">
      <c r="A498" s="4" t="s">
        <v>6</v>
      </c>
      <c r="B498" s="4" t="s">
        <v>215</v>
      </c>
      <c r="C498" s="6">
        <v>1</v>
      </c>
      <c r="D498" s="4" t="s">
        <v>9</v>
      </c>
      <c r="E498" s="7">
        <v>3000000</v>
      </c>
      <c r="F498" s="7">
        <f t="shared" si="10"/>
        <v>3000000</v>
      </c>
    </row>
    <row r="499" spans="1:6" ht="12.95" customHeight="1">
      <c r="A499" s="4" t="s">
        <v>6</v>
      </c>
      <c r="B499" s="4" t="s">
        <v>215</v>
      </c>
      <c r="C499" s="6">
        <v>1</v>
      </c>
      <c r="D499" s="4" t="s">
        <v>9</v>
      </c>
      <c r="E499" s="7">
        <v>3000000</v>
      </c>
      <c r="F499" s="7">
        <f t="shared" si="10"/>
        <v>3000000</v>
      </c>
    </row>
    <row r="500" spans="1:6" ht="12.95" customHeight="1">
      <c r="A500" s="4" t="s">
        <v>6</v>
      </c>
      <c r="B500" s="4" t="s">
        <v>215</v>
      </c>
      <c r="C500" s="6">
        <v>1</v>
      </c>
      <c r="D500" s="4" t="s">
        <v>9</v>
      </c>
      <c r="E500" s="7">
        <v>3000000</v>
      </c>
      <c r="F500" s="7">
        <f t="shared" si="10"/>
        <v>3000000</v>
      </c>
    </row>
    <row r="501" spans="1:6" ht="12.95" customHeight="1">
      <c r="A501" s="4" t="s">
        <v>6</v>
      </c>
      <c r="B501" s="4" t="s">
        <v>215</v>
      </c>
      <c r="C501" s="6">
        <v>1</v>
      </c>
      <c r="D501" s="4" t="s">
        <v>9</v>
      </c>
      <c r="E501" s="7">
        <v>3000000</v>
      </c>
      <c r="F501" s="7">
        <f t="shared" si="10"/>
        <v>3000000</v>
      </c>
    </row>
    <row r="502" spans="1:6" ht="12.95" customHeight="1">
      <c r="A502" s="4" t="s">
        <v>6</v>
      </c>
      <c r="B502" s="4" t="s">
        <v>215</v>
      </c>
      <c r="C502" s="6">
        <v>1</v>
      </c>
      <c r="D502" s="4" t="s">
        <v>9</v>
      </c>
      <c r="E502" s="7">
        <v>3000000</v>
      </c>
      <c r="F502" s="7">
        <f t="shared" si="10"/>
        <v>3000000</v>
      </c>
    </row>
    <row r="503" spans="1:6" ht="12.95" customHeight="1">
      <c r="A503" s="4" t="s">
        <v>6</v>
      </c>
      <c r="B503" s="4" t="s">
        <v>215</v>
      </c>
      <c r="C503" s="6">
        <v>1</v>
      </c>
      <c r="D503" s="4" t="s">
        <v>9</v>
      </c>
      <c r="E503" s="7">
        <v>3000000</v>
      </c>
      <c r="F503" s="7">
        <f t="shared" si="10"/>
        <v>3000000</v>
      </c>
    </row>
    <row r="504" spans="1:6" ht="12.95" customHeight="1">
      <c r="A504" s="4" t="s">
        <v>6</v>
      </c>
      <c r="B504" s="4" t="s">
        <v>215</v>
      </c>
      <c r="C504" s="6">
        <v>1</v>
      </c>
      <c r="D504" s="4" t="s">
        <v>9</v>
      </c>
      <c r="E504" s="7">
        <v>3000000</v>
      </c>
      <c r="F504" s="7">
        <f t="shared" si="10"/>
        <v>3000000</v>
      </c>
    </row>
    <row r="505" spans="1:6" ht="12.95" customHeight="1">
      <c r="A505" s="4" t="s">
        <v>6</v>
      </c>
      <c r="B505" s="4" t="s">
        <v>215</v>
      </c>
      <c r="C505" s="6">
        <v>1</v>
      </c>
      <c r="D505" s="4" t="s">
        <v>9</v>
      </c>
      <c r="E505" s="7">
        <v>3000000</v>
      </c>
      <c r="F505" s="7">
        <f t="shared" si="10"/>
        <v>3000000</v>
      </c>
    </row>
    <row r="506" spans="1:6" ht="12.95" customHeight="1">
      <c r="A506" s="4" t="s">
        <v>6</v>
      </c>
      <c r="B506" s="4" t="s">
        <v>215</v>
      </c>
      <c r="C506" s="6">
        <v>1</v>
      </c>
      <c r="D506" s="4" t="s">
        <v>9</v>
      </c>
      <c r="E506" s="7">
        <v>3000000</v>
      </c>
      <c r="F506" s="7">
        <f t="shared" si="10"/>
        <v>3000000</v>
      </c>
    </row>
    <row r="507" spans="1:6" ht="12.95" customHeight="1">
      <c r="A507" s="4" t="s">
        <v>6</v>
      </c>
      <c r="B507" s="4" t="s">
        <v>215</v>
      </c>
      <c r="C507" s="6">
        <v>1</v>
      </c>
      <c r="D507" s="4" t="s">
        <v>9</v>
      </c>
      <c r="E507" s="7">
        <v>3000000</v>
      </c>
      <c r="F507" s="7">
        <f t="shared" si="10"/>
        <v>3000000</v>
      </c>
    </row>
    <row r="508" spans="1:6" ht="12.95" customHeight="1">
      <c r="A508" s="4" t="s">
        <v>6</v>
      </c>
      <c r="B508" s="4" t="s">
        <v>215</v>
      </c>
      <c r="C508" s="6">
        <v>1</v>
      </c>
      <c r="D508" s="4" t="s">
        <v>9</v>
      </c>
      <c r="E508" s="7">
        <v>3000000</v>
      </c>
      <c r="F508" s="7">
        <f t="shared" si="10"/>
        <v>3000000</v>
      </c>
    </row>
    <row r="509" spans="1:6" ht="12.95" customHeight="1">
      <c r="A509" s="4" t="s">
        <v>6</v>
      </c>
      <c r="B509" s="4" t="s">
        <v>215</v>
      </c>
      <c r="C509" s="6">
        <v>1</v>
      </c>
      <c r="D509" s="4" t="s">
        <v>9</v>
      </c>
      <c r="E509" s="7">
        <v>3000000</v>
      </c>
      <c r="F509" s="7">
        <f t="shared" si="10"/>
        <v>3000000</v>
      </c>
    </row>
    <row r="510" spans="1:6" ht="12.95" customHeight="1">
      <c r="A510" s="4" t="s">
        <v>6</v>
      </c>
      <c r="B510" s="4" t="s">
        <v>215</v>
      </c>
      <c r="C510" s="6">
        <v>1</v>
      </c>
      <c r="D510" s="4" t="s">
        <v>9</v>
      </c>
      <c r="E510" s="7">
        <v>3000000</v>
      </c>
      <c r="F510" s="7">
        <f t="shared" si="10"/>
        <v>3000000</v>
      </c>
    </row>
    <row r="511" spans="1:6" ht="12.95" customHeight="1">
      <c r="A511" s="4" t="s">
        <v>6</v>
      </c>
      <c r="B511" s="4" t="s">
        <v>215</v>
      </c>
      <c r="C511" s="6">
        <v>1</v>
      </c>
      <c r="D511" s="4" t="s">
        <v>9</v>
      </c>
      <c r="E511" s="7">
        <v>3000000</v>
      </c>
      <c r="F511" s="7">
        <f t="shared" si="10"/>
        <v>3000000</v>
      </c>
    </row>
    <row r="512" spans="1:6" ht="12.95" customHeight="1">
      <c r="A512" s="4" t="s">
        <v>6</v>
      </c>
      <c r="B512" s="4" t="s">
        <v>216</v>
      </c>
      <c r="C512" s="6">
        <v>1</v>
      </c>
      <c r="D512" s="4" t="s">
        <v>9</v>
      </c>
      <c r="E512" s="7">
        <v>2000000</v>
      </c>
      <c r="F512" s="7">
        <f t="shared" si="10"/>
        <v>2000000</v>
      </c>
    </row>
    <row r="513" spans="1:6" ht="12.95" customHeight="1">
      <c r="A513" s="4" t="s">
        <v>6</v>
      </c>
      <c r="B513" s="4" t="s">
        <v>216</v>
      </c>
      <c r="C513" s="6">
        <v>1</v>
      </c>
      <c r="D513" s="4" t="s">
        <v>9</v>
      </c>
      <c r="E513" s="7">
        <v>2000000</v>
      </c>
      <c r="F513" s="7">
        <f t="shared" si="10"/>
        <v>2000000</v>
      </c>
    </row>
    <row r="514" spans="1:6" ht="12.95" customHeight="1">
      <c r="A514" s="4" t="s">
        <v>6</v>
      </c>
      <c r="B514" s="4" t="s">
        <v>216</v>
      </c>
      <c r="C514" s="6">
        <v>1</v>
      </c>
      <c r="D514" s="4" t="s">
        <v>9</v>
      </c>
      <c r="E514" s="7">
        <v>1000000</v>
      </c>
      <c r="F514" s="7">
        <f t="shared" si="10"/>
        <v>1000000</v>
      </c>
    </row>
    <row r="515" spans="1:6" ht="12.95" customHeight="1">
      <c r="A515" s="4" t="s">
        <v>6</v>
      </c>
      <c r="B515" s="4" t="s">
        <v>216</v>
      </c>
      <c r="C515" s="6">
        <v>1</v>
      </c>
      <c r="D515" s="4" t="s">
        <v>9</v>
      </c>
      <c r="E515" s="7">
        <v>1000000</v>
      </c>
      <c r="F515" s="7">
        <f t="shared" si="10"/>
        <v>1000000</v>
      </c>
    </row>
    <row r="516" spans="1:6" ht="12.95" customHeight="1">
      <c r="A516" s="4" t="s">
        <v>6</v>
      </c>
      <c r="B516" s="4" t="s">
        <v>216</v>
      </c>
      <c r="C516" s="6">
        <v>1</v>
      </c>
      <c r="D516" s="4" t="s">
        <v>9</v>
      </c>
      <c r="E516" s="7">
        <v>1000000</v>
      </c>
      <c r="F516" s="7">
        <f t="shared" si="10"/>
        <v>1000000</v>
      </c>
    </row>
    <row r="517" spans="1:6" ht="12.95" customHeight="1">
      <c r="A517" s="4" t="s">
        <v>6</v>
      </c>
      <c r="B517" s="4" t="s">
        <v>216</v>
      </c>
      <c r="C517" s="6">
        <v>1</v>
      </c>
      <c r="D517" s="4" t="s">
        <v>9</v>
      </c>
      <c r="E517" s="7">
        <v>1000000</v>
      </c>
      <c r="F517" s="7">
        <f t="shared" si="10"/>
        <v>1000000</v>
      </c>
    </row>
    <row r="518" spans="1:6" ht="12.95" customHeight="1">
      <c r="A518" s="4" t="s">
        <v>6</v>
      </c>
      <c r="B518" s="4" t="s">
        <v>216</v>
      </c>
      <c r="C518" s="6">
        <v>1</v>
      </c>
      <c r="D518" s="4" t="s">
        <v>9</v>
      </c>
      <c r="E518" s="7">
        <v>1000000</v>
      </c>
      <c r="F518" s="7">
        <f t="shared" si="10"/>
        <v>1000000</v>
      </c>
    </row>
    <row r="519" spans="1:6" ht="12.95" customHeight="1">
      <c r="A519" s="4" t="s">
        <v>6</v>
      </c>
      <c r="B519" s="4" t="s">
        <v>216</v>
      </c>
      <c r="C519" s="6">
        <v>1</v>
      </c>
      <c r="D519" s="4" t="s">
        <v>9</v>
      </c>
      <c r="E519" s="7">
        <v>1000000</v>
      </c>
      <c r="F519" s="7">
        <f t="shared" si="10"/>
        <v>1000000</v>
      </c>
    </row>
    <row r="520" spans="1:6" ht="12.95" customHeight="1">
      <c r="A520" s="4" t="s">
        <v>6</v>
      </c>
      <c r="B520" s="4" t="s">
        <v>216</v>
      </c>
      <c r="C520" s="6">
        <v>1</v>
      </c>
      <c r="D520" s="4" t="s">
        <v>9</v>
      </c>
      <c r="E520" s="7">
        <v>1000000</v>
      </c>
      <c r="F520" s="7">
        <f t="shared" si="10"/>
        <v>1000000</v>
      </c>
    </row>
    <row r="521" spans="1:6" ht="12.95" customHeight="1">
      <c r="A521" s="4" t="s">
        <v>6</v>
      </c>
      <c r="B521" s="4" t="s">
        <v>216</v>
      </c>
      <c r="C521" s="6">
        <v>1</v>
      </c>
      <c r="D521" s="4" t="s">
        <v>9</v>
      </c>
      <c r="E521" s="7">
        <v>1000000</v>
      </c>
      <c r="F521" s="7">
        <f t="shared" si="10"/>
        <v>1000000</v>
      </c>
    </row>
    <row r="522" spans="1:6" ht="12.95" customHeight="1">
      <c r="A522" s="4" t="s">
        <v>6</v>
      </c>
      <c r="B522" s="4" t="s">
        <v>216</v>
      </c>
      <c r="C522" s="6">
        <v>1</v>
      </c>
      <c r="D522" s="4" t="s">
        <v>9</v>
      </c>
      <c r="E522" s="7">
        <v>1000000</v>
      </c>
      <c r="F522" s="7">
        <f t="shared" si="10"/>
        <v>1000000</v>
      </c>
    </row>
    <row r="523" spans="1:6" ht="12.95" customHeight="1">
      <c r="A523" s="4" t="s">
        <v>6</v>
      </c>
      <c r="B523" s="4" t="s">
        <v>216</v>
      </c>
      <c r="C523" s="6">
        <v>1</v>
      </c>
      <c r="D523" s="4" t="s">
        <v>9</v>
      </c>
      <c r="E523" s="7">
        <v>1000000</v>
      </c>
      <c r="F523" s="7">
        <f t="shared" si="10"/>
        <v>1000000</v>
      </c>
    </row>
    <row r="524" spans="1:6" ht="12.95" customHeight="1">
      <c r="A524" s="4" t="s">
        <v>6</v>
      </c>
      <c r="B524" s="4" t="s">
        <v>216</v>
      </c>
      <c r="C524" s="6">
        <v>1</v>
      </c>
      <c r="D524" s="4" t="s">
        <v>9</v>
      </c>
      <c r="E524" s="7">
        <v>1000000</v>
      </c>
      <c r="F524" s="7">
        <f t="shared" si="10"/>
        <v>1000000</v>
      </c>
    </row>
    <row r="525" spans="1:6" ht="12.95" customHeight="1">
      <c r="A525" s="4" t="s">
        <v>6</v>
      </c>
      <c r="B525" s="4" t="s">
        <v>216</v>
      </c>
      <c r="C525" s="6">
        <v>1</v>
      </c>
      <c r="D525" s="4" t="s">
        <v>9</v>
      </c>
      <c r="E525" s="7">
        <v>1000000</v>
      </c>
      <c r="F525" s="7">
        <f t="shared" si="10"/>
        <v>1000000</v>
      </c>
    </row>
    <row r="526" spans="1:6" ht="12.95" customHeight="1">
      <c r="A526" s="4" t="s">
        <v>6</v>
      </c>
      <c r="B526" s="4" t="s">
        <v>216</v>
      </c>
      <c r="C526" s="6">
        <v>1</v>
      </c>
      <c r="D526" s="4" t="s">
        <v>9</v>
      </c>
      <c r="E526" s="7">
        <v>1000000</v>
      </c>
      <c r="F526" s="7">
        <f t="shared" si="10"/>
        <v>1000000</v>
      </c>
    </row>
    <row r="527" spans="1:6" ht="12.95" customHeight="1">
      <c r="A527" s="4" t="s">
        <v>6</v>
      </c>
      <c r="B527" s="4" t="s">
        <v>216</v>
      </c>
      <c r="C527" s="6">
        <v>1</v>
      </c>
      <c r="D527" s="4" t="s">
        <v>9</v>
      </c>
      <c r="E527" s="7">
        <v>1000000</v>
      </c>
      <c r="F527" s="7">
        <f t="shared" si="10"/>
        <v>1000000</v>
      </c>
    </row>
    <row r="528" spans="1:6" ht="12.95" customHeight="1">
      <c r="A528" s="4" t="s">
        <v>6</v>
      </c>
      <c r="B528" s="4" t="s">
        <v>216</v>
      </c>
      <c r="C528" s="6">
        <v>1</v>
      </c>
      <c r="D528" s="4" t="s">
        <v>9</v>
      </c>
      <c r="E528" s="7">
        <v>1000000</v>
      </c>
      <c r="F528" s="7">
        <f t="shared" si="10"/>
        <v>1000000</v>
      </c>
    </row>
    <row r="529" spans="1:6" ht="12.95" customHeight="1">
      <c r="A529" s="4" t="s">
        <v>6</v>
      </c>
      <c r="B529" s="4" t="s">
        <v>217</v>
      </c>
      <c r="C529" s="6">
        <v>1</v>
      </c>
      <c r="D529" s="4" t="s">
        <v>9</v>
      </c>
      <c r="E529" s="7">
        <v>1000000</v>
      </c>
      <c r="F529" s="7">
        <f t="shared" si="10"/>
        <v>1000000</v>
      </c>
    </row>
    <row r="530" spans="1:6" ht="12.95" customHeight="1">
      <c r="A530" s="4" t="s">
        <v>6</v>
      </c>
      <c r="B530" s="4" t="s">
        <v>217</v>
      </c>
      <c r="C530" s="6">
        <v>1</v>
      </c>
      <c r="D530" s="4" t="s">
        <v>9</v>
      </c>
      <c r="E530" s="7">
        <v>1000000</v>
      </c>
      <c r="F530" s="7">
        <f t="shared" si="10"/>
        <v>1000000</v>
      </c>
    </row>
    <row r="531" spans="1:6" ht="12.95" customHeight="1">
      <c r="A531" s="4" t="s">
        <v>6</v>
      </c>
      <c r="B531" s="4" t="s">
        <v>217</v>
      </c>
      <c r="C531" s="6">
        <v>1</v>
      </c>
      <c r="D531" s="4" t="s">
        <v>9</v>
      </c>
      <c r="E531" s="7">
        <v>1000000</v>
      </c>
      <c r="F531" s="7">
        <f t="shared" si="10"/>
        <v>1000000</v>
      </c>
    </row>
    <row r="532" spans="1:6" ht="12.95" customHeight="1">
      <c r="A532" s="4" t="s">
        <v>6</v>
      </c>
      <c r="B532" s="4" t="s">
        <v>217</v>
      </c>
      <c r="C532" s="6">
        <v>1</v>
      </c>
      <c r="D532" s="4" t="s">
        <v>9</v>
      </c>
      <c r="E532" s="7">
        <v>1000000</v>
      </c>
      <c r="F532" s="7">
        <f t="shared" si="10"/>
        <v>1000000</v>
      </c>
    </row>
    <row r="533" spans="1:6" ht="12.95" customHeight="1">
      <c r="A533" s="4" t="s">
        <v>6</v>
      </c>
      <c r="B533" s="4" t="s">
        <v>217</v>
      </c>
      <c r="C533" s="6">
        <v>1</v>
      </c>
      <c r="D533" s="4" t="s">
        <v>9</v>
      </c>
      <c r="E533" s="7">
        <v>1000000</v>
      </c>
      <c r="F533" s="7">
        <f t="shared" ref="F533:F569" si="11">C533*E533</f>
        <v>1000000</v>
      </c>
    </row>
    <row r="534" spans="1:6" ht="12.95" customHeight="1">
      <c r="A534" s="4" t="s">
        <v>6</v>
      </c>
      <c r="B534" s="4" t="s">
        <v>217</v>
      </c>
      <c r="C534" s="6">
        <v>1</v>
      </c>
      <c r="D534" s="4" t="s">
        <v>9</v>
      </c>
      <c r="E534" s="7">
        <v>1000000</v>
      </c>
      <c r="F534" s="7">
        <f t="shared" si="11"/>
        <v>1000000</v>
      </c>
    </row>
    <row r="535" spans="1:6" ht="12.95" customHeight="1">
      <c r="A535" s="4" t="s">
        <v>6</v>
      </c>
      <c r="B535" s="4" t="s">
        <v>217</v>
      </c>
      <c r="C535" s="6">
        <v>1</v>
      </c>
      <c r="D535" s="4" t="s">
        <v>9</v>
      </c>
      <c r="E535" s="7">
        <v>1000000</v>
      </c>
      <c r="F535" s="7">
        <f t="shared" si="11"/>
        <v>1000000</v>
      </c>
    </row>
    <row r="536" spans="1:6" ht="12.95" customHeight="1">
      <c r="A536" s="4" t="s">
        <v>6</v>
      </c>
      <c r="B536" s="4" t="s">
        <v>217</v>
      </c>
      <c r="C536" s="6">
        <v>1</v>
      </c>
      <c r="D536" s="4" t="s">
        <v>9</v>
      </c>
      <c r="E536" s="7">
        <v>1000000</v>
      </c>
      <c r="F536" s="7">
        <f t="shared" si="11"/>
        <v>1000000</v>
      </c>
    </row>
    <row r="537" spans="1:6" ht="12.95" customHeight="1">
      <c r="A537" s="4" t="s">
        <v>6</v>
      </c>
      <c r="B537" s="4" t="s">
        <v>217</v>
      </c>
      <c r="C537" s="6">
        <v>1</v>
      </c>
      <c r="D537" s="4" t="s">
        <v>9</v>
      </c>
      <c r="E537" s="7">
        <v>1000000</v>
      </c>
      <c r="F537" s="7">
        <f t="shared" si="11"/>
        <v>1000000</v>
      </c>
    </row>
    <row r="538" spans="1:6" ht="12.95" customHeight="1">
      <c r="A538" s="4" t="s">
        <v>6</v>
      </c>
      <c r="B538" s="4" t="s">
        <v>218</v>
      </c>
      <c r="C538" s="6">
        <v>1</v>
      </c>
      <c r="D538" s="4" t="s">
        <v>9</v>
      </c>
      <c r="E538" s="7">
        <v>1000000</v>
      </c>
      <c r="F538" s="7">
        <f t="shared" si="11"/>
        <v>1000000</v>
      </c>
    </row>
    <row r="539" spans="1:6" ht="12.95" customHeight="1">
      <c r="A539" s="4" t="s">
        <v>6</v>
      </c>
      <c r="B539" s="4" t="s">
        <v>218</v>
      </c>
      <c r="C539" s="6">
        <v>1</v>
      </c>
      <c r="D539" s="4" t="s">
        <v>9</v>
      </c>
      <c r="E539" s="7">
        <v>1000000</v>
      </c>
      <c r="F539" s="7">
        <f t="shared" si="11"/>
        <v>1000000</v>
      </c>
    </row>
    <row r="540" spans="1:6" ht="12.95" customHeight="1">
      <c r="A540" s="4" t="s">
        <v>6</v>
      </c>
      <c r="B540" s="4" t="s">
        <v>218</v>
      </c>
      <c r="C540" s="6">
        <v>1</v>
      </c>
      <c r="D540" s="4" t="s">
        <v>9</v>
      </c>
      <c r="E540" s="7">
        <v>1000000</v>
      </c>
      <c r="F540" s="7">
        <f t="shared" si="11"/>
        <v>1000000</v>
      </c>
    </row>
    <row r="541" spans="1:6" ht="12.95" customHeight="1">
      <c r="A541" s="4" t="s">
        <v>6</v>
      </c>
      <c r="B541" s="4" t="s">
        <v>218</v>
      </c>
      <c r="C541" s="6">
        <v>1</v>
      </c>
      <c r="D541" s="4" t="s">
        <v>9</v>
      </c>
      <c r="E541" s="7">
        <v>1000000</v>
      </c>
      <c r="F541" s="7">
        <f t="shared" si="11"/>
        <v>1000000</v>
      </c>
    </row>
    <row r="542" spans="1:6" ht="12.95" customHeight="1">
      <c r="A542" s="4" t="s">
        <v>6</v>
      </c>
      <c r="B542" s="4" t="s">
        <v>218</v>
      </c>
      <c r="C542" s="6">
        <v>1</v>
      </c>
      <c r="D542" s="4" t="s">
        <v>9</v>
      </c>
      <c r="E542" s="7">
        <v>1000000</v>
      </c>
      <c r="F542" s="7">
        <f t="shared" si="11"/>
        <v>1000000</v>
      </c>
    </row>
    <row r="543" spans="1:6" ht="12.95" customHeight="1">
      <c r="A543" s="4" t="s">
        <v>6</v>
      </c>
      <c r="B543" s="4" t="s">
        <v>218</v>
      </c>
      <c r="C543" s="6">
        <v>1</v>
      </c>
      <c r="D543" s="4" t="s">
        <v>9</v>
      </c>
      <c r="E543" s="7">
        <v>1000000</v>
      </c>
      <c r="F543" s="7">
        <f t="shared" si="11"/>
        <v>1000000</v>
      </c>
    </row>
    <row r="544" spans="1:6" ht="12.95" customHeight="1">
      <c r="A544" s="4" t="s">
        <v>6</v>
      </c>
      <c r="B544" s="4" t="s">
        <v>218</v>
      </c>
      <c r="C544" s="6">
        <v>1</v>
      </c>
      <c r="D544" s="4" t="s">
        <v>9</v>
      </c>
      <c r="E544" s="7">
        <v>1000000</v>
      </c>
      <c r="F544" s="7">
        <f t="shared" si="11"/>
        <v>1000000</v>
      </c>
    </row>
    <row r="545" spans="1:6" ht="12.95" customHeight="1">
      <c r="A545" s="4" t="s">
        <v>6</v>
      </c>
      <c r="B545" s="4" t="s">
        <v>218</v>
      </c>
      <c r="C545" s="6">
        <v>1</v>
      </c>
      <c r="D545" s="4" t="s">
        <v>9</v>
      </c>
      <c r="E545" s="7">
        <v>1000000</v>
      </c>
      <c r="F545" s="7">
        <f t="shared" si="11"/>
        <v>1000000</v>
      </c>
    </row>
    <row r="546" spans="1:6" ht="12.95" customHeight="1">
      <c r="A546" s="4" t="s">
        <v>6</v>
      </c>
      <c r="B546" s="4" t="s">
        <v>218</v>
      </c>
      <c r="C546" s="6">
        <v>1</v>
      </c>
      <c r="D546" s="4" t="s">
        <v>9</v>
      </c>
      <c r="E546" s="7">
        <v>1000000</v>
      </c>
      <c r="F546" s="7">
        <f t="shared" si="11"/>
        <v>1000000</v>
      </c>
    </row>
    <row r="547" spans="1:6" ht="12.95" customHeight="1">
      <c r="A547" s="4" t="s">
        <v>6</v>
      </c>
      <c r="B547" s="4" t="s">
        <v>218</v>
      </c>
      <c r="C547" s="6">
        <v>1</v>
      </c>
      <c r="D547" s="4" t="s">
        <v>9</v>
      </c>
      <c r="E547" s="7">
        <v>1000000</v>
      </c>
      <c r="F547" s="7">
        <f t="shared" si="11"/>
        <v>1000000</v>
      </c>
    </row>
    <row r="548" spans="1:6" ht="12.95" customHeight="1">
      <c r="A548" s="4" t="s">
        <v>6</v>
      </c>
      <c r="B548" s="4" t="s">
        <v>218</v>
      </c>
      <c r="C548" s="6">
        <v>1</v>
      </c>
      <c r="D548" s="4" t="s">
        <v>9</v>
      </c>
      <c r="E548" s="7">
        <v>1000000</v>
      </c>
      <c r="F548" s="7">
        <f t="shared" si="11"/>
        <v>1000000</v>
      </c>
    </row>
    <row r="549" spans="1:6" ht="12.95" customHeight="1">
      <c r="A549" s="4" t="s">
        <v>6</v>
      </c>
      <c r="B549" s="4" t="s">
        <v>218</v>
      </c>
      <c r="C549" s="6">
        <v>1</v>
      </c>
      <c r="D549" s="4" t="s">
        <v>9</v>
      </c>
      <c r="E549" s="7">
        <v>1000000</v>
      </c>
      <c r="F549" s="7">
        <f t="shared" si="11"/>
        <v>1000000</v>
      </c>
    </row>
    <row r="550" spans="1:6" ht="12.95" customHeight="1">
      <c r="A550" s="4" t="s">
        <v>6</v>
      </c>
      <c r="B550" s="4" t="s">
        <v>130</v>
      </c>
      <c r="C550" s="6">
        <v>1</v>
      </c>
      <c r="D550" s="4" t="s">
        <v>9</v>
      </c>
      <c r="E550" s="7">
        <v>193182000</v>
      </c>
      <c r="F550" s="7">
        <f t="shared" si="11"/>
        <v>193182000</v>
      </c>
    </row>
    <row r="551" spans="1:6" ht="12.95" customHeight="1">
      <c r="A551" s="4" t="s">
        <v>6</v>
      </c>
      <c r="B551" s="4" t="s">
        <v>219</v>
      </c>
      <c r="C551" s="6">
        <v>1</v>
      </c>
      <c r="D551" s="4" t="s">
        <v>9</v>
      </c>
      <c r="E551" s="7">
        <v>186172666</v>
      </c>
      <c r="F551" s="7">
        <f t="shared" si="11"/>
        <v>186172666</v>
      </c>
    </row>
    <row r="552" spans="1:6" ht="12.95" customHeight="1">
      <c r="A552" s="4" t="s">
        <v>6</v>
      </c>
      <c r="B552" s="4" t="s">
        <v>219</v>
      </c>
      <c r="C552" s="6">
        <v>1</v>
      </c>
      <c r="D552" s="4" t="s">
        <v>9</v>
      </c>
      <c r="E552" s="7">
        <v>120000342</v>
      </c>
      <c r="F552" s="7">
        <f t="shared" si="11"/>
        <v>120000342</v>
      </c>
    </row>
    <row r="553" spans="1:6" ht="12.95" customHeight="1">
      <c r="A553" s="4" t="s">
        <v>6</v>
      </c>
      <c r="B553" s="4" t="s">
        <v>220</v>
      </c>
      <c r="C553" s="6">
        <v>1</v>
      </c>
      <c r="D553" s="4" t="s">
        <v>9</v>
      </c>
      <c r="E553" s="7">
        <v>100000000</v>
      </c>
      <c r="F553" s="7">
        <f t="shared" si="11"/>
        <v>100000000</v>
      </c>
    </row>
    <row r="554" spans="1:6" ht="12.95" customHeight="1">
      <c r="A554" s="4" t="s">
        <v>6</v>
      </c>
      <c r="B554" s="4" t="s">
        <v>221</v>
      </c>
      <c r="C554" s="6">
        <v>1</v>
      </c>
      <c r="D554" s="4" t="s">
        <v>9</v>
      </c>
      <c r="E554" s="7">
        <v>70000000</v>
      </c>
      <c r="F554" s="7">
        <f t="shared" si="11"/>
        <v>70000000</v>
      </c>
    </row>
    <row r="555" spans="1:6" ht="12.95" customHeight="1">
      <c r="A555" s="4" t="s">
        <v>6</v>
      </c>
      <c r="B555" s="4" t="s">
        <v>219</v>
      </c>
      <c r="C555" s="6">
        <v>1</v>
      </c>
      <c r="D555" s="4" t="s">
        <v>9</v>
      </c>
      <c r="E555" s="7">
        <v>60354851</v>
      </c>
      <c r="F555" s="7">
        <f>C555*E555</f>
        <v>60354851</v>
      </c>
    </row>
    <row r="556" spans="1:6" ht="12.95" customHeight="1">
      <c r="A556" s="4" t="s">
        <v>6</v>
      </c>
      <c r="B556" s="4" t="s">
        <v>222</v>
      </c>
      <c r="C556" s="6">
        <v>1</v>
      </c>
      <c r="D556" s="4" t="s">
        <v>9</v>
      </c>
      <c r="E556" s="7">
        <v>50000000</v>
      </c>
      <c r="F556" s="7">
        <f t="shared" si="11"/>
        <v>50000000</v>
      </c>
    </row>
    <row r="557" spans="1:6" ht="12.95" customHeight="1">
      <c r="A557" s="4" t="s">
        <v>6</v>
      </c>
      <c r="B557" s="4" t="s">
        <v>219</v>
      </c>
      <c r="C557" s="6">
        <v>1</v>
      </c>
      <c r="D557" s="4" t="s">
        <v>9</v>
      </c>
      <c r="E557" s="7">
        <v>46818000</v>
      </c>
      <c r="F557" s="7">
        <f t="shared" si="11"/>
        <v>46818000</v>
      </c>
    </row>
    <row r="558" spans="1:6" ht="12.95" customHeight="1">
      <c r="A558" s="4" t="s">
        <v>6</v>
      </c>
      <c r="B558" s="4" t="s">
        <v>223</v>
      </c>
      <c r="C558" s="6">
        <v>1</v>
      </c>
      <c r="D558" s="4" t="s">
        <v>9</v>
      </c>
      <c r="E558" s="7">
        <v>46000000</v>
      </c>
      <c r="F558" s="7">
        <f t="shared" si="11"/>
        <v>46000000</v>
      </c>
    </row>
    <row r="559" spans="1:6" ht="12.95" customHeight="1">
      <c r="A559" s="4" t="s">
        <v>6</v>
      </c>
      <c r="B559" s="4" t="s">
        <v>219</v>
      </c>
      <c r="C559" s="6">
        <v>1</v>
      </c>
      <c r="D559" s="4" t="s">
        <v>9</v>
      </c>
      <c r="E559" s="7">
        <v>40000000</v>
      </c>
      <c r="F559" s="7">
        <f t="shared" si="11"/>
        <v>40000000</v>
      </c>
    </row>
    <row r="560" spans="1:6" ht="12.95" customHeight="1">
      <c r="A560" s="4" t="s">
        <v>6</v>
      </c>
      <c r="B560" s="4" t="s">
        <v>224</v>
      </c>
      <c r="C560" s="6">
        <v>1</v>
      </c>
      <c r="D560" s="4" t="s">
        <v>9</v>
      </c>
      <c r="E560" s="7">
        <v>40000000</v>
      </c>
      <c r="F560" s="7">
        <f t="shared" si="11"/>
        <v>40000000</v>
      </c>
    </row>
    <row r="561" spans="1:6" ht="12.95" customHeight="1">
      <c r="A561" s="4" t="s">
        <v>6</v>
      </c>
      <c r="B561" s="4" t="s">
        <v>219</v>
      </c>
      <c r="C561" s="6">
        <v>1</v>
      </c>
      <c r="D561" s="4" t="s">
        <v>9</v>
      </c>
      <c r="E561" s="7">
        <v>21709377</v>
      </c>
      <c r="F561" s="7">
        <f t="shared" si="11"/>
        <v>21709377</v>
      </c>
    </row>
    <row r="562" spans="1:6" ht="12.95" customHeight="1">
      <c r="A562" s="4" t="s">
        <v>6</v>
      </c>
      <c r="B562" s="4" t="s">
        <v>219</v>
      </c>
      <c r="C562" s="6">
        <v>1</v>
      </c>
      <c r="D562" s="4" t="s">
        <v>9</v>
      </c>
      <c r="E562" s="7">
        <v>20000000</v>
      </c>
      <c r="F562" s="7">
        <f t="shared" si="11"/>
        <v>20000000</v>
      </c>
    </row>
    <row r="563" spans="1:6" ht="12.95" customHeight="1">
      <c r="A563" s="4" t="s">
        <v>6</v>
      </c>
      <c r="B563" s="4" t="s">
        <v>225</v>
      </c>
      <c r="C563" s="6">
        <v>1</v>
      </c>
      <c r="D563" s="4" t="s">
        <v>9</v>
      </c>
      <c r="E563" s="7">
        <v>17000000</v>
      </c>
      <c r="F563" s="7">
        <f t="shared" si="11"/>
        <v>17000000</v>
      </c>
    </row>
    <row r="564" spans="1:6" ht="12.95" customHeight="1">
      <c r="A564" s="4" t="s">
        <v>6</v>
      </c>
      <c r="B564" s="4" t="s">
        <v>130</v>
      </c>
      <c r="C564" s="6">
        <v>1</v>
      </c>
      <c r="D564" s="4" t="s">
        <v>9</v>
      </c>
      <c r="E564" s="7">
        <v>5800000</v>
      </c>
      <c r="F564" s="7">
        <f t="shared" si="11"/>
        <v>5800000</v>
      </c>
    </row>
    <row r="565" spans="1:6" ht="12.95" customHeight="1">
      <c r="A565" s="4" t="s">
        <v>6</v>
      </c>
      <c r="B565" s="4" t="s">
        <v>130</v>
      </c>
      <c r="C565" s="6">
        <v>1</v>
      </c>
      <c r="D565" s="4" t="s">
        <v>9</v>
      </c>
      <c r="E565" s="7">
        <v>3000000</v>
      </c>
      <c r="F565" s="7">
        <f t="shared" si="11"/>
        <v>3000000</v>
      </c>
    </row>
    <row r="566" spans="1:6" ht="12.95" customHeight="1">
      <c r="A566" s="4" t="s">
        <v>6</v>
      </c>
      <c r="B566" s="4" t="s">
        <v>219</v>
      </c>
      <c r="C566" s="6">
        <v>4</v>
      </c>
      <c r="D566" s="4" t="s">
        <v>27</v>
      </c>
      <c r="E566" s="7">
        <v>590938.75</v>
      </c>
      <c r="F566" s="7">
        <f t="shared" si="11"/>
        <v>2363755</v>
      </c>
    </row>
    <row r="567" spans="1:6" ht="12.95" customHeight="1">
      <c r="A567" s="4" t="s">
        <v>6</v>
      </c>
      <c r="B567" s="4" t="s">
        <v>219</v>
      </c>
      <c r="C567" s="6">
        <v>1</v>
      </c>
      <c r="D567" s="4" t="s">
        <v>9</v>
      </c>
      <c r="E567" s="7">
        <v>1772278</v>
      </c>
      <c r="F567" s="7">
        <f t="shared" si="11"/>
        <v>1772278</v>
      </c>
    </row>
    <row r="568" spans="1:6" ht="12.95" customHeight="1">
      <c r="A568" s="4" t="s">
        <v>6</v>
      </c>
      <c r="B568" s="4" t="s">
        <v>212</v>
      </c>
      <c r="C568" s="6">
        <v>10</v>
      </c>
      <c r="D568" s="4" t="s">
        <v>213</v>
      </c>
      <c r="E568" s="7">
        <v>837</v>
      </c>
      <c r="F568" s="7">
        <f t="shared" si="11"/>
        <v>8370</v>
      </c>
    </row>
    <row r="569" spans="1:6" ht="12.95" customHeight="1">
      <c r="A569" s="4" t="s">
        <v>6</v>
      </c>
      <c r="B569" s="4" t="s">
        <v>219</v>
      </c>
      <c r="C569" s="6">
        <v>1</v>
      </c>
      <c r="D569" s="4" t="s">
        <v>9</v>
      </c>
      <c r="E569" s="7">
        <v>10000000</v>
      </c>
      <c r="F569" s="7">
        <f t="shared" si="11"/>
        <v>10000000</v>
      </c>
    </row>
    <row r="570" spans="1:6" ht="12.95" customHeight="1">
      <c r="A570" s="4" t="s">
        <v>6</v>
      </c>
      <c r="B570" s="4" t="s">
        <v>226</v>
      </c>
      <c r="C570" s="6">
        <v>1</v>
      </c>
      <c r="D570" s="4" t="s">
        <v>9</v>
      </c>
      <c r="E570" s="7">
        <v>85000000</v>
      </c>
      <c r="F570" s="7">
        <f t="shared" ref="F570:F633" si="12">C570*E570</f>
        <v>85000000</v>
      </c>
    </row>
    <row r="571" spans="1:6" ht="12.95" customHeight="1">
      <c r="A571" s="4" t="s">
        <v>6</v>
      </c>
      <c r="B571" s="4" t="s">
        <v>226</v>
      </c>
      <c r="C571" s="6">
        <v>1</v>
      </c>
      <c r="D571" s="4" t="s">
        <v>9</v>
      </c>
      <c r="E571" s="7">
        <v>46988479.5</v>
      </c>
      <c r="F571" s="7">
        <f t="shared" si="12"/>
        <v>46988479.5</v>
      </c>
    </row>
    <row r="572" spans="1:6" ht="12.95" customHeight="1">
      <c r="A572" s="4" t="s">
        <v>6</v>
      </c>
      <c r="B572" s="4" t="s">
        <v>226</v>
      </c>
      <c r="C572" s="6">
        <v>47500</v>
      </c>
      <c r="D572" s="4"/>
      <c r="E572" s="7">
        <v>842.10526315789468</v>
      </c>
      <c r="F572" s="7">
        <f t="shared" si="12"/>
        <v>40000000</v>
      </c>
    </row>
    <row r="573" spans="1:6" ht="12.95" customHeight="1">
      <c r="A573" s="4" t="s">
        <v>6</v>
      </c>
      <c r="B573" s="4" t="s">
        <v>227</v>
      </c>
      <c r="C573" s="6">
        <v>1</v>
      </c>
      <c r="D573" s="4" t="s">
        <v>9</v>
      </c>
      <c r="E573" s="7">
        <v>30000000</v>
      </c>
      <c r="F573" s="7">
        <f t="shared" si="12"/>
        <v>30000000</v>
      </c>
    </row>
    <row r="574" spans="1:6" ht="12.95" customHeight="1">
      <c r="A574" s="4" t="s">
        <v>6</v>
      </c>
      <c r="B574" s="4" t="s">
        <v>226</v>
      </c>
      <c r="C574" s="6">
        <v>1</v>
      </c>
      <c r="D574" s="4" t="s">
        <v>9</v>
      </c>
      <c r="E574" s="7">
        <v>10000000</v>
      </c>
      <c r="F574" s="7">
        <f t="shared" si="12"/>
        <v>10000000</v>
      </c>
    </row>
    <row r="575" spans="1:6" ht="12.95" customHeight="1">
      <c r="A575" s="4" t="s">
        <v>6</v>
      </c>
      <c r="B575" s="4" t="s">
        <v>226</v>
      </c>
      <c r="C575" s="6">
        <v>1</v>
      </c>
      <c r="D575" s="4" t="s">
        <v>9</v>
      </c>
      <c r="E575" s="7">
        <v>10000000</v>
      </c>
      <c r="F575" s="7">
        <f t="shared" si="12"/>
        <v>10000000</v>
      </c>
    </row>
    <row r="576" spans="1:6" ht="12.95" customHeight="1">
      <c r="A576" s="4" t="s">
        <v>6</v>
      </c>
      <c r="B576" s="4" t="s">
        <v>226</v>
      </c>
      <c r="C576" s="6">
        <v>2200</v>
      </c>
      <c r="D576" s="4" t="s">
        <v>228</v>
      </c>
      <c r="E576" s="7">
        <v>4545.454545454545</v>
      </c>
      <c r="F576" s="7">
        <f t="shared" si="12"/>
        <v>10000000</v>
      </c>
    </row>
    <row r="577" spans="1:6" ht="12.95" customHeight="1">
      <c r="A577" s="4" t="s">
        <v>6</v>
      </c>
      <c r="B577" s="4" t="s">
        <v>226</v>
      </c>
      <c r="C577" s="6">
        <v>1</v>
      </c>
      <c r="D577" s="4" t="s">
        <v>9</v>
      </c>
      <c r="E577" s="7">
        <v>10000000</v>
      </c>
      <c r="F577" s="7">
        <f t="shared" si="12"/>
        <v>10000000</v>
      </c>
    </row>
    <row r="578" spans="1:6" ht="12.95" customHeight="1">
      <c r="A578" s="4" t="s">
        <v>6</v>
      </c>
      <c r="B578" s="4" t="s">
        <v>226</v>
      </c>
      <c r="C578" s="6">
        <v>1</v>
      </c>
      <c r="D578" s="4" t="s">
        <v>9</v>
      </c>
      <c r="E578" s="7">
        <v>9099066</v>
      </c>
      <c r="F578" s="7">
        <f t="shared" si="12"/>
        <v>9099066</v>
      </c>
    </row>
    <row r="579" spans="1:6" ht="12.95" customHeight="1">
      <c r="A579" s="4" t="s">
        <v>6</v>
      </c>
      <c r="B579" s="4" t="s">
        <v>226</v>
      </c>
      <c r="C579" s="6">
        <v>2000</v>
      </c>
      <c r="D579" s="4" t="s">
        <v>229</v>
      </c>
      <c r="E579" s="7">
        <v>4000</v>
      </c>
      <c r="F579" s="7">
        <f t="shared" si="12"/>
        <v>8000000</v>
      </c>
    </row>
    <row r="580" spans="1:6" ht="12.95" customHeight="1">
      <c r="A580" s="4" t="s">
        <v>6</v>
      </c>
      <c r="B580" s="4" t="s">
        <v>226</v>
      </c>
      <c r="C580" s="6">
        <v>10000</v>
      </c>
      <c r="D580" s="4" t="s">
        <v>228</v>
      </c>
      <c r="E580" s="7">
        <v>783.7627</v>
      </c>
      <c r="F580" s="7">
        <f t="shared" si="12"/>
        <v>7837627</v>
      </c>
    </row>
    <row r="581" spans="1:6" ht="12.95" customHeight="1">
      <c r="A581" s="4" t="s">
        <v>6</v>
      </c>
      <c r="B581" s="4" t="s">
        <v>226</v>
      </c>
      <c r="C581" s="6">
        <v>1</v>
      </c>
      <c r="D581" s="4" t="s">
        <v>9</v>
      </c>
      <c r="E581" s="7">
        <v>7613000</v>
      </c>
      <c r="F581" s="7">
        <f t="shared" si="12"/>
        <v>7613000</v>
      </c>
    </row>
    <row r="582" spans="1:6" ht="12.95" customHeight="1">
      <c r="A582" s="4" t="s">
        <v>6</v>
      </c>
      <c r="B582" s="4" t="s">
        <v>226</v>
      </c>
      <c r="C582" s="6">
        <v>1</v>
      </c>
      <c r="D582" s="4" t="s">
        <v>9</v>
      </c>
      <c r="E582" s="7">
        <v>6600000</v>
      </c>
      <c r="F582" s="7">
        <f t="shared" si="12"/>
        <v>6600000</v>
      </c>
    </row>
    <row r="583" spans="1:6" ht="12.95" customHeight="1">
      <c r="A583" s="4" t="s">
        <v>6</v>
      </c>
      <c r="B583" s="4" t="s">
        <v>25</v>
      </c>
      <c r="C583" s="6">
        <v>5</v>
      </c>
      <c r="D583" s="4" t="s">
        <v>27</v>
      </c>
      <c r="E583" s="7">
        <v>1248000</v>
      </c>
      <c r="F583" s="7">
        <f t="shared" si="12"/>
        <v>6240000</v>
      </c>
    </row>
    <row r="584" spans="1:6" ht="12.95" customHeight="1">
      <c r="A584" s="4" t="s">
        <v>6</v>
      </c>
      <c r="B584" s="4" t="s">
        <v>226</v>
      </c>
      <c r="C584" s="6">
        <v>1</v>
      </c>
      <c r="D584" s="4" t="s">
        <v>9</v>
      </c>
      <c r="E584" s="7">
        <v>6218519</v>
      </c>
      <c r="F584" s="7">
        <f t="shared" si="12"/>
        <v>6218519</v>
      </c>
    </row>
    <row r="585" spans="1:6" ht="12.95" customHeight="1">
      <c r="A585" s="4" t="s">
        <v>6</v>
      </c>
      <c r="B585" s="4" t="s">
        <v>226</v>
      </c>
      <c r="C585" s="6">
        <v>1375</v>
      </c>
      <c r="D585" s="4" t="s">
        <v>228</v>
      </c>
      <c r="E585" s="7">
        <v>4335.8189090909091</v>
      </c>
      <c r="F585" s="7">
        <f t="shared" si="12"/>
        <v>5961751</v>
      </c>
    </row>
    <row r="586" spans="1:6" ht="12.95" customHeight="1">
      <c r="A586" s="4" t="s">
        <v>6</v>
      </c>
      <c r="B586" s="4" t="s">
        <v>226</v>
      </c>
      <c r="C586" s="6">
        <v>1</v>
      </c>
      <c r="D586" s="4" t="s">
        <v>9</v>
      </c>
      <c r="E586" s="7">
        <v>1000000</v>
      </c>
      <c r="F586" s="7">
        <f t="shared" si="12"/>
        <v>1000000</v>
      </c>
    </row>
    <row r="587" spans="1:6" ht="12.95" customHeight="1">
      <c r="A587" s="4" t="s">
        <v>6</v>
      </c>
      <c r="B587" s="4" t="s">
        <v>226</v>
      </c>
      <c r="C587" s="6">
        <v>1</v>
      </c>
      <c r="D587" s="4" t="s">
        <v>9</v>
      </c>
      <c r="E587" s="7">
        <v>5130741</v>
      </c>
      <c r="F587" s="7">
        <f t="shared" si="12"/>
        <v>5130741</v>
      </c>
    </row>
    <row r="588" spans="1:6" ht="12.95" customHeight="1">
      <c r="A588" s="4" t="s">
        <v>6</v>
      </c>
      <c r="B588" s="4" t="s">
        <v>226</v>
      </c>
      <c r="C588" s="6">
        <v>1</v>
      </c>
      <c r="D588" s="4" t="s">
        <v>9</v>
      </c>
      <c r="E588" s="7">
        <v>5000000</v>
      </c>
      <c r="F588" s="7">
        <f t="shared" si="12"/>
        <v>5000000</v>
      </c>
    </row>
    <row r="589" spans="1:6" ht="12.95" customHeight="1">
      <c r="A589" s="4" t="s">
        <v>6</v>
      </c>
      <c r="B589" s="4" t="s">
        <v>226</v>
      </c>
      <c r="C589" s="6">
        <v>900</v>
      </c>
      <c r="D589" s="4" t="s">
        <v>24</v>
      </c>
      <c r="E589" s="7">
        <v>5000</v>
      </c>
      <c r="F589" s="7">
        <f t="shared" si="12"/>
        <v>4500000</v>
      </c>
    </row>
    <row r="590" spans="1:6" ht="12.95" customHeight="1">
      <c r="A590" s="4" t="s">
        <v>6</v>
      </c>
      <c r="B590" s="4" t="s">
        <v>226</v>
      </c>
      <c r="C590" s="6">
        <v>1</v>
      </c>
      <c r="D590" s="4" t="s">
        <v>9</v>
      </c>
      <c r="E590" s="7">
        <v>2209000</v>
      </c>
      <c r="F590" s="7">
        <f t="shared" si="12"/>
        <v>2209000</v>
      </c>
    </row>
    <row r="591" spans="1:6" ht="12.95" customHeight="1">
      <c r="A591" s="4" t="s">
        <v>6</v>
      </c>
      <c r="B591" s="4" t="s">
        <v>226</v>
      </c>
      <c r="C591" s="6">
        <v>1</v>
      </c>
      <c r="D591" s="4" t="s">
        <v>9</v>
      </c>
      <c r="E591" s="7">
        <v>1212111</v>
      </c>
      <c r="F591" s="7">
        <f t="shared" si="12"/>
        <v>1212111</v>
      </c>
    </row>
    <row r="592" spans="1:6" ht="12.95" customHeight="1">
      <c r="A592" s="4" t="s">
        <v>6</v>
      </c>
      <c r="B592" s="4" t="s">
        <v>226</v>
      </c>
      <c r="C592" s="6">
        <v>1</v>
      </c>
      <c r="D592" s="4" t="s">
        <v>9</v>
      </c>
      <c r="E592" s="7">
        <v>1200000</v>
      </c>
      <c r="F592" s="7">
        <f t="shared" si="12"/>
        <v>1200000</v>
      </c>
    </row>
    <row r="593" spans="1:6" ht="12.95" customHeight="1">
      <c r="A593" s="4" t="s">
        <v>6</v>
      </c>
      <c r="B593" s="4" t="s">
        <v>230</v>
      </c>
      <c r="C593" s="6">
        <v>10</v>
      </c>
      <c r="D593" s="4" t="s">
        <v>112</v>
      </c>
      <c r="E593" s="7">
        <v>36924</v>
      </c>
      <c r="F593" s="7">
        <f t="shared" si="12"/>
        <v>369240</v>
      </c>
    </row>
    <row r="594" spans="1:6" ht="12.95" customHeight="1">
      <c r="A594" s="4" t="s">
        <v>6</v>
      </c>
      <c r="B594" s="4" t="s">
        <v>226</v>
      </c>
      <c r="C594" s="6">
        <v>1</v>
      </c>
      <c r="D594" s="4" t="s">
        <v>9</v>
      </c>
      <c r="E594" s="7">
        <v>910000</v>
      </c>
      <c r="F594" s="7">
        <f t="shared" si="12"/>
        <v>910000</v>
      </c>
    </row>
    <row r="595" spans="1:6" ht="12.95" customHeight="1">
      <c r="A595" s="4" t="s">
        <v>6</v>
      </c>
      <c r="B595" s="4" t="s">
        <v>226</v>
      </c>
      <c r="C595" s="6">
        <v>1000</v>
      </c>
      <c r="D595" s="4"/>
      <c r="E595" s="7">
        <v>500</v>
      </c>
      <c r="F595" s="7">
        <f t="shared" si="12"/>
        <v>500000</v>
      </c>
    </row>
    <row r="596" spans="1:6" ht="12.95" customHeight="1">
      <c r="A596" s="4" t="s">
        <v>6</v>
      </c>
      <c r="B596" s="4" t="s">
        <v>226</v>
      </c>
      <c r="C596" s="6">
        <v>600</v>
      </c>
      <c r="D596" s="4"/>
      <c r="E596" s="7">
        <v>100</v>
      </c>
      <c r="F596" s="7">
        <f t="shared" si="12"/>
        <v>60000</v>
      </c>
    </row>
    <row r="597" spans="1:6" ht="12.95" customHeight="1">
      <c r="A597" s="4" t="s">
        <v>6</v>
      </c>
      <c r="B597" s="4" t="s">
        <v>226</v>
      </c>
      <c r="C597" s="6">
        <v>530</v>
      </c>
      <c r="D597" s="4"/>
      <c r="E597" s="7">
        <v>101.32075471698113</v>
      </c>
      <c r="F597" s="7">
        <f t="shared" si="12"/>
        <v>53700</v>
      </c>
    </row>
    <row r="598" spans="1:6" ht="12.95" customHeight="1">
      <c r="A598" s="4" t="s">
        <v>6</v>
      </c>
      <c r="B598" s="4" t="s">
        <v>226</v>
      </c>
      <c r="C598" s="6">
        <v>1</v>
      </c>
      <c r="D598" s="4" t="s">
        <v>9</v>
      </c>
      <c r="E598" s="7">
        <v>220000000</v>
      </c>
      <c r="F598" s="7">
        <f t="shared" si="12"/>
        <v>220000000</v>
      </c>
    </row>
    <row r="599" spans="1:6" ht="12.95" customHeight="1">
      <c r="A599" s="4" t="s">
        <v>6</v>
      </c>
      <c r="B599" s="4" t="s">
        <v>232</v>
      </c>
      <c r="C599" s="6">
        <v>1</v>
      </c>
      <c r="D599" s="4" t="s">
        <v>9</v>
      </c>
      <c r="E599" s="7">
        <v>4600000</v>
      </c>
      <c r="F599" s="7">
        <f t="shared" si="12"/>
        <v>4600000</v>
      </c>
    </row>
    <row r="600" spans="1:6" ht="12.95" customHeight="1">
      <c r="A600" s="4" t="s">
        <v>6</v>
      </c>
      <c r="B600" s="4" t="s">
        <v>232</v>
      </c>
      <c r="C600" s="6">
        <v>1</v>
      </c>
      <c r="D600" s="4" t="s">
        <v>9</v>
      </c>
      <c r="E600" s="7">
        <v>2250000</v>
      </c>
      <c r="F600" s="7">
        <f t="shared" si="12"/>
        <v>2250000</v>
      </c>
    </row>
    <row r="601" spans="1:6" ht="12.95" customHeight="1">
      <c r="A601" s="4" t="s">
        <v>6</v>
      </c>
      <c r="B601" s="4" t="s">
        <v>232</v>
      </c>
      <c r="C601" s="6">
        <v>1</v>
      </c>
      <c r="D601" s="4" t="s">
        <v>9</v>
      </c>
      <c r="E601" s="7">
        <v>1050000</v>
      </c>
      <c r="F601" s="7">
        <f t="shared" si="12"/>
        <v>1050000</v>
      </c>
    </row>
    <row r="602" spans="1:6" ht="12.95" customHeight="1">
      <c r="A602" s="4" t="s">
        <v>6</v>
      </c>
      <c r="B602" s="4" t="s">
        <v>232</v>
      </c>
      <c r="C602" s="6">
        <v>1</v>
      </c>
      <c r="D602" s="4" t="s">
        <v>9</v>
      </c>
      <c r="E602" s="7">
        <v>700000</v>
      </c>
      <c r="F602" s="7">
        <f t="shared" si="12"/>
        <v>700000</v>
      </c>
    </row>
    <row r="603" spans="1:6" ht="12.95" customHeight="1">
      <c r="A603" s="4" t="s">
        <v>6</v>
      </c>
      <c r="B603" s="4" t="s">
        <v>232</v>
      </c>
      <c r="C603" s="6">
        <v>1</v>
      </c>
      <c r="D603" s="4" t="s">
        <v>9</v>
      </c>
      <c r="E603" s="7">
        <v>200000</v>
      </c>
      <c r="F603" s="7">
        <f t="shared" si="12"/>
        <v>200000</v>
      </c>
    </row>
    <row r="604" spans="1:6" ht="12.95" customHeight="1">
      <c r="A604" s="4" t="s">
        <v>6</v>
      </c>
      <c r="B604" s="4" t="s">
        <v>232</v>
      </c>
      <c r="C604" s="6">
        <v>1</v>
      </c>
      <c r="D604" s="4" t="s">
        <v>9</v>
      </c>
      <c r="E604" s="7">
        <v>40000</v>
      </c>
      <c r="F604" s="7">
        <f t="shared" si="12"/>
        <v>40000</v>
      </c>
    </row>
    <row r="605" spans="1:6" ht="12.95" customHeight="1">
      <c r="A605" s="4" t="s">
        <v>6</v>
      </c>
      <c r="B605" s="4" t="s">
        <v>234</v>
      </c>
      <c r="C605" s="6">
        <v>8936</v>
      </c>
      <c r="D605" s="4" t="s">
        <v>235</v>
      </c>
      <c r="E605" s="7">
        <v>3391</v>
      </c>
      <c r="F605" s="7">
        <f t="shared" si="12"/>
        <v>30301976</v>
      </c>
    </row>
    <row r="606" spans="1:6" ht="12.95" customHeight="1">
      <c r="A606" s="4" t="s">
        <v>6</v>
      </c>
      <c r="B606" s="4" t="s">
        <v>236</v>
      </c>
      <c r="C606" s="6">
        <v>12</v>
      </c>
      <c r="D606" s="4" t="s">
        <v>237</v>
      </c>
      <c r="E606" s="7">
        <v>7212</v>
      </c>
      <c r="F606" s="7">
        <f t="shared" si="12"/>
        <v>86544</v>
      </c>
    </row>
    <row r="607" spans="1:6" ht="12.95" customHeight="1">
      <c r="A607" s="4" t="s">
        <v>6</v>
      </c>
      <c r="B607" s="4" t="s">
        <v>238</v>
      </c>
      <c r="C607" s="6">
        <v>100</v>
      </c>
      <c r="D607" s="4" t="s">
        <v>237</v>
      </c>
      <c r="E607" s="7">
        <v>50039</v>
      </c>
      <c r="F607" s="7">
        <f t="shared" si="12"/>
        <v>5003900</v>
      </c>
    </row>
    <row r="608" spans="1:6" ht="12.95" customHeight="1">
      <c r="A608" s="4" t="s">
        <v>6</v>
      </c>
      <c r="B608" s="4" t="s">
        <v>239</v>
      </c>
      <c r="C608" s="6">
        <v>30</v>
      </c>
      <c r="D608" s="4" t="s">
        <v>237</v>
      </c>
      <c r="E608" s="7">
        <v>50039</v>
      </c>
      <c r="F608" s="7">
        <f t="shared" si="12"/>
        <v>1501170</v>
      </c>
    </row>
    <row r="609" spans="1:6" ht="12.95" customHeight="1">
      <c r="A609" s="4" t="s">
        <v>6</v>
      </c>
      <c r="B609" s="4" t="s">
        <v>240</v>
      </c>
      <c r="C609" s="6">
        <v>6</v>
      </c>
      <c r="D609" s="4" t="s">
        <v>241</v>
      </c>
      <c r="E609" s="7">
        <v>92149</v>
      </c>
      <c r="F609" s="7">
        <f t="shared" si="12"/>
        <v>552894</v>
      </c>
    </row>
    <row r="610" spans="1:6" ht="12.95" customHeight="1">
      <c r="A610" s="4" t="s">
        <v>6</v>
      </c>
      <c r="B610" s="4" t="s">
        <v>242</v>
      </c>
      <c r="C610" s="6">
        <v>600</v>
      </c>
      <c r="D610" s="4" t="s">
        <v>241</v>
      </c>
      <c r="E610" s="7">
        <v>219</v>
      </c>
      <c r="F610" s="7">
        <f t="shared" si="12"/>
        <v>131400</v>
      </c>
    </row>
    <row r="611" spans="1:6" ht="12.95" customHeight="1">
      <c r="A611" s="4" t="s">
        <v>6</v>
      </c>
      <c r="B611" s="4" t="s">
        <v>242</v>
      </c>
      <c r="C611" s="6">
        <v>550</v>
      </c>
      <c r="D611" s="4" t="s">
        <v>241</v>
      </c>
      <c r="E611" s="7">
        <v>219</v>
      </c>
      <c r="F611" s="7">
        <f t="shared" si="12"/>
        <v>120450</v>
      </c>
    </row>
    <row r="612" spans="1:6" ht="12.95" customHeight="1">
      <c r="A612" s="4" t="s">
        <v>6</v>
      </c>
      <c r="B612" s="4" t="s">
        <v>243</v>
      </c>
      <c r="C612" s="6">
        <v>80</v>
      </c>
      <c r="D612" s="4" t="s">
        <v>237</v>
      </c>
      <c r="E612" s="7">
        <v>6223</v>
      </c>
      <c r="F612" s="7">
        <f t="shared" si="12"/>
        <v>497840</v>
      </c>
    </row>
    <row r="613" spans="1:6" ht="12.95" customHeight="1">
      <c r="A613" s="4" t="s">
        <v>6</v>
      </c>
      <c r="B613" s="4" t="s">
        <v>243</v>
      </c>
      <c r="C613" s="6">
        <v>50</v>
      </c>
      <c r="D613" s="4" t="s">
        <v>237</v>
      </c>
      <c r="E613" s="7">
        <v>6223</v>
      </c>
      <c r="F613" s="7">
        <f t="shared" si="12"/>
        <v>311150</v>
      </c>
    </row>
    <row r="614" spans="1:6" ht="12.95" customHeight="1">
      <c r="A614" s="4" t="s">
        <v>6</v>
      </c>
      <c r="B614" s="4" t="s">
        <v>243</v>
      </c>
      <c r="C614" s="6">
        <v>30</v>
      </c>
      <c r="D614" s="4" t="s">
        <v>237</v>
      </c>
      <c r="E614" s="7">
        <v>6223</v>
      </c>
      <c r="F614" s="7">
        <f t="shared" si="12"/>
        <v>186690</v>
      </c>
    </row>
    <row r="615" spans="1:6" ht="12.95" customHeight="1">
      <c r="A615" s="4" t="s">
        <v>6</v>
      </c>
      <c r="B615" s="4" t="s">
        <v>243</v>
      </c>
      <c r="C615" s="6">
        <v>30</v>
      </c>
      <c r="D615" s="4" t="s">
        <v>237</v>
      </c>
      <c r="E615" s="7">
        <v>6223</v>
      </c>
      <c r="F615" s="7">
        <f t="shared" si="12"/>
        <v>186690</v>
      </c>
    </row>
    <row r="616" spans="1:6" ht="12.95" customHeight="1">
      <c r="A616" s="4" t="s">
        <v>6</v>
      </c>
      <c r="B616" s="4" t="s">
        <v>243</v>
      </c>
      <c r="C616" s="6">
        <v>30</v>
      </c>
      <c r="D616" s="4" t="s">
        <v>237</v>
      </c>
      <c r="E616" s="7">
        <v>6223</v>
      </c>
      <c r="F616" s="7">
        <f t="shared" si="12"/>
        <v>186690</v>
      </c>
    </row>
    <row r="617" spans="1:6" ht="12.95" customHeight="1">
      <c r="A617" s="4" t="s">
        <v>6</v>
      </c>
      <c r="B617" s="4" t="s">
        <v>243</v>
      </c>
      <c r="C617" s="6">
        <v>30</v>
      </c>
      <c r="D617" s="4" t="s">
        <v>237</v>
      </c>
      <c r="E617" s="7">
        <v>6223</v>
      </c>
      <c r="F617" s="7">
        <f t="shared" si="12"/>
        <v>186690</v>
      </c>
    </row>
    <row r="618" spans="1:6" ht="12.95" customHeight="1">
      <c r="A618" s="4" t="s">
        <v>6</v>
      </c>
      <c r="B618" s="4" t="s">
        <v>243</v>
      </c>
      <c r="C618" s="6">
        <v>25</v>
      </c>
      <c r="D618" s="4" t="s">
        <v>237</v>
      </c>
      <c r="E618" s="7">
        <v>6223</v>
      </c>
      <c r="F618" s="7">
        <f t="shared" si="12"/>
        <v>155575</v>
      </c>
    </row>
    <row r="619" spans="1:6" ht="12.95" customHeight="1">
      <c r="A619" s="4" t="s">
        <v>6</v>
      </c>
      <c r="B619" s="4" t="s">
        <v>243</v>
      </c>
      <c r="C619" s="6">
        <v>25</v>
      </c>
      <c r="D619" s="4" t="s">
        <v>237</v>
      </c>
      <c r="E619" s="7">
        <v>6223</v>
      </c>
      <c r="F619" s="7">
        <f t="shared" si="12"/>
        <v>155575</v>
      </c>
    </row>
    <row r="620" spans="1:6" ht="12.95" customHeight="1">
      <c r="A620" s="4" t="s">
        <v>6</v>
      </c>
      <c r="B620" s="4" t="s">
        <v>243</v>
      </c>
      <c r="C620" s="6">
        <v>24</v>
      </c>
      <c r="D620" s="4" t="s">
        <v>237</v>
      </c>
      <c r="E620" s="7">
        <v>6223</v>
      </c>
      <c r="F620" s="7">
        <f t="shared" si="12"/>
        <v>149352</v>
      </c>
    </row>
    <row r="621" spans="1:6" ht="12.95" customHeight="1">
      <c r="A621" s="4" t="s">
        <v>6</v>
      </c>
      <c r="B621" s="4" t="s">
        <v>243</v>
      </c>
      <c r="C621" s="6">
        <v>10</v>
      </c>
      <c r="D621" s="4" t="s">
        <v>237</v>
      </c>
      <c r="E621" s="7">
        <v>6223</v>
      </c>
      <c r="F621" s="7">
        <f t="shared" si="12"/>
        <v>62230</v>
      </c>
    </row>
    <row r="622" spans="1:6" ht="12.95" customHeight="1">
      <c r="A622" s="4" t="s">
        <v>6</v>
      </c>
      <c r="B622" s="4" t="s">
        <v>243</v>
      </c>
      <c r="C622" s="6">
        <v>6</v>
      </c>
      <c r="D622" s="4" t="s">
        <v>237</v>
      </c>
      <c r="E622" s="7">
        <v>6223</v>
      </c>
      <c r="F622" s="7">
        <f t="shared" si="12"/>
        <v>37338</v>
      </c>
    </row>
    <row r="623" spans="1:6" ht="12.95" customHeight="1">
      <c r="A623" s="4" t="s">
        <v>6</v>
      </c>
      <c r="B623" s="4" t="s">
        <v>243</v>
      </c>
      <c r="C623" s="6">
        <v>4</v>
      </c>
      <c r="D623" s="4" t="s">
        <v>237</v>
      </c>
      <c r="E623" s="7">
        <v>6223</v>
      </c>
      <c r="F623" s="7">
        <f t="shared" si="12"/>
        <v>24892</v>
      </c>
    </row>
    <row r="624" spans="1:6" ht="12.95" customHeight="1">
      <c r="A624" s="4" t="s">
        <v>6</v>
      </c>
      <c r="B624" s="4" t="s">
        <v>244</v>
      </c>
      <c r="C624" s="6">
        <v>250</v>
      </c>
      <c r="D624" s="4" t="s">
        <v>237</v>
      </c>
      <c r="E624" s="7">
        <v>7311</v>
      </c>
      <c r="F624" s="7">
        <f t="shared" si="12"/>
        <v>1827750</v>
      </c>
    </row>
    <row r="625" spans="1:6" ht="12.95" customHeight="1">
      <c r="A625" s="4" t="s">
        <v>6</v>
      </c>
      <c r="B625" s="4" t="s">
        <v>244</v>
      </c>
      <c r="C625" s="6">
        <v>129</v>
      </c>
      <c r="D625" s="4" t="s">
        <v>237</v>
      </c>
      <c r="E625" s="7">
        <v>7311</v>
      </c>
      <c r="F625" s="7">
        <f t="shared" si="12"/>
        <v>943119</v>
      </c>
    </row>
    <row r="626" spans="1:6" ht="12.95" customHeight="1">
      <c r="A626" s="4" t="s">
        <v>6</v>
      </c>
      <c r="B626" s="4" t="s">
        <v>244</v>
      </c>
      <c r="C626" s="6">
        <v>102</v>
      </c>
      <c r="D626" s="4" t="s">
        <v>237</v>
      </c>
      <c r="E626" s="7">
        <v>7311</v>
      </c>
      <c r="F626" s="7">
        <f t="shared" si="12"/>
        <v>745722</v>
      </c>
    </row>
    <row r="627" spans="1:6" ht="12.95" customHeight="1">
      <c r="A627" s="4" t="s">
        <v>6</v>
      </c>
      <c r="B627" s="4" t="s">
        <v>244</v>
      </c>
      <c r="C627" s="6">
        <v>100</v>
      </c>
      <c r="D627" s="4" t="s">
        <v>237</v>
      </c>
      <c r="E627" s="7">
        <v>7311</v>
      </c>
      <c r="F627" s="7">
        <f t="shared" si="12"/>
        <v>731100</v>
      </c>
    </row>
    <row r="628" spans="1:6" ht="12.95" customHeight="1">
      <c r="A628" s="4" t="s">
        <v>6</v>
      </c>
      <c r="B628" s="4" t="s">
        <v>244</v>
      </c>
      <c r="C628" s="6">
        <v>20</v>
      </c>
      <c r="D628" s="4" t="s">
        <v>237</v>
      </c>
      <c r="E628" s="7">
        <v>7311</v>
      </c>
      <c r="F628" s="7">
        <f t="shared" si="12"/>
        <v>146220</v>
      </c>
    </row>
    <row r="629" spans="1:6" ht="12.95" customHeight="1">
      <c r="A629" s="4" t="s">
        <v>6</v>
      </c>
      <c r="B629" s="4" t="s">
        <v>244</v>
      </c>
      <c r="C629" s="6">
        <v>10</v>
      </c>
      <c r="D629" s="4" t="s">
        <v>237</v>
      </c>
      <c r="E629" s="7">
        <v>7311</v>
      </c>
      <c r="F629" s="7">
        <f t="shared" si="12"/>
        <v>73110</v>
      </c>
    </row>
    <row r="630" spans="1:6" ht="12.95" customHeight="1">
      <c r="A630" s="4" t="s">
        <v>6</v>
      </c>
      <c r="B630" s="4" t="s">
        <v>244</v>
      </c>
      <c r="C630" s="6">
        <v>10</v>
      </c>
      <c r="D630" s="4" t="s">
        <v>237</v>
      </c>
      <c r="E630" s="7">
        <v>7311</v>
      </c>
      <c r="F630" s="7">
        <f t="shared" si="12"/>
        <v>73110</v>
      </c>
    </row>
    <row r="631" spans="1:6" ht="12.95" customHeight="1">
      <c r="A631" s="4" t="s">
        <v>6</v>
      </c>
      <c r="B631" s="4" t="s">
        <v>244</v>
      </c>
      <c r="C631" s="6">
        <v>7</v>
      </c>
      <c r="D631" s="4" t="s">
        <v>237</v>
      </c>
      <c r="E631" s="7">
        <v>7311</v>
      </c>
      <c r="F631" s="7">
        <f t="shared" si="12"/>
        <v>51177</v>
      </c>
    </row>
    <row r="632" spans="1:6" ht="12.95" customHeight="1">
      <c r="A632" s="4" t="s">
        <v>6</v>
      </c>
      <c r="B632" s="4" t="s">
        <v>244</v>
      </c>
      <c r="C632" s="6">
        <v>4</v>
      </c>
      <c r="D632" s="4" t="s">
        <v>237</v>
      </c>
      <c r="E632" s="7">
        <v>7311</v>
      </c>
      <c r="F632" s="7">
        <f t="shared" si="12"/>
        <v>29244</v>
      </c>
    </row>
    <row r="633" spans="1:6" ht="12.95" customHeight="1">
      <c r="A633" s="4" t="s">
        <v>6</v>
      </c>
      <c r="B633" s="4" t="s">
        <v>244</v>
      </c>
      <c r="C633" s="6">
        <v>4</v>
      </c>
      <c r="D633" s="4" t="s">
        <v>237</v>
      </c>
      <c r="E633" s="7">
        <v>7311</v>
      </c>
      <c r="F633" s="7">
        <f t="shared" si="12"/>
        <v>29244</v>
      </c>
    </row>
    <row r="634" spans="1:6" ht="12.95" customHeight="1">
      <c r="A634" s="4" t="s">
        <v>6</v>
      </c>
      <c r="B634" s="4" t="s">
        <v>245</v>
      </c>
      <c r="C634" s="6">
        <v>4</v>
      </c>
      <c r="D634" s="4" t="s">
        <v>237</v>
      </c>
      <c r="E634" s="7">
        <v>9050</v>
      </c>
      <c r="F634" s="7">
        <f t="shared" ref="F634:F663" si="13">C634*E634</f>
        <v>36200</v>
      </c>
    </row>
    <row r="635" spans="1:6" ht="12.95" customHeight="1">
      <c r="A635" s="4" t="s">
        <v>6</v>
      </c>
      <c r="B635" s="4" t="s">
        <v>246</v>
      </c>
      <c r="C635" s="6">
        <v>20</v>
      </c>
      <c r="D635" s="4" t="s">
        <v>237</v>
      </c>
      <c r="E635" s="7">
        <v>10097</v>
      </c>
      <c r="F635" s="7">
        <f t="shared" si="13"/>
        <v>201940</v>
      </c>
    </row>
    <row r="636" spans="1:6" ht="12.95" customHeight="1">
      <c r="A636" s="4" t="s">
        <v>6</v>
      </c>
      <c r="B636" s="4" t="s">
        <v>247</v>
      </c>
      <c r="C636" s="6">
        <v>30</v>
      </c>
      <c r="D636" s="4" t="s">
        <v>237</v>
      </c>
      <c r="E636" s="7">
        <v>13208</v>
      </c>
      <c r="F636" s="7">
        <f t="shared" si="13"/>
        <v>396240</v>
      </c>
    </row>
    <row r="637" spans="1:6" ht="12.95" customHeight="1">
      <c r="A637" s="4" t="s">
        <v>6</v>
      </c>
      <c r="B637" s="4" t="s">
        <v>248</v>
      </c>
      <c r="C637" s="6">
        <v>120</v>
      </c>
      <c r="D637" s="4" t="s">
        <v>237</v>
      </c>
      <c r="E637" s="7">
        <v>7474</v>
      </c>
      <c r="F637" s="7">
        <f t="shared" si="13"/>
        <v>896880</v>
      </c>
    </row>
    <row r="638" spans="1:6" ht="12.95" customHeight="1">
      <c r="A638" s="4" t="s">
        <v>6</v>
      </c>
      <c r="B638" s="4" t="s">
        <v>248</v>
      </c>
      <c r="C638" s="6">
        <v>80</v>
      </c>
      <c r="D638" s="4" t="s">
        <v>237</v>
      </c>
      <c r="E638" s="7">
        <v>7474</v>
      </c>
      <c r="F638" s="7">
        <f t="shared" si="13"/>
        <v>597920</v>
      </c>
    </row>
    <row r="639" spans="1:6" ht="12.95" customHeight="1">
      <c r="A639" s="4" t="s">
        <v>6</v>
      </c>
      <c r="B639" s="4" t="s">
        <v>248</v>
      </c>
      <c r="C639" s="6">
        <v>30</v>
      </c>
      <c r="D639" s="4" t="s">
        <v>237</v>
      </c>
      <c r="E639" s="7">
        <v>7474</v>
      </c>
      <c r="F639" s="7">
        <f t="shared" si="13"/>
        <v>224220</v>
      </c>
    </row>
    <row r="640" spans="1:6" ht="12.95" customHeight="1">
      <c r="A640" s="4" t="s">
        <v>6</v>
      </c>
      <c r="B640" s="4" t="s">
        <v>248</v>
      </c>
      <c r="C640" s="6">
        <v>20</v>
      </c>
      <c r="D640" s="4" t="s">
        <v>237</v>
      </c>
      <c r="E640" s="7">
        <v>7474</v>
      </c>
      <c r="F640" s="7">
        <f t="shared" si="13"/>
        <v>149480</v>
      </c>
    </row>
    <row r="641" spans="1:6" ht="12.95" customHeight="1">
      <c r="A641" s="4" t="s">
        <v>6</v>
      </c>
      <c r="B641" s="4" t="s">
        <v>248</v>
      </c>
      <c r="C641" s="6">
        <v>10</v>
      </c>
      <c r="D641" s="4" t="s">
        <v>237</v>
      </c>
      <c r="E641" s="7">
        <v>7474</v>
      </c>
      <c r="F641" s="7">
        <f t="shared" si="13"/>
        <v>74740</v>
      </c>
    </row>
    <row r="642" spans="1:6" ht="12.95" customHeight="1">
      <c r="A642" s="4" t="s">
        <v>6</v>
      </c>
      <c r="B642" s="4" t="s">
        <v>248</v>
      </c>
      <c r="C642" s="6">
        <v>7</v>
      </c>
      <c r="D642" s="4" t="s">
        <v>237</v>
      </c>
      <c r="E642" s="7">
        <v>7474</v>
      </c>
      <c r="F642" s="7">
        <f t="shared" si="13"/>
        <v>52318</v>
      </c>
    </row>
    <row r="643" spans="1:6" ht="12.95" customHeight="1">
      <c r="A643" s="4" t="s">
        <v>6</v>
      </c>
      <c r="B643" s="4" t="s">
        <v>248</v>
      </c>
      <c r="C643" s="6">
        <v>6</v>
      </c>
      <c r="D643" s="4" t="s">
        <v>237</v>
      </c>
      <c r="E643" s="7">
        <v>7474</v>
      </c>
      <c r="F643" s="7">
        <f t="shared" si="13"/>
        <v>44844</v>
      </c>
    </row>
    <row r="644" spans="1:6" ht="12.95" customHeight="1">
      <c r="A644" s="4" t="s">
        <v>6</v>
      </c>
      <c r="B644" s="4" t="s">
        <v>248</v>
      </c>
      <c r="C644" s="6">
        <v>5</v>
      </c>
      <c r="D644" s="4" t="s">
        <v>237</v>
      </c>
      <c r="E644" s="7">
        <v>7474</v>
      </c>
      <c r="F644" s="7">
        <f t="shared" si="13"/>
        <v>37370</v>
      </c>
    </row>
    <row r="645" spans="1:6" ht="12.95" customHeight="1">
      <c r="A645" s="4" t="s">
        <v>6</v>
      </c>
      <c r="B645" s="4" t="s">
        <v>248</v>
      </c>
      <c r="C645" s="6">
        <v>2</v>
      </c>
      <c r="D645" s="4" t="s">
        <v>237</v>
      </c>
      <c r="E645" s="7">
        <v>7474</v>
      </c>
      <c r="F645" s="7">
        <f t="shared" si="13"/>
        <v>14948</v>
      </c>
    </row>
    <row r="646" spans="1:6" ht="12.95" customHeight="1">
      <c r="A646" s="4" t="s">
        <v>6</v>
      </c>
      <c r="B646" s="4" t="s">
        <v>249</v>
      </c>
      <c r="C646" s="6">
        <v>10</v>
      </c>
      <c r="D646" s="4" t="s">
        <v>237</v>
      </c>
      <c r="E646" s="7">
        <v>7472</v>
      </c>
      <c r="F646" s="7">
        <f t="shared" si="13"/>
        <v>74720</v>
      </c>
    </row>
    <row r="647" spans="1:6" ht="12.95" customHeight="1">
      <c r="A647" s="4" t="s">
        <v>6</v>
      </c>
      <c r="B647" s="4" t="s">
        <v>249</v>
      </c>
      <c r="C647" s="6">
        <v>4</v>
      </c>
      <c r="D647" s="4" t="s">
        <v>237</v>
      </c>
      <c r="E647" s="7">
        <v>7472</v>
      </c>
      <c r="F647" s="7">
        <f t="shared" si="13"/>
        <v>29888</v>
      </c>
    </row>
    <row r="648" spans="1:6" ht="12.95" customHeight="1">
      <c r="A648" s="4" t="s">
        <v>6</v>
      </c>
      <c r="B648" s="4" t="s">
        <v>250</v>
      </c>
      <c r="C648" s="6">
        <v>20</v>
      </c>
      <c r="D648" s="4" t="s">
        <v>237</v>
      </c>
      <c r="E648" s="7">
        <v>110576</v>
      </c>
      <c r="F648" s="7">
        <f t="shared" si="13"/>
        <v>2211520</v>
      </c>
    </row>
    <row r="649" spans="1:6" ht="12.95" customHeight="1">
      <c r="A649" s="4" t="s">
        <v>6</v>
      </c>
      <c r="B649" s="4" t="s">
        <v>251</v>
      </c>
      <c r="C649" s="6">
        <v>200</v>
      </c>
      <c r="D649" s="4" t="s">
        <v>237</v>
      </c>
      <c r="E649" s="7">
        <v>23317</v>
      </c>
      <c r="F649" s="7">
        <f t="shared" si="13"/>
        <v>4663400</v>
      </c>
    </row>
    <row r="650" spans="1:6" ht="12.95" customHeight="1">
      <c r="A650" s="4" t="s">
        <v>6</v>
      </c>
      <c r="B650" s="4" t="s">
        <v>252</v>
      </c>
      <c r="C650" s="6">
        <v>80</v>
      </c>
      <c r="D650" s="4" t="s">
        <v>237</v>
      </c>
      <c r="E650" s="7">
        <v>11750</v>
      </c>
      <c r="F650" s="7">
        <f t="shared" si="13"/>
        <v>940000</v>
      </c>
    </row>
    <row r="651" spans="1:6" ht="12.95" customHeight="1">
      <c r="A651" s="4" t="s">
        <v>6</v>
      </c>
      <c r="B651" s="4" t="s">
        <v>252</v>
      </c>
      <c r="C651" s="6">
        <v>80</v>
      </c>
      <c r="D651" s="4" t="s">
        <v>237</v>
      </c>
      <c r="E651" s="7">
        <v>11750</v>
      </c>
      <c r="F651" s="7">
        <f t="shared" si="13"/>
        <v>940000</v>
      </c>
    </row>
    <row r="652" spans="1:6" ht="12.95" customHeight="1">
      <c r="A652" s="4" t="s">
        <v>6</v>
      </c>
      <c r="B652" s="4" t="s">
        <v>253</v>
      </c>
      <c r="C652" s="6">
        <v>15</v>
      </c>
      <c r="D652" s="4" t="s">
        <v>241</v>
      </c>
      <c r="E652" s="7">
        <v>153254</v>
      </c>
      <c r="F652" s="7">
        <f t="shared" si="13"/>
        <v>2298810</v>
      </c>
    </row>
    <row r="653" spans="1:6" ht="12.95" customHeight="1">
      <c r="A653" s="4" t="s">
        <v>6</v>
      </c>
      <c r="B653" s="4" t="s">
        <v>254</v>
      </c>
      <c r="C653" s="6">
        <v>18</v>
      </c>
      <c r="D653" s="4" t="s">
        <v>112</v>
      </c>
      <c r="E653" s="7">
        <v>3807</v>
      </c>
      <c r="F653" s="7">
        <f t="shared" si="13"/>
        <v>68526</v>
      </c>
    </row>
    <row r="654" spans="1:6" ht="12.95" customHeight="1">
      <c r="A654" s="4" t="s">
        <v>6</v>
      </c>
      <c r="B654" s="4" t="s">
        <v>255</v>
      </c>
      <c r="C654" s="6">
        <v>10</v>
      </c>
      <c r="D654" s="4" t="s">
        <v>237</v>
      </c>
      <c r="E654" s="7">
        <v>400337</v>
      </c>
      <c r="F654" s="7">
        <f t="shared" si="13"/>
        <v>4003370</v>
      </c>
    </row>
    <row r="655" spans="1:6" ht="12.95" customHeight="1">
      <c r="A655" s="4" t="s">
        <v>6</v>
      </c>
      <c r="B655" s="4" t="s">
        <v>256</v>
      </c>
      <c r="C655" s="6">
        <v>3</v>
      </c>
      <c r="D655" s="4" t="s">
        <v>237</v>
      </c>
      <c r="E655" s="7">
        <v>438124</v>
      </c>
      <c r="F655" s="7">
        <f t="shared" si="13"/>
        <v>1314372</v>
      </c>
    </row>
    <row r="656" spans="1:6" ht="12.95" customHeight="1">
      <c r="A656" s="4" t="s">
        <v>6</v>
      </c>
      <c r="B656" s="4" t="s">
        <v>256</v>
      </c>
      <c r="C656" s="6">
        <v>2</v>
      </c>
      <c r="D656" s="4" t="s">
        <v>237</v>
      </c>
      <c r="E656" s="7">
        <v>438124</v>
      </c>
      <c r="F656" s="7">
        <f t="shared" si="13"/>
        <v>876248</v>
      </c>
    </row>
    <row r="657" spans="1:6" ht="12.95" customHeight="1">
      <c r="A657" s="4" t="s">
        <v>6</v>
      </c>
      <c r="B657" s="4" t="s">
        <v>257</v>
      </c>
      <c r="C657" s="6">
        <v>3535</v>
      </c>
      <c r="D657" s="4" t="s">
        <v>241</v>
      </c>
      <c r="E657" s="7">
        <v>260</v>
      </c>
      <c r="F657" s="7">
        <f t="shared" si="13"/>
        <v>919100</v>
      </c>
    </row>
    <row r="658" spans="1:6" ht="12.95" customHeight="1">
      <c r="A658" s="4" t="s">
        <v>6</v>
      </c>
      <c r="B658" s="4" t="s">
        <v>257</v>
      </c>
      <c r="C658" s="6">
        <v>2833</v>
      </c>
      <c r="D658" s="4" t="s">
        <v>241</v>
      </c>
      <c r="E658" s="7">
        <v>260</v>
      </c>
      <c r="F658" s="7">
        <f t="shared" si="13"/>
        <v>736580</v>
      </c>
    </row>
    <row r="659" spans="1:6" ht="12.95" customHeight="1">
      <c r="A659" s="4" t="s">
        <v>6</v>
      </c>
      <c r="B659" s="4" t="s">
        <v>257</v>
      </c>
      <c r="C659" s="6">
        <v>859</v>
      </c>
      <c r="D659" s="4" t="s">
        <v>241</v>
      </c>
      <c r="E659" s="7">
        <v>260</v>
      </c>
      <c r="F659" s="7">
        <f t="shared" si="13"/>
        <v>223340</v>
      </c>
    </row>
    <row r="660" spans="1:6" ht="12.95" customHeight="1">
      <c r="A660" s="4" t="s">
        <v>6</v>
      </c>
      <c r="B660" s="4" t="s">
        <v>258</v>
      </c>
      <c r="C660" s="6">
        <v>500</v>
      </c>
      <c r="D660" s="4" t="s">
        <v>241</v>
      </c>
      <c r="E660" s="7">
        <v>219</v>
      </c>
      <c r="F660" s="7">
        <f t="shared" si="13"/>
        <v>109500</v>
      </c>
    </row>
    <row r="661" spans="1:6" ht="12.95" customHeight="1">
      <c r="A661" s="4" t="s">
        <v>6</v>
      </c>
      <c r="B661" s="4" t="s">
        <v>259</v>
      </c>
      <c r="C661" s="6">
        <v>20</v>
      </c>
      <c r="D661" s="4" t="s">
        <v>24</v>
      </c>
      <c r="E661" s="7">
        <v>1985</v>
      </c>
      <c r="F661" s="7">
        <f t="shared" si="13"/>
        <v>39700</v>
      </c>
    </row>
    <row r="662" spans="1:6" ht="12.95" customHeight="1">
      <c r="A662" s="4" t="s">
        <v>6</v>
      </c>
      <c r="B662" s="4" t="s">
        <v>260</v>
      </c>
      <c r="C662" s="6">
        <v>1</v>
      </c>
      <c r="D662" s="4" t="s">
        <v>9</v>
      </c>
      <c r="E662" s="7">
        <v>7000000</v>
      </c>
      <c r="F662" s="7">
        <f t="shared" si="13"/>
        <v>7000000</v>
      </c>
    </row>
    <row r="663" spans="1:6" ht="12.95" customHeight="1">
      <c r="A663" s="4" t="s">
        <v>6</v>
      </c>
      <c r="B663" s="4" t="s">
        <v>260</v>
      </c>
      <c r="C663" s="6">
        <v>1</v>
      </c>
      <c r="D663" s="4" t="s">
        <v>9</v>
      </c>
      <c r="E663" s="7">
        <v>6000000</v>
      </c>
      <c r="F663" s="7">
        <f t="shared" si="13"/>
        <v>6000000</v>
      </c>
    </row>
    <row r="664" spans="1:6" ht="12.95" customHeight="1">
      <c r="A664" s="4" t="s">
        <v>6</v>
      </c>
      <c r="B664" s="4" t="s">
        <v>261</v>
      </c>
      <c r="C664" s="6">
        <v>25</v>
      </c>
      <c r="D664" s="4" t="s">
        <v>24</v>
      </c>
      <c r="E664" s="7">
        <v>1539</v>
      </c>
      <c r="F664" s="7">
        <f t="shared" ref="F664:F714" si="14">C664*E664</f>
        <v>38475</v>
      </c>
    </row>
    <row r="665" spans="1:6" ht="12.95" customHeight="1">
      <c r="A665" s="4" t="s">
        <v>6</v>
      </c>
      <c r="B665" s="4" t="s">
        <v>261</v>
      </c>
      <c r="C665" s="6">
        <v>5</v>
      </c>
      <c r="D665" s="4" t="s">
        <v>24</v>
      </c>
      <c r="E665" s="7">
        <v>1539</v>
      </c>
      <c r="F665" s="7">
        <f t="shared" si="14"/>
        <v>7695</v>
      </c>
    </row>
    <row r="666" spans="1:6" ht="12.95" customHeight="1">
      <c r="A666" s="4" t="s">
        <v>6</v>
      </c>
      <c r="B666" s="4" t="s">
        <v>261</v>
      </c>
      <c r="C666" s="6">
        <v>3</v>
      </c>
      <c r="D666" s="4" t="s">
        <v>24</v>
      </c>
      <c r="E666" s="7">
        <v>1539</v>
      </c>
      <c r="F666" s="7">
        <f t="shared" si="14"/>
        <v>4617</v>
      </c>
    </row>
    <row r="667" spans="1:6" ht="12.95" customHeight="1">
      <c r="A667" s="4" t="s">
        <v>6</v>
      </c>
      <c r="B667" s="4" t="s">
        <v>262</v>
      </c>
      <c r="C667" s="6">
        <v>1</v>
      </c>
      <c r="D667" s="4" t="s">
        <v>9</v>
      </c>
      <c r="E667" s="7">
        <v>3739</v>
      </c>
      <c r="F667" s="7">
        <f t="shared" si="14"/>
        <v>3739</v>
      </c>
    </row>
    <row r="668" spans="1:6" ht="12.95" customHeight="1">
      <c r="A668" s="4" t="s">
        <v>6</v>
      </c>
      <c r="B668" s="4" t="s">
        <v>263</v>
      </c>
      <c r="C668" s="6">
        <v>10</v>
      </c>
      <c r="D668" s="4" t="s">
        <v>24</v>
      </c>
      <c r="E668" s="7">
        <v>1756</v>
      </c>
      <c r="F668" s="7">
        <f t="shared" si="14"/>
        <v>17560</v>
      </c>
    </row>
    <row r="669" spans="1:6" ht="12.95" customHeight="1">
      <c r="A669" s="4" t="s">
        <v>6</v>
      </c>
      <c r="B669" s="4" t="s">
        <v>263</v>
      </c>
      <c r="C669" s="6">
        <v>3</v>
      </c>
      <c r="D669" s="4" t="s">
        <v>24</v>
      </c>
      <c r="E669" s="7">
        <v>1756</v>
      </c>
      <c r="F669" s="7">
        <f t="shared" si="14"/>
        <v>5268</v>
      </c>
    </row>
    <row r="670" spans="1:6" ht="12.95" customHeight="1">
      <c r="A670" s="4" t="s">
        <v>6</v>
      </c>
      <c r="B670" s="4" t="s">
        <v>264</v>
      </c>
      <c r="C670" s="6">
        <v>32</v>
      </c>
      <c r="D670" s="4" t="s">
        <v>24</v>
      </c>
      <c r="E670" s="7">
        <v>12753</v>
      </c>
      <c r="F670" s="7">
        <f t="shared" si="14"/>
        <v>408096</v>
      </c>
    </row>
    <row r="671" spans="1:6" ht="12.95" customHeight="1">
      <c r="A671" s="4" t="s">
        <v>6</v>
      </c>
      <c r="B671" s="4" t="s">
        <v>264</v>
      </c>
      <c r="C671" s="6">
        <v>16</v>
      </c>
      <c r="D671" s="4" t="s">
        <v>24</v>
      </c>
      <c r="E671" s="7">
        <v>12753</v>
      </c>
      <c r="F671" s="7">
        <f t="shared" si="14"/>
        <v>204048</v>
      </c>
    </row>
    <row r="672" spans="1:6" ht="12.95" customHeight="1">
      <c r="A672" s="4" t="s">
        <v>6</v>
      </c>
      <c r="B672" s="4" t="s">
        <v>264</v>
      </c>
      <c r="C672" s="6">
        <v>15</v>
      </c>
      <c r="D672" s="4" t="s">
        <v>24</v>
      </c>
      <c r="E672" s="7">
        <v>12753</v>
      </c>
      <c r="F672" s="7">
        <f t="shared" si="14"/>
        <v>191295</v>
      </c>
    </row>
    <row r="673" spans="1:6" ht="12.95" customHeight="1">
      <c r="A673" s="4" t="s">
        <v>6</v>
      </c>
      <c r="B673" s="4" t="s">
        <v>265</v>
      </c>
      <c r="C673" s="6">
        <v>825</v>
      </c>
      <c r="D673" s="4" t="s">
        <v>241</v>
      </c>
      <c r="E673" s="7">
        <v>330</v>
      </c>
      <c r="F673" s="7">
        <f t="shared" si="14"/>
        <v>272250</v>
      </c>
    </row>
    <row r="674" spans="1:6" ht="12.95" customHeight="1">
      <c r="A674" s="4" t="s">
        <v>6</v>
      </c>
      <c r="B674" s="4" t="s">
        <v>266</v>
      </c>
      <c r="C674" s="6">
        <v>1</v>
      </c>
      <c r="D674" s="4" t="s">
        <v>9</v>
      </c>
      <c r="E674" s="7">
        <v>1000000000</v>
      </c>
      <c r="F674" s="7">
        <f t="shared" si="14"/>
        <v>1000000000</v>
      </c>
    </row>
    <row r="675" spans="1:6" ht="12.95" customHeight="1">
      <c r="A675" s="4" t="s">
        <v>6</v>
      </c>
      <c r="B675" s="4" t="s">
        <v>265</v>
      </c>
      <c r="C675" s="6">
        <v>200</v>
      </c>
      <c r="D675" s="4" t="s">
        <v>241</v>
      </c>
      <c r="E675" s="7">
        <v>330</v>
      </c>
      <c r="F675" s="7">
        <f t="shared" si="14"/>
        <v>66000</v>
      </c>
    </row>
    <row r="676" spans="1:6" ht="12.95" customHeight="1">
      <c r="A676" s="4" t="s">
        <v>6</v>
      </c>
      <c r="B676" s="4" t="s">
        <v>267</v>
      </c>
      <c r="C676" s="6">
        <v>94</v>
      </c>
      <c r="D676" s="4" t="s">
        <v>241</v>
      </c>
      <c r="E676" s="7">
        <v>764</v>
      </c>
      <c r="F676" s="7">
        <f t="shared" si="14"/>
        <v>71816</v>
      </c>
    </row>
    <row r="677" spans="1:6" ht="12.95" customHeight="1">
      <c r="A677" s="4" t="s">
        <v>6</v>
      </c>
      <c r="B677" s="4" t="s">
        <v>267</v>
      </c>
      <c r="C677" s="6">
        <v>36</v>
      </c>
      <c r="D677" s="4" t="s">
        <v>241</v>
      </c>
      <c r="E677" s="7">
        <v>764</v>
      </c>
      <c r="F677" s="7">
        <f t="shared" si="14"/>
        <v>27504</v>
      </c>
    </row>
    <row r="678" spans="1:6" ht="12.95" customHeight="1">
      <c r="A678" s="4" t="s">
        <v>6</v>
      </c>
      <c r="B678" s="4" t="s">
        <v>268</v>
      </c>
      <c r="C678" s="6">
        <v>288</v>
      </c>
      <c r="D678" s="4" t="s">
        <v>241</v>
      </c>
      <c r="E678" s="7">
        <v>10100</v>
      </c>
      <c r="F678" s="7">
        <f t="shared" si="14"/>
        <v>2908800</v>
      </c>
    </row>
    <row r="679" spans="1:6" ht="12.95" customHeight="1">
      <c r="A679" s="4" t="s">
        <v>6</v>
      </c>
      <c r="B679" s="4" t="s">
        <v>268</v>
      </c>
      <c r="C679" s="6">
        <v>25</v>
      </c>
      <c r="D679" s="4" t="s">
        <v>241</v>
      </c>
      <c r="E679" s="7">
        <v>10100</v>
      </c>
      <c r="F679" s="7">
        <f t="shared" si="14"/>
        <v>252500</v>
      </c>
    </row>
    <row r="680" spans="1:6" ht="12.95" customHeight="1">
      <c r="A680" s="4" t="s">
        <v>6</v>
      </c>
      <c r="B680" s="4" t="s">
        <v>268</v>
      </c>
      <c r="C680" s="6">
        <v>25</v>
      </c>
      <c r="D680" s="4" t="s">
        <v>241</v>
      </c>
      <c r="E680" s="7">
        <v>10100</v>
      </c>
      <c r="F680" s="7">
        <f t="shared" si="14"/>
        <v>252500</v>
      </c>
    </row>
    <row r="681" spans="1:6" ht="12.95" customHeight="1">
      <c r="A681" s="4" t="s">
        <v>6</v>
      </c>
      <c r="B681" s="4" t="s">
        <v>269</v>
      </c>
      <c r="C681" s="6">
        <v>800</v>
      </c>
      <c r="D681" s="4" t="s">
        <v>24</v>
      </c>
      <c r="E681" s="7">
        <v>750</v>
      </c>
      <c r="F681" s="7">
        <f t="shared" si="14"/>
        <v>600000</v>
      </c>
    </row>
    <row r="682" spans="1:6" ht="12.95" customHeight="1">
      <c r="A682" s="4" t="s">
        <v>6</v>
      </c>
      <c r="B682" s="4" t="s">
        <v>270</v>
      </c>
      <c r="C682" s="6">
        <v>3</v>
      </c>
      <c r="D682" s="4" t="s">
        <v>24</v>
      </c>
      <c r="E682" s="7">
        <v>12981</v>
      </c>
      <c r="F682" s="7">
        <f t="shared" si="14"/>
        <v>38943</v>
      </c>
    </row>
    <row r="683" spans="1:6" ht="12.95" customHeight="1">
      <c r="A683" s="4" t="s">
        <v>6</v>
      </c>
      <c r="B683" s="4" t="s">
        <v>271</v>
      </c>
      <c r="C683" s="6">
        <v>20</v>
      </c>
      <c r="D683" s="4" t="s">
        <v>213</v>
      </c>
      <c r="E683" s="7">
        <v>3640</v>
      </c>
      <c r="F683" s="7">
        <f t="shared" si="14"/>
        <v>72800</v>
      </c>
    </row>
    <row r="684" spans="1:6" ht="12.95" customHeight="1">
      <c r="A684" s="4" t="s">
        <v>6</v>
      </c>
      <c r="B684" s="4" t="s">
        <v>272</v>
      </c>
      <c r="C684" s="6">
        <v>40</v>
      </c>
      <c r="D684" s="4" t="s">
        <v>24</v>
      </c>
      <c r="E684" s="7">
        <v>715</v>
      </c>
      <c r="F684" s="7">
        <f t="shared" si="14"/>
        <v>28600</v>
      </c>
    </row>
    <row r="685" spans="1:6" ht="12.95" customHeight="1">
      <c r="A685" s="4" t="s">
        <v>6</v>
      </c>
      <c r="B685" s="4" t="s">
        <v>272</v>
      </c>
      <c r="C685" s="6">
        <v>40</v>
      </c>
      <c r="D685" s="4" t="s">
        <v>24</v>
      </c>
      <c r="E685" s="7">
        <v>715</v>
      </c>
      <c r="F685" s="7">
        <f t="shared" si="14"/>
        <v>28600</v>
      </c>
    </row>
    <row r="686" spans="1:6" ht="12.95" customHeight="1">
      <c r="A686" s="4" t="s">
        <v>6</v>
      </c>
      <c r="B686" s="4" t="s">
        <v>272</v>
      </c>
      <c r="C686" s="6">
        <v>30</v>
      </c>
      <c r="D686" s="4" t="s">
        <v>24</v>
      </c>
      <c r="E686" s="7">
        <v>715</v>
      </c>
      <c r="F686" s="7">
        <f t="shared" si="14"/>
        <v>21450</v>
      </c>
    </row>
    <row r="687" spans="1:6" ht="12.95" customHeight="1">
      <c r="A687" s="4" t="s">
        <v>6</v>
      </c>
      <c r="B687" s="4" t="s">
        <v>272</v>
      </c>
      <c r="C687" s="6">
        <v>20</v>
      </c>
      <c r="D687" s="4" t="s">
        <v>24</v>
      </c>
      <c r="E687" s="7">
        <v>715</v>
      </c>
      <c r="F687" s="7">
        <f t="shared" si="14"/>
        <v>14300</v>
      </c>
    </row>
    <row r="688" spans="1:6" ht="12.95" customHeight="1">
      <c r="A688" s="4" t="s">
        <v>6</v>
      </c>
      <c r="B688" s="4" t="s">
        <v>272</v>
      </c>
      <c r="C688" s="6">
        <v>10</v>
      </c>
      <c r="D688" s="4" t="s">
        <v>24</v>
      </c>
      <c r="E688" s="7">
        <v>715</v>
      </c>
      <c r="F688" s="7">
        <f t="shared" si="14"/>
        <v>7150</v>
      </c>
    </row>
    <row r="689" spans="1:6" ht="12.95" customHeight="1">
      <c r="A689" s="4" t="s">
        <v>6</v>
      </c>
      <c r="B689" s="4" t="s">
        <v>273</v>
      </c>
      <c r="C689" s="6">
        <v>38</v>
      </c>
      <c r="D689" s="4" t="s">
        <v>24</v>
      </c>
      <c r="E689" s="7">
        <v>2552</v>
      </c>
      <c r="F689" s="7">
        <f t="shared" si="14"/>
        <v>96976</v>
      </c>
    </row>
    <row r="690" spans="1:6" ht="12.95" customHeight="1">
      <c r="A690" s="4" t="s">
        <v>6</v>
      </c>
      <c r="B690" s="4" t="s">
        <v>273</v>
      </c>
      <c r="C690" s="6">
        <v>30</v>
      </c>
      <c r="D690" s="4" t="s">
        <v>24</v>
      </c>
      <c r="E690" s="7">
        <v>2552</v>
      </c>
      <c r="F690" s="7">
        <f t="shared" si="14"/>
        <v>76560</v>
      </c>
    </row>
    <row r="691" spans="1:6" ht="12.95" customHeight="1">
      <c r="A691" s="4" t="s">
        <v>6</v>
      </c>
      <c r="B691" s="4" t="s">
        <v>273</v>
      </c>
      <c r="C691" s="6">
        <v>20</v>
      </c>
      <c r="D691" s="4" t="s">
        <v>24</v>
      </c>
      <c r="E691" s="7">
        <v>2552</v>
      </c>
      <c r="F691" s="7">
        <f t="shared" si="14"/>
        <v>51040</v>
      </c>
    </row>
    <row r="692" spans="1:6" ht="12.95" customHeight="1">
      <c r="A692" s="4" t="s">
        <v>6</v>
      </c>
      <c r="B692" s="4" t="s">
        <v>274</v>
      </c>
      <c r="C692" s="6">
        <v>30</v>
      </c>
      <c r="D692" s="4" t="s">
        <v>24</v>
      </c>
      <c r="E692" s="7">
        <v>8916</v>
      </c>
      <c r="F692" s="7">
        <f t="shared" si="14"/>
        <v>267480</v>
      </c>
    </row>
    <row r="693" spans="1:6" ht="12.95" customHeight="1">
      <c r="A693" s="4" t="s">
        <v>6</v>
      </c>
      <c r="B693" s="4" t="s">
        <v>274</v>
      </c>
      <c r="C693" s="6">
        <v>20</v>
      </c>
      <c r="D693" s="4" t="s">
        <v>24</v>
      </c>
      <c r="E693" s="7">
        <v>8916</v>
      </c>
      <c r="F693" s="7">
        <f t="shared" si="14"/>
        <v>178320</v>
      </c>
    </row>
    <row r="694" spans="1:6" ht="12.95" customHeight="1">
      <c r="A694" s="4" t="s">
        <v>6</v>
      </c>
      <c r="B694" s="4" t="s">
        <v>274</v>
      </c>
      <c r="C694" s="6">
        <v>20</v>
      </c>
      <c r="D694" s="4" t="s">
        <v>24</v>
      </c>
      <c r="E694" s="7">
        <v>8916</v>
      </c>
      <c r="F694" s="7">
        <f t="shared" si="14"/>
        <v>178320</v>
      </c>
    </row>
    <row r="695" spans="1:6" ht="12.95" customHeight="1">
      <c r="A695" s="4" t="s">
        <v>6</v>
      </c>
      <c r="B695" s="4" t="s">
        <v>274</v>
      </c>
      <c r="C695" s="6">
        <v>5</v>
      </c>
      <c r="D695" s="4" t="s">
        <v>24</v>
      </c>
      <c r="E695" s="7">
        <v>8916</v>
      </c>
      <c r="F695" s="7">
        <f t="shared" si="14"/>
        <v>44580</v>
      </c>
    </row>
    <row r="696" spans="1:6" ht="12.95" customHeight="1">
      <c r="A696" s="4" t="s">
        <v>6</v>
      </c>
      <c r="B696" s="4" t="s">
        <v>275</v>
      </c>
      <c r="C696" s="6">
        <v>30</v>
      </c>
      <c r="D696" s="4" t="s">
        <v>24</v>
      </c>
      <c r="E696" s="7">
        <v>1143</v>
      </c>
      <c r="F696" s="7">
        <f t="shared" si="14"/>
        <v>34290</v>
      </c>
    </row>
    <row r="697" spans="1:6" ht="12.95" customHeight="1">
      <c r="A697" s="4" t="s">
        <v>6</v>
      </c>
      <c r="B697" s="4" t="s">
        <v>275</v>
      </c>
      <c r="C697" s="6">
        <v>15</v>
      </c>
      <c r="D697" s="4" t="s">
        <v>24</v>
      </c>
      <c r="E697" s="7">
        <v>1143</v>
      </c>
      <c r="F697" s="7">
        <f t="shared" si="14"/>
        <v>17145</v>
      </c>
    </row>
    <row r="698" spans="1:6" ht="12.95" customHeight="1">
      <c r="A698" s="4" t="s">
        <v>6</v>
      </c>
      <c r="B698" s="4" t="s">
        <v>276</v>
      </c>
      <c r="C698" s="6">
        <v>30</v>
      </c>
      <c r="D698" s="4" t="s">
        <v>24</v>
      </c>
      <c r="E698" s="7">
        <v>2500</v>
      </c>
      <c r="F698" s="7">
        <f t="shared" si="14"/>
        <v>75000</v>
      </c>
    </row>
    <row r="699" spans="1:6" ht="12.95" customHeight="1">
      <c r="A699" s="4" t="s">
        <v>6</v>
      </c>
      <c r="B699" s="4" t="s">
        <v>276</v>
      </c>
      <c r="C699" s="6">
        <v>20</v>
      </c>
      <c r="D699" s="4" t="s">
        <v>24</v>
      </c>
      <c r="E699" s="7">
        <v>2500</v>
      </c>
      <c r="F699" s="7">
        <f t="shared" si="14"/>
        <v>50000</v>
      </c>
    </row>
    <row r="700" spans="1:6" ht="12.95" customHeight="1">
      <c r="A700" s="4" t="s">
        <v>6</v>
      </c>
      <c r="B700" s="4" t="s">
        <v>276</v>
      </c>
      <c r="C700" s="6">
        <v>20</v>
      </c>
      <c r="D700" s="4" t="s">
        <v>24</v>
      </c>
      <c r="E700" s="7">
        <v>2500</v>
      </c>
      <c r="F700" s="7">
        <f t="shared" si="14"/>
        <v>50000</v>
      </c>
    </row>
    <row r="701" spans="1:6" ht="12.95" customHeight="1">
      <c r="A701" s="4" t="s">
        <v>6</v>
      </c>
      <c r="B701" s="4" t="s">
        <v>276</v>
      </c>
      <c r="C701" s="6">
        <v>15</v>
      </c>
      <c r="D701" s="4" t="s">
        <v>24</v>
      </c>
      <c r="E701" s="7">
        <v>2500</v>
      </c>
      <c r="F701" s="7">
        <f t="shared" si="14"/>
        <v>37500</v>
      </c>
    </row>
    <row r="702" spans="1:6" ht="12.95" customHeight="1">
      <c r="A702" s="4" t="s">
        <v>6</v>
      </c>
      <c r="B702" s="4" t="s">
        <v>277</v>
      </c>
      <c r="C702" s="6">
        <v>30</v>
      </c>
      <c r="D702" s="4" t="s">
        <v>24</v>
      </c>
      <c r="E702" s="7">
        <v>1106</v>
      </c>
      <c r="F702" s="7">
        <f t="shared" si="14"/>
        <v>33180</v>
      </c>
    </row>
    <row r="703" spans="1:6" ht="12.95" customHeight="1">
      <c r="A703" s="4" t="s">
        <v>6</v>
      </c>
      <c r="B703" s="4" t="s">
        <v>277</v>
      </c>
      <c r="C703" s="6">
        <v>20</v>
      </c>
      <c r="D703" s="4" t="s">
        <v>24</v>
      </c>
      <c r="E703" s="7">
        <v>1106</v>
      </c>
      <c r="F703" s="7">
        <f t="shared" si="14"/>
        <v>22120</v>
      </c>
    </row>
    <row r="704" spans="1:6" ht="12.95" customHeight="1">
      <c r="A704" s="4" t="s">
        <v>6</v>
      </c>
      <c r="B704" s="4" t="s">
        <v>277</v>
      </c>
      <c r="C704" s="6">
        <v>20</v>
      </c>
      <c r="D704" s="4" t="s">
        <v>24</v>
      </c>
      <c r="E704" s="7">
        <v>1106</v>
      </c>
      <c r="F704" s="7">
        <f t="shared" si="14"/>
        <v>22120</v>
      </c>
    </row>
    <row r="705" spans="1:6" ht="12.95" customHeight="1">
      <c r="A705" s="4" t="s">
        <v>6</v>
      </c>
      <c r="B705" s="4" t="s">
        <v>277</v>
      </c>
      <c r="C705" s="6">
        <v>8</v>
      </c>
      <c r="D705" s="4" t="s">
        <v>24</v>
      </c>
      <c r="E705" s="7">
        <v>1106</v>
      </c>
      <c r="F705" s="7">
        <f t="shared" si="14"/>
        <v>8848</v>
      </c>
    </row>
    <row r="706" spans="1:6" ht="12.95" customHeight="1">
      <c r="A706" s="4" t="s">
        <v>6</v>
      </c>
      <c r="B706" s="4" t="s">
        <v>277</v>
      </c>
      <c r="C706" s="6">
        <v>3</v>
      </c>
      <c r="D706" s="4" t="s">
        <v>24</v>
      </c>
      <c r="E706" s="7">
        <v>1106</v>
      </c>
      <c r="F706" s="7">
        <f t="shared" si="14"/>
        <v>3318</v>
      </c>
    </row>
    <row r="707" spans="1:6" ht="12.95" customHeight="1">
      <c r="A707" s="4" t="s">
        <v>6</v>
      </c>
      <c r="B707" s="4" t="s">
        <v>278</v>
      </c>
      <c r="C707" s="6">
        <v>30</v>
      </c>
      <c r="D707" s="4" t="s">
        <v>24</v>
      </c>
      <c r="E707" s="7">
        <v>831</v>
      </c>
      <c r="F707" s="7">
        <f t="shared" si="14"/>
        <v>24930</v>
      </c>
    </row>
    <row r="708" spans="1:6" ht="12.95" customHeight="1">
      <c r="A708" s="4" t="s">
        <v>6</v>
      </c>
      <c r="B708" s="4" t="s">
        <v>279</v>
      </c>
      <c r="C708" s="6">
        <v>20</v>
      </c>
      <c r="D708" s="4" t="s">
        <v>24</v>
      </c>
      <c r="E708" s="7">
        <v>519</v>
      </c>
      <c r="F708" s="7">
        <f t="shared" si="14"/>
        <v>10380</v>
      </c>
    </row>
    <row r="709" spans="1:6" ht="12.95" customHeight="1">
      <c r="A709" s="4" t="s">
        <v>6</v>
      </c>
      <c r="B709" s="4" t="s">
        <v>279</v>
      </c>
      <c r="C709" s="6">
        <v>20</v>
      </c>
      <c r="D709" s="4" t="s">
        <v>24</v>
      </c>
      <c r="E709" s="7">
        <v>519</v>
      </c>
      <c r="F709" s="7">
        <f t="shared" si="14"/>
        <v>10380</v>
      </c>
    </row>
    <row r="710" spans="1:6" ht="12.95" customHeight="1">
      <c r="A710" s="4" t="s">
        <v>6</v>
      </c>
      <c r="B710" s="4" t="s">
        <v>279</v>
      </c>
      <c r="C710" s="6">
        <v>10</v>
      </c>
      <c r="D710" s="4" t="s">
        <v>24</v>
      </c>
      <c r="E710" s="7">
        <v>519</v>
      </c>
      <c r="F710" s="7">
        <f t="shared" si="14"/>
        <v>5190</v>
      </c>
    </row>
    <row r="711" spans="1:6" ht="12.95" customHeight="1">
      <c r="A711" s="4" t="s">
        <v>6</v>
      </c>
      <c r="B711" s="4" t="s">
        <v>280</v>
      </c>
      <c r="C711" s="6">
        <v>20</v>
      </c>
      <c r="D711" s="4" t="s">
        <v>24</v>
      </c>
      <c r="E711" s="7">
        <v>549</v>
      </c>
      <c r="F711" s="7">
        <f t="shared" si="14"/>
        <v>10980</v>
      </c>
    </row>
    <row r="712" spans="1:6" ht="12.95" customHeight="1">
      <c r="A712" s="4" t="s">
        <v>6</v>
      </c>
      <c r="B712" s="4" t="s">
        <v>281</v>
      </c>
      <c r="C712" s="6">
        <v>1</v>
      </c>
      <c r="D712" s="4" t="s">
        <v>9</v>
      </c>
      <c r="E712" s="7">
        <v>1000000</v>
      </c>
      <c r="F712" s="7">
        <f t="shared" si="14"/>
        <v>1000000</v>
      </c>
    </row>
    <row r="713" spans="1:6" ht="12.95" customHeight="1">
      <c r="A713" s="4" t="s">
        <v>6</v>
      </c>
      <c r="B713" s="4" t="s">
        <v>282</v>
      </c>
      <c r="C713" s="6">
        <v>1</v>
      </c>
      <c r="D713" s="4" t="s">
        <v>9</v>
      </c>
      <c r="E713" s="7">
        <v>1000000</v>
      </c>
      <c r="F713" s="7">
        <f t="shared" si="14"/>
        <v>1000000</v>
      </c>
    </row>
    <row r="714" spans="1:6" ht="12.95" customHeight="1">
      <c r="A714" s="4" t="s">
        <v>6</v>
      </c>
      <c r="B714" s="4" t="s">
        <v>282</v>
      </c>
      <c r="C714" s="6">
        <v>1</v>
      </c>
      <c r="D714" s="4" t="s">
        <v>9</v>
      </c>
      <c r="E714" s="7">
        <v>1000000</v>
      </c>
      <c r="F714" s="7">
        <f t="shared" si="14"/>
        <v>1000000</v>
      </c>
    </row>
    <row r="715" spans="1:6" ht="12.95" customHeight="1">
      <c r="A715" s="4" t="s">
        <v>6</v>
      </c>
      <c r="B715" s="4" t="s">
        <v>283</v>
      </c>
      <c r="C715" s="6">
        <v>1</v>
      </c>
      <c r="D715" s="4" t="s">
        <v>9</v>
      </c>
      <c r="E715" s="7">
        <v>1000000</v>
      </c>
      <c r="F715" s="7">
        <f t="shared" ref="F715:F778" si="15">C715*E715</f>
        <v>1000000</v>
      </c>
    </row>
    <row r="716" spans="1:6" ht="12.95" customHeight="1">
      <c r="A716" s="4" t="s">
        <v>6</v>
      </c>
      <c r="B716" s="4" t="s">
        <v>283</v>
      </c>
      <c r="C716" s="6">
        <v>1</v>
      </c>
      <c r="D716" s="4" t="s">
        <v>9</v>
      </c>
      <c r="E716" s="7">
        <v>1000000</v>
      </c>
      <c r="F716" s="7">
        <f t="shared" si="15"/>
        <v>1000000</v>
      </c>
    </row>
    <row r="717" spans="1:6" ht="12.95" customHeight="1">
      <c r="A717" s="4" t="s">
        <v>6</v>
      </c>
      <c r="B717" s="4" t="s">
        <v>284</v>
      </c>
      <c r="C717" s="6">
        <v>1</v>
      </c>
      <c r="D717" s="4" t="s">
        <v>9</v>
      </c>
      <c r="E717" s="7">
        <v>1000000</v>
      </c>
      <c r="F717" s="7">
        <f t="shared" si="15"/>
        <v>1000000</v>
      </c>
    </row>
    <row r="718" spans="1:6" ht="12.95" customHeight="1">
      <c r="A718" s="4" t="s">
        <v>6</v>
      </c>
      <c r="B718" s="4" t="s">
        <v>284</v>
      </c>
      <c r="C718" s="6">
        <v>1</v>
      </c>
      <c r="D718" s="4" t="s">
        <v>9</v>
      </c>
      <c r="E718" s="7">
        <v>1000000</v>
      </c>
      <c r="F718" s="7">
        <f t="shared" si="15"/>
        <v>1000000</v>
      </c>
    </row>
    <row r="719" spans="1:6" ht="12.95" customHeight="1">
      <c r="A719" s="4" t="s">
        <v>6</v>
      </c>
      <c r="B719" s="4" t="s">
        <v>285</v>
      </c>
      <c r="C719" s="6">
        <v>1</v>
      </c>
      <c r="D719" s="4" t="s">
        <v>9</v>
      </c>
      <c r="E719" s="7">
        <v>1000000</v>
      </c>
      <c r="F719" s="7">
        <f t="shared" si="15"/>
        <v>1000000</v>
      </c>
    </row>
    <row r="720" spans="1:6" ht="12.95" customHeight="1">
      <c r="A720" s="4" t="s">
        <v>6</v>
      </c>
      <c r="B720" s="4" t="s">
        <v>285</v>
      </c>
      <c r="C720" s="6">
        <v>1</v>
      </c>
      <c r="D720" s="4" t="s">
        <v>9</v>
      </c>
      <c r="E720" s="7">
        <v>1000000</v>
      </c>
      <c r="F720" s="7">
        <f t="shared" si="15"/>
        <v>1000000</v>
      </c>
    </row>
    <row r="721" spans="1:6" ht="12.95" customHeight="1">
      <c r="A721" s="4" t="s">
        <v>6</v>
      </c>
      <c r="B721" s="4" t="s">
        <v>286</v>
      </c>
      <c r="C721" s="6">
        <v>1</v>
      </c>
      <c r="D721" s="4" t="s">
        <v>9</v>
      </c>
      <c r="E721" s="7">
        <v>1000000</v>
      </c>
      <c r="F721" s="7">
        <f t="shared" si="15"/>
        <v>1000000</v>
      </c>
    </row>
    <row r="722" spans="1:6" ht="12.95" customHeight="1">
      <c r="A722" s="4" t="s">
        <v>6</v>
      </c>
      <c r="B722" s="4" t="s">
        <v>287</v>
      </c>
      <c r="C722" s="6">
        <v>1</v>
      </c>
      <c r="D722" s="4" t="s">
        <v>9</v>
      </c>
      <c r="E722" s="7">
        <v>2000000</v>
      </c>
      <c r="F722" s="7">
        <f t="shared" si="15"/>
        <v>2000000</v>
      </c>
    </row>
    <row r="723" spans="1:6" ht="12.95" customHeight="1">
      <c r="A723" s="4" t="s">
        <v>6</v>
      </c>
      <c r="B723" s="4" t="s">
        <v>287</v>
      </c>
      <c r="C723" s="6">
        <v>1</v>
      </c>
      <c r="D723" s="4" t="s">
        <v>9</v>
      </c>
      <c r="E723" s="7">
        <v>2000000</v>
      </c>
      <c r="F723" s="7">
        <f t="shared" si="15"/>
        <v>2000000</v>
      </c>
    </row>
    <row r="724" spans="1:6" ht="12.95" customHeight="1">
      <c r="A724" s="4" t="s">
        <v>6</v>
      </c>
      <c r="B724" s="4" t="s">
        <v>287</v>
      </c>
      <c r="C724" s="6">
        <v>1</v>
      </c>
      <c r="D724" s="4" t="s">
        <v>9</v>
      </c>
      <c r="E724" s="7">
        <v>2000000</v>
      </c>
      <c r="F724" s="7">
        <f t="shared" si="15"/>
        <v>2000000</v>
      </c>
    </row>
    <row r="725" spans="1:6" ht="12.95" customHeight="1">
      <c r="A725" s="4" t="s">
        <v>6</v>
      </c>
      <c r="B725" s="4" t="s">
        <v>287</v>
      </c>
      <c r="C725" s="6">
        <v>1</v>
      </c>
      <c r="D725" s="4" t="s">
        <v>9</v>
      </c>
      <c r="E725" s="7">
        <v>2000000</v>
      </c>
      <c r="F725" s="7">
        <f t="shared" si="15"/>
        <v>2000000</v>
      </c>
    </row>
    <row r="726" spans="1:6" ht="12.95" customHeight="1">
      <c r="A726" s="4" t="s">
        <v>6</v>
      </c>
      <c r="B726" s="4" t="s">
        <v>287</v>
      </c>
      <c r="C726" s="6">
        <v>1</v>
      </c>
      <c r="D726" s="4" t="s">
        <v>9</v>
      </c>
      <c r="E726" s="7">
        <v>2000000</v>
      </c>
      <c r="F726" s="7">
        <f t="shared" si="15"/>
        <v>2000000</v>
      </c>
    </row>
    <row r="727" spans="1:6" ht="12.95" customHeight="1">
      <c r="A727" s="4" t="s">
        <v>6</v>
      </c>
      <c r="B727" s="4" t="s">
        <v>287</v>
      </c>
      <c r="C727" s="6">
        <v>1</v>
      </c>
      <c r="D727" s="4" t="s">
        <v>9</v>
      </c>
      <c r="E727" s="7">
        <v>2000000</v>
      </c>
      <c r="F727" s="7">
        <f t="shared" si="15"/>
        <v>2000000</v>
      </c>
    </row>
    <row r="728" spans="1:6" ht="12.95" customHeight="1">
      <c r="A728" s="4" t="s">
        <v>6</v>
      </c>
      <c r="B728" s="4" t="s">
        <v>287</v>
      </c>
      <c r="C728" s="6">
        <v>1</v>
      </c>
      <c r="D728" s="4" t="s">
        <v>9</v>
      </c>
      <c r="E728" s="7">
        <v>2000000</v>
      </c>
      <c r="F728" s="7">
        <f t="shared" si="15"/>
        <v>2000000</v>
      </c>
    </row>
    <row r="729" spans="1:6" ht="12.95" customHeight="1">
      <c r="A729" s="4" t="s">
        <v>6</v>
      </c>
      <c r="B729" s="4" t="s">
        <v>287</v>
      </c>
      <c r="C729" s="6">
        <v>1</v>
      </c>
      <c r="D729" s="4" t="s">
        <v>9</v>
      </c>
      <c r="E729" s="7">
        <v>2000000</v>
      </c>
      <c r="F729" s="7">
        <f t="shared" si="15"/>
        <v>2000000</v>
      </c>
    </row>
    <row r="730" spans="1:6" ht="12.95" customHeight="1">
      <c r="A730" s="4" t="s">
        <v>6</v>
      </c>
      <c r="B730" s="4" t="s">
        <v>287</v>
      </c>
      <c r="C730" s="6">
        <v>1</v>
      </c>
      <c r="D730" s="4" t="s">
        <v>9</v>
      </c>
      <c r="E730" s="7">
        <v>2000000</v>
      </c>
      <c r="F730" s="7">
        <f t="shared" si="15"/>
        <v>2000000</v>
      </c>
    </row>
    <row r="731" spans="1:6" ht="12.95" customHeight="1">
      <c r="A731" s="4" t="s">
        <v>6</v>
      </c>
      <c r="B731" s="4" t="s">
        <v>287</v>
      </c>
      <c r="C731" s="6">
        <v>1</v>
      </c>
      <c r="D731" s="4" t="s">
        <v>9</v>
      </c>
      <c r="E731" s="7">
        <v>1000000</v>
      </c>
      <c r="F731" s="7">
        <f t="shared" si="15"/>
        <v>1000000</v>
      </c>
    </row>
    <row r="732" spans="1:6" ht="12.95" customHeight="1">
      <c r="A732" s="4" t="s">
        <v>6</v>
      </c>
      <c r="B732" s="4" t="s">
        <v>287</v>
      </c>
      <c r="C732" s="6">
        <v>1</v>
      </c>
      <c r="D732" s="4" t="s">
        <v>9</v>
      </c>
      <c r="E732" s="7">
        <v>1000000</v>
      </c>
      <c r="F732" s="7">
        <f t="shared" si="15"/>
        <v>1000000</v>
      </c>
    </row>
    <row r="733" spans="1:6" ht="12.95" customHeight="1">
      <c r="A733" s="4" t="s">
        <v>6</v>
      </c>
      <c r="B733" s="4" t="s">
        <v>287</v>
      </c>
      <c r="C733" s="6">
        <v>1</v>
      </c>
      <c r="D733" s="4" t="s">
        <v>9</v>
      </c>
      <c r="E733" s="7">
        <v>1000000</v>
      </c>
      <c r="F733" s="7">
        <f t="shared" si="15"/>
        <v>1000000</v>
      </c>
    </row>
    <row r="734" spans="1:6" ht="12.95" customHeight="1">
      <c r="A734" s="4" t="s">
        <v>6</v>
      </c>
      <c r="B734" s="4" t="s">
        <v>287</v>
      </c>
      <c r="C734" s="6">
        <v>1</v>
      </c>
      <c r="D734" s="4" t="s">
        <v>9</v>
      </c>
      <c r="E734" s="7">
        <v>1000000</v>
      </c>
      <c r="F734" s="7">
        <f t="shared" si="15"/>
        <v>1000000</v>
      </c>
    </row>
    <row r="735" spans="1:6" ht="12.95" customHeight="1">
      <c r="A735" s="4" t="s">
        <v>6</v>
      </c>
      <c r="B735" s="4" t="s">
        <v>287</v>
      </c>
      <c r="C735" s="6">
        <v>1</v>
      </c>
      <c r="D735" s="4" t="s">
        <v>9</v>
      </c>
      <c r="E735" s="7">
        <v>1000000</v>
      </c>
      <c r="F735" s="7">
        <f t="shared" si="15"/>
        <v>1000000</v>
      </c>
    </row>
    <row r="736" spans="1:6" ht="12.95" customHeight="1">
      <c r="A736" s="4" t="s">
        <v>6</v>
      </c>
      <c r="B736" s="4" t="s">
        <v>287</v>
      </c>
      <c r="C736" s="6">
        <v>1</v>
      </c>
      <c r="D736" s="4" t="s">
        <v>9</v>
      </c>
      <c r="E736" s="7">
        <v>1000000</v>
      </c>
      <c r="F736" s="7">
        <f t="shared" si="15"/>
        <v>1000000</v>
      </c>
    </row>
    <row r="737" spans="1:6" ht="12.95" customHeight="1">
      <c r="A737" s="4" t="s">
        <v>6</v>
      </c>
      <c r="B737" s="4" t="s">
        <v>287</v>
      </c>
      <c r="C737" s="6">
        <v>1</v>
      </c>
      <c r="D737" s="4" t="s">
        <v>9</v>
      </c>
      <c r="E737" s="7">
        <v>1000000</v>
      </c>
      <c r="F737" s="7">
        <f t="shared" si="15"/>
        <v>1000000</v>
      </c>
    </row>
    <row r="738" spans="1:6" ht="12.95" customHeight="1">
      <c r="A738" s="4" t="s">
        <v>6</v>
      </c>
      <c r="B738" s="4" t="s">
        <v>287</v>
      </c>
      <c r="C738" s="6">
        <v>1</v>
      </c>
      <c r="D738" s="4" t="s">
        <v>9</v>
      </c>
      <c r="E738" s="7">
        <v>1000000</v>
      </c>
      <c r="F738" s="7">
        <f t="shared" si="15"/>
        <v>1000000</v>
      </c>
    </row>
    <row r="739" spans="1:6" ht="12.95" customHeight="1">
      <c r="A739" s="4" t="s">
        <v>6</v>
      </c>
      <c r="B739" s="4" t="s">
        <v>287</v>
      </c>
      <c r="C739" s="6">
        <v>1</v>
      </c>
      <c r="D739" s="4" t="s">
        <v>9</v>
      </c>
      <c r="E739" s="7">
        <v>1000000</v>
      </c>
      <c r="F739" s="7">
        <f t="shared" si="15"/>
        <v>1000000</v>
      </c>
    </row>
    <row r="740" spans="1:6" ht="12.95" customHeight="1">
      <c r="A740" s="4" t="s">
        <v>6</v>
      </c>
      <c r="B740" s="4" t="s">
        <v>287</v>
      </c>
      <c r="C740" s="6">
        <v>1</v>
      </c>
      <c r="D740" s="4" t="s">
        <v>9</v>
      </c>
      <c r="E740" s="7">
        <v>1000000</v>
      </c>
      <c r="F740" s="7">
        <f t="shared" si="15"/>
        <v>1000000</v>
      </c>
    </row>
    <row r="741" spans="1:6" ht="12.95" customHeight="1">
      <c r="A741" s="4" t="s">
        <v>6</v>
      </c>
      <c r="B741" s="4" t="s">
        <v>287</v>
      </c>
      <c r="C741" s="6">
        <v>1</v>
      </c>
      <c r="D741" s="4" t="s">
        <v>9</v>
      </c>
      <c r="E741" s="7">
        <v>1000000</v>
      </c>
      <c r="F741" s="7">
        <f t="shared" si="15"/>
        <v>1000000</v>
      </c>
    </row>
    <row r="742" spans="1:6" ht="12.95" customHeight="1">
      <c r="A742" s="4" t="s">
        <v>6</v>
      </c>
      <c r="B742" s="4" t="s">
        <v>287</v>
      </c>
      <c r="C742" s="6">
        <v>1</v>
      </c>
      <c r="D742" s="4" t="s">
        <v>9</v>
      </c>
      <c r="E742" s="7">
        <v>1000000</v>
      </c>
      <c r="F742" s="7">
        <f t="shared" si="15"/>
        <v>1000000</v>
      </c>
    </row>
    <row r="743" spans="1:6" ht="12.95" customHeight="1">
      <c r="A743" s="4" t="s">
        <v>6</v>
      </c>
      <c r="B743" s="4" t="s">
        <v>287</v>
      </c>
      <c r="C743" s="6">
        <v>1</v>
      </c>
      <c r="D743" s="4" t="s">
        <v>9</v>
      </c>
      <c r="E743" s="7">
        <v>1000000</v>
      </c>
      <c r="F743" s="7">
        <f t="shared" si="15"/>
        <v>1000000</v>
      </c>
    </row>
    <row r="744" spans="1:6" ht="12.95" customHeight="1">
      <c r="A744" s="4" t="s">
        <v>6</v>
      </c>
      <c r="B744" s="4" t="s">
        <v>287</v>
      </c>
      <c r="C744" s="6">
        <v>1</v>
      </c>
      <c r="D744" s="4" t="s">
        <v>9</v>
      </c>
      <c r="E744" s="7">
        <v>1000000</v>
      </c>
      <c r="F744" s="7">
        <f t="shared" si="15"/>
        <v>1000000</v>
      </c>
    </row>
    <row r="745" spans="1:6" ht="12.95" customHeight="1">
      <c r="A745" s="4" t="s">
        <v>6</v>
      </c>
      <c r="B745" s="4" t="s">
        <v>287</v>
      </c>
      <c r="C745" s="6">
        <v>1</v>
      </c>
      <c r="D745" s="4" t="s">
        <v>9</v>
      </c>
      <c r="E745" s="7">
        <v>1000000</v>
      </c>
      <c r="F745" s="7">
        <f t="shared" si="15"/>
        <v>1000000</v>
      </c>
    </row>
    <row r="746" spans="1:6" ht="12.95" customHeight="1">
      <c r="A746" s="4" t="s">
        <v>6</v>
      </c>
      <c r="B746" s="4" t="s">
        <v>287</v>
      </c>
      <c r="C746" s="6">
        <v>1</v>
      </c>
      <c r="D746" s="4" t="s">
        <v>9</v>
      </c>
      <c r="E746" s="7">
        <v>1000000</v>
      </c>
      <c r="F746" s="7">
        <f t="shared" si="15"/>
        <v>1000000</v>
      </c>
    </row>
    <row r="747" spans="1:6" ht="12.95" customHeight="1">
      <c r="A747" s="4" t="s">
        <v>6</v>
      </c>
      <c r="B747" s="4" t="s">
        <v>287</v>
      </c>
      <c r="C747" s="6">
        <v>1</v>
      </c>
      <c r="D747" s="4" t="s">
        <v>9</v>
      </c>
      <c r="E747" s="7">
        <v>1000000</v>
      </c>
      <c r="F747" s="7">
        <f t="shared" si="15"/>
        <v>1000000</v>
      </c>
    </row>
    <row r="748" spans="1:6" ht="12.95" customHeight="1">
      <c r="A748" s="4" t="s">
        <v>6</v>
      </c>
      <c r="B748" s="4" t="s">
        <v>287</v>
      </c>
      <c r="C748" s="6">
        <v>1</v>
      </c>
      <c r="D748" s="4" t="s">
        <v>9</v>
      </c>
      <c r="E748" s="7">
        <v>1000000</v>
      </c>
      <c r="F748" s="7">
        <f t="shared" si="15"/>
        <v>1000000</v>
      </c>
    </row>
    <row r="749" spans="1:6" ht="12.95" customHeight="1">
      <c r="A749" s="4" t="s">
        <v>6</v>
      </c>
      <c r="B749" s="4" t="s">
        <v>288</v>
      </c>
      <c r="C749" s="6">
        <v>1</v>
      </c>
      <c r="D749" s="4" t="s">
        <v>9</v>
      </c>
      <c r="E749" s="7">
        <v>1000000</v>
      </c>
      <c r="F749" s="7">
        <f t="shared" si="15"/>
        <v>1000000</v>
      </c>
    </row>
    <row r="750" spans="1:6" ht="12.95" customHeight="1">
      <c r="A750" s="4" t="s">
        <v>6</v>
      </c>
      <c r="B750" s="4" t="s">
        <v>288</v>
      </c>
      <c r="C750" s="6">
        <v>1</v>
      </c>
      <c r="D750" s="4" t="s">
        <v>9</v>
      </c>
      <c r="E750" s="7">
        <v>1000000</v>
      </c>
      <c r="F750" s="7">
        <f t="shared" si="15"/>
        <v>1000000</v>
      </c>
    </row>
    <row r="751" spans="1:6" ht="12.95" customHeight="1">
      <c r="A751" s="4" t="s">
        <v>6</v>
      </c>
      <c r="B751" s="4" t="s">
        <v>288</v>
      </c>
      <c r="C751" s="6">
        <v>1</v>
      </c>
      <c r="D751" s="4" t="s">
        <v>9</v>
      </c>
      <c r="E751" s="7">
        <v>1000000</v>
      </c>
      <c r="F751" s="7">
        <f t="shared" si="15"/>
        <v>1000000</v>
      </c>
    </row>
    <row r="752" spans="1:6" ht="12.95" customHeight="1">
      <c r="A752" s="4" t="s">
        <v>6</v>
      </c>
      <c r="B752" s="4" t="s">
        <v>289</v>
      </c>
      <c r="C752" s="6">
        <v>1</v>
      </c>
      <c r="D752" s="4" t="s">
        <v>9</v>
      </c>
      <c r="E752" s="7">
        <v>1000000</v>
      </c>
      <c r="F752" s="7">
        <f t="shared" si="15"/>
        <v>1000000</v>
      </c>
    </row>
    <row r="753" spans="1:6" ht="12.95" customHeight="1">
      <c r="A753" s="4" t="s">
        <v>6</v>
      </c>
      <c r="B753" s="4" t="s">
        <v>280</v>
      </c>
      <c r="C753" s="6">
        <v>15</v>
      </c>
      <c r="D753" s="4" t="s">
        <v>24</v>
      </c>
      <c r="E753" s="7">
        <v>549</v>
      </c>
      <c r="F753" s="7">
        <f t="shared" si="15"/>
        <v>8235</v>
      </c>
    </row>
    <row r="754" spans="1:6" ht="12.95" customHeight="1">
      <c r="A754" s="4" t="s">
        <v>6</v>
      </c>
      <c r="B754" s="4" t="s">
        <v>290</v>
      </c>
      <c r="C754" s="6">
        <v>5</v>
      </c>
      <c r="D754" s="4" t="s">
        <v>24</v>
      </c>
      <c r="E754" s="7">
        <v>19783</v>
      </c>
      <c r="F754" s="7">
        <f t="shared" si="15"/>
        <v>98915</v>
      </c>
    </row>
    <row r="755" spans="1:6" ht="12.95" customHeight="1">
      <c r="A755" s="4" t="s">
        <v>6</v>
      </c>
      <c r="B755" s="4" t="s">
        <v>291</v>
      </c>
      <c r="C755" s="6">
        <v>30</v>
      </c>
      <c r="D755" s="4" t="s">
        <v>213</v>
      </c>
      <c r="E755" s="7">
        <v>440</v>
      </c>
      <c r="F755" s="7">
        <f t="shared" si="15"/>
        <v>13200</v>
      </c>
    </row>
    <row r="756" spans="1:6" ht="12.95" customHeight="1">
      <c r="A756" s="4" t="s">
        <v>6</v>
      </c>
      <c r="B756" s="4" t="s">
        <v>291</v>
      </c>
      <c r="C756" s="6">
        <v>30</v>
      </c>
      <c r="D756" s="4" t="s">
        <v>213</v>
      </c>
      <c r="E756" s="7">
        <v>440</v>
      </c>
      <c r="F756" s="7">
        <f t="shared" si="15"/>
        <v>13200</v>
      </c>
    </row>
    <row r="757" spans="1:6" ht="12.95" customHeight="1">
      <c r="A757" s="4" t="s">
        <v>6</v>
      </c>
      <c r="B757" s="4" t="s">
        <v>291</v>
      </c>
      <c r="C757" s="6">
        <v>15</v>
      </c>
      <c r="D757" s="4" t="s">
        <v>213</v>
      </c>
      <c r="E757" s="7">
        <v>440</v>
      </c>
      <c r="F757" s="7">
        <f t="shared" si="15"/>
        <v>6600</v>
      </c>
    </row>
    <row r="758" spans="1:6" ht="12.95" customHeight="1">
      <c r="A758" s="4" t="s">
        <v>6</v>
      </c>
      <c r="B758" s="4" t="s">
        <v>291</v>
      </c>
      <c r="C758" s="6">
        <v>10</v>
      </c>
      <c r="D758" s="4" t="s">
        <v>213</v>
      </c>
      <c r="E758" s="7">
        <v>440</v>
      </c>
      <c r="F758" s="7">
        <f t="shared" si="15"/>
        <v>4400</v>
      </c>
    </row>
    <row r="759" spans="1:6" ht="12.95" customHeight="1">
      <c r="A759" s="4" t="s">
        <v>6</v>
      </c>
      <c r="B759" s="4" t="s">
        <v>291</v>
      </c>
      <c r="C759" s="6">
        <v>6</v>
      </c>
      <c r="D759" s="4" t="s">
        <v>213</v>
      </c>
      <c r="E759" s="7">
        <v>440</v>
      </c>
      <c r="F759" s="7">
        <f t="shared" si="15"/>
        <v>2640</v>
      </c>
    </row>
    <row r="760" spans="1:6" ht="12.95" customHeight="1">
      <c r="A760" s="4" t="s">
        <v>6</v>
      </c>
      <c r="B760" s="4" t="s">
        <v>291</v>
      </c>
      <c r="C760" s="6">
        <v>5</v>
      </c>
      <c r="D760" s="4" t="s">
        <v>213</v>
      </c>
      <c r="E760" s="7">
        <v>440</v>
      </c>
      <c r="F760" s="7">
        <f t="shared" si="15"/>
        <v>2200</v>
      </c>
    </row>
    <row r="761" spans="1:6" ht="12.95" customHeight="1">
      <c r="A761" s="4" t="s">
        <v>6</v>
      </c>
      <c r="B761" s="4" t="s">
        <v>292</v>
      </c>
      <c r="C761" s="6">
        <v>40</v>
      </c>
      <c r="D761" s="4" t="s">
        <v>24</v>
      </c>
      <c r="E761" s="7">
        <v>1572</v>
      </c>
      <c r="F761" s="7">
        <f t="shared" si="15"/>
        <v>62880</v>
      </c>
    </row>
    <row r="762" spans="1:6" ht="12.95" customHeight="1">
      <c r="A762" s="4" t="s">
        <v>6</v>
      </c>
      <c r="B762" s="4" t="s">
        <v>293</v>
      </c>
      <c r="C762" s="6">
        <v>20</v>
      </c>
      <c r="D762" s="4" t="s">
        <v>24</v>
      </c>
      <c r="E762" s="7">
        <v>569</v>
      </c>
      <c r="F762" s="7">
        <f t="shared" si="15"/>
        <v>11380</v>
      </c>
    </row>
    <row r="763" spans="1:6" ht="12.95" customHeight="1">
      <c r="A763" s="4" t="s">
        <v>6</v>
      </c>
      <c r="B763" s="4" t="s">
        <v>293</v>
      </c>
      <c r="C763" s="6">
        <v>9</v>
      </c>
      <c r="D763" s="4" t="s">
        <v>24</v>
      </c>
      <c r="E763" s="7">
        <v>569</v>
      </c>
      <c r="F763" s="7">
        <f t="shared" si="15"/>
        <v>5121</v>
      </c>
    </row>
    <row r="764" spans="1:6" ht="12.95" customHeight="1">
      <c r="A764" s="4" t="s">
        <v>6</v>
      </c>
      <c r="B764" s="4" t="s">
        <v>294</v>
      </c>
      <c r="C764" s="6">
        <v>84</v>
      </c>
      <c r="D764" s="4" t="s">
        <v>24</v>
      </c>
      <c r="E764" s="7">
        <v>819</v>
      </c>
      <c r="F764" s="7">
        <f t="shared" si="15"/>
        <v>68796</v>
      </c>
    </row>
    <row r="765" spans="1:6" ht="12.95" customHeight="1">
      <c r="A765" s="4" t="s">
        <v>6</v>
      </c>
      <c r="B765" s="4" t="s">
        <v>294</v>
      </c>
      <c r="C765" s="6">
        <v>30</v>
      </c>
      <c r="D765" s="4" t="s">
        <v>24</v>
      </c>
      <c r="E765" s="7">
        <v>819</v>
      </c>
      <c r="F765" s="7">
        <f t="shared" si="15"/>
        <v>24570</v>
      </c>
    </row>
    <row r="766" spans="1:6" ht="12.95" customHeight="1">
      <c r="A766" s="4" t="s">
        <v>6</v>
      </c>
      <c r="B766" s="4" t="s">
        <v>294</v>
      </c>
      <c r="C766" s="6">
        <v>24</v>
      </c>
      <c r="D766" s="4" t="s">
        <v>24</v>
      </c>
      <c r="E766" s="7">
        <v>819</v>
      </c>
      <c r="F766" s="7">
        <f t="shared" si="15"/>
        <v>19656</v>
      </c>
    </row>
    <row r="767" spans="1:6" ht="12.95" customHeight="1">
      <c r="A767" s="4" t="s">
        <v>6</v>
      </c>
      <c r="B767" s="4" t="s">
        <v>295</v>
      </c>
      <c r="C767" s="6">
        <v>30</v>
      </c>
      <c r="D767" s="4" t="s">
        <v>109</v>
      </c>
      <c r="E767" s="7">
        <v>10776</v>
      </c>
      <c r="F767" s="7">
        <f t="shared" si="15"/>
        <v>323280</v>
      </c>
    </row>
    <row r="768" spans="1:6" ht="12.95" customHeight="1">
      <c r="A768" s="4" t="s">
        <v>6</v>
      </c>
      <c r="B768" s="4" t="s">
        <v>295</v>
      </c>
      <c r="C768" s="6">
        <v>10</v>
      </c>
      <c r="D768" s="4" t="s">
        <v>109</v>
      </c>
      <c r="E768" s="7">
        <v>10776</v>
      </c>
      <c r="F768" s="7">
        <f t="shared" si="15"/>
        <v>107760</v>
      </c>
    </row>
    <row r="769" spans="1:6" ht="12.95" customHeight="1">
      <c r="A769" s="4" t="s">
        <v>6</v>
      </c>
      <c r="B769" s="4" t="s">
        <v>295</v>
      </c>
      <c r="C769" s="6">
        <v>10</v>
      </c>
      <c r="D769" s="4" t="s">
        <v>109</v>
      </c>
      <c r="E769" s="7">
        <v>10776</v>
      </c>
      <c r="F769" s="7">
        <f t="shared" si="15"/>
        <v>107760</v>
      </c>
    </row>
    <row r="770" spans="1:6" ht="12.95" customHeight="1">
      <c r="A770" s="4" t="s">
        <v>6</v>
      </c>
      <c r="B770" s="4" t="s">
        <v>295</v>
      </c>
      <c r="C770" s="6">
        <v>10</v>
      </c>
      <c r="D770" s="4" t="s">
        <v>109</v>
      </c>
      <c r="E770" s="7">
        <v>10776</v>
      </c>
      <c r="F770" s="7">
        <f t="shared" si="15"/>
        <v>107760</v>
      </c>
    </row>
    <row r="771" spans="1:6" ht="12.95" customHeight="1">
      <c r="A771" s="4" t="s">
        <v>6</v>
      </c>
      <c r="B771" s="4" t="s">
        <v>295</v>
      </c>
      <c r="C771" s="6">
        <v>2</v>
      </c>
      <c r="D771" s="4" t="s">
        <v>109</v>
      </c>
      <c r="E771" s="7">
        <v>10776</v>
      </c>
      <c r="F771" s="7">
        <f t="shared" si="15"/>
        <v>21552</v>
      </c>
    </row>
    <row r="772" spans="1:6" ht="12.95" customHeight="1">
      <c r="A772" s="4" t="s">
        <v>6</v>
      </c>
      <c r="B772" s="4" t="s">
        <v>295</v>
      </c>
      <c r="C772" s="6">
        <v>2</v>
      </c>
      <c r="D772" s="4" t="s">
        <v>109</v>
      </c>
      <c r="E772" s="7">
        <v>10776</v>
      </c>
      <c r="F772" s="7">
        <f t="shared" si="15"/>
        <v>21552</v>
      </c>
    </row>
    <row r="773" spans="1:6" ht="12.95" customHeight="1">
      <c r="A773" s="4" t="s">
        <v>6</v>
      </c>
      <c r="B773" s="4" t="s">
        <v>295</v>
      </c>
      <c r="C773" s="6">
        <v>1</v>
      </c>
      <c r="D773" s="4" t="s">
        <v>9</v>
      </c>
      <c r="E773" s="7">
        <v>10776</v>
      </c>
      <c r="F773" s="7">
        <f t="shared" si="15"/>
        <v>10776</v>
      </c>
    </row>
    <row r="774" spans="1:6" ht="12.95" customHeight="1">
      <c r="A774" s="4" t="s">
        <v>6</v>
      </c>
      <c r="B774" s="4" t="s">
        <v>296</v>
      </c>
      <c r="C774" s="6">
        <v>9</v>
      </c>
      <c r="D774" s="4" t="s">
        <v>112</v>
      </c>
      <c r="E774" s="7">
        <v>650000</v>
      </c>
      <c r="F774" s="7">
        <f t="shared" si="15"/>
        <v>5850000</v>
      </c>
    </row>
    <row r="775" spans="1:6" ht="12.95" customHeight="1">
      <c r="A775" s="4" t="s">
        <v>6</v>
      </c>
      <c r="B775" s="4" t="s">
        <v>297</v>
      </c>
      <c r="C775" s="6">
        <v>1</v>
      </c>
      <c r="D775" s="4" t="s">
        <v>9</v>
      </c>
      <c r="E775" s="7">
        <v>1000000</v>
      </c>
      <c r="F775" s="7">
        <f t="shared" si="15"/>
        <v>1000000</v>
      </c>
    </row>
    <row r="776" spans="1:6" ht="12.95" customHeight="1">
      <c r="A776" s="4" t="s">
        <v>6</v>
      </c>
      <c r="B776" s="4" t="s">
        <v>297</v>
      </c>
      <c r="C776" s="6">
        <v>1</v>
      </c>
      <c r="D776" s="4" t="s">
        <v>9</v>
      </c>
      <c r="E776" s="7">
        <v>1000000</v>
      </c>
      <c r="F776" s="7">
        <f t="shared" si="15"/>
        <v>1000000</v>
      </c>
    </row>
    <row r="777" spans="1:6" ht="12.95" customHeight="1">
      <c r="A777" s="4" t="s">
        <v>6</v>
      </c>
      <c r="B777" s="4" t="s">
        <v>297</v>
      </c>
      <c r="C777" s="6">
        <v>1</v>
      </c>
      <c r="D777" s="4" t="s">
        <v>9</v>
      </c>
      <c r="E777" s="7">
        <v>1000000</v>
      </c>
      <c r="F777" s="7">
        <f t="shared" si="15"/>
        <v>1000000</v>
      </c>
    </row>
    <row r="778" spans="1:6" ht="12.95" customHeight="1">
      <c r="A778" s="4" t="s">
        <v>6</v>
      </c>
      <c r="B778" s="4" t="s">
        <v>298</v>
      </c>
      <c r="C778" s="6">
        <v>1</v>
      </c>
      <c r="D778" s="4" t="s">
        <v>9</v>
      </c>
      <c r="E778" s="7">
        <v>1000000</v>
      </c>
      <c r="F778" s="7">
        <f t="shared" si="15"/>
        <v>1000000</v>
      </c>
    </row>
    <row r="779" spans="1:6" ht="12.95" customHeight="1">
      <c r="A779" s="4" t="s">
        <v>6</v>
      </c>
      <c r="B779" s="4" t="s">
        <v>298</v>
      </c>
      <c r="C779" s="6">
        <v>1</v>
      </c>
      <c r="D779" s="4" t="s">
        <v>9</v>
      </c>
      <c r="E779" s="7">
        <v>1000000</v>
      </c>
      <c r="F779" s="7">
        <f t="shared" ref="F779:F834" si="16">C779*E779</f>
        <v>1000000</v>
      </c>
    </row>
    <row r="780" spans="1:6" ht="12.95" customHeight="1">
      <c r="A780" s="4" t="s">
        <v>6</v>
      </c>
      <c r="B780" s="4" t="s">
        <v>298</v>
      </c>
      <c r="C780" s="6">
        <v>1</v>
      </c>
      <c r="D780" s="4" t="s">
        <v>9</v>
      </c>
      <c r="E780" s="7">
        <v>1000000</v>
      </c>
      <c r="F780" s="7">
        <f t="shared" si="16"/>
        <v>1000000</v>
      </c>
    </row>
    <row r="781" spans="1:6" ht="12.95" customHeight="1">
      <c r="A781" s="4" t="s">
        <v>6</v>
      </c>
      <c r="B781" s="4" t="s">
        <v>299</v>
      </c>
      <c r="C781" s="6">
        <v>1</v>
      </c>
      <c r="D781" s="4" t="s">
        <v>9</v>
      </c>
      <c r="E781" s="7">
        <v>1000000</v>
      </c>
      <c r="F781" s="7">
        <f t="shared" si="16"/>
        <v>1000000</v>
      </c>
    </row>
    <row r="782" spans="1:6" ht="12.95" customHeight="1">
      <c r="A782" s="4" t="s">
        <v>6</v>
      </c>
      <c r="B782" s="4" t="s">
        <v>300</v>
      </c>
      <c r="C782" s="6">
        <v>1</v>
      </c>
      <c r="D782" s="4" t="s">
        <v>9</v>
      </c>
      <c r="E782" s="7">
        <v>1000000</v>
      </c>
      <c r="F782" s="7">
        <f t="shared" si="16"/>
        <v>1000000</v>
      </c>
    </row>
    <row r="783" spans="1:6" ht="12.95" customHeight="1">
      <c r="A783" s="4" t="s">
        <v>6</v>
      </c>
      <c r="B783" s="4" t="s">
        <v>300</v>
      </c>
      <c r="C783" s="6">
        <v>1</v>
      </c>
      <c r="D783" s="4" t="s">
        <v>9</v>
      </c>
      <c r="E783" s="7">
        <v>1000000</v>
      </c>
      <c r="F783" s="7">
        <f t="shared" si="16"/>
        <v>1000000</v>
      </c>
    </row>
    <row r="784" spans="1:6" ht="12.95" customHeight="1">
      <c r="A784" s="4" t="s">
        <v>6</v>
      </c>
      <c r="B784" s="4" t="s">
        <v>301</v>
      </c>
      <c r="C784" s="6">
        <v>3</v>
      </c>
      <c r="D784" s="4" t="s">
        <v>24</v>
      </c>
      <c r="E784" s="7">
        <v>2551</v>
      </c>
      <c r="F784" s="7">
        <f t="shared" si="16"/>
        <v>7653</v>
      </c>
    </row>
    <row r="785" spans="1:6" ht="12.95" customHeight="1">
      <c r="A785" s="4" t="s">
        <v>6</v>
      </c>
      <c r="B785" s="4" t="s">
        <v>302</v>
      </c>
      <c r="C785" s="6">
        <v>30</v>
      </c>
      <c r="D785" s="4" t="s">
        <v>24</v>
      </c>
      <c r="E785" s="7">
        <v>1299</v>
      </c>
      <c r="F785" s="7">
        <f t="shared" si="16"/>
        <v>38970</v>
      </c>
    </row>
    <row r="786" spans="1:6" ht="12.95" customHeight="1">
      <c r="A786" s="4" t="s">
        <v>6</v>
      </c>
      <c r="B786" s="4" t="s">
        <v>130</v>
      </c>
      <c r="C786" s="6">
        <v>1</v>
      </c>
      <c r="D786" s="4" t="s">
        <v>9</v>
      </c>
      <c r="E786" s="7">
        <v>2500000</v>
      </c>
      <c r="F786" s="7">
        <f t="shared" si="16"/>
        <v>2500000</v>
      </c>
    </row>
    <row r="787" spans="1:6" ht="12.95" customHeight="1">
      <c r="A787" s="4" t="s">
        <v>6</v>
      </c>
      <c r="B787" s="4" t="s">
        <v>303</v>
      </c>
      <c r="C787" s="6">
        <v>1</v>
      </c>
      <c r="D787" s="4" t="s">
        <v>9</v>
      </c>
      <c r="E787" s="7">
        <v>1000000</v>
      </c>
      <c r="F787" s="7">
        <f t="shared" si="16"/>
        <v>1000000</v>
      </c>
    </row>
    <row r="788" spans="1:6" ht="12.95" customHeight="1">
      <c r="A788" s="4" t="s">
        <v>6</v>
      </c>
      <c r="B788" s="4" t="s">
        <v>303</v>
      </c>
      <c r="C788" s="6">
        <v>1</v>
      </c>
      <c r="D788" s="4" t="s">
        <v>9</v>
      </c>
      <c r="E788" s="7">
        <v>1000000</v>
      </c>
      <c r="F788" s="7">
        <f t="shared" si="16"/>
        <v>1000000</v>
      </c>
    </row>
    <row r="789" spans="1:6" ht="12.95" customHeight="1">
      <c r="A789" s="4" t="s">
        <v>6</v>
      </c>
      <c r="B789" s="4" t="s">
        <v>304</v>
      </c>
      <c r="C789" s="6">
        <v>1</v>
      </c>
      <c r="D789" s="4" t="s">
        <v>9</v>
      </c>
      <c r="E789" s="7">
        <v>1000000</v>
      </c>
      <c r="F789" s="7">
        <f t="shared" si="16"/>
        <v>1000000</v>
      </c>
    </row>
    <row r="790" spans="1:6" ht="12.95" customHeight="1">
      <c r="A790" s="4" t="s">
        <v>6</v>
      </c>
      <c r="B790" s="4" t="s">
        <v>304</v>
      </c>
      <c r="C790" s="6">
        <v>1</v>
      </c>
      <c r="D790" s="4" t="s">
        <v>9</v>
      </c>
      <c r="E790" s="7">
        <v>1000000</v>
      </c>
      <c r="F790" s="7">
        <f t="shared" si="16"/>
        <v>1000000</v>
      </c>
    </row>
    <row r="791" spans="1:6" ht="12.95" customHeight="1">
      <c r="A791" s="4" t="s">
        <v>6</v>
      </c>
      <c r="B791" s="4" t="s">
        <v>304</v>
      </c>
      <c r="C791" s="6">
        <v>1</v>
      </c>
      <c r="D791" s="4" t="s">
        <v>9</v>
      </c>
      <c r="E791" s="7">
        <v>1000000</v>
      </c>
      <c r="F791" s="7">
        <f t="shared" si="16"/>
        <v>1000000</v>
      </c>
    </row>
    <row r="792" spans="1:6" ht="12.95" customHeight="1">
      <c r="A792" s="4" t="s">
        <v>6</v>
      </c>
      <c r="B792" s="4" t="s">
        <v>304</v>
      </c>
      <c r="C792" s="6">
        <v>1</v>
      </c>
      <c r="D792" s="4" t="s">
        <v>9</v>
      </c>
      <c r="E792" s="7">
        <v>1000000</v>
      </c>
      <c r="F792" s="7">
        <f t="shared" si="16"/>
        <v>1000000</v>
      </c>
    </row>
    <row r="793" spans="1:6" ht="12.95" customHeight="1">
      <c r="A793" s="4" t="s">
        <v>6</v>
      </c>
      <c r="B793" s="4" t="s">
        <v>304</v>
      </c>
      <c r="C793" s="6">
        <v>1</v>
      </c>
      <c r="D793" s="4" t="s">
        <v>9</v>
      </c>
      <c r="E793" s="7">
        <v>1000000</v>
      </c>
      <c r="F793" s="7">
        <f t="shared" si="16"/>
        <v>1000000</v>
      </c>
    </row>
    <row r="794" spans="1:6" ht="12.95" customHeight="1">
      <c r="A794" s="4" t="s">
        <v>6</v>
      </c>
      <c r="B794" s="4" t="s">
        <v>305</v>
      </c>
      <c r="C794" s="6">
        <v>1</v>
      </c>
      <c r="D794" s="4" t="s">
        <v>9</v>
      </c>
      <c r="E794" s="7">
        <v>1000000</v>
      </c>
      <c r="F794" s="7">
        <f t="shared" si="16"/>
        <v>1000000</v>
      </c>
    </row>
    <row r="795" spans="1:6" ht="12.95" customHeight="1">
      <c r="A795" s="4" t="s">
        <v>6</v>
      </c>
      <c r="B795" s="4" t="s">
        <v>305</v>
      </c>
      <c r="C795" s="6">
        <v>1</v>
      </c>
      <c r="D795" s="4" t="s">
        <v>9</v>
      </c>
      <c r="E795" s="7">
        <v>1000000</v>
      </c>
      <c r="F795" s="7">
        <f t="shared" si="16"/>
        <v>1000000</v>
      </c>
    </row>
    <row r="796" spans="1:6" ht="12.95" customHeight="1">
      <c r="A796" s="4" t="s">
        <v>6</v>
      </c>
      <c r="B796" s="4" t="s">
        <v>305</v>
      </c>
      <c r="C796" s="6">
        <v>1</v>
      </c>
      <c r="D796" s="4" t="s">
        <v>9</v>
      </c>
      <c r="E796" s="7">
        <v>1000000</v>
      </c>
      <c r="F796" s="7">
        <f t="shared" si="16"/>
        <v>1000000</v>
      </c>
    </row>
    <row r="797" spans="1:6" ht="12.95" customHeight="1">
      <c r="A797" s="4" t="s">
        <v>6</v>
      </c>
      <c r="B797" s="4" t="s">
        <v>305</v>
      </c>
      <c r="C797" s="6">
        <v>1</v>
      </c>
      <c r="D797" s="4" t="s">
        <v>9</v>
      </c>
      <c r="E797" s="7">
        <v>1000000</v>
      </c>
      <c r="F797" s="7">
        <f t="shared" si="16"/>
        <v>1000000</v>
      </c>
    </row>
    <row r="798" spans="1:6" ht="12.95" customHeight="1">
      <c r="A798" s="4" t="s">
        <v>6</v>
      </c>
      <c r="B798" s="4" t="s">
        <v>305</v>
      </c>
      <c r="C798" s="6">
        <v>1</v>
      </c>
      <c r="D798" s="4" t="s">
        <v>9</v>
      </c>
      <c r="E798" s="7">
        <v>1000000</v>
      </c>
      <c r="F798" s="7">
        <f t="shared" si="16"/>
        <v>1000000</v>
      </c>
    </row>
    <row r="799" spans="1:6" ht="12.95" customHeight="1">
      <c r="A799" s="4" t="s">
        <v>6</v>
      </c>
      <c r="B799" s="4" t="s">
        <v>305</v>
      </c>
      <c r="C799" s="6">
        <v>1</v>
      </c>
      <c r="D799" s="4" t="s">
        <v>9</v>
      </c>
      <c r="E799" s="7">
        <v>1000000</v>
      </c>
      <c r="F799" s="7">
        <f t="shared" si="16"/>
        <v>1000000</v>
      </c>
    </row>
    <row r="800" spans="1:6" ht="12.95" customHeight="1">
      <c r="A800" s="4" t="s">
        <v>6</v>
      </c>
      <c r="B800" s="4" t="s">
        <v>306</v>
      </c>
      <c r="C800" s="6">
        <v>1</v>
      </c>
      <c r="D800" s="4" t="s">
        <v>9</v>
      </c>
      <c r="E800" s="7">
        <v>2000000</v>
      </c>
      <c r="F800" s="7">
        <f t="shared" si="16"/>
        <v>2000000</v>
      </c>
    </row>
    <row r="801" spans="1:6" ht="12.95" customHeight="1">
      <c r="A801" s="4" t="s">
        <v>6</v>
      </c>
      <c r="B801" s="4" t="s">
        <v>306</v>
      </c>
      <c r="C801" s="6">
        <v>1</v>
      </c>
      <c r="D801" s="4" t="s">
        <v>9</v>
      </c>
      <c r="E801" s="7">
        <v>2000000</v>
      </c>
      <c r="F801" s="7">
        <f t="shared" si="16"/>
        <v>2000000</v>
      </c>
    </row>
    <row r="802" spans="1:6" ht="12.95" customHeight="1">
      <c r="A802" s="4" t="s">
        <v>6</v>
      </c>
      <c r="B802" s="4" t="s">
        <v>306</v>
      </c>
      <c r="C802" s="6">
        <v>1</v>
      </c>
      <c r="D802" s="4" t="s">
        <v>9</v>
      </c>
      <c r="E802" s="7">
        <v>2000000</v>
      </c>
      <c r="F802" s="7">
        <f t="shared" si="16"/>
        <v>2000000</v>
      </c>
    </row>
    <row r="803" spans="1:6" ht="12.95" customHeight="1">
      <c r="A803" s="4" t="s">
        <v>6</v>
      </c>
      <c r="B803" s="4" t="s">
        <v>306</v>
      </c>
      <c r="C803" s="6">
        <v>1</v>
      </c>
      <c r="D803" s="4" t="s">
        <v>9</v>
      </c>
      <c r="E803" s="7">
        <v>2000000</v>
      </c>
      <c r="F803" s="7">
        <f t="shared" si="16"/>
        <v>2000000</v>
      </c>
    </row>
    <row r="804" spans="1:6" ht="12.95" customHeight="1">
      <c r="A804" s="4" t="s">
        <v>6</v>
      </c>
      <c r="B804" s="4" t="s">
        <v>306</v>
      </c>
      <c r="C804" s="6">
        <v>1</v>
      </c>
      <c r="D804" s="4" t="s">
        <v>9</v>
      </c>
      <c r="E804" s="7">
        <v>2000000</v>
      </c>
      <c r="F804" s="7">
        <f t="shared" si="16"/>
        <v>2000000</v>
      </c>
    </row>
    <row r="805" spans="1:6" ht="12.95" customHeight="1">
      <c r="A805" s="4" t="s">
        <v>6</v>
      </c>
      <c r="B805" s="4" t="s">
        <v>306</v>
      </c>
      <c r="C805" s="6">
        <v>1</v>
      </c>
      <c r="D805" s="4" t="s">
        <v>9</v>
      </c>
      <c r="E805" s="7">
        <v>2000000</v>
      </c>
      <c r="F805" s="7">
        <f t="shared" si="16"/>
        <v>2000000</v>
      </c>
    </row>
    <row r="806" spans="1:6" ht="12.95" customHeight="1">
      <c r="A806" s="4" t="s">
        <v>6</v>
      </c>
      <c r="B806" s="4" t="s">
        <v>306</v>
      </c>
      <c r="C806" s="6">
        <v>1</v>
      </c>
      <c r="D806" s="4" t="s">
        <v>9</v>
      </c>
      <c r="E806" s="7">
        <v>2000000</v>
      </c>
      <c r="F806" s="7">
        <f t="shared" si="16"/>
        <v>2000000</v>
      </c>
    </row>
    <row r="807" spans="1:6" ht="12.95" customHeight="1">
      <c r="A807" s="4" t="s">
        <v>6</v>
      </c>
      <c r="B807" s="4" t="s">
        <v>306</v>
      </c>
      <c r="C807" s="6">
        <v>1</v>
      </c>
      <c r="D807" s="4" t="s">
        <v>9</v>
      </c>
      <c r="E807" s="7">
        <v>2000000</v>
      </c>
      <c r="F807" s="7">
        <f t="shared" si="16"/>
        <v>2000000</v>
      </c>
    </row>
    <row r="808" spans="1:6" ht="12.95" customHeight="1">
      <c r="A808" s="4" t="s">
        <v>6</v>
      </c>
      <c r="B808" s="4" t="s">
        <v>306</v>
      </c>
      <c r="C808" s="6">
        <v>1</v>
      </c>
      <c r="D808" s="4" t="s">
        <v>9</v>
      </c>
      <c r="E808" s="7">
        <v>2000000</v>
      </c>
      <c r="F808" s="7">
        <f t="shared" si="16"/>
        <v>2000000</v>
      </c>
    </row>
    <row r="809" spans="1:6" ht="12.95" customHeight="1">
      <c r="A809" s="4" t="s">
        <v>6</v>
      </c>
      <c r="B809" s="4" t="s">
        <v>306</v>
      </c>
      <c r="C809" s="6">
        <v>1</v>
      </c>
      <c r="D809" s="4" t="s">
        <v>9</v>
      </c>
      <c r="E809" s="7">
        <v>2000000</v>
      </c>
      <c r="F809" s="7">
        <f t="shared" si="16"/>
        <v>2000000</v>
      </c>
    </row>
    <row r="810" spans="1:6" ht="12.95" customHeight="1">
      <c r="A810" s="4" t="s">
        <v>6</v>
      </c>
      <c r="B810" s="4" t="s">
        <v>307</v>
      </c>
      <c r="C810" s="6">
        <v>20</v>
      </c>
      <c r="D810" s="4" t="s">
        <v>46</v>
      </c>
      <c r="E810" s="7">
        <v>624</v>
      </c>
      <c r="F810" s="7">
        <f t="shared" si="16"/>
        <v>12480</v>
      </c>
    </row>
    <row r="811" spans="1:6" ht="12.95" customHeight="1">
      <c r="A811" s="4" t="s">
        <v>6</v>
      </c>
      <c r="B811" s="4" t="s">
        <v>308</v>
      </c>
      <c r="C811" s="6">
        <v>5</v>
      </c>
      <c r="D811" s="4" t="s">
        <v>46</v>
      </c>
      <c r="E811" s="7">
        <v>854</v>
      </c>
      <c r="F811" s="7">
        <f t="shared" si="16"/>
        <v>4270</v>
      </c>
    </row>
    <row r="812" spans="1:6" ht="12.95" customHeight="1">
      <c r="A812" s="4" t="s">
        <v>6</v>
      </c>
      <c r="B812" s="4" t="s">
        <v>309</v>
      </c>
      <c r="C812" s="6">
        <v>1</v>
      </c>
      <c r="D812" s="4" t="s">
        <v>9</v>
      </c>
      <c r="E812" s="7">
        <v>5000000</v>
      </c>
      <c r="F812" s="7">
        <f t="shared" si="16"/>
        <v>5000000</v>
      </c>
    </row>
    <row r="813" spans="1:6" ht="12.95" customHeight="1">
      <c r="A813" s="4" t="s">
        <v>6</v>
      </c>
      <c r="B813" s="4" t="s">
        <v>310</v>
      </c>
      <c r="C813" s="6">
        <v>100</v>
      </c>
      <c r="D813" s="4" t="s">
        <v>24</v>
      </c>
      <c r="E813" s="7">
        <v>37</v>
      </c>
      <c r="F813" s="7">
        <f t="shared" si="16"/>
        <v>3700</v>
      </c>
    </row>
    <row r="814" spans="1:6" ht="12.95" customHeight="1">
      <c r="A814" s="4" t="s">
        <v>6</v>
      </c>
      <c r="B814" s="4" t="s">
        <v>311</v>
      </c>
      <c r="C814" s="6">
        <v>100</v>
      </c>
      <c r="D814" s="4" t="s">
        <v>24</v>
      </c>
      <c r="E814" s="7">
        <v>46</v>
      </c>
      <c r="F814" s="7">
        <f t="shared" si="16"/>
        <v>4600</v>
      </c>
    </row>
    <row r="815" spans="1:6" ht="12.95" customHeight="1">
      <c r="A815" s="4" t="s">
        <v>6</v>
      </c>
      <c r="B815" s="4" t="s">
        <v>311</v>
      </c>
      <c r="C815" s="6">
        <v>60</v>
      </c>
      <c r="D815" s="4" t="s">
        <v>24</v>
      </c>
      <c r="E815" s="7">
        <v>46</v>
      </c>
      <c r="F815" s="7">
        <f t="shared" si="16"/>
        <v>2760</v>
      </c>
    </row>
    <row r="816" spans="1:6" ht="12.95" customHeight="1">
      <c r="A816" s="4" t="s">
        <v>6</v>
      </c>
      <c r="B816" s="4" t="s">
        <v>311</v>
      </c>
      <c r="C816" s="6">
        <v>50</v>
      </c>
      <c r="D816" s="4" t="s">
        <v>24</v>
      </c>
      <c r="E816" s="7">
        <v>46</v>
      </c>
      <c r="F816" s="7">
        <f t="shared" si="16"/>
        <v>2300</v>
      </c>
    </row>
    <row r="817" spans="1:6" ht="12.95" customHeight="1">
      <c r="A817" s="4" t="s">
        <v>6</v>
      </c>
      <c r="B817" s="4" t="s">
        <v>311</v>
      </c>
      <c r="C817" s="6">
        <v>40</v>
      </c>
      <c r="D817" s="4" t="s">
        <v>24</v>
      </c>
      <c r="E817" s="7">
        <v>46</v>
      </c>
      <c r="F817" s="7">
        <f t="shared" si="16"/>
        <v>1840</v>
      </c>
    </row>
    <row r="818" spans="1:6" ht="12.95" customHeight="1">
      <c r="A818" s="4" t="s">
        <v>6</v>
      </c>
      <c r="B818" s="4" t="s">
        <v>311</v>
      </c>
      <c r="C818" s="6">
        <v>10</v>
      </c>
      <c r="D818" s="4" t="s">
        <v>24</v>
      </c>
      <c r="E818" s="7">
        <v>46</v>
      </c>
      <c r="F818" s="7">
        <f t="shared" si="16"/>
        <v>460</v>
      </c>
    </row>
    <row r="819" spans="1:6" ht="12.95" customHeight="1">
      <c r="A819" s="4" t="s">
        <v>6</v>
      </c>
      <c r="B819" s="4" t="s">
        <v>312</v>
      </c>
      <c r="C819" s="6">
        <v>30</v>
      </c>
      <c r="D819" s="4" t="s">
        <v>24</v>
      </c>
      <c r="E819" s="7">
        <v>67</v>
      </c>
      <c r="F819" s="7">
        <f t="shared" si="16"/>
        <v>2010</v>
      </c>
    </row>
    <row r="820" spans="1:6" ht="12.95" customHeight="1">
      <c r="A820" s="4" t="s">
        <v>6</v>
      </c>
      <c r="B820" s="4" t="s">
        <v>313</v>
      </c>
      <c r="C820" s="6">
        <v>15</v>
      </c>
      <c r="D820" s="4" t="s">
        <v>24</v>
      </c>
      <c r="E820" s="7">
        <v>71</v>
      </c>
      <c r="F820" s="7">
        <f t="shared" si="16"/>
        <v>1065</v>
      </c>
    </row>
    <row r="821" spans="1:6" ht="12.95" customHeight="1">
      <c r="A821" s="4" t="s">
        <v>6</v>
      </c>
      <c r="B821" s="4" t="s">
        <v>314</v>
      </c>
      <c r="C821" s="6">
        <v>7000</v>
      </c>
      <c r="D821" s="4" t="s">
        <v>24</v>
      </c>
      <c r="E821" s="7">
        <v>137</v>
      </c>
      <c r="F821" s="7">
        <f t="shared" si="16"/>
        <v>959000</v>
      </c>
    </row>
    <row r="822" spans="1:6" ht="12.95" customHeight="1">
      <c r="A822" s="4" t="s">
        <v>6</v>
      </c>
      <c r="B822" s="4" t="s">
        <v>315</v>
      </c>
      <c r="C822" s="6">
        <v>100</v>
      </c>
      <c r="D822" s="4" t="s">
        <v>24</v>
      </c>
      <c r="E822" s="7">
        <v>58</v>
      </c>
      <c r="F822" s="7">
        <f t="shared" si="16"/>
        <v>5800</v>
      </c>
    </row>
    <row r="823" spans="1:6" ht="12.95" customHeight="1">
      <c r="A823" s="4" t="s">
        <v>6</v>
      </c>
      <c r="B823" s="4" t="s">
        <v>315</v>
      </c>
      <c r="C823" s="6">
        <v>50</v>
      </c>
      <c r="D823" s="4" t="s">
        <v>24</v>
      </c>
      <c r="E823" s="7">
        <v>58</v>
      </c>
      <c r="F823" s="7">
        <f t="shared" si="16"/>
        <v>2900</v>
      </c>
    </row>
    <row r="824" spans="1:6" ht="12.95" customHeight="1">
      <c r="A824" s="4" t="s">
        <v>6</v>
      </c>
      <c r="B824" s="4" t="s">
        <v>315</v>
      </c>
      <c r="C824" s="6">
        <v>40</v>
      </c>
      <c r="D824" s="4" t="s">
        <v>24</v>
      </c>
      <c r="E824" s="7">
        <v>58</v>
      </c>
      <c r="F824" s="7">
        <f t="shared" si="16"/>
        <v>2320</v>
      </c>
    </row>
    <row r="825" spans="1:6" ht="12.95" customHeight="1">
      <c r="A825" s="4" t="s">
        <v>6</v>
      </c>
      <c r="B825" s="4" t="s">
        <v>315</v>
      </c>
      <c r="C825" s="6">
        <v>30</v>
      </c>
      <c r="D825" s="4" t="s">
        <v>24</v>
      </c>
      <c r="E825" s="7">
        <v>58</v>
      </c>
      <c r="F825" s="7">
        <f t="shared" si="16"/>
        <v>1740</v>
      </c>
    </row>
    <row r="826" spans="1:6" ht="12.95" customHeight="1">
      <c r="A826" s="4" t="s">
        <v>6</v>
      </c>
      <c r="B826" s="4" t="s">
        <v>315</v>
      </c>
      <c r="C826" s="6">
        <v>30</v>
      </c>
      <c r="D826" s="4" t="s">
        <v>24</v>
      </c>
      <c r="E826" s="7">
        <v>58</v>
      </c>
      <c r="F826" s="7">
        <f t="shared" si="16"/>
        <v>1740</v>
      </c>
    </row>
    <row r="827" spans="1:6" ht="12.95" customHeight="1">
      <c r="A827" s="4" t="s">
        <v>6</v>
      </c>
      <c r="B827" s="4" t="s">
        <v>315</v>
      </c>
      <c r="C827" s="6">
        <v>10</v>
      </c>
      <c r="D827" s="4" t="s">
        <v>24</v>
      </c>
      <c r="E827" s="7">
        <v>58</v>
      </c>
      <c r="F827" s="7">
        <f t="shared" si="16"/>
        <v>580</v>
      </c>
    </row>
    <row r="828" spans="1:6" ht="12.95" customHeight="1">
      <c r="A828" s="4" t="s">
        <v>6</v>
      </c>
      <c r="B828" s="4" t="s">
        <v>316</v>
      </c>
      <c r="C828" s="6">
        <v>7000</v>
      </c>
      <c r="D828" s="4" t="s">
        <v>24</v>
      </c>
      <c r="E828" s="7">
        <v>80</v>
      </c>
      <c r="F828" s="7">
        <f t="shared" si="16"/>
        <v>560000</v>
      </c>
    </row>
    <row r="829" spans="1:6" ht="12.95" customHeight="1">
      <c r="A829" s="4" t="s">
        <v>6</v>
      </c>
      <c r="B829" s="4" t="s">
        <v>317</v>
      </c>
      <c r="C829" s="6">
        <v>100</v>
      </c>
      <c r="D829" s="4" t="s">
        <v>24</v>
      </c>
      <c r="E829" s="7">
        <v>45</v>
      </c>
      <c r="F829" s="7">
        <f t="shared" si="16"/>
        <v>4500</v>
      </c>
    </row>
    <row r="830" spans="1:6" ht="12.95" customHeight="1">
      <c r="A830" s="4" t="s">
        <v>6</v>
      </c>
      <c r="B830" s="4" t="s">
        <v>318</v>
      </c>
      <c r="C830" s="6">
        <v>700</v>
      </c>
      <c r="D830" s="4" t="s">
        <v>24</v>
      </c>
      <c r="E830" s="7">
        <v>136</v>
      </c>
      <c r="F830" s="7">
        <f t="shared" si="16"/>
        <v>95200</v>
      </c>
    </row>
    <row r="831" spans="1:6" ht="12.95" customHeight="1">
      <c r="A831" s="4" t="s">
        <v>6</v>
      </c>
      <c r="B831" s="4" t="s">
        <v>319</v>
      </c>
      <c r="C831" s="6">
        <v>100</v>
      </c>
      <c r="D831" s="4" t="s">
        <v>24</v>
      </c>
      <c r="E831" s="7">
        <v>102</v>
      </c>
      <c r="F831" s="7">
        <f t="shared" si="16"/>
        <v>10200</v>
      </c>
    </row>
    <row r="832" spans="1:6" ht="12.95" customHeight="1">
      <c r="A832" s="4" t="s">
        <v>6</v>
      </c>
      <c r="B832" s="4" t="s">
        <v>320</v>
      </c>
      <c r="C832" s="6">
        <v>20</v>
      </c>
      <c r="D832" s="4" t="s">
        <v>24</v>
      </c>
      <c r="E832" s="7">
        <v>42</v>
      </c>
      <c r="F832" s="7">
        <f t="shared" si="16"/>
        <v>840</v>
      </c>
    </row>
    <row r="833" spans="1:6" ht="12.95" customHeight="1">
      <c r="A833" s="4" t="s">
        <v>6</v>
      </c>
      <c r="B833" s="4" t="s">
        <v>321</v>
      </c>
      <c r="C833" s="6">
        <v>150</v>
      </c>
      <c r="D833" s="4" t="s">
        <v>24</v>
      </c>
      <c r="E833" s="7">
        <v>51</v>
      </c>
      <c r="F833" s="7">
        <f t="shared" si="16"/>
        <v>7650</v>
      </c>
    </row>
    <row r="834" spans="1:6" ht="12.95" customHeight="1">
      <c r="A834" s="4" t="s">
        <v>6</v>
      </c>
      <c r="B834" s="4" t="s">
        <v>321</v>
      </c>
      <c r="C834" s="6">
        <v>20</v>
      </c>
      <c r="D834" s="4" t="s">
        <v>24</v>
      </c>
      <c r="E834" s="7">
        <v>51</v>
      </c>
      <c r="F834" s="7">
        <f t="shared" si="16"/>
        <v>1020</v>
      </c>
    </row>
    <row r="835" spans="1:6" ht="12.95" customHeight="1">
      <c r="A835" s="4" t="s">
        <v>6</v>
      </c>
      <c r="B835" s="4" t="s">
        <v>322</v>
      </c>
      <c r="C835" s="6">
        <v>1</v>
      </c>
      <c r="D835" s="4" t="s">
        <v>9</v>
      </c>
      <c r="E835" s="7">
        <v>480000000</v>
      </c>
      <c r="F835" s="7">
        <f t="shared" ref="F835:F880" si="17">C835*E835</f>
        <v>480000000</v>
      </c>
    </row>
    <row r="836" spans="1:6" ht="12.95" customHeight="1">
      <c r="A836" s="4" t="s">
        <v>6</v>
      </c>
      <c r="B836" s="4" t="s">
        <v>323</v>
      </c>
      <c r="C836" s="6">
        <v>1</v>
      </c>
      <c r="D836" s="4" t="s">
        <v>9</v>
      </c>
      <c r="E836" s="7">
        <v>200000000</v>
      </c>
      <c r="F836" s="7">
        <f t="shared" si="17"/>
        <v>200000000</v>
      </c>
    </row>
    <row r="837" spans="1:6" ht="12.95" customHeight="1">
      <c r="A837" s="4" t="s">
        <v>6</v>
      </c>
      <c r="B837" s="4" t="s">
        <v>324</v>
      </c>
      <c r="C837" s="6">
        <v>1</v>
      </c>
      <c r="D837" s="4" t="s">
        <v>9</v>
      </c>
      <c r="E837" s="7">
        <v>200000000</v>
      </c>
      <c r="F837" s="7">
        <f t="shared" si="17"/>
        <v>200000000</v>
      </c>
    </row>
    <row r="838" spans="1:6" ht="12.95" customHeight="1">
      <c r="A838" s="4" t="s">
        <v>6</v>
      </c>
      <c r="B838" s="4" t="s">
        <v>325</v>
      </c>
      <c r="C838" s="6">
        <v>1</v>
      </c>
      <c r="D838" s="4" t="s">
        <v>9</v>
      </c>
      <c r="E838" s="7">
        <v>200000000</v>
      </c>
      <c r="F838" s="7">
        <f t="shared" si="17"/>
        <v>200000000</v>
      </c>
    </row>
    <row r="839" spans="1:6" ht="12.75" customHeight="1">
      <c r="A839" s="4" t="s">
        <v>6</v>
      </c>
      <c r="B839" s="4" t="s">
        <v>326</v>
      </c>
      <c r="C839" s="6">
        <v>1</v>
      </c>
      <c r="D839" s="4" t="s">
        <v>9</v>
      </c>
      <c r="E839" s="7">
        <v>150000000</v>
      </c>
      <c r="F839" s="7">
        <f t="shared" si="17"/>
        <v>150000000</v>
      </c>
    </row>
    <row r="840" spans="1:6" ht="12.95" customHeight="1">
      <c r="A840" s="4" t="s">
        <v>6</v>
      </c>
      <c r="B840" s="4" t="s">
        <v>327</v>
      </c>
      <c r="C840" s="6">
        <v>1</v>
      </c>
      <c r="D840" s="4" t="s">
        <v>9</v>
      </c>
      <c r="E840" s="7">
        <v>150000000</v>
      </c>
      <c r="F840" s="7">
        <f t="shared" si="17"/>
        <v>150000000</v>
      </c>
    </row>
    <row r="841" spans="1:6" ht="12.75" customHeight="1">
      <c r="A841" s="4" t="s">
        <v>6</v>
      </c>
      <c r="B841" s="4" t="s">
        <v>328</v>
      </c>
      <c r="C841" s="6">
        <v>1</v>
      </c>
      <c r="D841" s="4" t="s">
        <v>9</v>
      </c>
      <c r="E841" s="7">
        <v>150000000</v>
      </c>
      <c r="F841" s="7">
        <f t="shared" si="17"/>
        <v>150000000</v>
      </c>
    </row>
    <row r="842" spans="1:6" ht="12.95" customHeight="1">
      <c r="A842" s="4" t="s">
        <v>6</v>
      </c>
      <c r="B842" s="4" t="s">
        <v>329</v>
      </c>
      <c r="C842" s="6">
        <v>1</v>
      </c>
      <c r="D842" s="4" t="s">
        <v>9</v>
      </c>
      <c r="E842" s="7">
        <v>143000000</v>
      </c>
      <c r="F842" s="7">
        <f t="shared" si="17"/>
        <v>143000000</v>
      </c>
    </row>
    <row r="843" spans="1:6" ht="12.95" customHeight="1">
      <c r="A843" s="4" t="s">
        <v>6</v>
      </c>
      <c r="B843" s="4" t="s">
        <v>330</v>
      </c>
      <c r="C843" s="6">
        <v>1</v>
      </c>
      <c r="D843" s="4" t="s">
        <v>9</v>
      </c>
      <c r="E843" s="7">
        <v>137800000</v>
      </c>
      <c r="F843" s="7">
        <f t="shared" si="17"/>
        <v>137800000</v>
      </c>
    </row>
    <row r="844" spans="1:6" ht="12.95" customHeight="1">
      <c r="A844" s="4" t="s">
        <v>6</v>
      </c>
      <c r="B844" s="4" t="s">
        <v>331</v>
      </c>
      <c r="C844" s="6">
        <v>1</v>
      </c>
      <c r="D844" s="4" t="s">
        <v>9</v>
      </c>
      <c r="E844" s="7">
        <v>130000000</v>
      </c>
      <c r="F844" s="7">
        <f t="shared" si="17"/>
        <v>130000000</v>
      </c>
    </row>
    <row r="845" spans="1:6" ht="12.95" customHeight="1">
      <c r="A845" s="4" t="s">
        <v>6</v>
      </c>
      <c r="B845" s="4" t="s">
        <v>332</v>
      </c>
      <c r="C845" s="6">
        <v>1</v>
      </c>
      <c r="D845" s="4" t="s">
        <v>9</v>
      </c>
      <c r="E845" s="7">
        <v>90000000</v>
      </c>
      <c r="F845" s="7">
        <f t="shared" si="17"/>
        <v>90000000</v>
      </c>
    </row>
    <row r="846" spans="1:6" ht="12.95" customHeight="1">
      <c r="A846" s="4" t="s">
        <v>6</v>
      </c>
      <c r="B846" s="4" t="s">
        <v>333</v>
      </c>
      <c r="C846" s="6">
        <v>1</v>
      </c>
      <c r="D846" s="4" t="s">
        <v>9</v>
      </c>
      <c r="E846" s="7">
        <v>70000000</v>
      </c>
      <c r="F846" s="7">
        <f t="shared" si="17"/>
        <v>70000000</v>
      </c>
    </row>
    <row r="847" spans="1:6" ht="12.95" customHeight="1">
      <c r="A847" s="4" t="s">
        <v>6</v>
      </c>
      <c r="B847" s="4" t="s">
        <v>334</v>
      </c>
      <c r="C847" s="6">
        <v>1</v>
      </c>
      <c r="D847" s="4" t="s">
        <v>9</v>
      </c>
      <c r="E847" s="7">
        <v>40000000</v>
      </c>
      <c r="F847" s="7">
        <f t="shared" si="17"/>
        <v>40000000</v>
      </c>
    </row>
    <row r="848" spans="1:6" ht="12.95" customHeight="1">
      <c r="A848" s="4" t="s">
        <v>6</v>
      </c>
      <c r="B848" s="4" t="s">
        <v>335</v>
      </c>
      <c r="C848" s="6">
        <v>1</v>
      </c>
      <c r="D848" s="4" t="s">
        <v>9</v>
      </c>
      <c r="E848" s="7">
        <v>32700000</v>
      </c>
      <c r="F848" s="7">
        <f t="shared" si="17"/>
        <v>32700000</v>
      </c>
    </row>
    <row r="849" spans="1:6" ht="12.95" customHeight="1">
      <c r="A849" s="4" t="s">
        <v>6</v>
      </c>
      <c r="B849" s="4" t="s">
        <v>336</v>
      </c>
      <c r="C849" s="6">
        <v>1</v>
      </c>
      <c r="D849" s="4" t="s">
        <v>9</v>
      </c>
      <c r="E849" s="7">
        <v>26400000</v>
      </c>
      <c r="F849" s="7">
        <f t="shared" si="17"/>
        <v>26400000</v>
      </c>
    </row>
    <row r="850" spans="1:6" ht="12.95" customHeight="1">
      <c r="A850" s="4" t="s">
        <v>6</v>
      </c>
      <c r="B850" s="4" t="s">
        <v>337</v>
      </c>
      <c r="C850" s="6">
        <v>1</v>
      </c>
      <c r="D850" s="4" t="s">
        <v>9</v>
      </c>
      <c r="E850" s="7">
        <v>50000000</v>
      </c>
      <c r="F850" s="7">
        <f t="shared" si="17"/>
        <v>50000000</v>
      </c>
    </row>
    <row r="851" spans="1:6" ht="12.95" customHeight="1">
      <c r="A851" s="4" t="s">
        <v>6</v>
      </c>
      <c r="B851" s="4" t="s">
        <v>338</v>
      </c>
      <c r="C851" s="6">
        <v>1</v>
      </c>
      <c r="D851" s="4" t="s">
        <v>9</v>
      </c>
      <c r="E851" s="7">
        <v>1000000</v>
      </c>
      <c r="F851" s="7">
        <f t="shared" si="17"/>
        <v>1000000</v>
      </c>
    </row>
    <row r="852" spans="1:6" ht="12.95" customHeight="1">
      <c r="A852" s="4" t="s">
        <v>6</v>
      </c>
      <c r="B852" s="4" t="s">
        <v>338</v>
      </c>
      <c r="C852" s="6">
        <v>1</v>
      </c>
      <c r="D852" s="4" t="s">
        <v>9</v>
      </c>
      <c r="E852" s="7">
        <v>1000000</v>
      </c>
      <c r="F852" s="7">
        <f t="shared" si="17"/>
        <v>1000000</v>
      </c>
    </row>
    <row r="853" spans="1:6" ht="12.95" customHeight="1">
      <c r="A853" s="4" t="s">
        <v>6</v>
      </c>
      <c r="B853" s="4" t="s">
        <v>338</v>
      </c>
      <c r="C853" s="6">
        <v>1</v>
      </c>
      <c r="D853" s="4" t="s">
        <v>9</v>
      </c>
      <c r="E853" s="7">
        <v>1000000</v>
      </c>
      <c r="F853" s="7">
        <f t="shared" si="17"/>
        <v>1000000</v>
      </c>
    </row>
    <row r="854" spans="1:6" ht="12.95" customHeight="1">
      <c r="A854" s="4" t="s">
        <v>6</v>
      </c>
      <c r="B854" s="4" t="s">
        <v>338</v>
      </c>
      <c r="C854" s="6">
        <v>1</v>
      </c>
      <c r="D854" s="4" t="s">
        <v>9</v>
      </c>
      <c r="E854" s="7">
        <v>1000000</v>
      </c>
      <c r="F854" s="7">
        <f t="shared" si="17"/>
        <v>1000000</v>
      </c>
    </row>
    <row r="855" spans="1:6" ht="12.95" customHeight="1">
      <c r="A855" s="4" t="s">
        <v>6</v>
      </c>
      <c r="B855" s="4" t="s">
        <v>338</v>
      </c>
      <c r="C855" s="6">
        <v>1</v>
      </c>
      <c r="D855" s="4" t="s">
        <v>9</v>
      </c>
      <c r="E855" s="7">
        <v>1000000</v>
      </c>
      <c r="F855" s="7">
        <f t="shared" si="17"/>
        <v>1000000</v>
      </c>
    </row>
    <row r="856" spans="1:6" ht="12.95" customHeight="1">
      <c r="A856" s="4" t="s">
        <v>6</v>
      </c>
      <c r="B856" s="4" t="s">
        <v>339</v>
      </c>
      <c r="C856" s="6">
        <v>1</v>
      </c>
      <c r="D856" s="4" t="s">
        <v>9</v>
      </c>
      <c r="E856" s="7">
        <v>1000000</v>
      </c>
      <c r="F856" s="7">
        <f t="shared" si="17"/>
        <v>1000000</v>
      </c>
    </row>
    <row r="857" spans="1:6" ht="12.95" customHeight="1">
      <c r="A857" s="4" t="s">
        <v>6</v>
      </c>
      <c r="B857" s="4" t="s">
        <v>339</v>
      </c>
      <c r="C857" s="6">
        <v>1</v>
      </c>
      <c r="D857" s="4" t="s">
        <v>9</v>
      </c>
      <c r="E857" s="7">
        <v>1000000</v>
      </c>
      <c r="F857" s="7">
        <f t="shared" si="17"/>
        <v>1000000</v>
      </c>
    </row>
    <row r="858" spans="1:6" ht="12.95" customHeight="1">
      <c r="A858" s="4" t="s">
        <v>6</v>
      </c>
      <c r="B858" s="4" t="s">
        <v>339</v>
      </c>
      <c r="C858" s="6">
        <v>1</v>
      </c>
      <c r="D858" s="4" t="s">
        <v>9</v>
      </c>
      <c r="E858" s="7">
        <v>1000000</v>
      </c>
      <c r="F858" s="7">
        <f t="shared" si="17"/>
        <v>1000000</v>
      </c>
    </row>
    <row r="859" spans="1:6" ht="12.95" customHeight="1">
      <c r="A859" s="4" t="s">
        <v>6</v>
      </c>
      <c r="B859" s="4" t="s">
        <v>339</v>
      </c>
      <c r="C859" s="6">
        <v>1</v>
      </c>
      <c r="D859" s="4" t="s">
        <v>9</v>
      </c>
      <c r="E859" s="7">
        <v>1000000</v>
      </c>
      <c r="F859" s="7">
        <f t="shared" si="17"/>
        <v>1000000</v>
      </c>
    </row>
    <row r="860" spans="1:6" ht="12.95" customHeight="1">
      <c r="A860" s="4" t="s">
        <v>6</v>
      </c>
      <c r="B860" s="4" t="s">
        <v>339</v>
      </c>
      <c r="C860" s="6">
        <v>1</v>
      </c>
      <c r="D860" s="4" t="s">
        <v>9</v>
      </c>
      <c r="E860" s="7">
        <v>1000000</v>
      </c>
      <c r="F860" s="7">
        <f t="shared" si="17"/>
        <v>1000000</v>
      </c>
    </row>
    <row r="861" spans="1:6" ht="12.95" customHeight="1">
      <c r="A861" s="4" t="s">
        <v>6</v>
      </c>
      <c r="B861" s="4" t="s">
        <v>340</v>
      </c>
      <c r="C861" s="6">
        <v>1</v>
      </c>
      <c r="D861" s="4" t="s">
        <v>9</v>
      </c>
      <c r="E861" s="7">
        <v>1000000</v>
      </c>
      <c r="F861" s="7">
        <f t="shared" si="17"/>
        <v>1000000</v>
      </c>
    </row>
    <row r="862" spans="1:6" ht="12.95" customHeight="1">
      <c r="A862" s="4" t="s">
        <v>6</v>
      </c>
      <c r="B862" s="4" t="s">
        <v>340</v>
      </c>
      <c r="C862" s="6">
        <v>1</v>
      </c>
      <c r="D862" s="4" t="s">
        <v>9</v>
      </c>
      <c r="E862" s="7">
        <v>1000000</v>
      </c>
      <c r="F862" s="7">
        <f t="shared" si="17"/>
        <v>1000000</v>
      </c>
    </row>
    <row r="863" spans="1:6" ht="12.95" customHeight="1">
      <c r="A863" s="4" t="s">
        <v>6</v>
      </c>
      <c r="B863" s="4" t="s">
        <v>340</v>
      </c>
      <c r="C863" s="6">
        <v>1</v>
      </c>
      <c r="D863" s="4" t="s">
        <v>9</v>
      </c>
      <c r="E863" s="7">
        <v>1000000</v>
      </c>
      <c r="F863" s="7">
        <f t="shared" si="17"/>
        <v>1000000</v>
      </c>
    </row>
    <row r="864" spans="1:6" ht="12.95" customHeight="1">
      <c r="A864" s="4" t="s">
        <v>6</v>
      </c>
      <c r="B864" s="4" t="s">
        <v>340</v>
      </c>
      <c r="C864" s="6">
        <v>1</v>
      </c>
      <c r="D864" s="4" t="s">
        <v>9</v>
      </c>
      <c r="E864" s="7">
        <v>1000000</v>
      </c>
      <c r="F864" s="7">
        <f t="shared" si="17"/>
        <v>1000000</v>
      </c>
    </row>
    <row r="865" spans="1:6" ht="12.95" customHeight="1">
      <c r="A865" s="4" t="s">
        <v>6</v>
      </c>
      <c r="B865" s="4" t="s">
        <v>340</v>
      </c>
      <c r="C865" s="6">
        <v>1</v>
      </c>
      <c r="D865" s="4" t="s">
        <v>9</v>
      </c>
      <c r="E865" s="7">
        <v>1000000</v>
      </c>
      <c r="F865" s="7">
        <f t="shared" si="17"/>
        <v>1000000</v>
      </c>
    </row>
    <row r="866" spans="1:6" ht="12.95" customHeight="1">
      <c r="A866" s="4" t="s">
        <v>6</v>
      </c>
      <c r="B866" s="4" t="s">
        <v>341</v>
      </c>
      <c r="C866" s="6">
        <v>1</v>
      </c>
      <c r="D866" s="4" t="s">
        <v>9</v>
      </c>
      <c r="E866" s="7">
        <v>1000000</v>
      </c>
      <c r="F866" s="7">
        <f t="shared" si="17"/>
        <v>1000000</v>
      </c>
    </row>
    <row r="867" spans="1:6" ht="12.95" customHeight="1">
      <c r="A867" s="4" t="s">
        <v>6</v>
      </c>
      <c r="B867" s="4" t="s">
        <v>341</v>
      </c>
      <c r="C867" s="6">
        <v>1</v>
      </c>
      <c r="D867" s="4" t="s">
        <v>9</v>
      </c>
      <c r="E867" s="7">
        <v>1000000</v>
      </c>
      <c r="F867" s="7">
        <f t="shared" si="17"/>
        <v>1000000</v>
      </c>
    </row>
    <row r="868" spans="1:6" ht="12.95" customHeight="1">
      <c r="A868" s="4" t="s">
        <v>6</v>
      </c>
      <c r="B868" s="4" t="s">
        <v>341</v>
      </c>
      <c r="C868" s="6">
        <v>1</v>
      </c>
      <c r="D868" s="4" t="s">
        <v>9</v>
      </c>
      <c r="E868" s="7">
        <v>1000000</v>
      </c>
      <c r="F868" s="7">
        <f t="shared" si="17"/>
        <v>1000000</v>
      </c>
    </row>
    <row r="869" spans="1:6" ht="12.95" customHeight="1">
      <c r="A869" s="4" t="s">
        <v>6</v>
      </c>
      <c r="B869" s="4" t="s">
        <v>341</v>
      </c>
      <c r="C869" s="6">
        <v>1</v>
      </c>
      <c r="D869" s="4" t="s">
        <v>9</v>
      </c>
      <c r="E869" s="7">
        <v>1000000</v>
      </c>
      <c r="F869" s="7">
        <f t="shared" si="17"/>
        <v>1000000</v>
      </c>
    </row>
    <row r="870" spans="1:6" ht="12.95" customHeight="1">
      <c r="A870" s="4" t="s">
        <v>6</v>
      </c>
      <c r="B870" s="4" t="s">
        <v>341</v>
      </c>
      <c r="C870" s="6">
        <v>1</v>
      </c>
      <c r="D870" s="4" t="s">
        <v>9</v>
      </c>
      <c r="E870" s="7">
        <v>1000000</v>
      </c>
      <c r="F870" s="7">
        <f t="shared" si="17"/>
        <v>1000000</v>
      </c>
    </row>
    <row r="871" spans="1:6" ht="12.95" customHeight="1">
      <c r="A871" s="4" t="s">
        <v>6</v>
      </c>
      <c r="B871" s="4" t="s">
        <v>341</v>
      </c>
      <c r="C871" s="6">
        <v>1</v>
      </c>
      <c r="D871" s="4" t="s">
        <v>9</v>
      </c>
      <c r="E871" s="7">
        <v>1000000</v>
      </c>
      <c r="F871" s="7">
        <f t="shared" si="17"/>
        <v>1000000</v>
      </c>
    </row>
    <row r="872" spans="1:6" ht="12.95" customHeight="1">
      <c r="A872" s="4" t="s">
        <v>6</v>
      </c>
      <c r="B872" s="4" t="s">
        <v>342</v>
      </c>
      <c r="C872" s="6">
        <v>6</v>
      </c>
      <c r="D872" s="4" t="s">
        <v>343</v>
      </c>
      <c r="E872" s="7">
        <v>700000</v>
      </c>
      <c r="F872" s="7">
        <f t="shared" si="17"/>
        <v>4200000</v>
      </c>
    </row>
    <row r="873" spans="1:6" ht="12.95" customHeight="1">
      <c r="A873" s="4" t="s">
        <v>6</v>
      </c>
      <c r="B873" s="4" t="s">
        <v>342</v>
      </c>
      <c r="C873" s="6">
        <v>1</v>
      </c>
      <c r="D873" s="4" t="s">
        <v>9</v>
      </c>
      <c r="E873" s="7">
        <v>800000</v>
      </c>
      <c r="F873" s="7">
        <f t="shared" si="17"/>
        <v>800000</v>
      </c>
    </row>
    <row r="874" spans="1:6" ht="12.95" customHeight="1">
      <c r="A874" s="4" t="s">
        <v>6</v>
      </c>
      <c r="B874" s="4" t="s">
        <v>344</v>
      </c>
      <c r="C874" s="6">
        <v>1</v>
      </c>
      <c r="D874" s="4" t="s">
        <v>9</v>
      </c>
      <c r="E874" s="7">
        <v>160487</v>
      </c>
      <c r="F874" s="7">
        <f t="shared" si="17"/>
        <v>160487</v>
      </c>
    </row>
    <row r="875" spans="1:6" ht="12.95" customHeight="1">
      <c r="A875" s="4" t="s">
        <v>6</v>
      </c>
      <c r="B875" s="4" t="s">
        <v>345</v>
      </c>
      <c r="C875" s="6">
        <v>6</v>
      </c>
      <c r="D875" s="4" t="s">
        <v>24</v>
      </c>
      <c r="E875" s="7">
        <v>152</v>
      </c>
      <c r="F875" s="7">
        <f t="shared" si="17"/>
        <v>912</v>
      </c>
    </row>
    <row r="876" spans="1:6" ht="12.95" customHeight="1">
      <c r="A876" s="4" t="s">
        <v>6</v>
      </c>
      <c r="B876" s="4" t="s">
        <v>346</v>
      </c>
      <c r="C876" s="6">
        <v>15</v>
      </c>
      <c r="D876" s="4" t="s">
        <v>24</v>
      </c>
      <c r="E876" s="7">
        <v>207</v>
      </c>
      <c r="F876" s="7">
        <f t="shared" si="17"/>
        <v>3105</v>
      </c>
    </row>
    <row r="877" spans="1:6" ht="12.95" customHeight="1">
      <c r="A877" s="4" t="s">
        <v>6</v>
      </c>
      <c r="B877" s="4" t="s">
        <v>347</v>
      </c>
      <c r="C877" s="6">
        <v>4</v>
      </c>
      <c r="D877" s="4" t="s">
        <v>24</v>
      </c>
      <c r="E877" s="7">
        <v>40548</v>
      </c>
      <c r="F877" s="7">
        <f t="shared" si="17"/>
        <v>162192</v>
      </c>
    </row>
    <row r="878" spans="1:6" ht="12.95" customHeight="1">
      <c r="A878" s="4" t="s">
        <v>6</v>
      </c>
      <c r="B878" s="4" t="s">
        <v>348</v>
      </c>
      <c r="C878" s="6">
        <v>15</v>
      </c>
      <c r="D878" s="4" t="s">
        <v>24</v>
      </c>
      <c r="E878" s="7">
        <v>212</v>
      </c>
      <c r="F878" s="7">
        <f t="shared" si="17"/>
        <v>3180</v>
      </c>
    </row>
    <row r="879" spans="1:6" ht="12.95" customHeight="1">
      <c r="A879" s="4" t="s">
        <v>6</v>
      </c>
      <c r="B879" s="4" t="s">
        <v>348</v>
      </c>
      <c r="C879" s="6">
        <v>15</v>
      </c>
      <c r="D879" s="4" t="s">
        <v>24</v>
      </c>
      <c r="E879" s="7">
        <v>212</v>
      </c>
      <c r="F879" s="7">
        <f t="shared" si="17"/>
        <v>3180</v>
      </c>
    </row>
    <row r="880" spans="1:6" ht="12.95" customHeight="1">
      <c r="A880" s="4" t="s">
        <v>6</v>
      </c>
      <c r="B880" s="4" t="s">
        <v>348</v>
      </c>
      <c r="C880" s="6">
        <v>10</v>
      </c>
      <c r="D880" s="4" t="s">
        <v>24</v>
      </c>
      <c r="E880" s="7">
        <v>212</v>
      </c>
      <c r="F880" s="7">
        <f t="shared" si="17"/>
        <v>2120</v>
      </c>
    </row>
    <row r="881" spans="1:6" ht="12.95" customHeight="1">
      <c r="A881" s="4" t="s">
        <v>6</v>
      </c>
      <c r="B881" s="4" t="s">
        <v>349</v>
      </c>
      <c r="C881" s="6">
        <v>2</v>
      </c>
      <c r="D881" s="4" t="s">
        <v>24</v>
      </c>
      <c r="E881" s="7">
        <v>2968</v>
      </c>
      <c r="F881" s="7">
        <f t="shared" ref="F881:F921" si="18">C881*E881</f>
        <v>5936</v>
      </c>
    </row>
    <row r="882" spans="1:6" ht="12.95" customHeight="1">
      <c r="A882" s="4" t="s">
        <v>6</v>
      </c>
      <c r="B882" s="4" t="s">
        <v>350</v>
      </c>
      <c r="C882" s="6">
        <v>5</v>
      </c>
      <c r="D882" s="4" t="s">
        <v>24</v>
      </c>
      <c r="E882" s="7">
        <v>13190</v>
      </c>
      <c r="F882" s="7">
        <f t="shared" si="18"/>
        <v>65950</v>
      </c>
    </row>
    <row r="883" spans="1:6" ht="12.95" customHeight="1">
      <c r="A883" s="4" t="s">
        <v>6</v>
      </c>
      <c r="B883" s="4" t="s">
        <v>351</v>
      </c>
      <c r="C883" s="6">
        <v>100</v>
      </c>
      <c r="D883" s="4" t="s">
        <v>24</v>
      </c>
      <c r="E883" s="7">
        <v>1539</v>
      </c>
      <c r="F883" s="7">
        <f t="shared" si="18"/>
        <v>153900</v>
      </c>
    </row>
    <row r="884" spans="1:6" ht="12.95" customHeight="1">
      <c r="A884" s="4" t="s">
        <v>6</v>
      </c>
      <c r="B884" s="4" t="s">
        <v>351</v>
      </c>
      <c r="C884" s="6">
        <v>5</v>
      </c>
      <c r="D884" s="4" t="s">
        <v>24</v>
      </c>
      <c r="E884" s="7">
        <v>1539</v>
      </c>
      <c r="F884" s="7">
        <f t="shared" si="18"/>
        <v>7695</v>
      </c>
    </row>
    <row r="885" spans="1:6" ht="12.95" customHeight="1">
      <c r="A885" s="4" t="s">
        <v>6</v>
      </c>
      <c r="B885" s="4" t="s">
        <v>352</v>
      </c>
      <c r="C885" s="6">
        <v>40</v>
      </c>
      <c r="D885" s="4" t="s">
        <v>235</v>
      </c>
      <c r="E885" s="7">
        <v>50947</v>
      </c>
      <c r="F885" s="7">
        <f t="shared" si="18"/>
        <v>2037880</v>
      </c>
    </row>
    <row r="886" spans="1:6" ht="12.95" customHeight="1">
      <c r="A886" s="4" t="s">
        <v>6</v>
      </c>
      <c r="B886" s="4" t="s">
        <v>8</v>
      </c>
      <c r="C886" s="6">
        <v>1</v>
      </c>
      <c r="D886" s="4" t="s">
        <v>9</v>
      </c>
      <c r="E886" s="7">
        <v>30000000</v>
      </c>
      <c r="F886" s="7">
        <f t="shared" si="18"/>
        <v>30000000</v>
      </c>
    </row>
    <row r="887" spans="1:6" ht="12.95" customHeight="1">
      <c r="A887" s="4" t="s">
        <v>6</v>
      </c>
      <c r="B887" s="4" t="s">
        <v>353</v>
      </c>
      <c r="C887" s="6">
        <v>1</v>
      </c>
      <c r="D887" s="4" t="s">
        <v>9</v>
      </c>
      <c r="E887" s="7">
        <v>11000000</v>
      </c>
      <c r="F887" s="7">
        <f t="shared" si="18"/>
        <v>11000000</v>
      </c>
    </row>
    <row r="888" spans="1:6" ht="12.95" customHeight="1">
      <c r="A888" s="4" t="s">
        <v>6</v>
      </c>
      <c r="B888" s="4" t="s">
        <v>354</v>
      </c>
      <c r="C888" s="6">
        <v>4</v>
      </c>
      <c r="D888" s="4" t="s">
        <v>24</v>
      </c>
      <c r="E888" s="7">
        <v>150479</v>
      </c>
      <c r="F888" s="7">
        <f t="shared" si="18"/>
        <v>601916</v>
      </c>
    </row>
    <row r="889" spans="1:6" ht="12.95" customHeight="1">
      <c r="A889" s="4" t="s">
        <v>6</v>
      </c>
      <c r="B889" s="4" t="s">
        <v>355</v>
      </c>
      <c r="C889" s="6">
        <v>4</v>
      </c>
      <c r="D889" s="4" t="s">
        <v>24</v>
      </c>
      <c r="E889" s="7">
        <v>70554</v>
      </c>
      <c r="F889" s="7">
        <f t="shared" si="18"/>
        <v>282216</v>
      </c>
    </row>
    <row r="890" spans="1:6" ht="12.95" customHeight="1">
      <c r="A890" s="4" t="s">
        <v>6</v>
      </c>
      <c r="B890" s="4" t="s">
        <v>356</v>
      </c>
      <c r="C890" s="6">
        <v>2</v>
      </c>
      <c r="D890" s="4" t="s">
        <v>24</v>
      </c>
      <c r="E890" s="7">
        <v>241136</v>
      </c>
      <c r="F890" s="7">
        <f t="shared" si="18"/>
        <v>482272</v>
      </c>
    </row>
    <row r="891" spans="1:6" ht="12.95" customHeight="1">
      <c r="A891" s="4" t="s">
        <v>6</v>
      </c>
      <c r="B891" s="4" t="s">
        <v>357</v>
      </c>
      <c r="C891" s="6">
        <v>4</v>
      </c>
      <c r="D891" s="4" t="s">
        <v>24</v>
      </c>
      <c r="E891" s="7">
        <v>280100</v>
      </c>
      <c r="F891" s="7">
        <f t="shared" si="18"/>
        <v>1120400</v>
      </c>
    </row>
    <row r="892" spans="1:6" ht="12.95" customHeight="1">
      <c r="A892" s="4" t="s">
        <v>6</v>
      </c>
      <c r="B892" s="4" t="s">
        <v>357</v>
      </c>
      <c r="C892" s="6">
        <v>2</v>
      </c>
      <c r="D892" s="4" t="s">
        <v>24</v>
      </c>
      <c r="E892" s="7">
        <v>280100</v>
      </c>
      <c r="F892" s="7">
        <f t="shared" si="18"/>
        <v>560200</v>
      </c>
    </row>
    <row r="893" spans="1:6" ht="12.95" customHeight="1">
      <c r="A893" s="4" t="s">
        <v>6</v>
      </c>
      <c r="B893" s="4" t="s">
        <v>358</v>
      </c>
      <c r="C893" s="6">
        <v>2</v>
      </c>
      <c r="D893" s="4" t="s">
        <v>24</v>
      </c>
      <c r="E893" s="7">
        <v>508558</v>
      </c>
      <c r="F893" s="7">
        <f t="shared" si="18"/>
        <v>1017116</v>
      </c>
    </row>
    <row r="894" spans="1:6" ht="12.95" customHeight="1">
      <c r="A894" s="4" t="s">
        <v>6</v>
      </c>
      <c r="B894" s="4" t="s">
        <v>359</v>
      </c>
      <c r="C894" s="6">
        <v>4</v>
      </c>
      <c r="D894" s="4" t="s">
        <v>24</v>
      </c>
      <c r="E894" s="7">
        <v>108169</v>
      </c>
      <c r="F894" s="7">
        <f t="shared" si="18"/>
        <v>432676</v>
      </c>
    </row>
    <row r="895" spans="1:6" ht="12.95" customHeight="1">
      <c r="A895" s="4" t="s">
        <v>6</v>
      </c>
      <c r="B895" s="4" t="s">
        <v>359</v>
      </c>
      <c r="C895" s="6">
        <v>2</v>
      </c>
      <c r="D895" s="4" t="s">
        <v>24</v>
      </c>
      <c r="E895" s="7">
        <v>108169</v>
      </c>
      <c r="F895" s="7">
        <f t="shared" si="18"/>
        <v>216338</v>
      </c>
    </row>
    <row r="896" spans="1:6" ht="12.95" customHeight="1">
      <c r="A896" s="4" t="s">
        <v>6</v>
      </c>
      <c r="B896" s="4" t="s">
        <v>360</v>
      </c>
      <c r="C896" s="6">
        <v>5</v>
      </c>
      <c r="D896" s="4" t="s">
        <v>24</v>
      </c>
      <c r="E896" s="7">
        <v>423077</v>
      </c>
      <c r="F896" s="7">
        <f t="shared" si="18"/>
        <v>2115385</v>
      </c>
    </row>
    <row r="897" spans="1:6" ht="12.95" customHeight="1">
      <c r="A897" s="4" t="s">
        <v>6</v>
      </c>
      <c r="B897" s="4" t="s">
        <v>361</v>
      </c>
      <c r="C897" s="6">
        <v>3</v>
      </c>
      <c r="D897" s="4" t="s">
        <v>24</v>
      </c>
      <c r="E897" s="7">
        <v>358103</v>
      </c>
      <c r="F897" s="7">
        <f t="shared" si="18"/>
        <v>1074309</v>
      </c>
    </row>
    <row r="898" spans="1:6" ht="12.95" customHeight="1">
      <c r="A898" s="4" t="s">
        <v>6</v>
      </c>
      <c r="B898" s="4" t="s">
        <v>362</v>
      </c>
      <c r="C898" s="6">
        <v>3</v>
      </c>
      <c r="D898" s="4" t="s">
        <v>24</v>
      </c>
      <c r="E898" s="7">
        <v>226643</v>
      </c>
      <c r="F898" s="7">
        <f t="shared" si="18"/>
        <v>679929</v>
      </c>
    </row>
    <row r="899" spans="1:6" ht="12.95" customHeight="1">
      <c r="A899" s="4" t="s">
        <v>6</v>
      </c>
      <c r="B899" s="4" t="s">
        <v>363</v>
      </c>
      <c r="C899" s="6">
        <v>3</v>
      </c>
      <c r="D899" s="4" t="s">
        <v>24</v>
      </c>
      <c r="E899" s="7">
        <v>358103</v>
      </c>
      <c r="F899" s="7">
        <f t="shared" si="18"/>
        <v>1074309</v>
      </c>
    </row>
    <row r="900" spans="1:6" ht="12.95" customHeight="1">
      <c r="A900" s="4" t="s">
        <v>6</v>
      </c>
      <c r="B900" s="4" t="s">
        <v>364</v>
      </c>
      <c r="C900" s="6">
        <v>3</v>
      </c>
      <c r="D900" s="4" t="s">
        <v>24</v>
      </c>
      <c r="E900" s="7">
        <v>358103</v>
      </c>
      <c r="F900" s="7">
        <f t="shared" si="18"/>
        <v>1074309</v>
      </c>
    </row>
    <row r="901" spans="1:6" ht="12.95" customHeight="1">
      <c r="A901" s="4" t="s">
        <v>6</v>
      </c>
      <c r="B901" s="4" t="s">
        <v>365</v>
      </c>
      <c r="C901" s="6">
        <v>1</v>
      </c>
      <c r="D901" s="4" t="s">
        <v>9</v>
      </c>
      <c r="E901" s="7">
        <v>538462</v>
      </c>
      <c r="F901" s="7">
        <f t="shared" si="18"/>
        <v>538462</v>
      </c>
    </row>
    <row r="902" spans="1:6" ht="12.95" customHeight="1">
      <c r="A902" s="4" t="s">
        <v>6</v>
      </c>
      <c r="B902" s="4" t="s">
        <v>366</v>
      </c>
      <c r="C902" s="6">
        <v>3</v>
      </c>
      <c r="D902" s="4" t="s">
        <v>24</v>
      </c>
      <c r="E902" s="7">
        <v>226924</v>
      </c>
      <c r="F902" s="7">
        <f t="shared" si="18"/>
        <v>680772</v>
      </c>
    </row>
    <row r="903" spans="1:6" ht="12.95" customHeight="1">
      <c r="A903" s="4" t="s">
        <v>6</v>
      </c>
      <c r="B903" s="4" t="s">
        <v>367</v>
      </c>
      <c r="C903" s="6">
        <v>2</v>
      </c>
      <c r="D903" s="4" t="s">
        <v>24</v>
      </c>
      <c r="E903" s="7">
        <v>948802</v>
      </c>
      <c r="F903" s="7">
        <f t="shared" si="18"/>
        <v>1897604</v>
      </c>
    </row>
    <row r="904" spans="1:6" ht="12.95" customHeight="1">
      <c r="A904" s="4" t="s">
        <v>6</v>
      </c>
      <c r="B904" s="4" t="s">
        <v>368</v>
      </c>
      <c r="C904" s="6">
        <v>1</v>
      </c>
      <c r="D904" s="4" t="s">
        <v>9</v>
      </c>
      <c r="E904" s="7">
        <v>215385</v>
      </c>
      <c r="F904" s="7">
        <f t="shared" si="18"/>
        <v>215385</v>
      </c>
    </row>
    <row r="905" spans="1:6" ht="12.95" customHeight="1">
      <c r="A905" s="4" t="s">
        <v>6</v>
      </c>
      <c r="B905" s="4" t="s">
        <v>369</v>
      </c>
      <c r="C905" s="6">
        <v>5</v>
      </c>
      <c r="D905" s="4" t="s">
        <v>24</v>
      </c>
      <c r="E905" s="7">
        <v>386539</v>
      </c>
      <c r="F905" s="7">
        <f t="shared" si="18"/>
        <v>1932695</v>
      </c>
    </row>
    <row r="906" spans="1:6" ht="12.95" customHeight="1">
      <c r="A906" s="4" t="s">
        <v>6</v>
      </c>
      <c r="B906" s="4" t="s">
        <v>370</v>
      </c>
      <c r="C906" s="6">
        <v>7</v>
      </c>
      <c r="D906" s="4" t="s">
        <v>24</v>
      </c>
      <c r="E906" s="7">
        <v>417491</v>
      </c>
      <c r="F906" s="7">
        <f t="shared" si="18"/>
        <v>2922437</v>
      </c>
    </row>
    <row r="907" spans="1:6" ht="12.95" customHeight="1">
      <c r="A907" s="4" t="s">
        <v>6</v>
      </c>
      <c r="B907" s="4" t="s">
        <v>370</v>
      </c>
      <c r="C907" s="6">
        <v>2</v>
      </c>
      <c r="D907" s="4" t="s">
        <v>24</v>
      </c>
      <c r="E907" s="7">
        <v>417491</v>
      </c>
      <c r="F907" s="7">
        <f t="shared" si="18"/>
        <v>834982</v>
      </c>
    </row>
    <row r="908" spans="1:6" ht="12.95" customHeight="1">
      <c r="A908" s="4" t="s">
        <v>6</v>
      </c>
      <c r="B908" s="4" t="s">
        <v>371</v>
      </c>
      <c r="C908" s="6">
        <v>24</v>
      </c>
      <c r="D908" s="4" t="s">
        <v>46</v>
      </c>
      <c r="E908" s="7">
        <v>3640</v>
      </c>
      <c r="F908" s="7">
        <f t="shared" si="18"/>
        <v>87360</v>
      </c>
    </row>
    <row r="909" spans="1:6" ht="12.95" customHeight="1">
      <c r="A909" s="4" t="s">
        <v>6</v>
      </c>
      <c r="B909" s="4" t="s">
        <v>371</v>
      </c>
      <c r="C909" s="6">
        <v>1</v>
      </c>
      <c r="D909" s="4" t="s">
        <v>9</v>
      </c>
      <c r="E909" s="7">
        <v>80000</v>
      </c>
      <c r="F909" s="7">
        <f t="shared" si="18"/>
        <v>80000</v>
      </c>
    </row>
    <row r="910" spans="1:6" ht="12.95" customHeight="1">
      <c r="A910" s="4" t="s">
        <v>6</v>
      </c>
      <c r="B910" s="4" t="s">
        <v>372</v>
      </c>
      <c r="C910" s="6">
        <v>60</v>
      </c>
      <c r="D910" s="4" t="s">
        <v>24</v>
      </c>
      <c r="E910" s="7">
        <v>1443</v>
      </c>
      <c r="F910" s="7">
        <f t="shared" si="18"/>
        <v>86580</v>
      </c>
    </row>
    <row r="911" spans="1:6" ht="12.95" customHeight="1">
      <c r="A911" s="4" t="s">
        <v>6</v>
      </c>
      <c r="B911" s="4" t="s">
        <v>372</v>
      </c>
      <c r="C911" s="6">
        <v>1</v>
      </c>
      <c r="D911" s="4" t="s">
        <v>9</v>
      </c>
      <c r="E911" s="7">
        <v>80000</v>
      </c>
      <c r="F911" s="7">
        <f t="shared" si="18"/>
        <v>80000</v>
      </c>
    </row>
    <row r="912" spans="1:6" ht="12.95" customHeight="1">
      <c r="A912" s="4" t="s">
        <v>6</v>
      </c>
      <c r="B912" s="4" t="s">
        <v>373</v>
      </c>
      <c r="C912" s="6">
        <v>12</v>
      </c>
      <c r="D912" s="4" t="s">
        <v>237</v>
      </c>
      <c r="E912" s="7">
        <v>7311</v>
      </c>
      <c r="F912" s="7">
        <f t="shared" si="18"/>
        <v>87732</v>
      </c>
    </row>
    <row r="913" spans="1:6" ht="12.95" customHeight="1">
      <c r="A913" s="4" t="s">
        <v>6</v>
      </c>
      <c r="B913" s="4" t="s">
        <v>373</v>
      </c>
      <c r="C913" s="6">
        <v>1</v>
      </c>
      <c r="D913" s="4" t="s">
        <v>9</v>
      </c>
      <c r="E913" s="7">
        <v>80000</v>
      </c>
      <c r="F913" s="7">
        <f t="shared" si="18"/>
        <v>80000</v>
      </c>
    </row>
    <row r="914" spans="1:6" ht="12.95" customHeight="1">
      <c r="A914" s="4" t="s">
        <v>6</v>
      </c>
      <c r="B914" s="4" t="s">
        <v>374</v>
      </c>
      <c r="C914" s="6">
        <v>10</v>
      </c>
      <c r="D914" s="4" t="s">
        <v>237</v>
      </c>
      <c r="E914" s="7">
        <v>9050</v>
      </c>
      <c r="F914" s="7">
        <f t="shared" si="18"/>
        <v>90500</v>
      </c>
    </row>
    <row r="915" spans="1:6" ht="12.95" customHeight="1">
      <c r="A915" s="4" t="s">
        <v>6</v>
      </c>
      <c r="B915" s="4" t="s">
        <v>374</v>
      </c>
      <c r="C915" s="6">
        <v>1</v>
      </c>
      <c r="D915" s="4" t="s">
        <v>9</v>
      </c>
      <c r="E915" s="7">
        <v>80000</v>
      </c>
      <c r="F915" s="7">
        <f t="shared" si="18"/>
        <v>80000</v>
      </c>
    </row>
    <row r="916" spans="1:6" ht="12.95" customHeight="1">
      <c r="A916" s="4" t="s">
        <v>6</v>
      </c>
      <c r="B916" s="4" t="s">
        <v>375</v>
      </c>
      <c r="C916" s="6">
        <v>2</v>
      </c>
      <c r="D916" s="4"/>
      <c r="E916" s="7">
        <v>45500</v>
      </c>
      <c r="F916" s="7">
        <f t="shared" si="18"/>
        <v>91000</v>
      </c>
    </row>
    <row r="917" spans="1:6" ht="12.95" customHeight="1">
      <c r="A917" s="4" t="s">
        <v>6</v>
      </c>
      <c r="B917" s="4" t="s">
        <v>376</v>
      </c>
      <c r="C917" s="6">
        <v>2</v>
      </c>
      <c r="D917" s="4"/>
      <c r="E917" s="7">
        <v>45500</v>
      </c>
      <c r="F917" s="7">
        <f t="shared" si="18"/>
        <v>91000</v>
      </c>
    </row>
    <row r="918" spans="1:6" ht="12.95" customHeight="1">
      <c r="A918" s="4" t="s">
        <v>6</v>
      </c>
      <c r="B918" s="4" t="s">
        <v>377</v>
      </c>
      <c r="C918" s="6">
        <v>2</v>
      </c>
      <c r="D918" s="4"/>
      <c r="E918" s="7">
        <v>45500</v>
      </c>
      <c r="F918" s="7">
        <f t="shared" si="18"/>
        <v>91000</v>
      </c>
    </row>
    <row r="919" spans="1:6" ht="12.95" customHeight="1">
      <c r="A919" s="4" t="s">
        <v>6</v>
      </c>
      <c r="B919" s="4" t="s">
        <v>378</v>
      </c>
      <c r="C919" s="6">
        <v>2</v>
      </c>
      <c r="D919" s="4"/>
      <c r="E919" s="7">
        <v>45500</v>
      </c>
      <c r="F919" s="7">
        <f t="shared" si="18"/>
        <v>91000</v>
      </c>
    </row>
    <row r="920" spans="1:6" ht="12.95" customHeight="1">
      <c r="A920" s="4" t="s">
        <v>6</v>
      </c>
      <c r="B920" s="4" t="s">
        <v>379</v>
      </c>
      <c r="C920" s="6">
        <v>6</v>
      </c>
      <c r="D920" s="4" t="s">
        <v>24</v>
      </c>
      <c r="E920" s="7">
        <v>486180</v>
      </c>
      <c r="F920" s="7">
        <f t="shared" si="18"/>
        <v>2917080</v>
      </c>
    </row>
    <row r="921" spans="1:6" ht="12.95" customHeight="1">
      <c r="A921" s="4" t="s">
        <v>6</v>
      </c>
      <c r="B921" s="4" t="s">
        <v>379</v>
      </c>
      <c r="C921" s="6">
        <v>3</v>
      </c>
      <c r="D921" s="4" t="s">
        <v>24</v>
      </c>
      <c r="E921" s="7">
        <v>486180</v>
      </c>
      <c r="F921" s="7">
        <f t="shared" si="18"/>
        <v>1458540</v>
      </c>
    </row>
    <row r="922" spans="1:6" ht="12.95" customHeight="1">
      <c r="A922" s="4" t="s">
        <v>6</v>
      </c>
      <c r="B922" s="12" t="s">
        <v>380</v>
      </c>
      <c r="C922" s="6">
        <v>1</v>
      </c>
      <c r="D922" s="4" t="s">
        <v>9</v>
      </c>
      <c r="E922" s="7">
        <v>25000000</v>
      </c>
      <c r="F922" s="7">
        <f>C922*E922</f>
        <v>25000000</v>
      </c>
    </row>
    <row r="923" spans="1:6" ht="12.95" customHeight="1">
      <c r="A923" s="4" t="s">
        <v>6</v>
      </c>
      <c r="B923" s="4" t="s">
        <v>381</v>
      </c>
      <c r="C923" s="6">
        <v>1</v>
      </c>
      <c r="D923" s="4" t="s">
        <v>9</v>
      </c>
      <c r="E923" s="7">
        <v>4500000</v>
      </c>
      <c r="F923" s="7">
        <f t="shared" ref="F923:F939" si="19">C923*E923</f>
        <v>4500000</v>
      </c>
    </row>
    <row r="924" spans="1:6" ht="12.95" customHeight="1">
      <c r="A924" s="4" t="s">
        <v>6</v>
      </c>
      <c r="B924" s="4" t="s">
        <v>382</v>
      </c>
      <c r="C924" s="6">
        <v>1</v>
      </c>
      <c r="D924" s="4" t="s">
        <v>9</v>
      </c>
      <c r="E924" s="7">
        <v>1000000</v>
      </c>
      <c r="F924" s="7">
        <f t="shared" si="19"/>
        <v>1000000</v>
      </c>
    </row>
    <row r="925" spans="1:6" ht="12.95" customHeight="1">
      <c r="A925" s="4" t="s">
        <v>6</v>
      </c>
      <c r="B925" s="4" t="s">
        <v>382</v>
      </c>
      <c r="C925" s="6">
        <v>1</v>
      </c>
      <c r="D925" s="4" t="s">
        <v>9</v>
      </c>
      <c r="E925" s="7">
        <v>1000000</v>
      </c>
      <c r="F925" s="7">
        <f t="shared" si="19"/>
        <v>1000000</v>
      </c>
    </row>
    <row r="926" spans="1:6" ht="12.95" customHeight="1">
      <c r="A926" s="4" t="s">
        <v>6</v>
      </c>
      <c r="B926" s="4" t="s">
        <v>382</v>
      </c>
      <c r="C926" s="6">
        <v>1</v>
      </c>
      <c r="D926" s="4" t="s">
        <v>9</v>
      </c>
      <c r="E926" s="7">
        <v>1000000</v>
      </c>
      <c r="F926" s="7">
        <f t="shared" si="19"/>
        <v>1000000</v>
      </c>
    </row>
    <row r="927" spans="1:6" ht="12.95" customHeight="1">
      <c r="A927" s="4" t="s">
        <v>6</v>
      </c>
      <c r="B927" s="4" t="s">
        <v>382</v>
      </c>
      <c r="C927" s="6">
        <v>1</v>
      </c>
      <c r="D927" s="4" t="s">
        <v>9</v>
      </c>
      <c r="E927" s="7">
        <v>1000000</v>
      </c>
      <c r="F927" s="7">
        <f t="shared" si="19"/>
        <v>1000000</v>
      </c>
    </row>
    <row r="928" spans="1:6" ht="12.95" customHeight="1">
      <c r="A928" s="4" t="s">
        <v>6</v>
      </c>
      <c r="B928" s="4" t="s">
        <v>383</v>
      </c>
      <c r="C928" s="6">
        <v>1</v>
      </c>
      <c r="D928" s="4" t="s">
        <v>9</v>
      </c>
      <c r="E928" s="7">
        <v>1000000</v>
      </c>
      <c r="F928" s="7">
        <v>1000000</v>
      </c>
    </row>
    <row r="929" spans="1:6" s="13" customFormat="1" ht="12.95" customHeight="1">
      <c r="A929" s="4" t="s">
        <v>6</v>
      </c>
      <c r="B929" s="4" t="s">
        <v>384</v>
      </c>
      <c r="C929" s="6">
        <v>1</v>
      </c>
      <c r="D929" s="4" t="s">
        <v>9</v>
      </c>
      <c r="E929" s="7">
        <v>8000000</v>
      </c>
      <c r="F929" s="7">
        <f t="shared" si="19"/>
        <v>8000000</v>
      </c>
    </row>
    <row r="930" spans="1:6" ht="12.95" customHeight="1">
      <c r="A930" s="4" t="s">
        <v>6</v>
      </c>
      <c r="B930" s="4" t="s">
        <v>385</v>
      </c>
      <c r="C930" s="6">
        <v>1</v>
      </c>
      <c r="D930" s="4" t="s">
        <v>9</v>
      </c>
      <c r="E930" s="7">
        <v>20000000</v>
      </c>
      <c r="F930" s="7">
        <f t="shared" si="19"/>
        <v>20000000</v>
      </c>
    </row>
    <row r="931" spans="1:6" ht="12.95" customHeight="1">
      <c r="A931" s="4" t="s">
        <v>6</v>
      </c>
      <c r="B931" s="4" t="s">
        <v>386</v>
      </c>
      <c r="C931" s="6">
        <v>1</v>
      </c>
      <c r="D931" s="4" t="s">
        <v>9</v>
      </c>
      <c r="E931" s="7">
        <v>103490310</v>
      </c>
      <c r="F931" s="7">
        <f t="shared" si="19"/>
        <v>103490310</v>
      </c>
    </row>
    <row r="932" spans="1:6" ht="12.95" customHeight="1">
      <c r="A932" s="4" t="s">
        <v>6</v>
      </c>
      <c r="B932" s="4" t="s">
        <v>387</v>
      </c>
      <c r="C932" s="6">
        <v>1</v>
      </c>
      <c r="D932" s="4" t="s">
        <v>9</v>
      </c>
      <c r="E932" s="7">
        <v>20000000</v>
      </c>
      <c r="F932" s="7">
        <f t="shared" si="19"/>
        <v>20000000</v>
      </c>
    </row>
    <row r="933" spans="1:6" ht="12.95" customHeight="1">
      <c r="A933" s="4" t="s">
        <v>6</v>
      </c>
      <c r="B933" s="4" t="s">
        <v>141</v>
      </c>
      <c r="C933" s="6">
        <v>1</v>
      </c>
      <c r="D933" s="4" t="s">
        <v>9</v>
      </c>
      <c r="E933" s="7">
        <v>22000000</v>
      </c>
      <c r="F933" s="7">
        <f t="shared" si="19"/>
        <v>22000000</v>
      </c>
    </row>
    <row r="934" spans="1:6" ht="12.95" customHeight="1">
      <c r="A934" s="4" t="s">
        <v>6</v>
      </c>
      <c r="B934" s="4" t="s">
        <v>388</v>
      </c>
      <c r="C934" s="6">
        <v>1</v>
      </c>
      <c r="D934" s="4" t="s">
        <v>9</v>
      </c>
      <c r="E934" s="7">
        <f>157000000-10084000</f>
        <v>146916000</v>
      </c>
      <c r="F934" s="7">
        <f t="shared" si="19"/>
        <v>146916000</v>
      </c>
    </row>
    <row r="935" spans="1:6" ht="12.95" customHeight="1">
      <c r="A935" s="4" t="s">
        <v>6</v>
      </c>
      <c r="B935" s="4"/>
      <c r="C935" s="6">
        <v>1</v>
      </c>
      <c r="D935" s="4" t="s">
        <v>9</v>
      </c>
      <c r="E935" s="7">
        <v>28000000</v>
      </c>
      <c r="F935" s="7">
        <f t="shared" si="19"/>
        <v>28000000</v>
      </c>
    </row>
    <row r="936" spans="1:6" ht="12.95" customHeight="1">
      <c r="A936" s="4" t="s">
        <v>6</v>
      </c>
      <c r="B936" s="4"/>
      <c r="C936" s="6">
        <v>1</v>
      </c>
      <c r="D936" s="4" t="s">
        <v>9</v>
      </c>
      <c r="E936" s="7">
        <f>10250000+1550000</f>
        <v>11800000</v>
      </c>
      <c r="F936" s="7">
        <f t="shared" si="19"/>
        <v>11800000</v>
      </c>
    </row>
    <row r="937" spans="1:6" ht="12.95" customHeight="1">
      <c r="A937" s="4" t="s">
        <v>6</v>
      </c>
      <c r="B937" s="14" t="s">
        <v>389</v>
      </c>
      <c r="C937" s="6">
        <v>1</v>
      </c>
      <c r="D937" s="4" t="s">
        <v>9</v>
      </c>
      <c r="E937" s="7">
        <v>10597504</v>
      </c>
      <c r="F937" s="7">
        <f t="shared" si="19"/>
        <v>10597504</v>
      </c>
    </row>
    <row r="938" spans="1:6" ht="12.95" customHeight="1">
      <c r="A938" s="4" t="s">
        <v>6</v>
      </c>
      <c r="B938" s="4" t="s">
        <v>390</v>
      </c>
      <c r="C938" s="6">
        <v>1</v>
      </c>
      <c r="D938" s="4" t="s">
        <v>9</v>
      </c>
      <c r="E938" s="7">
        <v>650000</v>
      </c>
      <c r="F938" s="7">
        <f t="shared" si="19"/>
        <v>650000</v>
      </c>
    </row>
    <row r="939" spans="1:6" ht="12.95" customHeight="1">
      <c r="A939" s="4" t="s">
        <v>6</v>
      </c>
      <c r="B939" s="4" t="s">
        <v>391</v>
      </c>
      <c r="C939" s="6">
        <v>1</v>
      </c>
      <c r="D939" s="4" t="s">
        <v>9</v>
      </c>
      <c r="E939" s="7">
        <f>60000000+24430368</f>
        <v>84430368</v>
      </c>
      <c r="F939" s="7">
        <f t="shared" si="19"/>
        <v>84430368</v>
      </c>
    </row>
    <row r="940" spans="1:6" ht="12.95" customHeight="1">
      <c r="A940" s="5" t="s">
        <v>6</v>
      </c>
      <c r="B940" s="15" t="s">
        <v>392</v>
      </c>
      <c r="C940" s="5">
        <v>3</v>
      </c>
      <c r="D940" s="16" t="s">
        <v>394</v>
      </c>
      <c r="E940" s="9">
        <v>358103</v>
      </c>
      <c r="F940" s="7">
        <f t="shared" ref="F940:F960" si="20">C940*E940</f>
        <v>1074309</v>
      </c>
    </row>
    <row r="941" spans="1:6" ht="12.95" customHeight="1">
      <c r="A941" s="5" t="s">
        <v>6</v>
      </c>
      <c r="B941" s="5" t="s">
        <v>395</v>
      </c>
      <c r="C941" s="5">
        <v>3</v>
      </c>
      <c r="D941" s="16" t="s">
        <v>394</v>
      </c>
      <c r="E941" s="9">
        <v>358103</v>
      </c>
      <c r="F941" s="7">
        <f t="shared" si="20"/>
        <v>1074309</v>
      </c>
    </row>
    <row r="942" spans="1:6" ht="12.95" customHeight="1">
      <c r="A942" s="5" t="s">
        <v>6</v>
      </c>
      <c r="B942" s="5" t="s">
        <v>396</v>
      </c>
      <c r="C942" s="5">
        <v>3</v>
      </c>
      <c r="D942" s="16" t="s">
        <v>394</v>
      </c>
      <c r="E942" s="9">
        <v>358103</v>
      </c>
      <c r="F942" s="7">
        <f t="shared" si="20"/>
        <v>1074309</v>
      </c>
    </row>
    <row r="943" spans="1:6" ht="12.95" customHeight="1">
      <c r="A943" s="5" t="s">
        <v>6</v>
      </c>
      <c r="B943" s="5" t="s">
        <v>397</v>
      </c>
      <c r="C943" s="5">
        <v>3</v>
      </c>
      <c r="D943" s="16" t="s">
        <v>394</v>
      </c>
      <c r="E943" s="9">
        <v>358103</v>
      </c>
      <c r="F943" s="7">
        <f t="shared" si="20"/>
        <v>1074309</v>
      </c>
    </row>
    <row r="944" spans="1:6" ht="12.95" customHeight="1">
      <c r="A944" s="5" t="s">
        <v>6</v>
      </c>
      <c r="B944" s="5" t="s">
        <v>398</v>
      </c>
      <c r="C944" s="5">
        <v>3</v>
      </c>
      <c r="D944" s="16" t="s">
        <v>394</v>
      </c>
      <c r="E944" s="9"/>
      <c r="F944" s="7">
        <v>838680</v>
      </c>
    </row>
    <row r="945" spans="1:6" ht="12.95" customHeight="1">
      <c r="A945" s="5" t="s">
        <v>6</v>
      </c>
      <c r="B945" s="5" t="s">
        <v>398</v>
      </c>
      <c r="C945" s="5">
        <v>3</v>
      </c>
      <c r="D945" s="16" t="s">
        <v>394</v>
      </c>
      <c r="E945" s="9"/>
      <c r="F945" s="7">
        <v>838680</v>
      </c>
    </row>
    <row r="946" spans="1:6" ht="12.95" customHeight="1">
      <c r="A946" s="5" t="s">
        <v>6</v>
      </c>
      <c r="B946" s="5" t="s">
        <v>398</v>
      </c>
      <c r="C946" s="5">
        <v>3</v>
      </c>
      <c r="D946" s="16" t="s">
        <v>394</v>
      </c>
      <c r="E946" s="9"/>
      <c r="F946" s="7">
        <v>838680</v>
      </c>
    </row>
    <row r="947" spans="1:6" ht="12.95" customHeight="1">
      <c r="A947" s="5" t="s">
        <v>6</v>
      </c>
      <c r="B947" s="5" t="s">
        <v>398</v>
      </c>
      <c r="C947" s="5">
        <v>3</v>
      </c>
      <c r="D947" s="16" t="s">
        <v>394</v>
      </c>
      <c r="E947" s="9"/>
      <c r="F947" s="7">
        <v>838680</v>
      </c>
    </row>
    <row r="948" spans="1:6" ht="12.95" customHeight="1">
      <c r="A948" s="5" t="s">
        <v>6</v>
      </c>
      <c r="B948" s="5" t="s">
        <v>399</v>
      </c>
      <c r="C948" s="5">
        <v>2</v>
      </c>
      <c r="D948" s="16" t="s">
        <v>394</v>
      </c>
      <c r="E948" s="9">
        <v>948802</v>
      </c>
      <c r="F948" s="7">
        <f t="shared" si="20"/>
        <v>1897604</v>
      </c>
    </row>
    <row r="949" spans="1:6" ht="12.95" customHeight="1">
      <c r="A949" s="5" t="s">
        <v>6</v>
      </c>
      <c r="B949" s="5" t="s">
        <v>400</v>
      </c>
      <c r="C949" s="5">
        <v>60</v>
      </c>
      <c r="D949" s="16" t="s">
        <v>401</v>
      </c>
      <c r="E949" s="9">
        <v>7474</v>
      </c>
      <c r="F949" s="7">
        <f t="shared" si="20"/>
        <v>448440</v>
      </c>
    </row>
    <row r="950" spans="1:6" ht="12.95" customHeight="1">
      <c r="A950" s="5" t="s">
        <v>6</v>
      </c>
      <c r="B950" s="5" t="s">
        <v>402</v>
      </c>
      <c r="C950" s="5">
        <v>20</v>
      </c>
      <c r="D950" s="16" t="s">
        <v>401</v>
      </c>
      <c r="E950" s="9">
        <v>7474</v>
      </c>
      <c r="F950" s="7">
        <f t="shared" si="20"/>
        <v>149480</v>
      </c>
    </row>
    <row r="951" spans="1:6" ht="12.95" customHeight="1">
      <c r="A951" s="5" t="s">
        <v>6</v>
      </c>
      <c r="B951" s="5" t="s">
        <v>403</v>
      </c>
      <c r="C951" s="5">
        <v>10</v>
      </c>
      <c r="D951" s="16" t="s">
        <v>404</v>
      </c>
      <c r="E951" s="9">
        <v>10776</v>
      </c>
      <c r="F951" s="7">
        <f t="shared" si="20"/>
        <v>107760</v>
      </c>
    </row>
    <row r="952" spans="1:6" ht="12.95" customHeight="1">
      <c r="A952" s="5" t="s">
        <v>6</v>
      </c>
      <c r="B952" s="5" t="s">
        <v>405</v>
      </c>
      <c r="C952" s="5">
        <v>200</v>
      </c>
      <c r="D952" s="16" t="s">
        <v>394</v>
      </c>
      <c r="E952" s="9">
        <v>849</v>
      </c>
      <c r="F952" s="7">
        <f t="shared" si="20"/>
        <v>169800</v>
      </c>
    </row>
    <row r="953" spans="1:6" ht="12.95" customHeight="1">
      <c r="A953" s="5" t="s">
        <v>6</v>
      </c>
      <c r="B953" s="5" t="s">
        <v>406</v>
      </c>
      <c r="C953" s="5">
        <v>5</v>
      </c>
      <c r="D953" s="16" t="s">
        <v>394</v>
      </c>
      <c r="E953" s="9">
        <v>11220</v>
      </c>
      <c r="F953" s="7">
        <f t="shared" si="20"/>
        <v>56100</v>
      </c>
    </row>
    <row r="954" spans="1:6" ht="12.95" customHeight="1">
      <c r="A954" s="5" t="s">
        <v>6</v>
      </c>
      <c r="B954" s="5" t="s">
        <v>407</v>
      </c>
      <c r="C954" s="5">
        <v>2500</v>
      </c>
      <c r="D954" s="16" t="s">
        <v>394</v>
      </c>
      <c r="E954" s="9">
        <v>75</v>
      </c>
      <c r="F954" s="7">
        <f t="shared" si="20"/>
        <v>187500</v>
      </c>
    </row>
    <row r="955" spans="1:6" ht="12.95" customHeight="1">
      <c r="A955" s="5" t="s">
        <v>6</v>
      </c>
      <c r="B955" s="5" t="s">
        <v>408</v>
      </c>
      <c r="C955" s="5">
        <v>5</v>
      </c>
      <c r="D955" s="16" t="s">
        <v>404</v>
      </c>
      <c r="E955" s="9">
        <v>4932</v>
      </c>
      <c r="F955" s="7">
        <f t="shared" si="20"/>
        <v>24660</v>
      </c>
    </row>
    <row r="956" spans="1:6" ht="12.95" customHeight="1">
      <c r="A956" s="5" t="s">
        <v>6</v>
      </c>
      <c r="B956" s="5" t="s">
        <v>409</v>
      </c>
      <c r="C956" s="5">
        <v>70</v>
      </c>
      <c r="D956" s="16" t="s">
        <v>394</v>
      </c>
      <c r="E956" s="9">
        <v>694</v>
      </c>
      <c r="F956" s="7">
        <f t="shared" si="20"/>
        <v>48580</v>
      </c>
    </row>
    <row r="957" spans="1:6" ht="12.95" customHeight="1">
      <c r="A957" s="5" t="s">
        <v>6</v>
      </c>
      <c r="B957" s="5" t="s">
        <v>410</v>
      </c>
      <c r="C957" s="5">
        <v>5</v>
      </c>
      <c r="D957" s="16" t="s">
        <v>404</v>
      </c>
      <c r="E957" s="9">
        <v>819</v>
      </c>
      <c r="F957" s="7">
        <f t="shared" si="20"/>
        <v>4095</v>
      </c>
    </row>
    <row r="958" spans="1:6" ht="12.95" customHeight="1">
      <c r="A958" s="5" t="s">
        <v>6</v>
      </c>
      <c r="B958" s="5" t="s">
        <v>411</v>
      </c>
      <c r="C958" s="5">
        <v>5</v>
      </c>
      <c r="D958" s="16" t="s">
        <v>394</v>
      </c>
      <c r="E958" s="9">
        <v>2552</v>
      </c>
      <c r="F958" s="7">
        <f t="shared" si="20"/>
        <v>12760</v>
      </c>
    </row>
    <row r="959" spans="1:6" ht="12.95" customHeight="1">
      <c r="A959" s="5" t="s">
        <v>6</v>
      </c>
      <c r="B959" s="5" t="s">
        <v>412</v>
      </c>
      <c r="C959" s="5">
        <v>600</v>
      </c>
      <c r="D959" s="16" t="s">
        <v>394</v>
      </c>
      <c r="E959" s="9">
        <v>567</v>
      </c>
      <c r="F959" s="7">
        <f t="shared" si="20"/>
        <v>340200</v>
      </c>
    </row>
    <row r="960" spans="1:6" ht="12.95" customHeight="1">
      <c r="A960" s="4" t="s">
        <v>6</v>
      </c>
      <c r="B960" s="5" t="s">
        <v>413</v>
      </c>
      <c r="C960" s="6">
        <v>1</v>
      </c>
      <c r="D960" s="4" t="s">
        <v>9</v>
      </c>
      <c r="E960" s="7">
        <v>5500000</v>
      </c>
      <c r="F960" s="7">
        <f t="shared" si="20"/>
        <v>5500000</v>
      </c>
    </row>
    <row r="961" spans="1:6" ht="12.95" customHeight="1">
      <c r="A961" s="5" t="s">
        <v>6</v>
      </c>
      <c r="B961" s="5" t="s">
        <v>414</v>
      </c>
      <c r="C961" s="17">
        <v>289</v>
      </c>
      <c r="D961" s="11" t="s">
        <v>415</v>
      </c>
      <c r="E961" s="18">
        <v>258687</v>
      </c>
      <c r="F961" s="7">
        <f t="shared" ref="F961:F967" si="21">+E961*C961</f>
        <v>74760543</v>
      </c>
    </row>
    <row r="962" spans="1:6" ht="12.95" customHeight="1">
      <c r="A962" s="4" t="s">
        <v>6</v>
      </c>
      <c r="B962" s="4" t="s">
        <v>416</v>
      </c>
      <c r="C962" s="4">
        <v>1</v>
      </c>
      <c r="D962" s="4" t="s">
        <v>9</v>
      </c>
      <c r="E962" s="8">
        <v>272234844</v>
      </c>
      <c r="F962" s="7">
        <f t="shared" si="21"/>
        <v>272234844</v>
      </c>
    </row>
    <row r="963" spans="1:6" ht="12.95" customHeight="1">
      <c r="A963" s="4" t="s">
        <v>6</v>
      </c>
      <c r="B963" s="4" t="s">
        <v>417</v>
      </c>
      <c r="C963" s="4">
        <v>1</v>
      </c>
      <c r="D963" s="4" t="s">
        <v>9</v>
      </c>
      <c r="E963" s="8">
        <v>21000000</v>
      </c>
      <c r="F963" s="7">
        <f t="shared" si="21"/>
        <v>21000000</v>
      </c>
    </row>
    <row r="964" spans="1:6" ht="12.95" customHeight="1">
      <c r="A964" s="4" t="s">
        <v>6</v>
      </c>
      <c r="B964" s="4" t="s">
        <v>19</v>
      </c>
      <c r="C964" s="4">
        <v>1</v>
      </c>
      <c r="D964" s="4" t="s">
        <v>9</v>
      </c>
      <c r="E964" s="8">
        <v>3000000</v>
      </c>
      <c r="F964" s="7">
        <f t="shared" si="21"/>
        <v>3000000</v>
      </c>
    </row>
    <row r="965" spans="1:6" ht="12.95" customHeight="1">
      <c r="A965" s="4" t="s">
        <v>6</v>
      </c>
      <c r="B965" s="4" t="s">
        <v>418</v>
      </c>
      <c r="C965" s="4">
        <v>1</v>
      </c>
      <c r="D965" s="4" t="s">
        <v>9</v>
      </c>
      <c r="E965" s="8">
        <v>3000000</v>
      </c>
      <c r="F965" s="7">
        <f t="shared" si="21"/>
        <v>3000000</v>
      </c>
    </row>
    <row r="966" spans="1:6" ht="12.95" customHeight="1">
      <c r="A966" s="5" t="s">
        <v>6</v>
      </c>
      <c r="B966" s="5" t="s">
        <v>419</v>
      </c>
      <c r="C966" s="4">
        <v>1</v>
      </c>
      <c r="D966" s="4" t="s">
        <v>9</v>
      </c>
      <c r="E966" s="8">
        <v>1000000</v>
      </c>
      <c r="F966" s="7">
        <f t="shared" si="21"/>
        <v>1000000</v>
      </c>
    </row>
    <row r="967" spans="1:6" ht="12.95" customHeight="1">
      <c r="A967" s="5" t="s">
        <v>6</v>
      </c>
      <c r="B967" s="5" t="s">
        <v>420</v>
      </c>
      <c r="C967" s="4">
        <v>1</v>
      </c>
      <c r="D967" s="4" t="s">
        <v>9</v>
      </c>
      <c r="E967" s="8">
        <v>19000000</v>
      </c>
      <c r="F967" s="7">
        <f t="shared" si="21"/>
        <v>19000000</v>
      </c>
    </row>
    <row r="968" spans="1:6" ht="12.95" customHeight="1">
      <c r="A968" s="4" t="s">
        <v>6</v>
      </c>
      <c r="B968" s="4" t="s">
        <v>421</v>
      </c>
      <c r="C968" s="4">
        <v>1</v>
      </c>
      <c r="D968" s="4" t="s">
        <v>9</v>
      </c>
      <c r="E968" s="4">
        <v>31736444</v>
      </c>
      <c r="F968" s="7">
        <f t="shared" ref="F968:F976" si="22">C968*E968</f>
        <v>31736444</v>
      </c>
    </row>
    <row r="969" spans="1:6" ht="12.95" customHeight="1">
      <c r="A969" s="4" t="s">
        <v>6</v>
      </c>
      <c r="B969" s="4" t="s">
        <v>422</v>
      </c>
      <c r="C969" s="4">
        <v>1</v>
      </c>
      <c r="D969" s="4" t="s">
        <v>9</v>
      </c>
      <c r="E969" s="7">
        <v>20000000</v>
      </c>
      <c r="F969" s="7">
        <f t="shared" si="22"/>
        <v>20000000</v>
      </c>
    </row>
    <row r="970" spans="1:6" ht="12.95" customHeight="1">
      <c r="A970" s="4" t="s">
        <v>6</v>
      </c>
      <c r="B970" s="4" t="s">
        <v>423</v>
      </c>
      <c r="C970" s="4">
        <v>1</v>
      </c>
      <c r="D970" s="4" t="s">
        <v>9</v>
      </c>
      <c r="E970" s="7">
        <v>24882000</v>
      </c>
      <c r="F970" s="7">
        <f t="shared" si="22"/>
        <v>24882000</v>
      </c>
    </row>
    <row r="971" spans="1:6" ht="12.95" customHeight="1">
      <c r="A971" s="4" t="s">
        <v>6</v>
      </c>
      <c r="B971" s="4" t="s">
        <v>148</v>
      </c>
      <c r="C971" s="6">
        <v>1</v>
      </c>
      <c r="D971" s="4" t="s">
        <v>9</v>
      </c>
      <c r="E971" s="7">
        <v>107000000</v>
      </c>
      <c r="F971" s="7">
        <f t="shared" si="22"/>
        <v>107000000</v>
      </c>
    </row>
    <row r="972" spans="1:6" ht="12.95" customHeight="1">
      <c r="A972" s="4" t="s">
        <v>6</v>
      </c>
      <c r="B972" s="4" t="s">
        <v>424</v>
      </c>
      <c r="C972" s="6">
        <v>1</v>
      </c>
      <c r="D972" s="4" t="s">
        <v>9</v>
      </c>
      <c r="E972" s="7">
        <v>10000000</v>
      </c>
      <c r="F972" s="7">
        <f t="shared" si="22"/>
        <v>10000000</v>
      </c>
    </row>
    <row r="973" spans="1:6" ht="12.95" customHeight="1">
      <c r="A973" s="4" t="s">
        <v>6</v>
      </c>
      <c r="B973" s="4" t="s">
        <v>171</v>
      </c>
      <c r="C973" s="6">
        <v>1</v>
      </c>
      <c r="D973" s="4" t="s">
        <v>9</v>
      </c>
      <c r="E973" s="7">
        <v>39000000</v>
      </c>
      <c r="F973" s="7">
        <f t="shared" si="22"/>
        <v>39000000</v>
      </c>
    </row>
    <row r="974" spans="1:6" ht="12.95" customHeight="1">
      <c r="A974" s="4" t="s">
        <v>6</v>
      </c>
      <c r="B974" s="4" t="s">
        <v>425</v>
      </c>
      <c r="C974" s="4">
        <v>1</v>
      </c>
      <c r="D974" s="4" t="s">
        <v>9</v>
      </c>
      <c r="E974" s="4">
        <v>23948772</v>
      </c>
      <c r="F974" s="7">
        <f t="shared" si="22"/>
        <v>23948772</v>
      </c>
    </row>
    <row r="975" spans="1:6" ht="12.95" customHeight="1">
      <c r="A975" s="4" t="s">
        <v>6</v>
      </c>
      <c r="B975" s="4" t="s">
        <v>426</v>
      </c>
      <c r="C975" s="6">
        <v>1</v>
      </c>
      <c r="D975" s="4" t="s">
        <v>9</v>
      </c>
      <c r="E975" s="7">
        <v>256348644.91</v>
      </c>
      <c r="F975" s="7">
        <f t="shared" si="22"/>
        <v>256348644.91</v>
      </c>
    </row>
    <row r="976" spans="1:6" ht="12.95" customHeight="1">
      <c r="A976" s="4" t="s">
        <v>6</v>
      </c>
      <c r="B976" s="4" t="s">
        <v>427</v>
      </c>
      <c r="C976" s="6">
        <v>1</v>
      </c>
      <c r="D976" s="4" t="s">
        <v>9</v>
      </c>
      <c r="E976" s="7">
        <v>155399000</v>
      </c>
      <c r="F976" s="7">
        <f t="shared" si="22"/>
        <v>155399000</v>
      </c>
    </row>
    <row r="977" spans="1:6" ht="12.95" customHeight="1">
      <c r="A977" s="4" t="s">
        <v>6</v>
      </c>
      <c r="B977" s="4" t="s">
        <v>138</v>
      </c>
      <c r="C977" s="6">
        <v>1</v>
      </c>
      <c r="D977" s="4" t="s">
        <v>9</v>
      </c>
      <c r="E977" s="7">
        <v>112500000</v>
      </c>
      <c r="F977" s="7">
        <f>+E977*C977</f>
        <v>112500000</v>
      </c>
    </row>
    <row r="978" spans="1:6" ht="12.95" customHeight="1">
      <c r="A978" s="4" t="s">
        <v>6</v>
      </c>
      <c r="B978" s="4" t="s">
        <v>138</v>
      </c>
      <c r="C978" s="6">
        <v>1</v>
      </c>
      <c r="D978" s="4" t="s">
        <v>9</v>
      </c>
      <c r="E978" s="7">
        <v>45000000</v>
      </c>
      <c r="F978" s="7">
        <f>+E978*C978</f>
        <v>45000000</v>
      </c>
    </row>
    <row r="979" spans="1:6" ht="12.95" customHeight="1">
      <c r="A979" s="4" t="s">
        <v>6</v>
      </c>
      <c r="B979" s="4" t="s">
        <v>428</v>
      </c>
      <c r="C979" s="6">
        <v>1</v>
      </c>
      <c r="D979" s="4" t="s">
        <v>9</v>
      </c>
      <c r="E979" s="7">
        <v>119326040</v>
      </c>
      <c r="F979" s="7">
        <f>+E979*C979</f>
        <v>119326040</v>
      </c>
    </row>
    <row r="980" spans="1:6" ht="12.95" customHeight="1">
      <c r="A980" s="4" t="s">
        <v>6</v>
      </c>
      <c r="B980" s="4" t="s">
        <v>429</v>
      </c>
      <c r="C980" s="6">
        <v>1</v>
      </c>
      <c r="D980" s="4" t="s">
        <v>9</v>
      </c>
      <c r="E980" s="7">
        <v>10000000</v>
      </c>
      <c r="F980" s="7">
        <v>10000000</v>
      </c>
    </row>
    <row r="981" spans="1:6" ht="12.95" customHeight="1">
      <c r="A981" s="4" t="s">
        <v>6</v>
      </c>
      <c r="B981" s="4" t="s">
        <v>423</v>
      </c>
      <c r="C981" s="6">
        <v>1</v>
      </c>
      <c r="D981" s="4" t="s">
        <v>9</v>
      </c>
      <c r="E981" s="7">
        <v>17382600</v>
      </c>
      <c r="F981" s="7">
        <f t="shared" ref="F981:F990" si="23">C981*E981</f>
        <v>17382600</v>
      </c>
    </row>
    <row r="982" spans="1:6" ht="12.95" customHeight="1">
      <c r="A982" s="4" t="s">
        <v>6</v>
      </c>
      <c r="B982" s="4" t="s">
        <v>8</v>
      </c>
      <c r="C982" s="6">
        <v>1</v>
      </c>
      <c r="D982" s="4" t="s">
        <v>9</v>
      </c>
      <c r="E982" s="7">
        <v>17000000</v>
      </c>
      <c r="F982" s="7">
        <f t="shared" si="23"/>
        <v>17000000</v>
      </c>
    </row>
    <row r="983" spans="1:6" ht="12.95" customHeight="1">
      <c r="A983" s="4" t="s">
        <v>6</v>
      </c>
      <c r="B983" s="4" t="s">
        <v>130</v>
      </c>
      <c r="C983" s="6">
        <v>1</v>
      </c>
      <c r="D983" s="4" t="s">
        <v>9</v>
      </c>
      <c r="E983" s="8">
        <v>40500000</v>
      </c>
      <c r="F983" s="7">
        <f t="shared" si="23"/>
        <v>40500000</v>
      </c>
    </row>
    <row r="984" spans="1:6" ht="12.95" customHeight="1">
      <c r="A984" s="4" t="s">
        <v>6</v>
      </c>
      <c r="B984" s="4" t="s">
        <v>130</v>
      </c>
      <c r="C984" s="6">
        <v>1</v>
      </c>
      <c r="D984" s="4" t="s">
        <v>9</v>
      </c>
      <c r="E984" s="8">
        <v>180000000</v>
      </c>
      <c r="F984" s="7">
        <f t="shared" si="23"/>
        <v>180000000</v>
      </c>
    </row>
    <row r="985" spans="1:6" ht="12.95" customHeight="1">
      <c r="A985" s="4" t="s">
        <v>6</v>
      </c>
      <c r="B985" s="4" t="s">
        <v>130</v>
      </c>
      <c r="C985" s="6">
        <v>1</v>
      </c>
      <c r="D985" s="4" t="s">
        <v>9</v>
      </c>
      <c r="E985" s="8">
        <v>7020000</v>
      </c>
      <c r="F985" s="7">
        <f t="shared" si="23"/>
        <v>7020000</v>
      </c>
    </row>
    <row r="986" spans="1:6" ht="12.95" customHeight="1">
      <c r="A986" s="4" t="s">
        <v>6</v>
      </c>
      <c r="B986" s="4" t="s">
        <v>130</v>
      </c>
      <c r="C986" s="6">
        <v>1</v>
      </c>
      <c r="D986" s="4" t="s">
        <v>9</v>
      </c>
      <c r="E986" s="8">
        <v>2990000</v>
      </c>
      <c r="F986" s="7">
        <f t="shared" si="23"/>
        <v>2990000</v>
      </c>
    </row>
    <row r="987" spans="1:6" ht="12.95" customHeight="1">
      <c r="A987" s="4" t="s">
        <v>6</v>
      </c>
      <c r="B987" s="4" t="s">
        <v>130</v>
      </c>
      <c r="C987" s="6">
        <v>1</v>
      </c>
      <c r="D987" s="4" t="s">
        <v>9</v>
      </c>
      <c r="E987" s="8">
        <v>4950000</v>
      </c>
      <c r="F987" s="7">
        <f t="shared" si="23"/>
        <v>4950000</v>
      </c>
    </row>
    <row r="988" spans="1:6" ht="12.95" customHeight="1">
      <c r="A988" s="4" t="s">
        <v>6</v>
      </c>
      <c r="B988" s="4" t="s">
        <v>430</v>
      </c>
      <c r="C988" s="6">
        <v>1</v>
      </c>
      <c r="D988" s="4" t="s">
        <v>9</v>
      </c>
      <c r="E988" s="8">
        <v>47484785</v>
      </c>
      <c r="F988" s="7">
        <f t="shared" si="23"/>
        <v>47484785</v>
      </c>
    </row>
    <row r="989" spans="1:6" ht="12.95" customHeight="1">
      <c r="A989" s="4" t="s">
        <v>6</v>
      </c>
      <c r="B989" s="4" t="s">
        <v>431</v>
      </c>
      <c r="C989" s="6">
        <v>1</v>
      </c>
      <c r="D989" s="4" t="s">
        <v>9</v>
      </c>
      <c r="E989" s="8">
        <v>262528774</v>
      </c>
      <c r="F989" s="7">
        <f t="shared" si="23"/>
        <v>262528774</v>
      </c>
    </row>
    <row r="990" spans="1:6" ht="12.95" customHeight="1">
      <c r="A990" s="4" t="s">
        <v>6</v>
      </c>
      <c r="B990" s="4" t="s">
        <v>432</v>
      </c>
      <c r="C990" s="6">
        <v>1</v>
      </c>
      <c r="D990" s="4" t="s">
        <v>9</v>
      </c>
      <c r="E990" s="8">
        <v>49143776</v>
      </c>
      <c r="F990" s="7">
        <f t="shared" si="23"/>
        <v>49143776</v>
      </c>
    </row>
    <row r="991" spans="1:6" ht="12.95" customHeight="1">
      <c r="A991" s="4" t="s">
        <v>6</v>
      </c>
      <c r="B991" s="4" t="s">
        <v>433</v>
      </c>
      <c r="C991" s="6">
        <v>1</v>
      </c>
      <c r="D991" s="4" t="s">
        <v>9</v>
      </c>
      <c r="E991" s="8">
        <v>42974328</v>
      </c>
      <c r="F991" s="7">
        <f t="shared" ref="F991:F1000" si="24">C991*E991</f>
        <v>42974328</v>
      </c>
    </row>
    <row r="992" spans="1:6" ht="12.95" customHeight="1">
      <c r="A992" s="4" t="s">
        <v>6</v>
      </c>
      <c r="B992" s="4" t="s">
        <v>433</v>
      </c>
      <c r="C992" s="6">
        <v>1</v>
      </c>
      <c r="D992" s="4" t="s">
        <v>9</v>
      </c>
      <c r="E992" s="8">
        <v>1953476</v>
      </c>
      <c r="F992" s="7">
        <f t="shared" si="24"/>
        <v>1953476</v>
      </c>
    </row>
    <row r="993" spans="1:6" ht="12.95" customHeight="1">
      <c r="A993" s="4" t="s">
        <v>6</v>
      </c>
      <c r="B993" s="4" t="s">
        <v>433</v>
      </c>
      <c r="C993" s="6">
        <v>1</v>
      </c>
      <c r="D993" s="4" t="s">
        <v>9</v>
      </c>
      <c r="E993" s="8">
        <v>11995000</v>
      </c>
      <c r="F993" s="7">
        <f t="shared" si="24"/>
        <v>11995000</v>
      </c>
    </row>
    <row r="994" spans="1:6" ht="12.95" customHeight="1">
      <c r="A994" s="4" t="s">
        <v>6</v>
      </c>
      <c r="B994" s="4" t="s">
        <v>433</v>
      </c>
      <c r="C994" s="6">
        <v>1</v>
      </c>
      <c r="D994" s="4" t="s">
        <v>9</v>
      </c>
      <c r="E994" s="8">
        <v>1327109</v>
      </c>
      <c r="F994" s="7">
        <f t="shared" si="24"/>
        <v>1327109</v>
      </c>
    </row>
    <row r="995" spans="1:6" ht="12.95" customHeight="1">
      <c r="A995" s="4" t="s">
        <v>6</v>
      </c>
      <c r="B995" s="4" t="s">
        <v>433</v>
      </c>
      <c r="C995" s="6">
        <v>1</v>
      </c>
      <c r="D995" s="4" t="s">
        <v>9</v>
      </c>
      <c r="E995" s="8">
        <v>46503289</v>
      </c>
      <c r="F995" s="7">
        <f t="shared" si="24"/>
        <v>46503289</v>
      </c>
    </row>
    <row r="996" spans="1:6" ht="12.95" customHeight="1">
      <c r="A996" s="4" t="s">
        <v>6</v>
      </c>
      <c r="B996" s="4" t="s">
        <v>433</v>
      </c>
      <c r="C996" s="6">
        <v>1</v>
      </c>
      <c r="D996" s="4" t="s">
        <v>9</v>
      </c>
      <c r="E996" s="8">
        <v>150000000</v>
      </c>
      <c r="F996" s="7">
        <f t="shared" si="24"/>
        <v>150000000</v>
      </c>
    </row>
    <row r="997" spans="1:6" ht="12.95" customHeight="1">
      <c r="A997" s="4" t="s">
        <v>6</v>
      </c>
      <c r="B997" s="4" t="s">
        <v>433</v>
      </c>
      <c r="C997" s="6">
        <v>1</v>
      </c>
      <c r="D997" s="4" t="s">
        <v>9</v>
      </c>
      <c r="E997" s="8">
        <v>13110760</v>
      </c>
      <c r="F997" s="7">
        <f t="shared" si="24"/>
        <v>13110760</v>
      </c>
    </row>
    <row r="998" spans="1:6" ht="12.95" customHeight="1">
      <c r="A998" s="4" t="s">
        <v>6</v>
      </c>
      <c r="B998" s="4" t="s">
        <v>433</v>
      </c>
      <c r="C998" s="6">
        <v>1</v>
      </c>
      <c r="D998" s="4" t="s">
        <v>9</v>
      </c>
      <c r="E998" s="8">
        <v>150000000</v>
      </c>
      <c r="F998" s="7">
        <f t="shared" si="24"/>
        <v>150000000</v>
      </c>
    </row>
    <row r="999" spans="1:6" ht="12.95" customHeight="1">
      <c r="A999" s="4" t="s">
        <v>6</v>
      </c>
      <c r="B999" s="4" t="s">
        <v>433</v>
      </c>
      <c r="C999" s="6">
        <v>1</v>
      </c>
      <c r="D999" s="4" t="s">
        <v>9</v>
      </c>
      <c r="E999" s="8">
        <v>25110366</v>
      </c>
      <c r="F999" s="7">
        <f t="shared" si="24"/>
        <v>25110366</v>
      </c>
    </row>
    <row r="1000" spans="1:6" ht="12.95" customHeight="1">
      <c r="A1000" s="4" t="s">
        <v>6</v>
      </c>
      <c r="B1000" s="4" t="s">
        <v>434</v>
      </c>
      <c r="C1000" s="6">
        <v>1</v>
      </c>
      <c r="D1000" s="4" t="s">
        <v>9</v>
      </c>
      <c r="E1000" s="8">
        <v>7805106</v>
      </c>
      <c r="F1000" s="7">
        <f t="shared" si="24"/>
        <v>7805106</v>
      </c>
    </row>
    <row r="1001" spans="1:6" ht="12.95" customHeight="1">
      <c r="A1001" s="4" t="s">
        <v>6</v>
      </c>
      <c r="B1001" s="4" t="s">
        <v>435</v>
      </c>
      <c r="C1001" s="6">
        <v>1</v>
      </c>
      <c r="D1001" s="4" t="s">
        <v>9</v>
      </c>
      <c r="E1001" s="8">
        <v>10000000</v>
      </c>
      <c r="F1001" s="7">
        <f>C1001*E1001</f>
        <v>10000000</v>
      </c>
    </row>
    <row r="1002" spans="1:6" ht="12.95" customHeight="1">
      <c r="A1002" s="4" t="s">
        <v>6</v>
      </c>
      <c r="B1002" s="4" t="s">
        <v>436</v>
      </c>
      <c r="C1002" s="6">
        <v>184</v>
      </c>
      <c r="D1002" s="4" t="s">
        <v>24</v>
      </c>
      <c r="E1002" s="7">
        <v>3804348</v>
      </c>
      <c r="F1002" s="7">
        <f>C1002*E1002</f>
        <v>700000032</v>
      </c>
    </row>
    <row r="1003" spans="1:6" ht="12.95" customHeight="1">
      <c r="A1003" s="4" t="s">
        <v>6</v>
      </c>
      <c r="B1003" s="4" t="s">
        <v>437</v>
      </c>
      <c r="C1003" s="6">
        <v>101</v>
      </c>
      <c r="D1003" s="4" t="s">
        <v>24</v>
      </c>
      <c r="E1003" s="7">
        <v>2970297</v>
      </c>
      <c r="F1003" s="7">
        <f>C1003*E1003</f>
        <v>299999997</v>
      </c>
    </row>
    <row r="1004" spans="1:6" ht="12.95" customHeight="1">
      <c r="A1004" s="4" t="s">
        <v>6</v>
      </c>
      <c r="B1004" s="4" t="s">
        <v>438</v>
      </c>
      <c r="C1004" s="6">
        <v>1</v>
      </c>
      <c r="D1004" s="4" t="s">
        <v>9</v>
      </c>
      <c r="E1004" s="7">
        <v>2500000000</v>
      </c>
      <c r="F1004" s="7">
        <f>C1004*E1004</f>
        <v>2500000000</v>
      </c>
    </row>
    <row r="1005" spans="1:6" ht="12.95" customHeight="1">
      <c r="A1005" s="4" t="s">
        <v>6</v>
      </c>
      <c r="B1005" s="4" t="s">
        <v>439</v>
      </c>
      <c r="C1005" s="6">
        <v>2</v>
      </c>
      <c r="D1005" s="4" t="s">
        <v>24</v>
      </c>
      <c r="E1005" s="7">
        <v>3526400</v>
      </c>
      <c r="F1005" s="7">
        <f>C1005*E1005</f>
        <v>7052800</v>
      </c>
    </row>
    <row r="1006" spans="1:6" ht="12.95" customHeight="1">
      <c r="A1006" s="4" t="s">
        <v>6</v>
      </c>
      <c r="B1006" s="4" t="s">
        <v>440</v>
      </c>
      <c r="C1006" s="19">
        <v>25</v>
      </c>
      <c r="D1006" s="4" t="s">
        <v>24</v>
      </c>
      <c r="E1006" s="7">
        <v>3297.8799999999997</v>
      </c>
      <c r="F1006" s="7">
        <f t="shared" ref="F1006:F1069" si="25">C1006*E1006</f>
        <v>82446.999999999985</v>
      </c>
    </row>
    <row r="1007" spans="1:6" ht="12.95" customHeight="1">
      <c r="A1007" s="4" t="s">
        <v>6</v>
      </c>
      <c r="B1007" s="4" t="s">
        <v>441</v>
      </c>
      <c r="C1007" s="19">
        <v>240</v>
      </c>
      <c r="D1007" s="4" t="s">
        <v>24</v>
      </c>
      <c r="E1007" s="7">
        <v>460.52</v>
      </c>
      <c r="F1007" s="7">
        <f t="shared" si="25"/>
        <v>110524.79999999999</v>
      </c>
    </row>
    <row r="1008" spans="1:6" ht="12.95" customHeight="1">
      <c r="A1008" s="4" t="s">
        <v>6</v>
      </c>
      <c r="B1008" s="4" t="s">
        <v>442</v>
      </c>
      <c r="C1008" s="19">
        <v>240</v>
      </c>
      <c r="D1008" s="4" t="s">
        <v>24</v>
      </c>
      <c r="E1008" s="7">
        <v>460.52</v>
      </c>
      <c r="F1008" s="7">
        <f t="shared" si="25"/>
        <v>110524.79999999999</v>
      </c>
    </row>
    <row r="1009" spans="1:6" ht="12.95" customHeight="1">
      <c r="A1009" s="4" t="s">
        <v>6</v>
      </c>
      <c r="B1009" s="4" t="s">
        <v>443</v>
      </c>
      <c r="C1009" s="19">
        <v>20</v>
      </c>
      <c r="D1009" s="4" t="s">
        <v>24</v>
      </c>
      <c r="E1009" s="7">
        <v>1353.3333333333333</v>
      </c>
      <c r="F1009" s="7">
        <f t="shared" si="25"/>
        <v>27066.666666666664</v>
      </c>
    </row>
    <row r="1010" spans="1:6" ht="12.95" customHeight="1">
      <c r="A1010" s="4" t="s">
        <v>6</v>
      </c>
      <c r="B1010" s="4" t="s">
        <v>444</v>
      </c>
      <c r="C1010" s="19">
        <v>30</v>
      </c>
      <c r="D1010" s="4" t="s">
        <v>46</v>
      </c>
      <c r="E1010" s="7">
        <v>1160</v>
      </c>
      <c r="F1010" s="7">
        <f t="shared" si="25"/>
        <v>34800</v>
      </c>
    </row>
    <row r="1011" spans="1:6" ht="12.95" customHeight="1">
      <c r="A1011" s="4" t="s">
        <v>6</v>
      </c>
      <c r="B1011" s="4" t="s">
        <v>445</v>
      </c>
      <c r="C1011" s="19">
        <v>300</v>
      </c>
      <c r="D1011" s="4" t="s">
        <v>24</v>
      </c>
      <c r="E1011" s="7">
        <v>987.93333333333317</v>
      </c>
      <c r="F1011" s="7">
        <f t="shared" si="25"/>
        <v>296379.99999999994</v>
      </c>
    </row>
    <row r="1012" spans="1:6" ht="12.95" customHeight="1">
      <c r="A1012" s="4" t="s">
        <v>6</v>
      </c>
      <c r="B1012" s="4" t="s">
        <v>446</v>
      </c>
      <c r="C1012" s="19">
        <v>800</v>
      </c>
      <c r="D1012" s="4" t="s">
        <v>24</v>
      </c>
      <c r="E1012" s="7">
        <v>4794.6666666666661</v>
      </c>
      <c r="F1012" s="7">
        <f t="shared" si="25"/>
        <v>3835733.333333333</v>
      </c>
    </row>
    <row r="1013" spans="1:6" ht="12.95" customHeight="1">
      <c r="A1013" s="4" t="s">
        <v>6</v>
      </c>
      <c r="B1013" s="4" t="s">
        <v>447</v>
      </c>
      <c r="C1013" s="19">
        <v>500</v>
      </c>
      <c r="D1013" s="4" t="s">
        <v>24</v>
      </c>
      <c r="E1013" s="7">
        <v>4883.2133333333331</v>
      </c>
      <c r="F1013" s="7">
        <f t="shared" si="25"/>
        <v>2441606.6666666665</v>
      </c>
    </row>
    <row r="1014" spans="1:6" ht="12.95" customHeight="1">
      <c r="A1014" s="4" t="s">
        <v>6</v>
      </c>
      <c r="B1014" s="4" t="s">
        <v>448</v>
      </c>
      <c r="C1014" s="19">
        <v>50</v>
      </c>
      <c r="D1014" s="4" t="s">
        <v>24</v>
      </c>
      <c r="E1014" s="7">
        <v>2213.2799999999997</v>
      </c>
      <c r="F1014" s="7">
        <f t="shared" si="25"/>
        <v>110663.99999999999</v>
      </c>
    </row>
    <row r="1015" spans="1:6" ht="12.95" customHeight="1">
      <c r="A1015" s="4" t="s">
        <v>6</v>
      </c>
      <c r="B1015" s="4" t="s">
        <v>449</v>
      </c>
      <c r="C1015" s="19">
        <v>50</v>
      </c>
      <c r="D1015" s="4" t="s">
        <v>24</v>
      </c>
      <c r="E1015" s="7">
        <v>10981.333333333332</v>
      </c>
      <c r="F1015" s="7">
        <f t="shared" si="25"/>
        <v>549066.66666666663</v>
      </c>
    </row>
    <row r="1016" spans="1:6" ht="12.95" customHeight="1">
      <c r="A1016" s="4" t="s">
        <v>6</v>
      </c>
      <c r="B1016" s="4" t="s">
        <v>450</v>
      </c>
      <c r="C1016" s="19">
        <v>250</v>
      </c>
      <c r="D1016" s="4" t="s">
        <v>109</v>
      </c>
      <c r="E1016" s="7">
        <v>520.06666666666661</v>
      </c>
      <c r="F1016" s="7">
        <f t="shared" si="25"/>
        <v>130016.66666666666</v>
      </c>
    </row>
    <row r="1017" spans="1:6" ht="12.95" customHeight="1">
      <c r="A1017" s="4" t="s">
        <v>6</v>
      </c>
      <c r="B1017" s="4" t="s">
        <v>451</v>
      </c>
      <c r="C1017" s="19">
        <v>3000</v>
      </c>
      <c r="D1017" s="4" t="s">
        <v>46</v>
      </c>
      <c r="E1017" s="7">
        <v>2046.6266666666663</v>
      </c>
      <c r="F1017" s="7">
        <f t="shared" si="25"/>
        <v>6139879.9999999991</v>
      </c>
    </row>
    <row r="1018" spans="1:6" ht="12.95" customHeight="1">
      <c r="A1018" s="4" t="s">
        <v>6</v>
      </c>
      <c r="B1018" s="4" t="s">
        <v>452</v>
      </c>
      <c r="C1018" s="19">
        <v>300</v>
      </c>
      <c r="D1018" s="4" t="s">
        <v>24</v>
      </c>
      <c r="E1018" s="7">
        <v>1379.6266666666666</v>
      </c>
      <c r="F1018" s="7">
        <f t="shared" si="25"/>
        <v>413887.99999999994</v>
      </c>
    </row>
    <row r="1019" spans="1:6" ht="12.95" customHeight="1">
      <c r="A1019" s="4" t="s">
        <v>6</v>
      </c>
      <c r="B1019" s="4" t="s">
        <v>453</v>
      </c>
      <c r="C1019" s="19">
        <v>50</v>
      </c>
      <c r="D1019" s="4" t="s">
        <v>24</v>
      </c>
      <c r="E1019" s="7">
        <v>2418.2133333333331</v>
      </c>
      <c r="F1019" s="7">
        <f t="shared" si="25"/>
        <v>120910.66666666666</v>
      </c>
    </row>
    <row r="1020" spans="1:6" ht="12.95" customHeight="1">
      <c r="A1020" s="4" t="s">
        <v>6</v>
      </c>
      <c r="B1020" s="4" t="s">
        <v>454</v>
      </c>
      <c r="C1020" s="19">
        <v>300</v>
      </c>
      <c r="D1020" s="4" t="s">
        <v>24</v>
      </c>
      <c r="E1020" s="7">
        <v>1091.9466666666667</v>
      </c>
      <c r="F1020" s="7">
        <f t="shared" si="25"/>
        <v>327584</v>
      </c>
    </row>
    <row r="1021" spans="1:6" ht="12.95" customHeight="1">
      <c r="A1021" s="4" t="s">
        <v>6</v>
      </c>
      <c r="B1021" s="4" t="s">
        <v>455</v>
      </c>
      <c r="C1021" s="19">
        <v>80</v>
      </c>
      <c r="D1021" s="4" t="s">
        <v>24</v>
      </c>
      <c r="E1021" s="7">
        <v>1046.32</v>
      </c>
      <c r="F1021" s="7">
        <f t="shared" si="25"/>
        <v>83705.599999999991</v>
      </c>
    </row>
    <row r="1022" spans="1:6" ht="12.95" customHeight="1">
      <c r="A1022" s="4" t="s">
        <v>6</v>
      </c>
      <c r="B1022" s="4" t="s">
        <v>456</v>
      </c>
      <c r="C1022" s="19">
        <v>2000</v>
      </c>
      <c r="D1022" s="4" t="s">
        <v>213</v>
      </c>
      <c r="E1022" s="7">
        <v>738.14666666666665</v>
      </c>
      <c r="F1022" s="7">
        <f t="shared" si="25"/>
        <v>1476293.3333333333</v>
      </c>
    </row>
    <row r="1023" spans="1:6" ht="12.95" customHeight="1">
      <c r="A1023" s="4" t="s">
        <v>6</v>
      </c>
      <c r="B1023" s="4" t="s">
        <v>457</v>
      </c>
      <c r="C1023" s="19">
        <v>2000</v>
      </c>
      <c r="D1023" s="4" t="s">
        <v>237</v>
      </c>
      <c r="E1023" s="7">
        <v>8215.41</v>
      </c>
      <c r="F1023" s="7">
        <f t="shared" si="25"/>
        <v>16430820</v>
      </c>
    </row>
    <row r="1024" spans="1:6" ht="12.95" customHeight="1">
      <c r="A1024" s="4" t="s">
        <v>6</v>
      </c>
      <c r="B1024" s="4" t="s">
        <v>458</v>
      </c>
      <c r="C1024" s="19">
        <v>500</v>
      </c>
      <c r="D1024" s="4" t="s">
        <v>237</v>
      </c>
      <c r="E1024" s="7">
        <v>9980.3499999999985</v>
      </c>
      <c r="F1024" s="7">
        <f t="shared" si="25"/>
        <v>4990174.9999999991</v>
      </c>
    </row>
    <row r="1025" spans="1:6" ht="12.95" customHeight="1">
      <c r="A1025" s="4" t="s">
        <v>6</v>
      </c>
      <c r="B1025" s="4" t="s">
        <v>459</v>
      </c>
      <c r="C1025" s="19">
        <v>4</v>
      </c>
      <c r="D1025" s="4" t="s">
        <v>237</v>
      </c>
      <c r="E1025" s="7">
        <v>84100</v>
      </c>
      <c r="F1025" s="7">
        <f t="shared" si="25"/>
        <v>336400</v>
      </c>
    </row>
    <row r="1026" spans="1:6" ht="12.95" customHeight="1">
      <c r="A1026" s="4" t="s">
        <v>6</v>
      </c>
      <c r="B1026" s="4" t="s">
        <v>460</v>
      </c>
      <c r="C1026" s="19">
        <v>50</v>
      </c>
      <c r="D1026" s="4" t="s">
        <v>24</v>
      </c>
      <c r="E1026" s="7">
        <v>17206.666666666668</v>
      </c>
      <c r="F1026" s="7">
        <f t="shared" si="25"/>
        <v>860333.33333333337</v>
      </c>
    </row>
    <row r="1027" spans="1:6" ht="12.95" customHeight="1">
      <c r="A1027" s="4" t="s">
        <v>6</v>
      </c>
      <c r="B1027" s="4" t="s">
        <v>461</v>
      </c>
      <c r="C1027" s="19">
        <v>100</v>
      </c>
      <c r="D1027" s="4" t="s">
        <v>46</v>
      </c>
      <c r="E1027" s="7">
        <v>4582</v>
      </c>
      <c r="F1027" s="7">
        <f t="shared" si="25"/>
        <v>458200</v>
      </c>
    </row>
    <row r="1028" spans="1:6" ht="12.95" customHeight="1">
      <c r="A1028" s="4" t="s">
        <v>6</v>
      </c>
      <c r="B1028" s="4" t="s">
        <v>462</v>
      </c>
      <c r="C1028" s="19">
        <v>200</v>
      </c>
      <c r="D1028" s="4" t="s">
        <v>46</v>
      </c>
      <c r="E1028" s="7">
        <v>2176.9333333333334</v>
      </c>
      <c r="F1028" s="7">
        <f t="shared" si="25"/>
        <v>435386.66666666669</v>
      </c>
    </row>
    <row r="1029" spans="1:6" ht="12.95" customHeight="1">
      <c r="A1029" s="4" t="s">
        <v>6</v>
      </c>
      <c r="B1029" s="4" t="s">
        <v>463</v>
      </c>
      <c r="C1029" s="19">
        <v>200</v>
      </c>
      <c r="D1029" s="4" t="s">
        <v>46</v>
      </c>
      <c r="E1029" s="7">
        <v>5662.7333333333336</v>
      </c>
      <c r="F1029" s="7">
        <f t="shared" si="25"/>
        <v>1132546.6666666667</v>
      </c>
    </row>
    <row r="1030" spans="1:6" ht="12.95" customHeight="1">
      <c r="A1030" s="4" t="s">
        <v>6</v>
      </c>
      <c r="B1030" s="4" t="s">
        <v>464</v>
      </c>
      <c r="C1030" s="19">
        <v>500</v>
      </c>
      <c r="D1030" s="4" t="s">
        <v>24</v>
      </c>
      <c r="E1030" s="7">
        <v>1177.0133333333333</v>
      </c>
      <c r="F1030" s="7">
        <f t="shared" si="25"/>
        <v>588506.66666666663</v>
      </c>
    </row>
    <row r="1031" spans="1:6" ht="12.95" customHeight="1">
      <c r="A1031" s="4" t="s">
        <v>6</v>
      </c>
      <c r="B1031" s="4" t="s">
        <v>465</v>
      </c>
      <c r="C1031" s="19">
        <v>800</v>
      </c>
      <c r="D1031" s="4" t="s">
        <v>24</v>
      </c>
      <c r="E1031" s="7">
        <v>564.91999999999996</v>
      </c>
      <c r="F1031" s="7">
        <f t="shared" si="25"/>
        <v>451935.99999999994</v>
      </c>
    </row>
    <row r="1032" spans="1:6" ht="12.95" customHeight="1">
      <c r="A1032" s="4" t="s">
        <v>6</v>
      </c>
      <c r="B1032" s="4" t="s">
        <v>466</v>
      </c>
      <c r="C1032" s="19">
        <v>2000</v>
      </c>
      <c r="D1032" s="4" t="s">
        <v>24</v>
      </c>
      <c r="E1032" s="7">
        <v>1916.32</v>
      </c>
      <c r="F1032" s="7">
        <f t="shared" si="25"/>
        <v>3832640</v>
      </c>
    </row>
    <row r="1033" spans="1:6" ht="12.95" customHeight="1">
      <c r="A1033" s="4" t="s">
        <v>6</v>
      </c>
      <c r="B1033" s="4" t="s">
        <v>301</v>
      </c>
      <c r="C1033" s="19">
        <v>100</v>
      </c>
      <c r="D1033" s="4" t="s">
        <v>24</v>
      </c>
      <c r="E1033" s="7">
        <v>1102</v>
      </c>
      <c r="F1033" s="7">
        <f t="shared" si="25"/>
        <v>110200</v>
      </c>
    </row>
    <row r="1034" spans="1:6" ht="12.95" customHeight="1">
      <c r="A1034" s="4" t="s">
        <v>6</v>
      </c>
      <c r="B1034" s="4" t="s">
        <v>467</v>
      </c>
      <c r="C1034" s="19">
        <v>20</v>
      </c>
      <c r="D1034" s="4" t="s">
        <v>46</v>
      </c>
      <c r="E1034" s="7">
        <v>14151.999999999998</v>
      </c>
      <c r="F1034" s="7">
        <f t="shared" si="25"/>
        <v>283039.99999999994</v>
      </c>
    </row>
    <row r="1035" spans="1:6" ht="12.95" customHeight="1">
      <c r="A1035" s="4" t="s">
        <v>6</v>
      </c>
      <c r="B1035" s="4" t="s">
        <v>468</v>
      </c>
      <c r="C1035" s="19">
        <v>100</v>
      </c>
      <c r="D1035" s="4" t="s">
        <v>46</v>
      </c>
      <c r="E1035" s="7">
        <v>11406.666666666666</v>
      </c>
      <c r="F1035" s="7">
        <f t="shared" si="25"/>
        <v>1140666.6666666665</v>
      </c>
    </row>
    <row r="1036" spans="1:6" ht="12.95" customHeight="1">
      <c r="A1036" s="4" t="s">
        <v>6</v>
      </c>
      <c r="B1036" s="4" t="s">
        <v>469</v>
      </c>
      <c r="C1036" s="19">
        <v>100</v>
      </c>
      <c r="D1036" s="4" t="s">
        <v>46</v>
      </c>
      <c r="E1036" s="7">
        <v>9782.6666666666661</v>
      </c>
      <c r="F1036" s="7">
        <f t="shared" si="25"/>
        <v>978266.66666666663</v>
      </c>
    </row>
    <row r="1037" spans="1:6" ht="12.95" customHeight="1">
      <c r="A1037" s="4" t="s">
        <v>6</v>
      </c>
      <c r="B1037" s="4" t="s">
        <v>470</v>
      </c>
      <c r="C1037" s="19">
        <v>120</v>
      </c>
      <c r="D1037" s="4" t="s">
        <v>24</v>
      </c>
      <c r="E1037" s="7">
        <v>3205.853333333333</v>
      </c>
      <c r="F1037" s="7">
        <f t="shared" si="25"/>
        <v>384702.39999999997</v>
      </c>
    </row>
    <row r="1038" spans="1:6" ht="12.95" customHeight="1">
      <c r="A1038" s="4" t="s">
        <v>6</v>
      </c>
      <c r="B1038" s="4" t="s">
        <v>39</v>
      </c>
      <c r="C1038" s="19">
        <v>3</v>
      </c>
      <c r="D1038" s="4" t="s">
        <v>24</v>
      </c>
      <c r="E1038" s="7">
        <v>324800</v>
      </c>
      <c r="F1038" s="7">
        <f t="shared" si="25"/>
        <v>974400</v>
      </c>
    </row>
    <row r="1039" spans="1:6" ht="12.95" customHeight="1">
      <c r="A1039" s="4" t="s">
        <v>6</v>
      </c>
      <c r="B1039" s="4" t="s">
        <v>40</v>
      </c>
      <c r="C1039" s="19">
        <v>3</v>
      </c>
      <c r="D1039" s="4" t="s">
        <v>24</v>
      </c>
      <c r="E1039" s="7">
        <v>266800</v>
      </c>
      <c r="F1039" s="7">
        <f t="shared" si="25"/>
        <v>800400</v>
      </c>
    </row>
    <row r="1040" spans="1:6" ht="12.95" customHeight="1">
      <c r="A1040" s="4" t="s">
        <v>6</v>
      </c>
      <c r="B1040" s="4" t="s">
        <v>471</v>
      </c>
      <c r="C1040" s="19">
        <v>2</v>
      </c>
      <c r="D1040" s="4" t="s">
        <v>109</v>
      </c>
      <c r="E1040" s="7">
        <v>104400</v>
      </c>
      <c r="F1040" s="7">
        <f t="shared" si="25"/>
        <v>208800</v>
      </c>
    </row>
    <row r="1041" spans="1:6" ht="12.95" customHeight="1">
      <c r="A1041" s="4" t="s">
        <v>6</v>
      </c>
      <c r="B1041" s="4" t="s">
        <v>472</v>
      </c>
      <c r="C1041" s="19">
        <v>2</v>
      </c>
      <c r="D1041" s="4" t="s">
        <v>109</v>
      </c>
      <c r="E1041" s="7">
        <v>87000</v>
      </c>
      <c r="F1041" s="7">
        <f t="shared" si="25"/>
        <v>174000</v>
      </c>
    </row>
    <row r="1042" spans="1:6" ht="12.95" customHeight="1">
      <c r="A1042" s="4" t="s">
        <v>6</v>
      </c>
      <c r="B1042" s="4" t="s">
        <v>473</v>
      </c>
      <c r="C1042" s="19">
        <v>2</v>
      </c>
      <c r="D1042" s="4" t="s">
        <v>109</v>
      </c>
      <c r="E1042" s="7">
        <v>153700</v>
      </c>
      <c r="F1042" s="7">
        <f t="shared" si="25"/>
        <v>307400</v>
      </c>
    </row>
    <row r="1043" spans="1:6" ht="12.95" customHeight="1">
      <c r="A1043" s="4" t="s">
        <v>6</v>
      </c>
      <c r="B1043" s="4" t="s">
        <v>474</v>
      </c>
      <c r="C1043" s="19">
        <v>2</v>
      </c>
      <c r="D1043" s="4" t="s">
        <v>109</v>
      </c>
      <c r="E1043" s="7">
        <v>806200</v>
      </c>
      <c r="F1043" s="7">
        <f t="shared" si="25"/>
        <v>1612400</v>
      </c>
    </row>
    <row r="1044" spans="1:6" ht="12.95" customHeight="1">
      <c r="A1044" s="4" t="s">
        <v>6</v>
      </c>
      <c r="B1044" s="4" t="s">
        <v>475</v>
      </c>
      <c r="C1044" s="19">
        <v>3</v>
      </c>
      <c r="D1044" s="4" t="s">
        <v>46</v>
      </c>
      <c r="E1044" s="7">
        <v>13578.573333333332</v>
      </c>
      <c r="F1044" s="7">
        <f t="shared" si="25"/>
        <v>40735.719999999994</v>
      </c>
    </row>
    <row r="1045" spans="1:6" ht="12.95" customHeight="1">
      <c r="A1045" s="4" t="s">
        <v>6</v>
      </c>
      <c r="B1045" s="4" t="s">
        <v>476</v>
      </c>
      <c r="C1045" s="19">
        <v>3</v>
      </c>
      <c r="D1045" s="4" t="s">
        <v>46</v>
      </c>
      <c r="E1045" s="7">
        <v>15773.679999999998</v>
      </c>
      <c r="F1045" s="7">
        <f t="shared" si="25"/>
        <v>47321.039999999994</v>
      </c>
    </row>
    <row r="1046" spans="1:6" ht="12.95" customHeight="1">
      <c r="A1046" s="4" t="s">
        <v>6</v>
      </c>
      <c r="B1046" s="4" t="s">
        <v>477</v>
      </c>
      <c r="C1046" s="19">
        <v>100</v>
      </c>
      <c r="D1046" s="4" t="s">
        <v>24</v>
      </c>
      <c r="E1046" s="7">
        <v>19430</v>
      </c>
      <c r="F1046" s="7">
        <f t="shared" si="25"/>
        <v>1943000</v>
      </c>
    </row>
    <row r="1047" spans="1:6" ht="12.95" customHeight="1">
      <c r="A1047" s="4" t="s">
        <v>6</v>
      </c>
      <c r="B1047" s="4" t="s">
        <v>478</v>
      </c>
      <c r="C1047" s="19">
        <v>400</v>
      </c>
      <c r="D1047" s="4" t="s">
        <v>24</v>
      </c>
      <c r="E1047" s="7">
        <v>20010</v>
      </c>
      <c r="F1047" s="7">
        <f t="shared" si="25"/>
        <v>8004000</v>
      </c>
    </row>
    <row r="1048" spans="1:6" ht="12.95" customHeight="1">
      <c r="A1048" s="4" t="s">
        <v>6</v>
      </c>
      <c r="B1048" s="4" t="s">
        <v>479</v>
      </c>
      <c r="C1048" s="19">
        <v>300</v>
      </c>
      <c r="D1048" s="4" t="s">
        <v>24</v>
      </c>
      <c r="E1048" s="7">
        <v>2146</v>
      </c>
      <c r="F1048" s="7">
        <f t="shared" si="25"/>
        <v>643800</v>
      </c>
    </row>
    <row r="1049" spans="1:6" ht="12.95" customHeight="1">
      <c r="A1049" s="4" t="s">
        <v>6</v>
      </c>
      <c r="B1049" s="4" t="s">
        <v>480</v>
      </c>
      <c r="C1049" s="19">
        <v>500</v>
      </c>
      <c r="D1049" s="4" t="s">
        <v>24</v>
      </c>
      <c r="E1049" s="7">
        <v>638</v>
      </c>
      <c r="F1049" s="7">
        <f t="shared" si="25"/>
        <v>319000</v>
      </c>
    </row>
    <row r="1050" spans="1:6" ht="12.95" customHeight="1">
      <c r="A1050" s="4" t="s">
        <v>6</v>
      </c>
      <c r="B1050" s="4" t="s">
        <v>481</v>
      </c>
      <c r="C1050" s="19">
        <v>1000</v>
      </c>
      <c r="D1050" s="4" t="s">
        <v>24</v>
      </c>
      <c r="E1050" s="7">
        <v>434.99999999999994</v>
      </c>
      <c r="F1050" s="7">
        <f t="shared" si="25"/>
        <v>434999.99999999994</v>
      </c>
    </row>
    <row r="1051" spans="1:6" ht="12.95" customHeight="1">
      <c r="A1051" s="4" t="s">
        <v>6</v>
      </c>
      <c r="B1051" s="4" t="s">
        <v>482</v>
      </c>
      <c r="C1051" s="19">
        <v>1000</v>
      </c>
      <c r="D1051" s="4" t="s">
        <v>24</v>
      </c>
      <c r="E1051" s="7">
        <v>463.99999999999994</v>
      </c>
      <c r="F1051" s="7">
        <f t="shared" si="25"/>
        <v>463999.99999999994</v>
      </c>
    </row>
    <row r="1052" spans="1:6" ht="12.95" customHeight="1">
      <c r="A1052" s="4" t="s">
        <v>6</v>
      </c>
      <c r="B1052" s="4" t="s">
        <v>483</v>
      </c>
      <c r="C1052" s="19">
        <v>500</v>
      </c>
      <c r="D1052" s="4" t="s">
        <v>24</v>
      </c>
      <c r="E1052" s="7">
        <v>394.4</v>
      </c>
      <c r="F1052" s="7">
        <f t="shared" si="25"/>
        <v>197200</v>
      </c>
    </row>
    <row r="1053" spans="1:6" ht="12.95" customHeight="1">
      <c r="A1053" s="4" t="s">
        <v>6</v>
      </c>
      <c r="B1053" s="4" t="s">
        <v>484</v>
      </c>
      <c r="C1053" s="19">
        <v>500</v>
      </c>
      <c r="D1053" s="4" t="s">
        <v>24</v>
      </c>
      <c r="E1053" s="7">
        <v>265.06</v>
      </c>
      <c r="F1053" s="7">
        <f t="shared" si="25"/>
        <v>132530</v>
      </c>
    </row>
    <row r="1054" spans="1:6" ht="12.95" customHeight="1">
      <c r="A1054" s="4" t="s">
        <v>6</v>
      </c>
      <c r="B1054" s="4" t="s">
        <v>485</v>
      </c>
      <c r="C1054" s="19">
        <v>1000</v>
      </c>
      <c r="D1054" s="4" t="s">
        <v>24</v>
      </c>
      <c r="E1054" s="7">
        <v>314.64999999999998</v>
      </c>
      <c r="F1054" s="7">
        <f t="shared" si="25"/>
        <v>314650</v>
      </c>
    </row>
    <row r="1055" spans="1:6" ht="12.95" customHeight="1">
      <c r="A1055" s="4" t="s">
        <v>6</v>
      </c>
      <c r="B1055" s="4" t="s">
        <v>486</v>
      </c>
      <c r="C1055" s="19">
        <v>500</v>
      </c>
      <c r="D1055" s="4" t="s">
        <v>24</v>
      </c>
      <c r="E1055" s="7">
        <v>332.68799999999999</v>
      </c>
      <c r="F1055" s="7">
        <f t="shared" si="25"/>
        <v>166344</v>
      </c>
    </row>
    <row r="1056" spans="1:6" ht="12.95" customHeight="1">
      <c r="A1056" s="4" t="s">
        <v>6</v>
      </c>
      <c r="B1056" s="4" t="s">
        <v>487</v>
      </c>
      <c r="C1056" s="19">
        <v>20000</v>
      </c>
      <c r="D1056" s="4" t="s">
        <v>24</v>
      </c>
      <c r="E1056" s="7">
        <v>264.94399999999996</v>
      </c>
      <c r="F1056" s="7">
        <f t="shared" si="25"/>
        <v>5298879.9999999991</v>
      </c>
    </row>
    <row r="1057" spans="1:6" ht="12.95" customHeight="1">
      <c r="A1057" s="4" t="s">
        <v>6</v>
      </c>
      <c r="B1057" s="4" t="s">
        <v>488</v>
      </c>
      <c r="C1057" s="19">
        <v>500</v>
      </c>
      <c r="D1057" s="4" t="s">
        <v>24</v>
      </c>
      <c r="E1057" s="7">
        <v>314.64999999999998</v>
      </c>
      <c r="F1057" s="7">
        <f t="shared" si="25"/>
        <v>157325</v>
      </c>
    </row>
    <row r="1058" spans="1:6" ht="12.95" customHeight="1">
      <c r="A1058" s="4" t="s">
        <v>6</v>
      </c>
      <c r="B1058" s="4" t="s">
        <v>489</v>
      </c>
      <c r="C1058" s="19">
        <v>11000</v>
      </c>
      <c r="D1058" s="4" t="s">
        <v>24</v>
      </c>
      <c r="E1058" s="7">
        <v>321.02999999999997</v>
      </c>
      <c r="F1058" s="7">
        <f t="shared" si="25"/>
        <v>3531329.9999999995</v>
      </c>
    </row>
    <row r="1059" spans="1:6" ht="12.95" customHeight="1">
      <c r="A1059" s="4" t="s">
        <v>6</v>
      </c>
      <c r="B1059" s="4" t="s">
        <v>490</v>
      </c>
      <c r="C1059" s="19">
        <v>1700</v>
      </c>
      <c r="D1059" s="4" t="s">
        <v>24</v>
      </c>
      <c r="E1059" s="7">
        <v>314.64999999999998</v>
      </c>
      <c r="F1059" s="7">
        <f t="shared" si="25"/>
        <v>534905</v>
      </c>
    </row>
    <row r="1060" spans="1:6" ht="12.95" customHeight="1">
      <c r="A1060" s="4" t="s">
        <v>6</v>
      </c>
      <c r="B1060" s="4" t="s">
        <v>491</v>
      </c>
      <c r="C1060" s="19">
        <v>1000</v>
      </c>
      <c r="D1060" s="4" t="s">
        <v>24</v>
      </c>
      <c r="E1060" s="7">
        <v>299.85999999999996</v>
      </c>
      <c r="F1060" s="7">
        <f t="shared" si="25"/>
        <v>299859.99999999994</v>
      </c>
    </row>
    <row r="1061" spans="1:6" ht="12.95" customHeight="1">
      <c r="A1061" s="4" t="s">
        <v>6</v>
      </c>
      <c r="B1061" s="4" t="s">
        <v>492</v>
      </c>
      <c r="C1061" s="19">
        <v>2000</v>
      </c>
      <c r="D1061" s="4" t="s">
        <v>24</v>
      </c>
      <c r="E1061" s="7">
        <v>172.49199999999996</v>
      </c>
      <c r="F1061" s="7">
        <f t="shared" si="25"/>
        <v>344983.99999999994</v>
      </c>
    </row>
    <row r="1062" spans="1:6" ht="12.95" customHeight="1">
      <c r="A1062" s="4" t="s">
        <v>6</v>
      </c>
      <c r="B1062" s="4" t="s">
        <v>493</v>
      </c>
      <c r="C1062" s="19">
        <v>4000</v>
      </c>
      <c r="D1062" s="4" t="s">
        <v>24</v>
      </c>
      <c r="E1062" s="7">
        <v>611.61</v>
      </c>
      <c r="F1062" s="7">
        <f t="shared" si="25"/>
        <v>2446440</v>
      </c>
    </row>
    <row r="1063" spans="1:6" ht="12.95" customHeight="1">
      <c r="A1063" s="4" t="s">
        <v>6</v>
      </c>
      <c r="B1063" s="4" t="s">
        <v>494</v>
      </c>
      <c r="C1063" s="19">
        <v>7000</v>
      </c>
      <c r="D1063" s="4" t="s">
        <v>24</v>
      </c>
      <c r="E1063" s="7">
        <v>176.55199999999996</v>
      </c>
      <c r="F1063" s="7">
        <f t="shared" si="25"/>
        <v>1235863.9999999998</v>
      </c>
    </row>
    <row r="1064" spans="1:6" ht="12.95" customHeight="1">
      <c r="A1064" s="4" t="s">
        <v>6</v>
      </c>
      <c r="B1064" s="4" t="s">
        <v>495</v>
      </c>
      <c r="C1064" s="19">
        <v>150</v>
      </c>
      <c r="D1064" s="4" t="s">
        <v>24</v>
      </c>
      <c r="E1064" s="7">
        <v>737.76</v>
      </c>
      <c r="F1064" s="7">
        <f t="shared" si="25"/>
        <v>110664</v>
      </c>
    </row>
    <row r="1065" spans="1:6" ht="12.95" customHeight="1">
      <c r="A1065" s="4" t="s">
        <v>6</v>
      </c>
      <c r="B1065" s="4" t="s">
        <v>496</v>
      </c>
      <c r="C1065" s="19">
        <v>6300</v>
      </c>
      <c r="D1065" s="4" t="s">
        <v>24</v>
      </c>
      <c r="E1065" s="7">
        <v>159.5</v>
      </c>
      <c r="F1065" s="7">
        <f t="shared" si="25"/>
        <v>1004850</v>
      </c>
    </row>
    <row r="1066" spans="1:6" ht="12.95" customHeight="1">
      <c r="A1066" s="4" t="s">
        <v>6</v>
      </c>
      <c r="B1066" s="4" t="s">
        <v>497</v>
      </c>
      <c r="C1066" s="19">
        <v>16</v>
      </c>
      <c r="D1066" s="4" t="s">
        <v>24</v>
      </c>
      <c r="E1066" s="7">
        <v>14238.999999999998</v>
      </c>
      <c r="F1066" s="7">
        <f t="shared" si="25"/>
        <v>227823.99999999997</v>
      </c>
    </row>
    <row r="1067" spans="1:6" ht="12.95" customHeight="1">
      <c r="A1067" s="4" t="s">
        <v>6</v>
      </c>
      <c r="B1067" s="4" t="s">
        <v>498</v>
      </c>
      <c r="C1067" s="19">
        <v>5000</v>
      </c>
      <c r="D1067" s="4" t="s">
        <v>24</v>
      </c>
      <c r="E1067" s="7">
        <v>43.5</v>
      </c>
      <c r="F1067" s="7">
        <f t="shared" si="25"/>
        <v>217500</v>
      </c>
    </row>
    <row r="1068" spans="1:6" ht="12.95" customHeight="1">
      <c r="A1068" s="4" t="s">
        <v>6</v>
      </c>
      <c r="B1068" s="4" t="s">
        <v>499</v>
      </c>
      <c r="C1068" s="19">
        <v>4000</v>
      </c>
      <c r="D1068" s="4" t="s">
        <v>24</v>
      </c>
      <c r="E1068" s="7">
        <v>4210.7999999999993</v>
      </c>
      <c r="F1068" s="7">
        <f t="shared" si="25"/>
        <v>16843199.999999996</v>
      </c>
    </row>
    <row r="1069" spans="1:6" ht="12.95" customHeight="1">
      <c r="A1069" s="4" t="s">
        <v>6</v>
      </c>
      <c r="B1069" s="4" t="s">
        <v>500</v>
      </c>
      <c r="C1069" s="19">
        <v>2300</v>
      </c>
      <c r="D1069" s="4" t="s">
        <v>24</v>
      </c>
      <c r="E1069" s="7">
        <v>5916</v>
      </c>
      <c r="F1069" s="7">
        <f t="shared" si="25"/>
        <v>13606800</v>
      </c>
    </row>
    <row r="1070" spans="1:6" ht="12.95" customHeight="1">
      <c r="A1070" s="4" t="s">
        <v>6</v>
      </c>
      <c r="B1070" s="4" t="s">
        <v>501</v>
      </c>
      <c r="C1070" s="19">
        <v>500</v>
      </c>
      <c r="D1070" s="4" t="s">
        <v>24</v>
      </c>
      <c r="E1070" s="7">
        <v>281.88</v>
      </c>
      <c r="F1070" s="7">
        <f t="shared" ref="F1070:F1077" si="26">C1070*E1070</f>
        <v>140940</v>
      </c>
    </row>
    <row r="1071" spans="1:6" ht="12.95" customHeight="1">
      <c r="A1071" s="4" t="s">
        <v>6</v>
      </c>
      <c r="B1071" s="4" t="s">
        <v>502</v>
      </c>
      <c r="C1071" s="19">
        <v>12000</v>
      </c>
      <c r="D1071" s="4" t="s">
        <v>24</v>
      </c>
      <c r="E1071" s="7">
        <v>2320</v>
      </c>
      <c r="F1071" s="7">
        <f t="shared" si="26"/>
        <v>27840000</v>
      </c>
    </row>
    <row r="1072" spans="1:6" ht="12.95" customHeight="1">
      <c r="A1072" s="4" t="s">
        <v>6</v>
      </c>
      <c r="B1072" s="4" t="s">
        <v>503</v>
      </c>
      <c r="C1072" s="6">
        <v>4</v>
      </c>
      <c r="D1072" s="4" t="s">
        <v>24</v>
      </c>
      <c r="E1072" s="7">
        <v>1571800</v>
      </c>
      <c r="F1072" s="7">
        <f t="shared" si="26"/>
        <v>6287200</v>
      </c>
    </row>
    <row r="1073" spans="1:6" ht="12.95" customHeight="1">
      <c r="A1073" s="4" t="s">
        <v>6</v>
      </c>
      <c r="B1073" s="4" t="s">
        <v>504</v>
      </c>
      <c r="C1073" s="6">
        <v>3</v>
      </c>
      <c r="D1073" s="4" t="s">
        <v>24</v>
      </c>
      <c r="E1073" s="7">
        <v>1902399.9999999998</v>
      </c>
      <c r="F1073" s="7">
        <f t="shared" si="26"/>
        <v>5707199.9999999991</v>
      </c>
    </row>
    <row r="1074" spans="1:6" ht="12.95" customHeight="1">
      <c r="A1074" s="4" t="s">
        <v>6</v>
      </c>
      <c r="B1074" s="4" t="s">
        <v>505</v>
      </c>
      <c r="C1074" s="6">
        <v>6</v>
      </c>
      <c r="D1074" s="4" t="s">
        <v>24</v>
      </c>
      <c r="E1074" s="7">
        <v>424849.99999999994</v>
      </c>
      <c r="F1074" s="7">
        <f t="shared" si="26"/>
        <v>2549099.9999999995</v>
      </c>
    </row>
    <row r="1075" spans="1:6" ht="12.95" customHeight="1">
      <c r="A1075" s="4" t="s">
        <v>6</v>
      </c>
      <c r="B1075" s="4" t="s">
        <v>506</v>
      </c>
      <c r="C1075" s="6">
        <v>4</v>
      </c>
      <c r="D1075" s="4" t="s">
        <v>24</v>
      </c>
      <c r="E1075" s="7">
        <v>94721.25</v>
      </c>
      <c r="F1075" s="7">
        <f t="shared" si="26"/>
        <v>378885</v>
      </c>
    </row>
    <row r="1076" spans="1:6" ht="12.95" customHeight="1">
      <c r="A1076" s="4" t="s">
        <v>6</v>
      </c>
      <c r="B1076" s="4" t="s">
        <v>507</v>
      </c>
      <c r="C1076" s="6">
        <v>1</v>
      </c>
      <c r="D1076" s="4" t="s">
        <v>9</v>
      </c>
      <c r="E1076" s="8">
        <v>3600000</v>
      </c>
      <c r="F1076" s="7">
        <f t="shared" si="26"/>
        <v>3600000</v>
      </c>
    </row>
    <row r="1077" spans="1:6" ht="12.95" customHeight="1">
      <c r="A1077" s="4" t="s">
        <v>6</v>
      </c>
      <c r="B1077" s="4" t="s">
        <v>508</v>
      </c>
      <c r="C1077" s="6">
        <v>1</v>
      </c>
      <c r="D1077" s="4" t="s">
        <v>9</v>
      </c>
      <c r="E1077" s="8">
        <v>46400000</v>
      </c>
      <c r="F1077" s="7">
        <f t="shared" si="26"/>
        <v>46400000</v>
      </c>
    </row>
  </sheetData>
  <autoFilter ref="A1:AP1"/>
  <dataValidations count="1">
    <dataValidation type="list" allowBlank="1" showInputMessage="1" showErrorMessage="1" sqref="IM66360 SI66360 ACE66360 AMA66360 AVW66360 BFS66360 BPO66360 BZK66360 CJG66360 CTC66360 DCY66360 DMU66360 DWQ66360 EGM66360 EQI66360 FAE66360 FKA66360 FTW66360 GDS66360 GNO66360 GXK66360 HHG66360 HRC66360 IAY66360 IKU66360 IUQ66360 JEM66360 JOI66360 JYE66360 KIA66360 KRW66360 LBS66360 LLO66360 LVK66360 MFG66360 MPC66360 MYY66360 NIU66360 NSQ66360 OCM66360 OMI66360 OWE66360 PGA66360 PPW66360 PZS66360 QJO66360 QTK66360 RDG66360 RNC66360 RWY66360 SGU66360 SQQ66360 TAM66360 TKI66360 TUE66360 UEA66360 UNW66360 UXS66360 VHO66360 VRK66360 WBG66360 WLC66360 WUY66360 IM131896 SI131896 ACE131896 AMA131896 AVW131896 BFS131896 BPO131896 BZK131896 CJG131896 CTC131896 DCY131896 DMU131896 DWQ131896 EGM131896 EQI131896 FAE131896 FKA131896 FTW131896 GDS131896 GNO131896 GXK131896 HHG131896 HRC131896 IAY131896 IKU131896 IUQ131896 JEM131896 JOI131896 JYE131896 KIA131896 KRW131896 LBS131896 LLO131896 LVK131896 MFG131896 MPC131896 MYY131896 NIU131896 NSQ131896 OCM131896 OMI131896 OWE131896 PGA131896 PPW131896 PZS131896 QJO131896 QTK131896 RDG131896 RNC131896 RWY131896 SGU131896 SQQ131896 TAM131896 TKI131896 TUE131896 UEA131896 UNW131896 UXS131896 VHO131896 VRK131896 WBG131896 WLC131896 WUY131896 IM197432 SI197432 ACE197432 AMA197432 AVW197432 BFS197432 BPO197432 BZK197432 CJG197432 CTC197432 DCY197432 DMU197432 DWQ197432 EGM197432 EQI197432 FAE197432 FKA197432 FTW197432 GDS197432 GNO197432 GXK197432 HHG197432 HRC197432 IAY197432 IKU197432 IUQ197432 JEM197432 JOI197432 JYE197432 KIA197432 KRW197432 LBS197432 LLO197432 LVK197432 MFG197432 MPC197432 MYY197432 NIU197432 NSQ197432 OCM197432 OMI197432 OWE197432 PGA197432 PPW197432 PZS197432 QJO197432 QTK197432 RDG197432 RNC197432 RWY197432 SGU197432 SQQ197432 TAM197432 TKI197432 TUE197432 UEA197432 UNW197432 UXS197432 VHO197432 VRK197432 WBG197432 WLC197432 WUY197432 IM262968 SI262968 ACE262968 AMA262968 AVW262968 BFS262968 BPO262968 BZK262968 CJG262968 CTC262968 DCY262968 DMU262968 DWQ262968 EGM262968 EQI262968 FAE262968 FKA262968 FTW262968 GDS262968 GNO262968 GXK262968 HHG262968 HRC262968 IAY262968 IKU262968 IUQ262968 JEM262968 JOI262968 JYE262968 KIA262968 KRW262968 LBS262968 LLO262968 LVK262968 MFG262968 MPC262968 MYY262968 NIU262968 NSQ262968 OCM262968 OMI262968 OWE262968 PGA262968 PPW262968 PZS262968 QJO262968 QTK262968 RDG262968 RNC262968 RWY262968 SGU262968 SQQ262968 TAM262968 TKI262968 TUE262968 UEA262968 UNW262968 UXS262968 VHO262968 VRK262968 WBG262968 WLC262968 WUY262968 IM328504 SI328504 ACE328504 AMA328504 AVW328504 BFS328504 BPO328504 BZK328504 CJG328504 CTC328504 DCY328504 DMU328504 DWQ328504 EGM328504 EQI328504 FAE328504 FKA328504 FTW328504 GDS328504 GNO328504 GXK328504 HHG328504 HRC328504 IAY328504 IKU328504 IUQ328504 JEM328504 JOI328504 JYE328504 KIA328504 KRW328504 LBS328504 LLO328504 LVK328504 MFG328504 MPC328504 MYY328504 NIU328504 NSQ328504 OCM328504 OMI328504 OWE328504 PGA328504 PPW328504 PZS328504 QJO328504 QTK328504 RDG328504 RNC328504 RWY328504 SGU328504 SQQ328504 TAM328504 TKI328504 TUE328504 UEA328504 UNW328504 UXS328504 VHO328504 VRK328504 WBG328504 WLC328504 WUY328504 IM394040 SI394040 ACE394040 AMA394040 AVW394040 BFS394040 BPO394040 BZK394040 CJG394040 CTC394040 DCY394040 DMU394040 DWQ394040 EGM394040 EQI394040 FAE394040 FKA394040 FTW394040 GDS394040 GNO394040 GXK394040 HHG394040 HRC394040 IAY394040 IKU394040 IUQ394040 JEM394040 JOI394040 JYE394040 KIA394040 KRW394040 LBS394040 LLO394040 LVK394040 MFG394040 MPC394040 MYY394040 NIU394040 NSQ394040 OCM394040 OMI394040 OWE394040 PGA394040 PPW394040 PZS394040 QJO394040 QTK394040 RDG394040 RNC394040 RWY394040 SGU394040 SQQ394040 TAM394040 TKI394040 TUE394040 UEA394040 UNW394040 UXS394040 VHO394040 VRK394040 WBG394040 WLC394040 WUY394040 IM459576 SI459576 ACE459576 AMA459576 AVW459576 BFS459576 BPO459576 BZK459576 CJG459576 CTC459576 DCY459576 DMU459576 DWQ459576 EGM459576 EQI459576 FAE459576 FKA459576 FTW459576 GDS459576 GNO459576 GXK459576 HHG459576 HRC459576 IAY459576 IKU459576 IUQ459576 JEM459576 JOI459576 JYE459576 KIA459576 KRW459576 LBS459576 LLO459576 LVK459576 MFG459576 MPC459576 MYY459576 NIU459576 NSQ459576 OCM459576 OMI459576 OWE459576 PGA459576 PPW459576 PZS459576 QJO459576 QTK459576 RDG459576 RNC459576 RWY459576 SGU459576 SQQ459576 TAM459576 TKI459576 TUE459576 UEA459576 UNW459576 UXS459576 VHO459576 VRK459576 WBG459576 WLC459576 WUY459576 IM525112 SI525112 ACE525112 AMA525112 AVW525112 BFS525112 BPO525112 BZK525112 CJG525112 CTC525112 DCY525112 DMU525112 DWQ525112 EGM525112 EQI525112 FAE525112 FKA525112 FTW525112 GDS525112 GNO525112 GXK525112 HHG525112 HRC525112 IAY525112 IKU525112 IUQ525112 JEM525112 JOI525112 JYE525112 KIA525112 KRW525112 LBS525112 LLO525112 LVK525112 MFG525112 MPC525112 MYY525112 NIU525112 NSQ525112 OCM525112 OMI525112 OWE525112 PGA525112 PPW525112 PZS525112 QJO525112 QTK525112 RDG525112 RNC525112 RWY525112 SGU525112 SQQ525112 TAM525112 TKI525112 TUE525112 UEA525112 UNW525112 UXS525112 VHO525112 VRK525112 WBG525112 WLC525112 WUY525112 IM590648 SI590648 ACE590648 AMA590648 AVW590648 BFS590648 BPO590648 BZK590648 CJG590648 CTC590648 DCY590648 DMU590648 DWQ590648 EGM590648 EQI590648 FAE590648 FKA590648 FTW590648 GDS590648 GNO590648 GXK590648 HHG590648 HRC590648 IAY590648 IKU590648 IUQ590648 JEM590648 JOI590648 JYE590648 KIA590648 KRW590648 LBS590648 LLO590648 LVK590648 MFG590648 MPC590648 MYY590648 NIU590648 NSQ590648 OCM590648 OMI590648 OWE590648 PGA590648 PPW590648 PZS590648 QJO590648 QTK590648 RDG590648 RNC590648 RWY590648 SGU590648 SQQ590648 TAM590648 TKI590648 TUE590648 UEA590648 UNW590648 UXS590648 VHO590648 VRK590648 WBG590648 WLC590648 WUY590648 IM656184 SI656184 ACE656184 AMA656184 AVW656184 BFS656184 BPO656184 BZK656184 CJG656184 CTC656184 DCY656184 DMU656184 DWQ656184 EGM656184 EQI656184 FAE656184 FKA656184 FTW656184 GDS656184 GNO656184 GXK656184 HHG656184 HRC656184 IAY656184 IKU656184 IUQ656184 JEM656184 JOI656184 JYE656184 KIA656184 KRW656184 LBS656184 LLO656184 LVK656184 MFG656184 MPC656184 MYY656184 NIU656184 NSQ656184 OCM656184 OMI656184 OWE656184 PGA656184 PPW656184 PZS656184 QJO656184 QTK656184 RDG656184 RNC656184 RWY656184 SGU656184 SQQ656184 TAM656184 TKI656184 TUE656184 UEA656184 UNW656184 UXS656184 VHO656184 VRK656184 WBG656184 WLC656184 WUY656184 IM721720 SI721720 ACE721720 AMA721720 AVW721720 BFS721720 BPO721720 BZK721720 CJG721720 CTC721720 DCY721720 DMU721720 DWQ721720 EGM721720 EQI721720 FAE721720 FKA721720 FTW721720 GDS721720 GNO721720 GXK721720 HHG721720 HRC721720 IAY721720 IKU721720 IUQ721720 JEM721720 JOI721720 JYE721720 KIA721720 KRW721720 LBS721720 LLO721720 LVK721720 MFG721720 MPC721720 MYY721720 NIU721720 NSQ721720 OCM721720 OMI721720 OWE721720 PGA721720 PPW721720 PZS721720 QJO721720 QTK721720 RDG721720 RNC721720 RWY721720 SGU721720 SQQ721720 TAM721720 TKI721720 TUE721720 UEA721720 UNW721720 UXS721720 VHO721720 VRK721720 WBG721720 WLC721720 WUY721720 IM787256 SI787256 ACE787256 AMA787256 AVW787256 BFS787256 BPO787256 BZK787256 CJG787256 CTC787256 DCY787256 DMU787256 DWQ787256 EGM787256 EQI787256 FAE787256 FKA787256 FTW787256 GDS787256 GNO787256 GXK787256 HHG787256 HRC787256 IAY787256 IKU787256 IUQ787256 JEM787256 JOI787256 JYE787256 KIA787256 KRW787256 LBS787256 LLO787256 LVK787256 MFG787256 MPC787256 MYY787256 NIU787256 NSQ787256 OCM787256 OMI787256 OWE787256 PGA787256 PPW787256 PZS787256 QJO787256 QTK787256 RDG787256 RNC787256 RWY787256 SGU787256 SQQ787256 TAM787256 TKI787256 TUE787256 UEA787256 UNW787256 UXS787256 VHO787256 VRK787256 WBG787256 WLC787256 WUY787256 IM852792 SI852792 ACE852792 AMA852792 AVW852792 BFS852792 BPO852792 BZK852792 CJG852792 CTC852792 DCY852792 DMU852792 DWQ852792 EGM852792 EQI852792 FAE852792 FKA852792 FTW852792 GDS852792 GNO852792 GXK852792 HHG852792 HRC852792 IAY852792 IKU852792 IUQ852792 JEM852792 JOI852792 JYE852792 KIA852792 KRW852792 LBS852792 LLO852792 LVK852792 MFG852792 MPC852792 MYY852792 NIU852792 NSQ852792 OCM852792 OMI852792 OWE852792 PGA852792 PPW852792 PZS852792 QJO852792 QTK852792 RDG852792 RNC852792 RWY852792 SGU852792 SQQ852792 TAM852792 TKI852792 TUE852792 UEA852792 UNW852792 UXS852792 VHO852792 VRK852792 WBG852792 WLC852792 WUY852792 IM918328 SI918328 ACE918328 AMA918328 AVW918328 BFS918328 BPO918328 BZK918328 CJG918328 CTC918328 DCY918328 DMU918328 DWQ918328 EGM918328 EQI918328 FAE918328 FKA918328 FTW918328 GDS918328 GNO918328 GXK918328 HHG918328 HRC918328 IAY918328 IKU918328 IUQ918328 JEM918328 JOI918328 JYE918328 KIA918328 KRW918328 LBS918328 LLO918328 LVK918328 MFG918328 MPC918328 MYY918328 NIU918328 NSQ918328 OCM918328 OMI918328 OWE918328 PGA918328 PPW918328 PZS918328 QJO918328 QTK918328 RDG918328 RNC918328 RWY918328 SGU918328 SQQ918328 TAM918328 TKI918328 TUE918328 UEA918328 UNW918328 UXS918328 VHO918328 VRK918328 WBG918328 WLC918328 WUY918328 IM983864 SI983864 ACE983864 AMA983864 AVW983864 BFS983864 BPO983864 BZK983864 CJG983864 CTC983864 DCY983864 DMU983864 DWQ983864 EGM983864 EQI983864 FAE983864 FKA983864 FTW983864 GDS983864 GNO983864 GXK983864 HHG983864 HRC983864 IAY983864 IKU983864 IUQ983864 JEM983864 JOI983864 JYE983864 KIA983864 KRW983864 LBS983864 LLO983864 LVK983864 MFG983864 MPC983864 MYY983864 NIU983864 NSQ983864 OCM983864 OMI983864 OWE983864 PGA983864 PPW983864 PZS983864 QJO983864 QTK983864 RDG983864 RNC983864 RWY983864 SGU983864 SQQ983864 TAM983864 TKI983864 TUE983864 UEA983864 UNW983864 UXS983864 VHO983864 VRK983864 WBG983864 WLC983864 WUY983864 IM843 SI843 ACE843 AMA843 AVW843 BFS843 BPO843 BZK843 CJG843 CTC843 DCY843 DMU843 DWQ843 EGM843 EQI843 FAE843 FKA843 FTW843 GDS843 GNO843 GXK843 HHG843 HRC843 IAY843 IKU843 IUQ843 JEM843 JOI843 JYE843 KIA843 KRW843 LBS843 LLO843 LVK843 MFG843 MPC843 MYY843 NIU843 NSQ843 OCM843 OMI843 OWE843 PGA843 PPW843 PZS843 QJO843 QTK843 RDG843 RNC843 RWY843 SGU843 SQQ843 TAM843 TKI843 TUE843 UEA843 UNW843 UXS843 VHO843 VRK843 WBG843 WLC843 WUY843">
      <formula1>Central!#REF!</formula1>
    </dataValidation>
  </dataValidations>
  <printOptions horizontalCentered="1"/>
  <pageMargins left="0" right="0" top="0.15748031496062992" bottom="0.15748031496062992" header="0.31496062992125984" footer="0.31496062992125984"/>
  <pageSetup paperSize="14" scale="75" fitToWidth="2" fitToHeight="2" orientation="landscape" r:id="rId1"/>
  <colBreaks count="1" manualBreakCount="1">
    <brk id="1" max="1048575" man="1"/>
  </colBreaks>
</worksheet>
</file>

<file path=xl/worksheets/sheet2.xml><?xml version="1.0" encoding="utf-8"?>
<worksheet xmlns="http://schemas.openxmlformats.org/spreadsheetml/2006/main" xmlns:r="http://schemas.openxmlformats.org/officeDocument/2006/relationships">
  <dimension ref="A1:F1378"/>
  <sheetViews>
    <sheetView zoomScale="85" zoomScaleNormal="90" workbookViewId="0">
      <pane ySplit="1" topLeftCell="A2" activePane="bottomLeft" state="frozen"/>
      <selection activeCell="U1" sqref="U1"/>
      <selection pane="bottomLeft" activeCell="A2" sqref="A2"/>
    </sheetView>
  </sheetViews>
  <sheetFormatPr baseColWidth="10" defaultRowHeight="12.95" customHeight="1"/>
  <cols>
    <col min="1" max="1" width="12.7109375" style="59" customWidth="1"/>
    <col min="2" max="2" width="45" style="59" customWidth="1"/>
    <col min="3" max="4" width="12.7109375" style="59" customWidth="1"/>
    <col min="5" max="5" width="12.7109375" style="60" customWidth="1"/>
    <col min="6" max="6" width="15.5703125" style="60" customWidth="1"/>
    <col min="7" max="215" width="11.42578125" style="57"/>
    <col min="216" max="216" width="13.5703125" style="57" customWidth="1"/>
    <col min="217" max="217" width="30.5703125" style="57" customWidth="1"/>
    <col min="218" max="218" width="42.5703125" style="57" customWidth="1"/>
    <col min="219" max="219" width="12.140625" style="57" customWidth="1"/>
    <col min="220" max="220" width="10.85546875" style="57" customWidth="1"/>
    <col min="221" max="221" width="12.140625" style="57" customWidth="1"/>
    <col min="222" max="227" width="12.7109375" style="57" customWidth="1"/>
    <col min="228" max="228" width="45" style="57" customWidth="1"/>
    <col min="229" max="229" width="32.5703125" style="57" customWidth="1"/>
    <col min="230" max="230" width="20.42578125" style="57" customWidth="1"/>
    <col min="231" max="232" width="32" style="57" customWidth="1"/>
    <col min="233" max="233" width="22.7109375" style="57" customWidth="1"/>
    <col min="234" max="237" width="12.7109375" style="57" customWidth="1"/>
    <col min="238" max="239" width="15.5703125" style="57" customWidth="1"/>
    <col min="240" max="240" width="0" style="57" hidden="1" customWidth="1"/>
    <col min="241" max="241" width="15.5703125" style="57" customWidth="1"/>
    <col min="242" max="244" width="13.28515625" style="57" customWidth="1"/>
    <col min="245" max="249" width="12.7109375" style="57" customWidth="1"/>
    <col min="250" max="250" width="16.5703125" style="57" customWidth="1"/>
    <col min="251" max="251" width="14.5703125" style="57" customWidth="1"/>
    <col min="252" max="252" width="73.140625" style="57" customWidth="1"/>
    <col min="253" max="471" width="11.42578125" style="57"/>
    <col min="472" max="472" width="13.5703125" style="57" customWidth="1"/>
    <col min="473" max="473" width="30.5703125" style="57" customWidth="1"/>
    <col min="474" max="474" width="42.5703125" style="57" customWidth="1"/>
    <col min="475" max="475" width="12.140625" style="57" customWidth="1"/>
    <col min="476" max="476" width="10.85546875" style="57" customWidth="1"/>
    <col min="477" max="477" width="12.140625" style="57" customWidth="1"/>
    <col min="478" max="483" width="12.7109375" style="57" customWidth="1"/>
    <col min="484" max="484" width="45" style="57" customWidth="1"/>
    <col min="485" max="485" width="32.5703125" style="57" customWidth="1"/>
    <col min="486" max="486" width="20.42578125" style="57" customWidth="1"/>
    <col min="487" max="488" width="32" style="57" customWidth="1"/>
    <col min="489" max="489" width="22.7109375" style="57" customWidth="1"/>
    <col min="490" max="493" width="12.7109375" style="57" customWidth="1"/>
    <col min="494" max="495" width="15.5703125" style="57" customWidth="1"/>
    <col min="496" max="496" width="0" style="57" hidden="1" customWidth="1"/>
    <col min="497" max="497" width="15.5703125" style="57" customWidth="1"/>
    <col min="498" max="500" width="13.28515625" style="57" customWidth="1"/>
    <col min="501" max="505" width="12.7109375" style="57" customWidth="1"/>
    <col min="506" max="506" width="16.5703125" style="57" customWidth="1"/>
    <col min="507" max="507" width="14.5703125" style="57" customWidth="1"/>
    <col min="508" max="508" width="73.140625" style="57" customWidth="1"/>
    <col min="509" max="727" width="11.42578125" style="57"/>
    <col min="728" max="728" width="13.5703125" style="57" customWidth="1"/>
    <col min="729" max="729" width="30.5703125" style="57" customWidth="1"/>
    <col min="730" max="730" width="42.5703125" style="57" customWidth="1"/>
    <col min="731" max="731" width="12.140625" style="57" customWidth="1"/>
    <col min="732" max="732" width="10.85546875" style="57" customWidth="1"/>
    <col min="733" max="733" width="12.140625" style="57" customWidth="1"/>
    <col min="734" max="739" width="12.7109375" style="57" customWidth="1"/>
    <col min="740" max="740" width="45" style="57" customWidth="1"/>
    <col min="741" max="741" width="32.5703125" style="57" customWidth="1"/>
    <col min="742" max="742" width="20.42578125" style="57" customWidth="1"/>
    <col min="743" max="744" width="32" style="57" customWidth="1"/>
    <col min="745" max="745" width="22.7109375" style="57" customWidth="1"/>
    <col min="746" max="749" width="12.7109375" style="57" customWidth="1"/>
    <col min="750" max="751" width="15.5703125" style="57" customWidth="1"/>
    <col min="752" max="752" width="0" style="57" hidden="1" customWidth="1"/>
    <col min="753" max="753" width="15.5703125" style="57" customWidth="1"/>
    <col min="754" max="756" width="13.28515625" style="57" customWidth="1"/>
    <col min="757" max="761" width="12.7109375" style="57" customWidth="1"/>
    <col min="762" max="762" width="16.5703125" style="57" customWidth="1"/>
    <col min="763" max="763" width="14.5703125" style="57" customWidth="1"/>
    <col min="764" max="764" width="73.140625" style="57" customWidth="1"/>
    <col min="765" max="983" width="11.42578125" style="57"/>
    <col min="984" max="984" width="13.5703125" style="57" customWidth="1"/>
    <col min="985" max="985" width="30.5703125" style="57" customWidth="1"/>
    <col min="986" max="986" width="42.5703125" style="57" customWidth="1"/>
    <col min="987" max="987" width="12.140625" style="57" customWidth="1"/>
    <col min="988" max="988" width="10.85546875" style="57" customWidth="1"/>
    <col min="989" max="989" width="12.140625" style="57" customWidth="1"/>
    <col min="990" max="995" width="12.7109375" style="57" customWidth="1"/>
    <col min="996" max="996" width="45" style="57" customWidth="1"/>
    <col min="997" max="997" width="32.5703125" style="57" customWidth="1"/>
    <col min="998" max="998" width="20.42578125" style="57" customWidth="1"/>
    <col min="999" max="1000" width="32" style="57" customWidth="1"/>
    <col min="1001" max="1001" width="22.7109375" style="57" customWidth="1"/>
    <col min="1002" max="1005" width="12.7109375" style="57" customWidth="1"/>
    <col min="1006" max="1007" width="15.5703125" style="57" customWidth="1"/>
    <col min="1008" max="1008" width="0" style="57" hidden="1" customWidth="1"/>
    <col min="1009" max="1009" width="15.5703125" style="57" customWidth="1"/>
    <col min="1010" max="1012" width="13.28515625" style="57" customWidth="1"/>
    <col min="1013" max="1017" width="12.7109375" style="57" customWidth="1"/>
    <col min="1018" max="1018" width="16.5703125" style="57" customWidth="1"/>
    <col min="1019" max="1019" width="14.5703125" style="57" customWidth="1"/>
    <col min="1020" max="1020" width="73.140625" style="57" customWidth="1"/>
    <col min="1021" max="1239" width="11.42578125" style="57"/>
    <col min="1240" max="1240" width="13.5703125" style="57" customWidth="1"/>
    <col min="1241" max="1241" width="30.5703125" style="57" customWidth="1"/>
    <col min="1242" max="1242" width="42.5703125" style="57" customWidth="1"/>
    <col min="1243" max="1243" width="12.140625" style="57" customWidth="1"/>
    <col min="1244" max="1244" width="10.85546875" style="57" customWidth="1"/>
    <col min="1245" max="1245" width="12.140625" style="57" customWidth="1"/>
    <col min="1246" max="1251" width="12.7109375" style="57" customWidth="1"/>
    <col min="1252" max="1252" width="45" style="57" customWidth="1"/>
    <col min="1253" max="1253" width="32.5703125" style="57" customWidth="1"/>
    <col min="1254" max="1254" width="20.42578125" style="57" customWidth="1"/>
    <col min="1255" max="1256" width="32" style="57" customWidth="1"/>
    <col min="1257" max="1257" width="22.7109375" style="57" customWidth="1"/>
    <col min="1258" max="1261" width="12.7109375" style="57" customWidth="1"/>
    <col min="1262" max="1263" width="15.5703125" style="57" customWidth="1"/>
    <col min="1264" max="1264" width="0" style="57" hidden="1" customWidth="1"/>
    <col min="1265" max="1265" width="15.5703125" style="57" customWidth="1"/>
    <col min="1266" max="1268" width="13.28515625" style="57" customWidth="1"/>
    <col min="1269" max="1273" width="12.7109375" style="57" customWidth="1"/>
    <col min="1274" max="1274" width="16.5703125" style="57" customWidth="1"/>
    <col min="1275" max="1275" width="14.5703125" style="57" customWidth="1"/>
    <col min="1276" max="1276" width="73.140625" style="57" customWidth="1"/>
    <col min="1277" max="1495" width="11.42578125" style="57"/>
    <col min="1496" max="1496" width="13.5703125" style="57" customWidth="1"/>
    <col min="1497" max="1497" width="30.5703125" style="57" customWidth="1"/>
    <col min="1498" max="1498" width="42.5703125" style="57" customWidth="1"/>
    <col min="1499" max="1499" width="12.140625" style="57" customWidth="1"/>
    <col min="1500" max="1500" width="10.85546875" style="57" customWidth="1"/>
    <col min="1501" max="1501" width="12.140625" style="57" customWidth="1"/>
    <col min="1502" max="1507" width="12.7109375" style="57" customWidth="1"/>
    <col min="1508" max="1508" width="45" style="57" customWidth="1"/>
    <col min="1509" max="1509" width="32.5703125" style="57" customWidth="1"/>
    <col min="1510" max="1510" width="20.42578125" style="57" customWidth="1"/>
    <col min="1511" max="1512" width="32" style="57" customWidth="1"/>
    <col min="1513" max="1513" width="22.7109375" style="57" customWidth="1"/>
    <col min="1514" max="1517" width="12.7109375" style="57" customWidth="1"/>
    <col min="1518" max="1519" width="15.5703125" style="57" customWidth="1"/>
    <col min="1520" max="1520" width="0" style="57" hidden="1" customWidth="1"/>
    <col min="1521" max="1521" width="15.5703125" style="57" customWidth="1"/>
    <col min="1522" max="1524" width="13.28515625" style="57" customWidth="1"/>
    <col min="1525" max="1529" width="12.7109375" style="57" customWidth="1"/>
    <col min="1530" max="1530" width="16.5703125" style="57" customWidth="1"/>
    <col min="1531" max="1531" width="14.5703125" style="57" customWidth="1"/>
    <col min="1532" max="1532" width="73.140625" style="57" customWidth="1"/>
    <col min="1533" max="1751" width="11.42578125" style="57"/>
    <col min="1752" max="1752" width="13.5703125" style="57" customWidth="1"/>
    <col min="1753" max="1753" width="30.5703125" style="57" customWidth="1"/>
    <col min="1754" max="1754" width="42.5703125" style="57" customWidth="1"/>
    <col min="1755" max="1755" width="12.140625" style="57" customWidth="1"/>
    <col min="1756" max="1756" width="10.85546875" style="57" customWidth="1"/>
    <col min="1757" max="1757" width="12.140625" style="57" customWidth="1"/>
    <col min="1758" max="1763" width="12.7109375" style="57" customWidth="1"/>
    <col min="1764" max="1764" width="45" style="57" customWidth="1"/>
    <col min="1765" max="1765" width="32.5703125" style="57" customWidth="1"/>
    <col min="1766" max="1766" width="20.42578125" style="57" customWidth="1"/>
    <col min="1767" max="1768" width="32" style="57" customWidth="1"/>
    <col min="1769" max="1769" width="22.7109375" style="57" customWidth="1"/>
    <col min="1770" max="1773" width="12.7109375" style="57" customWidth="1"/>
    <col min="1774" max="1775" width="15.5703125" style="57" customWidth="1"/>
    <col min="1776" max="1776" width="0" style="57" hidden="1" customWidth="1"/>
    <col min="1777" max="1777" width="15.5703125" style="57" customWidth="1"/>
    <col min="1778" max="1780" width="13.28515625" style="57" customWidth="1"/>
    <col min="1781" max="1785" width="12.7109375" style="57" customWidth="1"/>
    <col min="1786" max="1786" width="16.5703125" style="57" customWidth="1"/>
    <col min="1787" max="1787" width="14.5703125" style="57" customWidth="1"/>
    <col min="1788" max="1788" width="73.140625" style="57" customWidth="1"/>
    <col min="1789" max="2007" width="11.42578125" style="57"/>
    <col min="2008" max="2008" width="13.5703125" style="57" customWidth="1"/>
    <col min="2009" max="2009" width="30.5703125" style="57" customWidth="1"/>
    <col min="2010" max="2010" width="42.5703125" style="57" customWidth="1"/>
    <col min="2011" max="2011" width="12.140625" style="57" customWidth="1"/>
    <col min="2012" max="2012" width="10.85546875" style="57" customWidth="1"/>
    <col min="2013" max="2013" width="12.140625" style="57" customWidth="1"/>
    <col min="2014" max="2019" width="12.7109375" style="57" customWidth="1"/>
    <col min="2020" max="2020" width="45" style="57" customWidth="1"/>
    <col min="2021" max="2021" width="32.5703125" style="57" customWidth="1"/>
    <col min="2022" max="2022" width="20.42578125" style="57" customWidth="1"/>
    <col min="2023" max="2024" width="32" style="57" customWidth="1"/>
    <col min="2025" max="2025" width="22.7109375" style="57" customWidth="1"/>
    <col min="2026" max="2029" width="12.7109375" style="57" customWidth="1"/>
    <col min="2030" max="2031" width="15.5703125" style="57" customWidth="1"/>
    <col min="2032" max="2032" width="0" style="57" hidden="1" customWidth="1"/>
    <col min="2033" max="2033" width="15.5703125" style="57" customWidth="1"/>
    <col min="2034" max="2036" width="13.28515625" style="57" customWidth="1"/>
    <col min="2037" max="2041" width="12.7109375" style="57" customWidth="1"/>
    <col min="2042" max="2042" width="16.5703125" style="57" customWidth="1"/>
    <col min="2043" max="2043" width="14.5703125" style="57" customWidth="1"/>
    <col min="2044" max="2044" width="73.140625" style="57" customWidth="1"/>
    <col min="2045" max="2263" width="11.42578125" style="57"/>
    <col min="2264" max="2264" width="13.5703125" style="57" customWidth="1"/>
    <col min="2265" max="2265" width="30.5703125" style="57" customWidth="1"/>
    <col min="2266" max="2266" width="42.5703125" style="57" customWidth="1"/>
    <col min="2267" max="2267" width="12.140625" style="57" customWidth="1"/>
    <col min="2268" max="2268" width="10.85546875" style="57" customWidth="1"/>
    <col min="2269" max="2269" width="12.140625" style="57" customWidth="1"/>
    <col min="2270" max="2275" width="12.7109375" style="57" customWidth="1"/>
    <col min="2276" max="2276" width="45" style="57" customWidth="1"/>
    <col min="2277" max="2277" width="32.5703125" style="57" customWidth="1"/>
    <col min="2278" max="2278" width="20.42578125" style="57" customWidth="1"/>
    <col min="2279" max="2280" width="32" style="57" customWidth="1"/>
    <col min="2281" max="2281" width="22.7109375" style="57" customWidth="1"/>
    <col min="2282" max="2285" width="12.7109375" style="57" customWidth="1"/>
    <col min="2286" max="2287" width="15.5703125" style="57" customWidth="1"/>
    <col min="2288" max="2288" width="0" style="57" hidden="1" customWidth="1"/>
    <col min="2289" max="2289" width="15.5703125" style="57" customWidth="1"/>
    <col min="2290" max="2292" width="13.28515625" style="57" customWidth="1"/>
    <col min="2293" max="2297" width="12.7109375" style="57" customWidth="1"/>
    <col min="2298" max="2298" width="16.5703125" style="57" customWidth="1"/>
    <col min="2299" max="2299" width="14.5703125" style="57" customWidth="1"/>
    <col min="2300" max="2300" width="73.140625" style="57" customWidth="1"/>
    <col min="2301" max="2519" width="11.42578125" style="57"/>
    <col min="2520" max="2520" width="13.5703125" style="57" customWidth="1"/>
    <col min="2521" max="2521" width="30.5703125" style="57" customWidth="1"/>
    <col min="2522" max="2522" width="42.5703125" style="57" customWidth="1"/>
    <col min="2523" max="2523" width="12.140625" style="57" customWidth="1"/>
    <col min="2524" max="2524" width="10.85546875" style="57" customWidth="1"/>
    <col min="2525" max="2525" width="12.140625" style="57" customWidth="1"/>
    <col min="2526" max="2531" width="12.7109375" style="57" customWidth="1"/>
    <col min="2532" max="2532" width="45" style="57" customWidth="1"/>
    <col min="2533" max="2533" width="32.5703125" style="57" customWidth="1"/>
    <col min="2534" max="2534" width="20.42578125" style="57" customWidth="1"/>
    <col min="2535" max="2536" width="32" style="57" customWidth="1"/>
    <col min="2537" max="2537" width="22.7109375" style="57" customWidth="1"/>
    <col min="2538" max="2541" width="12.7109375" style="57" customWidth="1"/>
    <col min="2542" max="2543" width="15.5703125" style="57" customWidth="1"/>
    <col min="2544" max="2544" width="0" style="57" hidden="1" customWidth="1"/>
    <col min="2545" max="2545" width="15.5703125" style="57" customWidth="1"/>
    <col min="2546" max="2548" width="13.28515625" style="57" customWidth="1"/>
    <col min="2549" max="2553" width="12.7109375" style="57" customWidth="1"/>
    <col min="2554" max="2554" width="16.5703125" style="57" customWidth="1"/>
    <col min="2555" max="2555" width="14.5703125" style="57" customWidth="1"/>
    <col min="2556" max="2556" width="73.140625" style="57" customWidth="1"/>
    <col min="2557" max="2775" width="11.42578125" style="57"/>
    <col min="2776" max="2776" width="13.5703125" style="57" customWidth="1"/>
    <col min="2777" max="2777" width="30.5703125" style="57" customWidth="1"/>
    <col min="2778" max="2778" width="42.5703125" style="57" customWidth="1"/>
    <col min="2779" max="2779" width="12.140625" style="57" customWidth="1"/>
    <col min="2780" max="2780" width="10.85546875" style="57" customWidth="1"/>
    <col min="2781" max="2781" width="12.140625" style="57" customWidth="1"/>
    <col min="2782" max="2787" width="12.7109375" style="57" customWidth="1"/>
    <col min="2788" max="2788" width="45" style="57" customWidth="1"/>
    <col min="2789" max="2789" width="32.5703125" style="57" customWidth="1"/>
    <col min="2790" max="2790" width="20.42578125" style="57" customWidth="1"/>
    <col min="2791" max="2792" width="32" style="57" customWidth="1"/>
    <col min="2793" max="2793" width="22.7109375" style="57" customWidth="1"/>
    <col min="2794" max="2797" width="12.7109375" style="57" customWidth="1"/>
    <col min="2798" max="2799" width="15.5703125" style="57" customWidth="1"/>
    <col min="2800" max="2800" width="0" style="57" hidden="1" customWidth="1"/>
    <col min="2801" max="2801" width="15.5703125" style="57" customWidth="1"/>
    <col min="2802" max="2804" width="13.28515625" style="57" customWidth="1"/>
    <col min="2805" max="2809" width="12.7109375" style="57" customWidth="1"/>
    <col min="2810" max="2810" width="16.5703125" style="57" customWidth="1"/>
    <col min="2811" max="2811" width="14.5703125" style="57" customWidth="1"/>
    <col min="2812" max="2812" width="73.140625" style="57" customWidth="1"/>
    <col min="2813" max="3031" width="11.42578125" style="57"/>
    <col min="3032" max="3032" width="13.5703125" style="57" customWidth="1"/>
    <col min="3033" max="3033" width="30.5703125" style="57" customWidth="1"/>
    <col min="3034" max="3034" width="42.5703125" style="57" customWidth="1"/>
    <col min="3035" max="3035" width="12.140625" style="57" customWidth="1"/>
    <col min="3036" max="3036" width="10.85546875" style="57" customWidth="1"/>
    <col min="3037" max="3037" width="12.140625" style="57" customWidth="1"/>
    <col min="3038" max="3043" width="12.7109375" style="57" customWidth="1"/>
    <col min="3044" max="3044" width="45" style="57" customWidth="1"/>
    <col min="3045" max="3045" width="32.5703125" style="57" customWidth="1"/>
    <col min="3046" max="3046" width="20.42578125" style="57" customWidth="1"/>
    <col min="3047" max="3048" width="32" style="57" customWidth="1"/>
    <col min="3049" max="3049" width="22.7109375" style="57" customWidth="1"/>
    <col min="3050" max="3053" width="12.7109375" style="57" customWidth="1"/>
    <col min="3054" max="3055" width="15.5703125" style="57" customWidth="1"/>
    <col min="3056" max="3056" width="0" style="57" hidden="1" customWidth="1"/>
    <col min="3057" max="3057" width="15.5703125" style="57" customWidth="1"/>
    <col min="3058" max="3060" width="13.28515625" style="57" customWidth="1"/>
    <col min="3061" max="3065" width="12.7109375" style="57" customWidth="1"/>
    <col min="3066" max="3066" width="16.5703125" style="57" customWidth="1"/>
    <col min="3067" max="3067" width="14.5703125" style="57" customWidth="1"/>
    <col min="3068" max="3068" width="73.140625" style="57" customWidth="1"/>
    <col min="3069" max="3287" width="11.42578125" style="57"/>
    <col min="3288" max="3288" width="13.5703125" style="57" customWidth="1"/>
    <col min="3289" max="3289" width="30.5703125" style="57" customWidth="1"/>
    <col min="3290" max="3290" width="42.5703125" style="57" customWidth="1"/>
    <col min="3291" max="3291" width="12.140625" style="57" customWidth="1"/>
    <col min="3292" max="3292" width="10.85546875" style="57" customWidth="1"/>
    <col min="3293" max="3293" width="12.140625" style="57" customWidth="1"/>
    <col min="3294" max="3299" width="12.7109375" style="57" customWidth="1"/>
    <col min="3300" max="3300" width="45" style="57" customWidth="1"/>
    <col min="3301" max="3301" width="32.5703125" style="57" customWidth="1"/>
    <col min="3302" max="3302" width="20.42578125" style="57" customWidth="1"/>
    <col min="3303" max="3304" width="32" style="57" customWidth="1"/>
    <col min="3305" max="3305" width="22.7109375" style="57" customWidth="1"/>
    <col min="3306" max="3309" width="12.7109375" style="57" customWidth="1"/>
    <col min="3310" max="3311" width="15.5703125" style="57" customWidth="1"/>
    <col min="3312" max="3312" width="0" style="57" hidden="1" customWidth="1"/>
    <col min="3313" max="3313" width="15.5703125" style="57" customWidth="1"/>
    <col min="3314" max="3316" width="13.28515625" style="57" customWidth="1"/>
    <col min="3317" max="3321" width="12.7109375" style="57" customWidth="1"/>
    <col min="3322" max="3322" width="16.5703125" style="57" customWidth="1"/>
    <col min="3323" max="3323" width="14.5703125" style="57" customWidth="1"/>
    <col min="3324" max="3324" width="73.140625" style="57" customWidth="1"/>
    <col min="3325" max="3543" width="11.42578125" style="57"/>
    <col min="3544" max="3544" width="13.5703125" style="57" customWidth="1"/>
    <col min="3545" max="3545" width="30.5703125" style="57" customWidth="1"/>
    <col min="3546" max="3546" width="42.5703125" style="57" customWidth="1"/>
    <col min="3547" max="3547" width="12.140625" style="57" customWidth="1"/>
    <col min="3548" max="3548" width="10.85546875" style="57" customWidth="1"/>
    <col min="3549" max="3549" width="12.140625" style="57" customWidth="1"/>
    <col min="3550" max="3555" width="12.7109375" style="57" customWidth="1"/>
    <col min="3556" max="3556" width="45" style="57" customWidth="1"/>
    <col min="3557" max="3557" width="32.5703125" style="57" customWidth="1"/>
    <col min="3558" max="3558" width="20.42578125" style="57" customWidth="1"/>
    <col min="3559" max="3560" width="32" style="57" customWidth="1"/>
    <col min="3561" max="3561" width="22.7109375" style="57" customWidth="1"/>
    <col min="3562" max="3565" width="12.7109375" style="57" customWidth="1"/>
    <col min="3566" max="3567" width="15.5703125" style="57" customWidth="1"/>
    <col min="3568" max="3568" width="0" style="57" hidden="1" customWidth="1"/>
    <col min="3569" max="3569" width="15.5703125" style="57" customWidth="1"/>
    <col min="3570" max="3572" width="13.28515625" style="57" customWidth="1"/>
    <col min="3573" max="3577" width="12.7109375" style="57" customWidth="1"/>
    <col min="3578" max="3578" width="16.5703125" style="57" customWidth="1"/>
    <col min="3579" max="3579" width="14.5703125" style="57" customWidth="1"/>
    <col min="3580" max="3580" width="73.140625" style="57" customWidth="1"/>
    <col min="3581" max="3799" width="11.42578125" style="57"/>
    <col min="3800" max="3800" width="13.5703125" style="57" customWidth="1"/>
    <col min="3801" max="3801" width="30.5703125" style="57" customWidth="1"/>
    <col min="3802" max="3802" width="42.5703125" style="57" customWidth="1"/>
    <col min="3803" max="3803" width="12.140625" style="57" customWidth="1"/>
    <col min="3804" max="3804" width="10.85546875" style="57" customWidth="1"/>
    <col min="3805" max="3805" width="12.140625" style="57" customWidth="1"/>
    <col min="3806" max="3811" width="12.7109375" style="57" customWidth="1"/>
    <col min="3812" max="3812" width="45" style="57" customWidth="1"/>
    <col min="3813" max="3813" width="32.5703125" style="57" customWidth="1"/>
    <col min="3814" max="3814" width="20.42578125" style="57" customWidth="1"/>
    <col min="3815" max="3816" width="32" style="57" customWidth="1"/>
    <col min="3817" max="3817" width="22.7109375" style="57" customWidth="1"/>
    <col min="3818" max="3821" width="12.7109375" style="57" customWidth="1"/>
    <col min="3822" max="3823" width="15.5703125" style="57" customWidth="1"/>
    <col min="3824" max="3824" width="0" style="57" hidden="1" customWidth="1"/>
    <col min="3825" max="3825" width="15.5703125" style="57" customWidth="1"/>
    <col min="3826" max="3828" width="13.28515625" style="57" customWidth="1"/>
    <col min="3829" max="3833" width="12.7109375" style="57" customWidth="1"/>
    <col min="3834" max="3834" width="16.5703125" style="57" customWidth="1"/>
    <col min="3835" max="3835" width="14.5703125" style="57" customWidth="1"/>
    <col min="3836" max="3836" width="73.140625" style="57" customWidth="1"/>
    <col min="3837" max="4055" width="11.42578125" style="57"/>
    <col min="4056" max="4056" width="13.5703125" style="57" customWidth="1"/>
    <col min="4057" max="4057" width="30.5703125" style="57" customWidth="1"/>
    <col min="4058" max="4058" width="42.5703125" style="57" customWidth="1"/>
    <col min="4059" max="4059" width="12.140625" style="57" customWidth="1"/>
    <col min="4060" max="4060" width="10.85546875" style="57" customWidth="1"/>
    <col min="4061" max="4061" width="12.140625" style="57" customWidth="1"/>
    <col min="4062" max="4067" width="12.7109375" style="57" customWidth="1"/>
    <col min="4068" max="4068" width="45" style="57" customWidth="1"/>
    <col min="4069" max="4069" width="32.5703125" style="57" customWidth="1"/>
    <col min="4070" max="4070" width="20.42578125" style="57" customWidth="1"/>
    <col min="4071" max="4072" width="32" style="57" customWidth="1"/>
    <col min="4073" max="4073" width="22.7109375" style="57" customWidth="1"/>
    <col min="4074" max="4077" width="12.7109375" style="57" customWidth="1"/>
    <col min="4078" max="4079" width="15.5703125" style="57" customWidth="1"/>
    <col min="4080" max="4080" width="0" style="57" hidden="1" customWidth="1"/>
    <col min="4081" max="4081" width="15.5703125" style="57" customWidth="1"/>
    <col min="4082" max="4084" width="13.28515625" style="57" customWidth="1"/>
    <col min="4085" max="4089" width="12.7109375" style="57" customWidth="1"/>
    <col min="4090" max="4090" width="16.5703125" style="57" customWidth="1"/>
    <col min="4091" max="4091" width="14.5703125" style="57" customWidth="1"/>
    <col min="4092" max="4092" width="73.140625" style="57" customWidth="1"/>
    <col min="4093" max="4311" width="11.42578125" style="57"/>
    <col min="4312" max="4312" width="13.5703125" style="57" customWidth="1"/>
    <col min="4313" max="4313" width="30.5703125" style="57" customWidth="1"/>
    <col min="4314" max="4314" width="42.5703125" style="57" customWidth="1"/>
    <col min="4315" max="4315" width="12.140625" style="57" customWidth="1"/>
    <col min="4316" max="4316" width="10.85546875" style="57" customWidth="1"/>
    <col min="4317" max="4317" width="12.140625" style="57" customWidth="1"/>
    <col min="4318" max="4323" width="12.7109375" style="57" customWidth="1"/>
    <col min="4324" max="4324" width="45" style="57" customWidth="1"/>
    <col min="4325" max="4325" width="32.5703125" style="57" customWidth="1"/>
    <col min="4326" max="4326" width="20.42578125" style="57" customWidth="1"/>
    <col min="4327" max="4328" width="32" style="57" customWidth="1"/>
    <col min="4329" max="4329" width="22.7109375" style="57" customWidth="1"/>
    <col min="4330" max="4333" width="12.7109375" style="57" customWidth="1"/>
    <col min="4334" max="4335" width="15.5703125" style="57" customWidth="1"/>
    <col min="4336" max="4336" width="0" style="57" hidden="1" customWidth="1"/>
    <col min="4337" max="4337" width="15.5703125" style="57" customWidth="1"/>
    <col min="4338" max="4340" width="13.28515625" style="57" customWidth="1"/>
    <col min="4341" max="4345" width="12.7109375" style="57" customWidth="1"/>
    <col min="4346" max="4346" width="16.5703125" style="57" customWidth="1"/>
    <col min="4347" max="4347" width="14.5703125" style="57" customWidth="1"/>
    <col min="4348" max="4348" width="73.140625" style="57" customWidth="1"/>
    <col min="4349" max="4567" width="11.42578125" style="57"/>
    <col min="4568" max="4568" width="13.5703125" style="57" customWidth="1"/>
    <col min="4569" max="4569" width="30.5703125" style="57" customWidth="1"/>
    <col min="4570" max="4570" width="42.5703125" style="57" customWidth="1"/>
    <col min="4571" max="4571" width="12.140625" style="57" customWidth="1"/>
    <col min="4572" max="4572" width="10.85546875" style="57" customWidth="1"/>
    <col min="4573" max="4573" width="12.140625" style="57" customWidth="1"/>
    <col min="4574" max="4579" width="12.7109375" style="57" customWidth="1"/>
    <col min="4580" max="4580" width="45" style="57" customWidth="1"/>
    <col min="4581" max="4581" width="32.5703125" style="57" customWidth="1"/>
    <col min="4582" max="4582" width="20.42578125" style="57" customWidth="1"/>
    <col min="4583" max="4584" width="32" style="57" customWidth="1"/>
    <col min="4585" max="4585" width="22.7109375" style="57" customWidth="1"/>
    <col min="4586" max="4589" width="12.7109375" style="57" customWidth="1"/>
    <col min="4590" max="4591" width="15.5703125" style="57" customWidth="1"/>
    <col min="4592" max="4592" width="0" style="57" hidden="1" customWidth="1"/>
    <col min="4593" max="4593" width="15.5703125" style="57" customWidth="1"/>
    <col min="4594" max="4596" width="13.28515625" style="57" customWidth="1"/>
    <col min="4597" max="4601" width="12.7109375" style="57" customWidth="1"/>
    <col min="4602" max="4602" width="16.5703125" style="57" customWidth="1"/>
    <col min="4603" max="4603" width="14.5703125" style="57" customWidth="1"/>
    <col min="4604" max="4604" width="73.140625" style="57" customWidth="1"/>
    <col min="4605" max="4823" width="11.42578125" style="57"/>
    <col min="4824" max="4824" width="13.5703125" style="57" customWidth="1"/>
    <col min="4825" max="4825" width="30.5703125" style="57" customWidth="1"/>
    <col min="4826" max="4826" width="42.5703125" style="57" customWidth="1"/>
    <col min="4827" max="4827" width="12.140625" style="57" customWidth="1"/>
    <col min="4828" max="4828" width="10.85546875" style="57" customWidth="1"/>
    <col min="4829" max="4829" width="12.140625" style="57" customWidth="1"/>
    <col min="4830" max="4835" width="12.7109375" style="57" customWidth="1"/>
    <col min="4836" max="4836" width="45" style="57" customWidth="1"/>
    <col min="4837" max="4837" width="32.5703125" style="57" customWidth="1"/>
    <col min="4838" max="4838" width="20.42578125" style="57" customWidth="1"/>
    <col min="4839" max="4840" width="32" style="57" customWidth="1"/>
    <col min="4841" max="4841" width="22.7109375" style="57" customWidth="1"/>
    <col min="4842" max="4845" width="12.7109375" style="57" customWidth="1"/>
    <col min="4846" max="4847" width="15.5703125" style="57" customWidth="1"/>
    <col min="4848" max="4848" width="0" style="57" hidden="1" customWidth="1"/>
    <col min="4849" max="4849" width="15.5703125" style="57" customWidth="1"/>
    <col min="4850" max="4852" width="13.28515625" style="57" customWidth="1"/>
    <col min="4853" max="4857" width="12.7109375" style="57" customWidth="1"/>
    <col min="4858" max="4858" width="16.5703125" style="57" customWidth="1"/>
    <col min="4859" max="4859" width="14.5703125" style="57" customWidth="1"/>
    <col min="4860" max="4860" width="73.140625" style="57" customWidth="1"/>
    <col min="4861" max="5079" width="11.42578125" style="57"/>
    <col min="5080" max="5080" width="13.5703125" style="57" customWidth="1"/>
    <col min="5081" max="5081" width="30.5703125" style="57" customWidth="1"/>
    <col min="5082" max="5082" width="42.5703125" style="57" customWidth="1"/>
    <col min="5083" max="5083" width="12.140625" style="57" customWidth="1"/>
    <col min="5084" max="5084" width="10.85546875" style="57" customWidth="1"/>
    <col min="5085" max="5085" width="12.140625" style="57" customWidth="1"/>
    <col min="5086" max="5091" width="12.7109375" style="57" customWidth="1"/>
    <col min="5092" max="5092" width="45" style="57" customWidth="1"/>
    <col min="5093" max="5093" width="32.5703125" style="57" customWidth="1"/>
    <col min="5094" max="5094" width="20.42578125" style="57" customWidth="1"/>
    <col min="5095" max="5096" width="32" style="57" customWidth="1"/>
    <col min="5097" max="5097" width="22.7109375" style="57" customWidth="1"/>
    <col min="5098" max="5101" width="12.7109375" style="57" customWidth="1"/>
    <col min="5102" max="5103" width="15.5703125" style="57" customWidth="1"/>
    <col min="5104" max="5104" width="0" style="57" hidden="1" customWidth="1"/>
    <col min="5105" max="5105" width="15.5703125" style="57" customWidth="1"/>
    <col min="5106" max="5108" width="13.28515625" style="57" customWidth="1"/>
    <col min="5109" max="5113" width="12.7109375" style="57" customWidth="1"/>
    <col min="5114" max="5114" width="16.5703125" style="57" customWidth="1"/>
    <col min="5115" max="5115" width="14.5703125" style="57" customWidth="1"/>
    <col min="5116" max="5116" width="73.140625" style="57" customWidth="1"/>
    <col min="5117" max="5335" width="11.42578125" style="57"/>
    <col min="5336" max="5336" width="13.5703125" style="57" customWidth="1"/>
    <col min="5337" max="5337" width="30.5703125" style="57" customWidth="1"/>
    <col min="5338" max="5338" width="42.5703125" style="57" customWidth="1"/>
    <col min="5339" max="5339" width="12.140625" style="57" customWidth="1"/>
    <col min="5340" max="5340" width="10.85546875" style="57" customWidth="1"/>
    <col min="5341" max="5341" width="12.140625" style="57" customWidth="1"/>
    <col min="5342" max="5347" width="12.7109375" style="57" customWidth="1"/>
    <col min="5348" max="5348" width="45" style="57" customWidth="1"/>
    <col min="5349" max="5349" width="32.5703125" style="57" customWidth="1"/>
    <col min="5350" max="5350" width="20.42578125" style="57" customWidth="1"/>
    <col min="5351" max="5352" width="32" style="57" customWidth="1"/>
    <col min="5353" max="5353" width="22.7109375" style="57" customWidth="1"/>
    <col min="5354" max="5357" width="12.7109375" style="57" customWidth="1"/>
    <col min="5358" max="5359" width="15.5703125" style="57" customWidth="1"/>
    <col min="5360" max="5360" width="0" style="57" hidden="1" customWidth="1"/>
    <col min="5361" max="5361" width="15.5703125" style="57" customWidth="1"/>
    <col min="5362" max="5364" width="13.28515625" style="57" customWidth="1"/>
    <col min="5365" max="5369" width="12.7109375" style="57" customWidth="1"/>
    <col min="5370" max="5370" width="16.5703125" style="57" customWidth="1"/>
    <col min="5371" max="5371" width="14.5703125" style="57" customWidth="1"/>
    <col min="5372" max="5372" width="73.140625" style="57" customWidth="1"/>
    <col min="5373" max="5591" width="11.42578125" style="57"/>
    <col min="5592" max="5592" width="13.5703125" style="57" customWidth="1"/>
    <col min="5593" max="5593" width="30.5703125" style="57" customWidth="1"/>
    <col min="5594" max="5594" width="42.5703125" style="57" customWidth="1"/>
    <col min="5595" max="5595" width="12.140625" style="57" customWidth="1"/>
    <col min="5596" max="5596" width="10.85546875" style="57" customWidth="1"/>
    <col min="5597" max="5597" width="12.140625" style="57" customWidth="1"/>
    <col min="5598" max="5603" width="12.7109375" style="57" customWidth="1"/>
    <col min="5604" max="5604" width="45" style="57" customWidth="1"/>
    <col min="5605" max="5605" width="32.5703125" style="57" customWidth="1"/>
    <col min="5606" max="5606" width="20.42578125" style="57" customWidth="1"/>
    <col min="5607" max="5608" width="32" style="57" customWidth="1"/>
    <col min="5609" max="5609" width="22.7109375" style="57" customWidth="1"/>
    <col min="5610" max="5613" width="12.7109375" style="57" customWidth="1"/>
    <col min="5614" max="5615" width="15.5703125" style="57" customWidth="1"/>
    <col min="5616" max="5616" width="0" style="57" hidden="1" customWidth="1"/>
    <col min="5617" max="5617" width="15.5703125" style="57" customWidth="1"/>
    <col min="5618" max="5620" width="13.28515625" style="57" customWidth="1"/>
    <col min="5621" max="5625" width="12.7109375" style="57" customWidth="1"/>
    <col min="5626" max="5626" width="16.5703125" style="57" customWidth="1"/>
    <col min="5627" max="5627" width="14.5703125" style="57" customWidth="1"/>
    <col min="5628" max="5628" width="73.140625" style="57" customWidth="1"/>
    <col min="5629" max="5847" width="11.42578125" style="57"/>
    <col min="5848" max="5848" width="13.5703125" style="57" customWidth="1"/>
    <col min="5849" max="5849" width="30.5703125" style="57" customWidth="1"/>
    <col min="5850" max="5850" width="42.5703125" style="57" customWidth="1"/>
    <col min="5851" max="5851" width="12.140625" style="57" customWidth="1"/>
    <col min="5852" max="5852" width="10.85546875" style="57" customWidth="1"/>
    <col min="5853" max="5853" width="12.140625" style="57" customWidth="1"/>
    <col min="5854" max="5859" width="12.7109375" style="57" customWidth="1"/>
    <col min="5860" max="5860" width="45" style="57" customWidth="1"/>
    <col min="5861" max="5861" width="32.5703125" style="57" customWidth="1"/>
    <col min="5862" max="5862" width="20.42578125" style="57" customWidth="1"/>
    <col min="5863" max="5864" width="32" style="57" customWidth="1"/>
    <col min="5865" max="5865" width="22.7109375" style="57" customWidth="1"/>
    <col min="5866" max="5869" width="12.7109375" style="57" customWidth="1"/>
    <col min="5870" max="5871" width="15.5703125" style="57" customWidth="1"/>
    <col min="5872" max="5872" width="0" style="57" hidden="1" customWidth="1"/>
    <col min="5873" max="5873" width="15.5703125" style="57" customWidth="1"/>
    <col min="5874" max="5876" width="13.28515625" style="57" customWidth="1"/>
    <col min="5877" max="5881" width="12.7109375" style="57" customWidth="1"/>
    <col min="5882" max="5882" width="16.5703125" style="57" customWidth="1"/>
    <col min="5883" max="5883" width="14.5703125" style="57" customWidth="1"/>
    <col min="5884" max="5884" width="73.140625" style="57" customWidth="1"/>
    <col min="5885" max="6103" width="11.42578125" style="57"/>
    <col min="6104" max="6104" width="13.5703125" style="57" customWidth="1"/>
    <col min="6105" max="6105" width="30.5703125" style="57" customWidth="1"/>
    <col min="6106" max="6106" width="42.5703125" style="57" customWidth="1"/>
    <col min="6107" max="6107" width="12.140625" style="57" customWidth="1"/>
    <col min="6108" max="6108" width="10.85546875" style="57" customWidth="1"/>
    <col min="6109" max="6109" width="12.140625" style="57" customWidth="1"/>
    <col min="6110" max="6115" width="12.7109375" style="57" customWidth="1"/>
    <col min="6116" max="6116" width="45" style="57" customWidth="1"/>
    <col min="6117" max="6117" width="32.5703125" style="57" customWidth="1"/>
    <col min="6118" max="6118" width="20.42578125" style="57" customWidth="1"/>
    <col min="6119" max="6120" width="32" style="57" customWidth="1"/>
    <col min="6121" max="6121" width="22.7109375" style="57" customWidth="1"/>
    <col min="6122" max="6125" width="12.7109375" style="57" customWidth="1"/>
    <col min="6126" max="6127" width="15.5703125" style="57" customWidth="1"/>
    <col min="6128" max="6128" width="0" style="57" hidden="1" customWidth="1"/>
    <col min="6129" max="6129" width="15.5703125" style="57" customWidth="1"/>
    <col min="6130" max="6132" width="13.28515625" style="57" customWidth="1"/>
    <col min="6133" max="6137" width="12.7109375" style="57" customWidth="1"/>
    <col min="6138" max="6138" width="16.5703125" style="57" customWidth="1"/>
    <col min="6139" max="6139" width="14.5703125" style="57" customWidth="1"/>
    <col min="6140" max="6140" width="73.140625" style="57" customWidth="1"/>
    <col min="6141" max="6359" width="11.42578125" style="57"/>
    <col min="6360" max="6360" width="13.5703125" style="57" customWidth="1"/>
    <col min="6361" max="6361" width="30.5703125" style="57" customWidth="1"/>
    <col min="6362" max="6362" width="42.5703125" style="57" customWidth="1"/>
    <col min="6363" max="6363" width="12.140625" style="57" customWidth="1"/>
    <col min="6364" max="6364" width="10.85546875" style="57" customWidth="1"/>
    <col min="6365" max="6365" width="12.140625" style="57" customWidth="1"/>
    <col min="6366" max="6371" width="12.7109375" style="57" customWidth="1"/>
    <col min="6372" max="6372" width="45" style="57" customWidth="1"/>
    <col min="6373" max="6373" width="32.5703125" style="57" customWidth="1"/>
    <col min="6374" max="6374" width="20.42578125" style="57" customWidth="1"/>
    <col min="6375" max="6376" width="32" style="57" customWidth="1"/>
    <col min="6377" max="6377" width="22.7109375" style="57" customWidth="1"/>
    <col min="6378" max="6381" width="12.7109375" style="57" customWidth="1"/>
    <col min="6382" max="6383" width="15.5703125" style="57" customWidth="1"/>
    <col min="6384" max="6384" width="0" style="57" hidden="1" customWidth="1"/>
    <col min="6385" max="6385" width="15.5703125" style="57" customWidth="1"/>
    <col min="6386" max="6388" width="13.28515625" style="57" customWidth="1"/>
    <col min="6389" max="6393" width="12.7109375" style="57" customWidth="1"/>
    <col min="6394" max="6394" width="16.5703125" style="57" customWidth="1"/>
    <col min="6395" max="6395" width="14.5703125" style="57" customWidth="1"/>
    <col min="6396" max="6396" width="73.140625" style="57" customWidth="1"/>
    <col min="6397" max="6615" width="11.42578125" style="57"/>
    <col min="6616" max="6616" width="13.5703125" style="57" customWidth="1"/>
    <col min="6617" max="6617" width="30.5703125" style="57" customWidth="1"/>
    <col min="6618" max="6618" width="42.5703125" style="57" customWidth="1"/>
    <col min="6619" max="6619" width="12.140625" style="57" customWidth="1"/>
    <col min="6620" max="6620" width="10.85546875" style="57" customWidth="1"/>
    <col min="6621" max="6621" width="12.140625" style="57" customWidth="1"/>
    <col min="6622" max="6627" width="12.7109375" style="57" customWidth="1"/>
    <col min="6628" max="6628" width="45" style="57" customWidth="1"/>
    <col min="6629" max="6629" width="32.5703125" style="57" customWidth="1"/>
    <col min="6630" max="6630" width="20.42578125" style="57" customWidth="1"/>
    <col min="6631" max="6632" width="32" style="57" customWidth="1"/>
    <col min="6633" max="6633" width="22.7109375" style="57" customWidth="1"/>
    <col min="6634" max="6637" width="12.7109375" style="57" customWidth="1"/>
    <col min="6638" max="6639" width="15.5703125" style="57" customWidth="1"/>
    <col min="6640" max="6640" width="0" style="57" hidden="1" customWidth="1"/>
    <col min="6641" max="6641" width="15.5703125" style="57" customWidth="1"/>
    <col min="6642" max="6644" width="13.28515625" style="57" customWidth="1"/>
    <col min="6645" max="6649" width="12.7109375" style="57" customWidth="1"/>
    <col min="6650" max="6650" width="16.5703125" style="57" customWidth="1"/>
    <col min="6651" max="6651" width="14.5703125" style="57" customWidth="1"/>
    <col min="6652" max="6652" width="73.140625" style="57" customWidth="1"/>
    <col min="6653" max="6871" width="11.42578125" style="57"/>
    <col min="6872" max="6872" width="13.5703125" style="57" customWidth="1"/>
    <col min="6873" max="6873" width="30.5703125" style="57" customWidth="1"/>
    <col min="6874" max="6874" width="42.5703125" style="57" customWidth="1"/>
    <col min="6875" max="6875" width="12.140625" style="57" customWidth="1"/>
    <col min="6876" max="6876" width="10.85546875" style="57" customWidth="1"/>
    <col min="6877" max="6877" width="12.140625" style="57" customWidth="1"/>
    <col min="6878" max="6883" width="12.7109375" style="57" customWidth="1"/>
    <col min="6884" max="6884" width="45" style="57" customWidth="1"/>
    <col min="6885" max="6885" width="32.5703125" style="57" customWidth="1"/>
    <col min="6886" max="6886" width="20.42578125" style="57" customWidth="1"/>
    <col min="6887" max="6888" width="32" style="57" customWidth="1"/>
    <col min="6889" max="6889" width="22.7109375" style="57" customWidth="1"/>
    <col min="6890" max="6893" width="12.7109375" style="57" customWidth="1"/>
    <col min="6894" max="6895" width="15.5703125" style="57" customWidth="1"/>
    <col min="6896" max="6896" width="0" style="57" hidden="1" customWidth="1"/>
    <col min="6897" max="6897" width="15.5703125" style="57" customWidth="1"/>
    <col min="6898" max="6900" width="13.28515625" style="57" customWidth="1"/>
    <col min="6901" max="6905" width="12.7109375" style="57" customWidth="1"/>
    <col min="6906" max="6906" width="16.5703125" style="57" customWidth="1"/>
    <col min="6907" max="6907" width="14.5703125" style="57" customWidth="1"/>
    <col min="6908" max="6908" width="73.140625" style="57" customWidth="1"/>
    <col min="6909" max="7127" width="11.42578125" style="57"/>
    <col min="7128" max="7128" width="13.5703125" style="57" customWidth="1"/>
    <col min="7129" max="7129" width="30.5703125" style="57" customWidth="1"/>
    <col min="7130" max="7130" width="42.5703125" style="57" customWidth="1"/>
    <col min="7131" max="7131" width="12.140625" style="57" customWidth="1"/>
    <col min="7132" max="7132" width="10.85546875" style="57" customWidth="1"/>
    <col min="7133" max="7133" width="12.140625" style="57" customWidth="1"/>
    <col min="7134" max="7139" width="12.7109375" style="57" customWidth="1"/>
    <col min="7140" max="7140" width="45" style="57" customWidth="1"/>
    <col min="7141" max="7141" width="32.5703125" style="57" customWidth="1"/>
    <col min="7142" max="7142" width="20.42578125" style="57" customWidth="1"/>
    <col min="7143" max="7144" width="32" style="57" customWidth="1"/>
    <col min="7145" max="7145" width="22.7109375" style="57" customWidth="1"/>
    <col min="7146" max="7149" width="12.7109375" style="57" customWidth="1"/>
    <col min="7150" max="7151" width="15.5703125" style="57" customWidth="1"/>
    <col min="7152" max="7152" width="0" style="57" hidden="1" customWidth="1"/>
    <col min="7153" max="7153" width="15.5703125" style="57" customWidth="1"/>
    <col min="7154" max="7156" width="13.28515625" style="57" customWidth="1"/>
    <col min="7157" max="7161" width="12.7109375" style="57" customWidth="1"/>
    <col min="7162" max="7162" width="16.5703125" style="57" customWidth="1"/>
    <col min="7163" max="7163" width="14.5703125" style="57" customWidth="1"/>
    <col min="7164" max="7164" width="73.140625" style="57" customWidth="1"/>
    <col min="7165" max="7383" width="11.42578125" style="57"/>
    <col min="7384" max="7384" width="13.5703125" style="57" customWidth="1"/>
    <col min="7385" max="7385" width="30.5703125" style="57" customWidth="1"/>
    <col min="7386" max="7386" width="42.5703125" style="57" customWidth="1"/>
    <col min="7387" max="7387" width="12.140625" style="57" customWidth="1"/>
    <col min="7388" max="7388" width="10.85546875" style="57" customWidth="1"/>
    <col min="7389" max="7389" width="12.140625" style="57" customWidth="1"/>
    <col min="7390" max="7395" width="12.7109375" style="57" customWidth="1"/>
    <col min="7396" max="7396" width="45" style="57" customWidth="1"/>
    <col min="7397" max="7397" width="32.5703125" style="57" customWidth="1"/>
    <col min="7398" max="7398" width="20.42578125" style="57" customWidth="1"/>
    <col min="7399" max="7400" width="32" style="57" customWidth="1"/>
    <col min="7401" max="7401" width="22.7109375" style="57" customWidth="1"/>
    <col min="7402" max="7405" width="12.7109375" style="57" customWidth="1"/>
    <col min="7406" max="7407" width="15.5703125" style="57" customWidth="1"/>
    <col min="7408" max="7408" width="0" style="57" hidden="1" customWidth="1"/>
    <col min="7409" max="7409" width="15.5703125" style="57" customWidth="1"/>
    <col min="7410" max="7412" width="13.28515625" style="57" customWidth="1"/>
    <col min="7413" max="7417" width="12.7109375" style="57" customWidth="1"/>
    <col min="7418" max="7418" width="16.5703125" style="57" customWidth="1"/>
    <col min="7419" max="7419" width="14.5703125" style="57" customWidth="1"/>
    <col min="7420" max="7420" width="73.140625" style="57" customWidth="1"/>
    <col min="7421" max="7639" width="11.42578125" style="57"/>
    <col min="7640" max="7640" width="13.5703125" style="57" customWidth="1"/>
    <col min="7641" max="7641" width="30.5703125" style="57" customWidth="1"/>
    <col min="7642" max="7642" width="42.5703125" style="57" customWidth="1"/>
    <col min="7643" max="7643" width="12.140625" style="57" customWidth="1"/>
    <col min="7644" max="7644" width="10.85546875" style="57" customWidth="1"/>
    <col min="7645" max="7645" width="12.140625" style="57" customWidth="1"/>
    <col min="7646" max="7651" width="12.7109375" style="57" customWidth="1"/>
    <col min="7652" max="7652" width="45" style="57" customWidth="1"/>
    <col min="7653" max="7653" width="32.5703125" style="57" customWidth="1"/>
    <col min="7654" max="7654" width="20.42578125" style="57" customWidth="1"/>
    <col min="7655" max="7656" width="32" style="57" customWidth="1"/>
    <col min="7657" max="7657" width="22.7109375" style="57" customWidth="1"/>
    <col min="7658" max="7661" width="12.7109375" style="57" customWidth="1"/>
    <col min="7662" max="7663" width="15.5703125" style="57" customWidth="1"/>
    <col min="7664" max="7664" width="0" style="57" hidden="1" customWidth="1"/>
    <col min="7665" max="7665" width="15.5703125" style="57" customWidth="1"/>
    <col min="7666" max="7668" width="13.28515625" style="57" customWidth="1"/>
    <col min="7669" max="7673" width="12.7109375" style="57" customWidth="1"/>
    <col min="7674" max="7674" width="16.5703125" style="57" customWidth="1"/>
    <col min="7675" max="7675" width="14.5703125" style="57" customWidth="1"/>
    <col min="7676" max="7676" width="73.140625" style="57" customWidth="1"/>
    <col min="7677" max="7895" width="11.42578125" style="57"/>
    <col min="7896" max="7896" width="13.5703125" style="57" customWidth="1"/>
    <col min="7897" max="7897" width="30.5703125" style="57" customWidth="1"/>
    <col min="7898" max="7898" width="42.5703125" style="57" customWidth="1"/>
    <col min="7899" max="7899" width="12.140625" style="57" customWidth="1"/>
    <col min="7900" max="7900" width="10.85546875" style="57" customWidth="1"/>
    <col min="7901" max="7901" width="12.140625" style="57" customWidth="1"/>
    <col min="7902" max="7907" width="12.7109375" style="57" customWidth="1"/>
    <col min="7908" max="7908" width="45" style="57" customWidth="1"/>
    <col min="7909" max="7909" width="32.5703125" style="57" customWidth="1"/>
    <col min="7910" max="7910" width="20.42578125" style="57" customWidth="1"/>
    <col min="7911" max="7912" width="32" style="57" customWidth="1"/>
    <col min="7913" max="7913" width="22.7109375" style="57" customWidth="1"/>
    <col min="7914" max="7917" width="12.7109375" style="57" customWidth="1"/>
    <col min="7918" max="7919" width="15.5703125" style="57" customWidth="1"/>
    <col min="7920" max="7920" width="0" style="57" hidden="1" customWidth="1"/>
    <col min="7921" max="7921" width="15.5703125" style="57" customWidth="1"/>
    <col min="7922" max="7924" width="13.28515625" style="57" customWidth="1"/>
    <col min="7925" max="7929" width="12.7109375" style="57" customWidth="1"/>
    <col min="7930" max="7930" width="16.5703125" style="57" customWidth="1"/>
    <col min="7931" max="7931" width="14.5703125" style="57" customWidth="1"/>
    <col min="7932" max="7932" width="73.140625" style="57" customWidth="1"/>
    <col min="7933" max="8151" width="11.42578125" style="57"/>
    <col min="8152" max="8152" width="13.5703125" style="57" customWidth="1"/>
    <col min="8153" max="8153" width="30.5703125" style="57" customWidth="1"/>
    <col min="8154" max="8154" width="42.5703125" style="57" customWidth="1"/>
    <col min="8155" max="8155" width="12.140625" style="57" customWidth="1"/>
    <col min="8156" max="8156" width="10.85546875" style="57" customWidth="1"/>
    <col min="8157" max="8157" width="12.140625" style="57" customWidth="1"/>
    <col min="8158" max="8163" width="12.7109375" style="57" customWidth="1"/>
    <col min="8164" max="8164" width="45" style="57" customWidth="1"/>
    <col min="8165" max="8165" width="32.5703125" style="57" customWidth="1"/>
    <col min="8166" max="8166" width="20.42578125" style="57" customWidth="1"/>
    <col min="8167" max="8168" width="32" style="57" customWidth="1"/>
    <col min="8169" max="8169" width="22.7109375" style="57" customWidth="1"/>
    <col min="8170" max="8173" width="12.7109375" style="57" customWidth="1"/>
    <col min="8174" max="8175" width="15.5703125" style="57" customWidth="1"/>
    <col min="8176" max="8176" width="0" style="57" hidden="1" customWidth="1"/>
    <col min="8177" max="8177" width="15.5703125" style="57" customWidth="1"/>
    <col min="8178" max="8180" width="13.28515625" style="57" customWidth="1"/>
    <col min="8181" max="8185" width="12.7109375" style="57" customWidth="1"/>
    <col min="8186" max="8186" width="16.5703125" style="57" customWidth="1"/>
    <col min="8187" max="8187" width="14.5703125" style="57" customWidth="1"/>
    <col min="8188" max="8188" width="73.140625" style="57" customWidth="1"/>
    <col min="8189" max="8407" width="11.42578125" style="57"/>
    <col min="8408" max="8408" width="13.5703125" style="57" customWidth="1"/>
    <col min="8409" max="8409" width="30.5703125" style="57" customWidth="1"/>
    <col min="8410" max="8410" width="42.5703125" style="57" customWidth="1"/>
    <col min="8411" max="8411" width="12.140625" style="57" customWidth="1"/>
    <col min="8412" max="8412" width="10.85546875" style="57" customWidth="1"/>
    <col min="8413" max="8413" width="12.140625" style="57" customWidth="1"/>
    <col min="8414" max="8419" width="12.7109375" style="57" customWidth="1"/>
    <col min="8420" max="8420" width="45" style="57" customWidth="1"/>
    <col min="8421" max="8421" width="32.5703125" style="57" customWidth="1"/>
    <col min="8422" max="8422" width="20.42578125" style="57" customWidth="1"/>
    <col min="8423" max="8424" width="32" style="57" customWidth="1"/>
    <col min="8425" max="8425" width="22.7109375" style="57" customWidth="1"/>
    <col min="8426" max="8429" width="12.7109375" style="57" customWidth="1"/>
    <col min="8430" max="8431" width="15.5703125" style="57" customWidth="1"/>
    <col min="8432" max="8432" width="0" style="57" hidden="1" customWidth="1"/>
    <col min="8433" max="8433" width="15.5703125" style="57" customWidth="1"/>
    <col min="8434" max="8436" width="13.28515625" style="57" customWidth="1"/>
    <col min="8437" max="8441" width="12.7109375" style="57" customWidth="1"/>
    <col min="8442" max="8442" width="16.5703125" style="57" customWidth="1"/>
    <col min="8443" max="8443" width="14.5703125" style="57" customWidth="1"/>
    <col min="8444" max="8444" width="73.140625" style="57" customWidth="1"/>
    <col min="8445" max="8663" width="11.42578125" style="57"/>
    <col min="8664" max="8664" width="13.5703125" style="57" customWidth="1"/>
    <col min="8665" max="8665" width="30.5703125" style="57" customWidth="1"/>
    <col min="8666" max="8666" width="42.5703125" style="57" customWidth="1"/>
    <col min="8667" max="8667" width="12.140625" style="57" customWidth="1"/>
    <col min="8668" max="8668" width="10.85546875" style="57" customWidth="1"/>
    <col min="8669" max="8669" width="12.140625" style="57" customWidth="1"/>
    <col min="8670" max="8675" width="12.7109375" style="57" customWidth="1"/>
    <col min="8676" max="8676" width="45" style="57" customWidth="1"/>
    <col min="8677" max="8677" width="32.5703125" style="57" customWidth="1"/>
    <col min="8678" max="8678" width="20.42578125" style="57" customWidth="1"/>
    <col min="8679" max="8680" width="32" style="57" customWidth="1"/>
    <col min="8681" max="8681" width="22.7109375" style="57" customWidth="1"/>
    <col min="8682" max="8685" width="12.7109375" style="57" customWidth="1"/>
    <col min="8686" max="8687" width="15.5703125" style="57" customWidth="1"/>
    <col min="8688" max="8688" width="0" style="57" hidden="1" customWidth="1"/>
    <col min="8689" max="8689" width="15.5703125" style="57" customWidth="1"/>
    <col min="8690" max="8692" width="13.28515625" style="57" customWidth="1"/>
    <col min="8693" max="8697" width="12.7109375" style="57" customWidth="1"/>
    <col min="8698" max="8698" width="16.5703125" style="57" customWidth="1"/>
    <col min="8699" max="8699" width="14.5703125" style="57" customWidth="1"/>
    <col min="8700" max="8700" width="73.140625" style="57" customWidth="1"/>
    <col min="8701" max="8919" width="11.42578125" style="57"/>
    <col min="8920" max="8920" width="13.5703125" style="57" customWidth="1"/>
    <col min="8921" max="8921" width="30.5703125" style="57" customWidth="1"/>
    <col min="8922" max="8922" width="42.5703125" style="57" customWidth="1"/>
    <col min="8923" max="8923" width="12.140625" style="57" customWidth="1"/>
    <col min="8924" max="8924" width="10.85546875" style="57" customWidth="1"/>
    <col min="8925" max="8925" width="12.140625" style="57" customWidth="1"/>
    <col min="8926" max="8931" width="12.7109375" style="57" customWidth="1"/>
    <col min="8932" max="8932" width="45" style="57" customWidth="1"/>
    <col min="8933" max="8933" width="32.5703125" style="57" customWidth="1"/>
    <col min="8934" max="8934" width="20.42578125" style="57" customWidth="1"/>
    <col min="8935" max="8936" width="32" style="57" customWidth="1"/>
    <col min="8937" max="8937" width="22.7109375" style="57" customWidth="1"/>
    <col min="8938" max="8941" width="12.7109375" style="57" customWidth="1"/>
    <col min="8942" max="8943" width="15.5703125" style="57" customWidth="1"/>
    <col min="8944" max="8944" width="0" style="57" hidden="1" customWidth="1"/>
    <col min="8945" max="8945" width="15.5703125" style="57" customWidth="1"/>
    <col min="8946" max="8948" width="13.28515625" style="57" customWidth="1"/>
    <col min="8949" max="8953" width="12.7109375" style="57" customWidth="1"/>
    <col min="8954" max="8954" width="16.5703125" style="57" customWidth="1"/>
    <col min="8955" max="8955" width="14.5703125" style="57" customWidth="1"/>
    <col min="8956" max="8956" width="73.140625" style="57" customWidth="1"/>
    <col min="8957" max="9175" width="11.42578125" style="57"/>
    <col min="9176" max="9176" width="13.5703125" style="57" customWidth="1"/>
    <col min="9177" max="9177" width="30.5703125" style="57" customWidth="1"/>
    <col min="9178" max="9178" width="42.5703125" style="57" customWidth="1"/>
    <col min="9179" max="9179" width="12.140625" style="57" customWidth="1"/>
    <col min="9180" max="9180" width="10.85546875" style="57" customWidth="1"/>
    <col min="9181" max="9181" width="12.140625" style="57" customWidth="1"/>
    <col min="9182" max="9187" width="12.7109375" style="57" customWidth="1"/>
    <col min="9188" max="9188" width="45" style="57" customWidth="1"/>
    <col min="9189" max="9189" width="32.5703125" style="57" customWidth="1"/>
    <col min="9190" max="9190" width="20.42578125" style="57" customWidth="1"/>
    <col min="9191" max="9192" width="32" style="57" customWidth="1"/>
    <col min="9193" max="9193" width="22.7109375" style="57" customWidth="1"/>
    <col min="9194" max="9197" width="12.7109375" style="57" customWidth="1"/>
    <col min="9198" max="9199" width="15.5703125" style="57" customWidth="1"/>
    <col min="9200" max="9200" width="0" style="57" hidden="1" customWidth="1"/>
    <col min="9201" max="9201" width="15.5703125" style="57" customWidth="1"/>
    <col min="9202" max="9204" width="13.28515625" style="57" customWidth="1"/>
    <col min="9205" max="9209" width="12.7109375" style="57" customWidth="1"/>
    <col min="9210" max="9210" width="16.5703125" style="57" customWidth="1"/>
    <col min="9211" max="9211" width="14.5703125" style="57" customWidth="1"/>
    <col min="9212" max="9212" width="73.140625" style="57" customWidth="1"/>
    <col min="9213" max="9431" width="11.42578125" style="57"/>
    <col min="9432" max="9432" width="13.5703125" style="57" customWidth="1"/>
    <col min="9433" max="9433" width="30.5703125" style="57" customWidth="1"/>
    <col min="9434" max="9434" width="42.5703125" style="57" customWidth="1"/>
    <col min="9435" max="9435" width="12.140625" style="57" customWidth="1"/>
    <col min="9436" max="9436" width="10.85546875" style="57" customWidth="1"/>
    <col min="9437" max="9437" width="12.140625" style="57" customWidth="1"/>
    <col min="9438" max="9443" width="12.7109375" style="57" customWidth="1"/>
    <col min="9444" max="9444" width="45" style="57" customWidth="1"/>
    <col min="9445" max="9445" width="32.5703125" style="57" customWidth="1"/>
    <col min="9446" max="9446" width="20.42578125" style="57" customWidth="1"/>
    <col min="9447" max="9448" width="32" style="57" customWidth="1"/>
    <col min="9449" max="9449" width="22.7109375" style="57" customWidth="1"/>
    <col min="9450" max="9453" width="12.7109375" style="57" customWidth="1"/>
    <col min="9454" max="9455" width="15.5703125" style="57" customWidth="1"/>
    <col min="9456" max="9456" width="0" style="57" hidden="1" customWidth="1"/>
    <col min="9457" max="9457" width="15.5703125" style="57" customWidth="1"/>
    <col min="9458" max="9460" width="13.28515625" style="57" customWidth="1"/>
    <col min="9461" max="9465" width="12.7109375" style="57" customWidth="1"/>
    <col min="9466" max="9466" width="16.5703125" style="57" customWidth="1"/>
    <col min="9467" max="9467" width="14.5703125" style="57" customWidth="1"/>
    <col min="9468" max="9468" width="73.140625" style="57" customWidth="1"/>
    <col min="9469" max="9687" width="11.42578125" style="57"/>
    <col min="9688" max="9688" width="13.5703125" style="57" customWidth="1"/>
    <col min="9689" max="9689" width="30.5703125" style="57" customWidth="1"/>
    <col min="9690" max="9690" width="42.5703125" style="57" customWidth="1"/>
    <col min="9691" max="9691" width="12.140625" style="57" customWidth="1"/>
    <col min="9692" max="9692" width="10.85546875" style="57" customWidth="1"/>
    <col min="9693" max="9693" width="12.140625" style="57" customWidth="1"/>
    <col min="9694" max="9699" width="12.7109375" style="57" customWidth="1"/>
    <col min="9700" max="9700" width="45" style="57" customWidth="1"/>
    <col min="9701" max="9701" width="32.5703125" style="57" customWidth="1"/>
    <col min="9702" max="9702" width="20.42578125" style="57" customWidth="1"/>
    <col min="9703" max="9704" width="32" style="57" customWidth="1"/>
    <col min="9705" max="9705" width="22.7109375" style="57" customWidth="1"/>
    <col min="9706" max="9709" width="12.7109375" style="57" customWidth="1"/>
    <col min="9710" max="9711" width="15.5703125" style="57" customWidth="1"/>
    <col min="9712" max="9712" width="0" style="57" hidden="1" customWidth="1"/>
    <col min="9713" max="9713" width="15.5703125" style="57" customWidth="1"/>
    <col min="9714" max="9716" width="13.28515625" style="57" customWidth="1"/>
    <col min="9717" max="9721" width="12.7109375" style="57" customWidth="1"/>
    <col min="9722" max="9722" width="16.5703125" style="57" customWidth="1"/>
    <col min="9723" max="9723" width="14.5703125" style="57" customWidth="1"/>
    <col min="9724" max="9724" width="73.140625" style="57" customWidth="1"/>
    <col min="9725" max="9943" width="11.42578125" style="57"/>
    <col min="9944" max="9944" width="13.5703125" style="57" customWidth="1"/>
    <col min="9945" max="9945" width="30.5703125" style="57" customWidth="1"/>
    <col min="9946" max="9946" width="42.5703125" style="57" customWidth="1"/>
    <col min="9947" max="9947" width="12.140625" style="57" customWidth="1"/>
    <col min="9948" max="9948" width="10.85546875" style="57" customWidth="1"/>
    <col min="9949" max="9949" width="12.140625" style="57" customWidth="1"/>
    <col min="9950" max="9955" width="12.7109375" style="57" customWidth="1"/>
    <col min="9956" max="9956" width="45" style="57" customWidth="1"/>
    <col min="9957" max="9957" width="32.5703125" style="57" customWidth="1"/>
    <col min="9958" max="9958" width="20.42578125" style="57" customWidth="1"/>
    <col min="9959" max="9960" width="32" style="57" customWidth="1"/>
    <col min="9961" max="9961" width="22.7109375" style="57" customWidth="1"/>
    <col min="9962" max="9965" width="12.7109375" style="57" customWidth="1"/>
    <col min="9966" max="9967" width="15.5703125" style="57" customWidth="1"/>
    <col min="9968" max="9968" width="0" style="57" hidden="1" customWidth="1"/>
    <col min="9969" max="9969" width="15.5703125" style="57" customWidth="1"/>
    <col min="9970" max="9972" width="13.28515625" style="57" customWidth="1"/>
    <col min="9973" max="9977" width="12.7109375" style="57" customWidth="1"/>
    <col min="9978" max="9978" width="16.5703125" style="57" customWidth="1"/>
    <col min="9979" max="9979" width="14.5703125" style="57" customWidth="1"/>
    <col min="9980" max="9980" width="73.140625" style="57" customWidth="1"/>
    <col min="9981" max="10199" width="11.42578125" style="57"/>
    <col min="10200" max="10200" width="13.5703125" style="57" customWidth="1"/>
    <col min="10201" max="10201" width="30.5703125" style="57" customWidth="1"/>
    <col min="10202" max="10202" width="42.5703125" style="57" customWidth="1"/>
    <col min="10203" max="10203" width="12.140625" style="57" customWidth="1"/>
    <col min="10204" max="10204" width="10.85546875" style="57" customWidth="1"/>
    <col min="10205" max="10205" width="12.140625" style="57" customWidth="1"/>
    <col min="10206" max="10211" width="12.7109375" style="57" customWidth="1"/>
    <col min="10212" max="10212" width="45" style="57" customWidth="1"/>
    <col min="10213" max="10213" width="32.5703125" style="57" customWidth="1"/>
    <col min="10214" max="10214" width="20.42578125" style="57" customWidth="1"/>
    <col min="10215" max="10216" width="32" style="57" customWidth="1"/>
    <col min="10217" max="10217" width="22.7109375" style="57" customWidth="1"/>
    <col min="10218" max="10221" width="12.7109375" style="57" customWidth="1"/>
    <col min="10222" max="10223" width="15.5703125" style="57" customWidth="1"/>
    <col min="10224" max="10224" width="0" style="57" hidden="1" customWidth="1"/>
    <col min="10225" max="10225" width="15.5703125" style="57" customWidth="1"/>
    <col min="10226" max="10228" width="13.28515625" style="57" customWidth="1"/>
    <col min="10229" max="10233" width="12.7109375" style="57" customWidth="1"/>
    <col min="10234" max="10234" width="16.5703125" style="57" customWidth="1"/>
    <col min="10235" max="10235" width="14.5703125" style="57" customWidth="1"/>
    <col min="10236" max="10236" width="73.140625" style="57" customWidth="1"/>
    <col min="10237" max="10455" width="11.42578125" style="57"/>
    <col min="10456" max="10456" width="13.5703125" style="57" customWidth="1"/>
    <col min="10457" max="10457" width="30.5703125" style="57" customWidth="1"/>
    <col min="10458" max="10458" width="42.5703125" style="57" customWidth="1"/>
    <col min="10459" max="10459" width="12.140625" style="57" customWidth="1"/>
    <col min="10460" max="10460" width="10.85546875" style="57" customWidth="1"/>
    <col min="10461" max="10461" width="12.140625" style="57" customWidth="1"/>
    <col min="10462" max="10467" width="12.7109375" style="57" customWidth="1"/>
    <col min="10468" max="10468" width="45" style="57" customWidth="1"/>
    <col min="10469" max="10469" width="32.5703125" style="57" customWidth="1"/>
    <col min="10470" max="10470" width="20.42578125" style="57" customWidth="1"/>
    <col min="10471" max="10472" width="32" style="57" customWidth="1"/>
    <col min="10473" max="10473" width="22.7109375" style="57" customWidth="1"/>
    <col min="10474" max="10477" width="12.7109375" style="57" customWidth="1"/>
    <col min="10478" max="10479" width="15.5703125" style="57" customWidth="1"/>
    <col min="10480" max="10480" width="0" style="57" hidden="1" customWidth="1"/>
    <col min="10481" max="10481" width="15.5703125" style="57" customWidth="1"/>
    <col min="10482" max="10484" width="13.28515625" style="57" customWidth="1"/>
    <col min="10485" max="10489" width="12.7109375" style="57" customWidth="1"/>
    <col min="10490" max="10490" width="16.5703125" style="57" customWidth="1"/>
    <col min="10491" max="10491" width="14.5703125" style="57" customWidth="1"/>
    <col min="10492" max="10492" width="73.140625" style="57" customWidth="1"/>
    <col min="10493" max="10711" width="11.42578125" style="57"/>
    <col min="10712" max="10712" width="13.5703125" style="57" customWidth="1"/>
    <col min="10713" max="10713" width="30.5703125" style="57" customWidth="1"/>
    <col min="10714" max="10714" width="42.5703125" style="57" customWidth="1"/>
    <col min="10715" max="10715" width="12.140625" style="57" customWidth="1"/>
    <col min="10716" max="10716" width="10.85546875" style="57" customWidth="1"/>
    <col min="10717" max="10717" width="12.140625" style="57" customWidth="1"/>
    <col min="10718" max="10723" width="12.7109375" style="57" customWidth="1"/>
    <col min="10724" max="10724" width="45" style="57" customWidth="1"/>
    <col min="10725" max="10725" width="32.5703125" style="57" customWidth="1"/>
    <col min="10726" max="10726" width="20.42578125" style="57" customWidth="1"/>
    <col min="10727" max="10728" width="32" style="57" customWidth="1"/>
    <col min="10729" max="10729" width="22.7109375" style="57" customWidth="1"/>
    <col min="10730" max="10733" width="12.7109375" style="57" customWidth="1"/>
    <col min="10734" max="10735" width="15.5703125" style="57" customWidth="1"/>
    <col min="10736" max="10736" width="0" style="57" hidden="1" customWidth="1"/>
    <col min="10737" max="10737" width="15.5703125" style="57" customWidth="1"/>
    <col min="10738" max="10740" width="13.28515625" style="57" customWidth="1"/>
    <col min="10741" max="10745" width="12.7109375" style="57" customWidth="1"/>
    <col min="10746" max="10746" width="16.5703125" style="57" customWidth="1"/>
    <col min="10747" max="10747" width="14.5703125" style="57" customWidth="1"/>
    <col min="10748" max="10748" width="73.140625" style="57" customWidth="1"/>
    <col min="10749" max="10967" width="11.42578125" style="57"/>
    <col min="10968" max="10968" width="13.5703125" style="57" customWidth="1"/>
    <col min="10969" max="10969" width="30.5703125" style="57" customWidth="1"/>
    <col min="10970" max="10970" width="42.5703125" style="57" customWidth="1"/>
    <col min="10971" max="10971" width="12.140625" style="57" customWidth="1"/>
    <col min="10972" max="10972" width="10.85546875" style="57" customWidth="1"/>
    <col min="10973" max="10973" width="12.140625" style="57" customWidth="1"/>
    <col min="10974" max="10979" width="12.7109375" style="57" customWidth="1"/>
    <col min="10980" max="10980" width="45" style="57" customWidth="1"/>
    <col min="10981" max="10981" width="32.5703125" style="57" customWidth="1"/>
    <col min="10982" max="10982" width="20.42578125" style="57" customWidth="1"/>
    <col min="10983" max="10984" width="32" style="57" customWidth="1"/>
    <col min="10985" max="10985" width="22.7109375" style="57" customWidth="1"/>
    <col min="10986" max="10989" width="12.7109375" style="57" customWidth="1"/>
    <col min="10990" max="10991" width="15.5703125" style="57" customWidth="1"/>
    <col min="10992" max="10992" width="0" style="57" hidden="1" customWidth="1"/>
    <col min="10993" max="10993" width="15.5703125" style="57" customWidth="1"/>
    <col min="10994" max="10996" width="13.28515625" style="57" customWidth="1"/>
    <col min="10997" max="11001" width="12.7109375" style="57" customWidth="1"/>
    <col min="11002" max="11002" width="16.5703125" style="57" customWidth="1"/>
    <col min="11003" max="11003" width="14.5703125" style="57" customWidth="1"/>
    <col min="11004" max="11004" width="73.140625" style="57" customWidth="1"/>
    <col min="11005" max="11223" width="11.42578125" style="57"/>
    <col min="11224" max="11224" width="13.5703125" style="57" customWidth="1"/>
    <col min="11225" max="11225" width="30.5703125" style="57" customWidth="1"/>
    <col min="11226" max="11226" width="42.5703125" style="57" customWidth="1"/>
    <col min="11227" max="11227" width="12.140625" style="57" customWidth="1"/>
    <col min="11228" max="11228" width="10.85546875" style="57" customWidth="1"/>
    <col min="11229" max="11229" width="12.140625" style="57" customWidth="1"/>
    <col min="11230" max="11235" width="12.7109375" style="57" customWidth="1"/>
    <col min="11236" max="11236" width="45" style="57" customWidth="1"/>
    <col min="11237" max="11237" width="32.5703125" style="57" customWidth="1"/>
    <col min="11238" max="11238" width="20.42578125" style="57" customWidth="1"/>
    <col min="11239" max="11240" width="32" style="57" customWidth="1"/>
    <col min="11241" max="11241" width="22.7109375" style="57" customWidth="1"/>
    <col min="11242" max="11245" width="12.7109375" style="57" customWidth="1"/>
    <col min="11246" max="11247" width="15.5703125" style="57" customWidth="1"/>
    <col min="11248" max="11248" width="0" style="57" hidden="1" customWidth="1"/>
    <col min="11249" max="11249" width="15.5703125" style="57" customWidth="1"/>
    <col min="11250" max="11252" width="13.28515625" style="57" customWidth="1"/>
    <col min="11253" max="11257" width="12.7109375" style="57" customWidth="1"/>
    <col min="11258" max="11258" width="16.5703125" style="57" customWidth="1"/>
    <col min="11259" max="11259" width="14.5703125" style="57" customWidth="1"/>
    <col min="11260" max="11260" width="73.140625" style="57" customWidth="1"/>
    <col min="11261" max="11479" width="11.42578125" style="57"/>
    <col min="11480" max="11480" width="13.5703125" style="57" customWidth="1"/>
    <col min="11481" max="11481" width="30.5703125" style="57" customWidth="1"/>
    <col min="11482" max="11482" width="42.5703125" style="57" customWidth="1"/>
    <col min="11483" max="11483" width="12.140625" style="57" customWidth="1"/>
    <col min="11484" max="11484" width="10.85546875" style="57" customWidth="1"/>
    <col min="11485" max="11485" width="12.140625" style="57" customWidth="1"/>
    <col min="11486" max="11491" width="12.7109375" style="57" customWidth="1"/>
    <col min="11492" max="11492" width="45" style="57" customWidth="1"/>
    <col min="11493" max="11493" width="32.5703125" style="57" customWidth="1"/>
    <col min="11494" max="11494" width="20.42578125" style="57" customWidth="1"/>
    <col min="11495" max="11496" width="32" style="57" customWidth="1"/>
    <col min="11497" max="11497" width="22.7109375" style="57" customWidth="1"/>
    <col min="11498" max="11501" width="12.7109375" style="57" customWidth="1"/>
    <col min="11502" max="11503" width="15.5703125" style="57" customWidth="1"/>
    <col min="11504" max="11504" width="0" style="57" hidden="1" customWidth="1"/>
    <col min="11505" max="11505" width="15.5703125" style="57" customWidth="1"/>
    <col min="11506" max="11508" width="13.28515625" style="57" customWidth="1"/>
    <col min="11509" max="11513" width="12.7109375" style="57" customWidth="1"/>
    <col min="11514" max="11514" width="16.5703125" style="57" customWidth="1"/>
    <col min="11515" max="11515" width="14.5703125" style="57" customWidth="1"/>
    <col min="11516" max="11516" width="73.140625" style="57" customWidth="1"/>
    <col min="11517" max="11735" width="11.42578125" style="57"/>
    <col min="11736" max="11736" width="13.5703125" style="57" customWidth="1"/>
    <col min="11737" max="11737" width="30.5703125" style="57" customWidth="1"/>
    <col min="11738" max="11738" width="42.5703125" style="57" customWidth="1"/>
    <col min="11739" max="11739" width="12.140625" style="57" customWidth="1"/>
    <col min="11740" max="11740" width="10.85546875" style="57" customWidth="1"/>
    <col min="11741" max="11741" width="12.140625" style="57" customWidth="1"/>
    <col min="11742" max="11747" width="12.7109375" style="57" customWidth="1"/>
    <col min="11748" max="11748" width="45" style="57" customWidth="1"/>
    <col min="11749" max="11749" width="32.5703125" style="57" customWidth="1"/>
    <col min="11750" max="11750" width="20.42578125" style="57" customWidth="1"/>
    <col min="11751" max="11752" width="32" style="57" customWidth="1"/>
    <col min="11753" max="11753" width="22.7109375" style="57" customWidth="1"/>
    <col min="11754" max="11757" width="12.7109375" style="57" customWidth="1"/>
    <col min="11758" max="11759" width="15.5703125" style="57" customWidth="1"/>
    <col min="11760" max="11760" width="0" style="57" hidden="1" customWidth="1"/>
    <col min="11761" max="11761" width="15.5703125" style="57" customWidth="1"/>
    <col min="11762" max="11764" width="13.28515625" style="57" customWidth="1"/>
    <col min="11765" max="11769" width="12.7109375" style="57" customWidth="1"/>
    <col min="11770" max="11770" width="16.5703125" style="57" customWidth="1"/>
    <col min="11771" max="11771" width="14.5703125" style="57" customWidth="1"/>
    <col min="11772" max="11772" width="73.140625" style="57" customWidth="1"/>
    <col min="11773" max="11991" width="11.42578125" style="57"/>
    <col min="11992" max="11992" width="13.5703125" style="57" customWidth="1"/>
    <col min="11993" max="11993" width="30.5703125" style="57" customWidth="1"/>
    <col min="11994" max="11994" width="42.5703125" style="57" customWidth="1"/>
    <col min="11995" max="11995" width="12.140625" style="57" customWidth="1"/>
    <col min="11996" max="11996" width="10.85546875" style="57" customWidth="1"/>
    <col min="11997" max="11997" width="12.140625" style="57" customWidth="1"/>
    <col min="11998" max="12003" width="12.7109375" style="57" customWidth="1"/>
    <col min="12004" max="12004" width="45" style="57" customWidth="1"/>
    <col min="12005" max="12005" width="32.5703125" style="57" customWidth="1"/>
    <col min="12006" max="12006" width="20.42578125" style="57" customWidth="1"/>
    <col min="12007" max="12008" width="32" style="57" customWidth="1"/>
    <col min="12009" max="12009" width="22.7109375" style="57" customWidth="1"/>
    <col min="12010" max="12013" width="12.7109375" style="57" customWidth="1"/>
    <col min="12014" max="12015" width="15.5703125" style="57" customWidth="1"/>
    <col min="12016" max="12016" width="0" style="57" hidden="1" customWidth="1"/>
    <col min="12017" max="12017" width="15.5703125" style="57" customWidth="1"/>
    <col min="12018" max="12020" width="13.28515625" style="57" customWidth="1"/>
    <col min="12021" max="12025" width="12.7109375" style="57" customWidth="1"/>
    <col min="12026" max="12026" width="16.5703125" style="57" customWidth="1"/>
    <col min="12027" max="12027" width="14.5703125" style="57" customWidth="1"/>
    <col min="12028" max="12028" width="73.140625" style="57" customWidth="1"/>
    <col min="12029" max="12247" width="11.42578125" style="57"/>
    <col min="12248" max="12248" width="13.5703125" style="57" customWidth="1"/>
    <col min="12249" max="12249" width="30.5703125" style="57" customWidth="1"/>
    <col min="12250" max="12250" width="42.5703125" style="57" customWidth="1"/>
    <col min="12251" max="12251" width="12.140625" style="57" customWidth="1"/>
    <col min="12252" max="12252" width="10.85546875" style="57" customWidth="1"/>
    <col min="12253" max="12253" width="12.140625" style="57" customWidth="1"/>
    <col min="12254" max="12259" width="12.7109375" style="57" customWidth="1"/>
    <col min="12260" max="12260" width="45" style="57" customWidth="1"/>
    <col min="12261" max="12261" width="32.5703125" style="57" customWidth="1"/>
    <col min="12262" max="12262" width="20.42578125" style="57" customWidth="1"/>
    <col min="12263" max="12264" width="32" style="57" customWidth="1"/>
    <col min="12265" max="12265" width="22.7109375" style="57" customWidth="1"/>
    <col min="12266" max="12269" width="12.7109375" style="57" customWidth="1"/>
    <col min="12270" max="12271" width="15.5703125" style="57" customWidth="1"/>
    <col min="12272" max="12272" width="0" style="57" hidden="1" customWidth="1"/>
    <col min="12273" max="12273" width="15.5703125" style="57" customWidth="1"/>
    <col min="12274" max="12276" width="13.28515625" style="57" customWidth="1"/>
    <col min="12277" max="12281" width="12.7109375" style="57" customWidth="1"/>
    <col min="12282" max="12282" width="16.5703125" style="57" customWidth="1"/>
    <col min="12283" max="12283" width="14.5703125" style="57" customWidth="1"/>
    <col min="12284" max="12284" width="73.140625" style="57" customWidth="1"/>
    <col min="12285" max="12503" width="11.42578125" style="57"/>
    <col min="12504" max="12504" width="13.5703125" style="57" customWidth="1"/>
    <col min="12505" max="12505" width="30.5703125" style="57" customWidth="1"/>
    <col min="12506" max="12506" width="42.5703125" style="57" customWidth="1"/>
    <col min="12507" max="12507" width="12.140625" style="57" customWidth="1"/>
    <col min="12508" max="12508" width="10.85546875" style="57" customWidth="1"/>
    <col min="12509" max="12509" width="12.140625" style="57" customWidth="1"/>
    <col min="12510" max="12515" width="12.7109375" style="57" customWidth="1"/>
    <col min="12516" max="12516" width="45" style="57" customWidth="1"/>
    <col min="12517" max="12517" width="32.5703125" style="57" customWidth="1"/>
    <col min="12518" max="12518" width="20.42578125" style="57" customWidth="1"/>
    <col min="12519" max="12520" width="32" style="57" customWidth="1"/>
    <col min="12521" max="12521" width="22.7109375" style="57" customWidth="1"/>
    <col min="12522" max="12525" width="12.7109375" style="57" customWidth="1"/>
    <col min="12526" max="12527" width="15.5703125" style="57" customWidth="1"/>
    <col min="12528" max="12528" width="0" style="57" hidden="1" customWidth="1"/>
    <col min="12529" max="12529" width="15.5703125" style="57" customWidth="1"/>
    <col min="12530" max="12532" width="13.28515625" style="57" customWidth="1"/>
    <col min="12533" max="12537" width="12.7109375" style="57" customWidth="1"/>
    <col min="12538" max="12538" width="16.5703125" style="57" customWidth="1"/>
    <col min="12539" max="12539" width="14.5703125" style="57" customWidth="1"/>
    <col min="12540" max="12540" width="73.140625" style="57" customWidth="1"/>
    <col min="12541" max="12759" width="11.42578125" style="57"/>
    <col min="12760" max="12760" width="13.5703125" style="57" customWidth="1"/>
    <col min="12761" max="12761" width="30.5703125" style="57" customWidth="1"/>
    <col min="12762" max="12762" width="42.5703125" style="57" customWidth="1"/>
    <col min="12763" max="12763" width="12.140625" style="57" customWidth="1"/>
    <col min="12764" max="12764" width="10.85546875" style="57" customWidth="1"/>
    <col min="12765" max="12765" width="12.140625" style="57" customWidth="1"/>
    <col min="12766" max="12771" width="12.7109375" style="57" customWidth="1"/>
    <col min="12772" max="12772" width="45" style="57" customWidth="1"/>
    <col min="12773" max="12773" width="32.5703125" style="57" customWidth="1"/>
    <col min="12774" max="12774" width="20.42578125" style="57" customWidth="1"/>
    <col min="12775" max="12776" width="32" style="57" customWidth="1"/>
    <col min="12777" max="12777" width="22.7109375" style="57" customWidth="1"/>
    <col min="12778" max="12781" width="12.7109375" style="57" customWidth="1"/>
    <col min="12782" max="12783" width="15.5703125" style="57" customWidth="1"/>
    <col min="12784" max="12784" width="0" style="57" hidden="1" customWidth="1"/>
    <col min="12785" max="12785" width="15.5703125" style="57" customWidth="1"/>
    <col min="12786" max="12788" width="13.28515625" style="57" customWidth="1"/>
    <col min="12789" max="12793" width="12.7109375" style="57" customWidth="1"/>
    <col min="12794" max="12794" width="16.5703125" style="57" customWidth="1"/>
    <col min="12795" max="12795" width="14.5703125" style="57" customWidth="1"/>
    <col min="12796" max="12796" width="73.140625" style="57" customWidth="1"/>
    <col min="12797" max="13015" width="11.42578125" style="57"/>
    <col min="13016" max="13016" width="13.5703125" style="57" customWidth="1"/>
    <col min="13017" max="13017" width="30.5703125" style="57" customWidth="1"/>
    <col min="13018" max="13018" width="42.5703125" style="57" customWidth="1"/>
    <col min="13019" max="13019" width="12.140625" style="57" customWidth="1"/>
    <col min="13020" max="13020" width="10.85546875" style="57" customWidth="1"/>
    <col min="13021" max="13021" width="12.140625" style="57" customWidth="1"/>
    <col min="13022" max="13027" width="12.7109375" style="57" customWidth="1"/>
    <col min="13028" max="13028" width="45" style="57" customWidth="1"/>
    <col min="13029" max="13029" width="32.5703125" style="57" customWidth="1"/>
    <col min="13030" max="13030" width="20.42578125" style="57" customWidth="1"/>
    <col min="13031" max="13032" width="32" style="57" customWidth="1"/>
    <col min="13033" max="13033" width="22.7109375" style="57" customWidth="1"/>
    <col min="13034" max="13037" width="12.7109375" style="57" customWidth="1"/>
    <col min="13038" max="13039" width="15.5703125" style="57" customWidth="1"/>
    <col min="13040" max="13040" width="0" style="57" hidden="1" customWidth="1"/>
    <col min="13041" max="13041" width="15.5703125" style="57" customWidth="1"/>
    <col min="13042" max="13044" width="13.28515625" style="57" customWidth="1"/>
    <col min="13045" max="13049" width="12.7109375" style="57" customWidth="1"/>
    <col min="13050" max="13050" width="16.5703125" style="57" customWidth="1"/>
    <col min="13051" max="13051" width="14.5703125" style="57" customWidth="1"/>
    <col min="13052" max="13052" width="73.140625" style="57" customWidth="1"/>
    <col min="13053" max="13271" width="11.42578125" style="57"/>
    <col min="13272" max="13272" width="13.5703125" style="57" customWidth="1"/>
    <col min="13273" max="13273" width="30.5703125" style="57" customWidth="1"/>
    <col min="13274" max="13274" width="42.5703125" style="57" customWidth="1"/>
    <col min="13275" max="13275" width="12.140625" style="57" customWidth="1"/>
    <col min="13276" max="13276" width="10.85546875" style="57" customWidth="1"/>
    <col min="13277" max="13277" width="12.140625" style="57" customWidth="1"/>
    <col min="13278" max="13283" width="12.7109375" style="57" customWidth="1"/>
    <col min="13284" max="13284" width="45" style="57" customWidth="1"/>
    <col min="13285" max="13285" width="32.5703125" style="57" customWidth="1"/>
    <col min="13286" max="13286" width="20.42578125" style="57" customWidth="1"/>
    <col min="13287" max="13288" width="32" style="57" customWidth="1"/>
    <col min="13289" max="13289" width="22.7109375" style="57" customWidth="1"/>
    <col min="13290" max="13293" width="12.7109375" style="57" customWidth="1"/>
    <col min="13294" max="13295" width="15.5703125" style="57" customWidth="1"/>
    <col min="13296" max="13296" width="0" style="57" hidden="1" customWidth="1"/>
    <col min="13297" max="13297" width="15.5703125" style="57" customWidth="1"/>
    <col min="13298" max="13300" width="13.28515625" style="57" customWidth="1"/>
    <col min="13301" max="13305" width="12.7109375" style="57" customWidth="1"/>
    <col min="13306" max="13306" width="16.5703125" style="57" customWidth="1"/>
    <col min="13307" max="13307" width="14.5703125" style="57" customWidth="1"/>
    <col min="13308" max="13308" width="73.140625" style="57" customWidth="1"/>
    <col min="13309" max="13527" width="11.42578125" style="57"/>
    <col min="13528" max="13528" width="13.5703125" style="57" customWidth="1"/>
    <col min="13529" max="13529" width="30.5703125" style="57" customWidth="1"/>
    <col min="13530" max="13530" width="42.5703125" style="57" customWidth="1"/>
    <col min="13531" max="13531" width="12.140625" style="57" customWidth="1"/>
    <col min="13532" max="13532" width="10.85546875" style="57" customWidth="1"/>
    <col min="13533" max="13533" width="12.140625" style="57" customWidth="1"/>
    <col min="13534" max="13539" width="12.7109375" style="57" customWidth="1"/>
    <col min="13540" max="13540" width="45" style="57" customWidth="1"/>
    <col min="13541" max="13541" width="32.5703125" style="57" customWidth="1"/>
    <col min="13542" max="13542" width="20.42578125" style="57" customWidth="1"/>
    <col min="13543" max="13544" width="32" style="57" customWidth="1"/>
    <col min="13545" max="13545" width="22.7109375" style="57" customWidth="1"/>
    <col min="13546" max="13549" width="12.7109375" style="57" customWidth="1"/>
    <col min="13550" max="13551" width="15.5703125" style="57" customWidth="1"/>
    <col min="13552" max="13552" width="0" style="57" hidden="1" customWidth="1"/>
    <col min="13553" max="13553" width="15.5703125" style="57" customWidth="1"/>
    <col min="13554" max="13556" width="13.28515625" style="57" customWidth="1"/>
    <col min="13557" max="13561" width="12.7109375" style="57" customWidth="1"/>
    <col min="13562" max="13562" width="16.5703125" style="57" customWidth="1"/>
    <col min="13563" max="13563" width="14.5703125" style="57" customWidth="1"/>
    <col min="13564" max="13564" width="73.140625" style="57" customWidth="1"/>
    <col min="13565" max="13783" width="11.42578125" style="57"/>
    <col min="13784" max="13784" width="13.5703125" style="57" customWidth="1"/>
    <col min="13785" max="13785" width="30.5703125" style="57" customWidth="1"/>
    <col min="13786" max="13786" width="42.5703125" style="57" customWidth="1"/>
    <col min="13787" max="13787" width="12.140625" style="57" customWidth="1"/>
    <col min="13788" max="13788" width="10.85546875" style="57" customWidth="1"/>
    <col min="13789" max="13789" width="12.140625" style="57" customWidth="1"/>
    <col min="13790" max="13795" width="12.7109375" style="57" customWidth="1"/>
    <col min="13796" max="13796" width="45" style="57" customWidth="1"/>
    <col min="13797" max="13797" width="32.5703125" style="57" customWidth="1"/>
    <col min="13798" max="13798" width="20.42578125" style="57" customWidth="1"/>
    <col min="13799" max="13800" width="32" style="57" customWidth="1"/>
    <col min="13801" max="13801" width="22.7109375" style="57" customWidth="1"/>
    <col min="13802" max="13805" width="12.7109375" style="57" customWidth="1"/>
    <col min="13806" max="13807" width="15.5703125" style="57" customWidth="1"/>
    <col min="13808" max="13808" width="0" style="57" hidden="1" customWidth="1"/>
    <col min="13809" max="13809" width="15.5703125" style="57" customWidth="1"/>
    <col min="13810" max="13812" width="13.28515625" style="57" customWidth="1"/>
    <col min="13813" max="13817" width="12.7109375" style="57" customWidth="1"/>
    <col min="13818" max="13818" width="16.5703125" style="57" customWidth="1"/>
    <col min="13819" max="13819" width="14.5703125" style="57" customWidth="1"/>
    <col min="13820" max="13820" width="73.140625" style="57" customWidth="1"/>
    <col min="13821" max="14039" width="11.42578125" style="57"/>
    <col min="14040" max="14040" width="13.5703125" style="57" customWidth="1"/>
    <col min="14041" max="14041" width="30.5703125" style="57" customWidth="1"/>
    <col min="14042" max="14042" width="42.5703125" style="57" customWidth="1"/>
    <col min="14043" max="14043" width="12.140625" style="57" customWidth="1"/>
    <col min="14044" max="14044" width="10.85546875" style="57" customWidth="1"/>
    <col min="14045" max="14045" width="12.140625" style="57" customWidth="1"/>
    <col min="14046" max="14051" width="12.7109375" style="57" customWidth="1"/>
    <col min="14052" max="14052" width="45" style="57" customWidth="1"/>
    <col min="14053" max="14053" width="32.5703125" style="57" customWidth="1"/>
    <col min="14054" max="14054" width="20.42578125" style="57" customWidth="1"/>
    <col min="14055" max="14056" width="32" style="57" customWidth="1"/>
    <col min="14057" max="14057" width="22.7109375" style="57" customWidth="1"/>
    <col min="14058" max="14061" width="12.7109375" style="57" customWidth="1"/>
    <col min="14062" max="14063" width="15.5703125" style="57" customWidth="1"/>
    <col min="14064" max="14064" width="0" style="57" hidden="1" customWidth="1"/>
    <col min="14065" max="14065" width="15.5703125" style="57" customWidth="1"/>
    <col min="14066" max="14068" width="13.28515625" style="57" customWidth="1"/>
    <col min="14069" max="14073" width="12.7109375" style="57" customWidth="1"/>
    <col min="14074" max="14074" width="16.5703125" style="57" customWidth="1"/>
    <col min="14075" max="14075" width="14.5703125" style="57" customWidth="1"/>
    <col min="14076" max="14076" width="73.140625" style="57" customWidth="1"/>
    <col min="14077" max="14295" width="11.42578125" style="57"/>
    <col min="14296" max="14296" width="13.5703125" style="57" customWidth="1"/>
    <col min="14297" max="14297" width="30.5703125" style="57" customWidth="1"/>
    <col min="14298" max="14298" width="42.5703125" style="57" customWidth="1"/>
    <col min="14299" max="14299" width="12.140625" style="57" customWidth="1"/>
    <col min="14300" max="14300" width="10.85546875" style="57" customWidth="1"/>
    <col min="14301" max="14301" width="12.140625" style="57" customWidth="1"/>
    <col min="14302" max="14307" width="12.7109375" style="57" customWidth="1"/>
    <col min="14308" max="14308" width="45" style="57" customWidth="1"/>
    <col min="14309" max="14309" width="32.5703125" style="57" customWidth="1"/>
    <col min="14310" max="14310" width="20.42578125" style="57" customWidth="1"/>
    <col min="14311" max="14312" width="32" style="57" customWidth="1"/>
    <col min="14313" max="14313" width="22.7109375" style="57" customWidth="1"/>
    <col min="14314" max="14317" width="12.7109375" style="57" customWidth="1"/>
    <col min="14318" max="14319" width="15.5703125" style="57" customWidth="1"/>
    <col min="14320" max="14320" width="0" style="57" hidden="1" customWidth="1"/>
    <col min="14321" max="14321" width="15.5703125" style="57" customWidth="1"/>
    <col min="14322" max="14324" width="13.28515625" style="57" customWidth="1"/>
    <col min="14325" max="14329" width="12.7109375" style="57" customWidth="1"/>
    <col min="14330" max="14330" width="16.5703125" style="57" customWidth="1"/>
    <col min="14331" max="14331" width="14.5703125" style="57" customWidth="1"/>
    <col min="14332" max="14332" width="73.140625" style="57" customWidth="1"/>
    <col min="14333" max="14551" width="11.42578125" style="57"/>
    <col min="14552" max="14552" width="13.5703125" style="57" customWidth="1"/>
    <col min="14553" max="14553" width="30.5703125" style="57" customWidth="1"/>
    <col min="14554" max="14554" width="42.5703125" style="57" customWidth="1"/>
    <col min="14555" max="14555" width="12.140625" style="57" customWidth="1"/>
    <col min="14556" max="14556" width="10.85546875" style="57" customWidth="1"/>
    <col min="14557" max="14557" width="12.140625" style="57" customWidth="1"/>
    <col min="14558" max="14563" width="12.7109375" style="57" customWidth="1"/>
    <col min="14564" max="14564" width="45" style="57" customWidth="1"/>
    <col min="14565" max="14565" width="32.5703125" style="57" customWidth="1"/>
    <col min="14566" max="14566" width="20.42578125" style="57" customWidth="1"/>
    <col min="14567" max="14568" width="32" style="57" customWidth="1"/>
    <col min="14569" max="14569" width="22.7109375" style="57" customWidth="1"/>
    <col min="14570" max="14573" width="12.7109375" style="57" customWidth="1"/>
    <col min="14574" max="14575" width="15.5703125" style="57" customWidth="1"/>
    <col min="14576" max="14576" width="0" style="57" hidden="1" customWidth="1"/>
    <col min="14577" max="14577" width="15.5703125" style="57" customWidth="1"/>
    <col min="14578" max="14580" width="13.28515625" style="57" customWidth="1"/>
    <col min="14581" max="14585" width="12.7109375" style="57" customWidth="1"/>
    <col min="14586" max="14586" width="16.5703125" style="57" customWidth="1"/>
    <col min="14587" max="14587" width="14.5703125" style="57" customWidth="1"/>
    <col min="14588" max="14588" width="73.140625" style="57" customWidth="1"/>
    <col min="14589" max="14807" width="11.42578125" style="57"/>
    <col min="14808" max="14808" width="13.5703125" style="57" customWidth="1"/>
    <col min="14809" max="14809" width="30.5703125" style="57" customWidth="1"/>
    <col min="14810" max="14810" width="42.5703125" style="57" customWidth="1"/>
    <col min="14811" max="14811" width="12.140625" style="57" customWidth="1"/>
    <col min="14812" max="14812" width="10.85546875" style="57" customWidth="1"/>
    <col min="14813" max="14813" width="12.140625" style="57" customWidth="1"/>
    <col min="14814" max="14819" width="12.7109375" style="57" customWidth="1"/>
    <col min="14820" max="14820" width="45" style="57" customWidth="1"/>
    <col min="14821" max="14821" width="32.5703125" style="57" customWidth="1"/>
    <col min="14822" max="14822" width="20.42578125" style="57" customWidth="1"/>
    <col min="14823" max="14824" width="32" style="57" customWidth="1"/>
    <col min="14825" max="14825" width="22.7109375" style="57" customWidth="1"/>
    <col min="14826" max="14829" width="12.7109375" style="57" customWidth="1"/>
    <col min="14830" max="14831" width="15.5703125" style="57" customWidth="1"/>
    <col min="14832" max="14832" width="0" style="57" hidden="1" customWidth="1"/>
    <col min="14833" max="14833" width="15.5703125" style="57" customWidth="1"/>
    <col min="14834" max="14836" width="13.28515625" style="57" customWidth="1"/>
    <col min="14837" max="14841" width="12.7109375" style="57" customWidth="1"/>
    <col min="14842" max="14842" width="16.5703125" style="57" customWidth="1"/>
    <col min="14843" max="14843" width="14.5703125" style="57" customWidth="1"/>
    <col min="14844" max="14844" width="73.140625" style="57" customWidth="1"/>
    <col min="14845" max="15063" width="11.42578125" style="57"/>
    <col min="15064" max="15064" width="13.5703125" style="57" customWidth="1"/>
    <col min="15065" max="15065" width="30.5703125" style="57" customWidth="1"/>
    <col min="15066" max="15066" width="42.5703125" style="57" customWidth="1"/>
    <col min="15067" max="15067" width="12.140625" style="57" customWidth="1"/>
    <col min="15068" max="15068" width="10.85546875" style="57" customWidth="1"/>
    <col min="15069" max="15069" width="12.140625" style="57" customWidth="1"/>
    <col min="15070" max="15075" width="12.7109375" style="57" customWidth="1"/>
    <col min="15076" max="15076" width="45" style="57" customWidth="1"/>
    <col min="15077" max="15077" width="32.5703125" style="57" customWidth="1"/>
    <col min="15078" max="15078" width="20.42578125" style="57" customWidth="1"/>
    <col min="15079" max="15080" width="32" style="57" customWidth="1"/>
    <col min="15081" max="15081" width="22.7109375" style="57" customWidth="1"/>
    <col min="15082" max="15085" width="12.7109375" style="57" customWidth="1"/>
    <col min="15086" max="15087" width="15.5703125" style="57" customWidth="1"/>
    <col min="15088" max="15088" width="0" style="57" hidden="1" customWidth="1"/>
    <col min="15089" max="15089" width="15.5703125" style="57" customWidth="1"/>
    <col min="15090" max="15092" width="13.28515625" style="57" customWidth="1"/>
    <col min="15093" max="15097" width="12.7109375" style="57" customWidth="1"/>
    <col min="15098" max="15098" width="16.5703125" style="57" customWidth="1"/>
    <col min="15099" max="15099" width="14.5703125" style="57" customWidth="1"/>
    <col min="15100" max="15100" width="73.140625" style="57" customWidth="1"/>
    <col min="15101" max="15319" width="11.42578125" style="57"/>
    <col min="15320" max="15320" width="13.5703125" style="57" customWidth="1"/>
    <col min="15321" max="15321" width="30.5703125" style="57" customWidth="1"/>
    <col min="15322" max="15322" width="42.5703125" style="57" customWidth="1"/>
    <col min="15323" max="15323" width="12.140625" style="57" customWidth="1"/>
    <col min="15324" max="15324" width="10.85546875" style="57" customWidth="1"/>
    <col min="15325" max="15325" width="12.140625" style="57" customWidth="1"/>
    <col min="15326" max="15331" width="12.7109375" style="57" customWidth="1"/>
    <col min="15332" max="15332" width="45" style="57" customWidth="1"/>
    <col min="15333" max="15333" width="32.5703125" style="57" customWidth="1"/>
    <col min="15334" max="15334" width="20.42578125" style="57" customWidth="1"/>
    <col min="15335" max="15336" width="32" style="57" customWidth="1"/>
    <col min="15337" max="15337" width="22.7109375" style="57" customWidth="1"/>
    <col min="15338" max="15341" width="12.7109375" style="57" customWidth="1"/>
    <col min="15342" max="15343" width="15.5703125" style="57" customWidth="1"/>
    <col min="15344" max="15344" width="0" style="57" hidden="1" customWidth="1"/>
    <col min="15345" max="15345" width="15.5703125" style="57" customWidth="1"/>
    <col min="15346" max="15348" width="13.28515625" style="57" customWidth="1"/>
    <col min="15349" max="15353" width="12.7109375" style="57" customWidth="1"/>
    <col min="15354" max="15354" width="16.5703125" style="57" customWidth="1"/>
    <col min="15355" max="15355" width="14.5703125" style="57" customWidth="1"/>
    <col min="15356" max="15356" width="73.140625" style="57" customWidth="1"/>
    <col min="15357" max="15575" width="11.42578125" style="57"/>
    <col min="15576" max="15576" width="13.5703125" style="57" customWidth="1"/>
    <col min="15577" max="15577" width="30.5703125" style="57" customWidth="1"/>
    <col min="15578" max="15578" width="42.5703125" style="57" customWidth="1"/>
    <col min="15579" max="15579" width="12.140625" style="57" customWidth="1"/>
    <col min="15580" max="15580" width="10.85546875" style="57" customWidth="1"/>
    <col min="15581" max="15581" width="12.140625" style="57" customWidth="1"/>
    <col min="15582" max="15587" width="12.7109375" style="57" customWidth="1"/>
    <col min="15588" max="15588" width="45" style="57" customWidth="1"/>
    <col min="15589" max="15589" width="32.5703125" style="57" customWidth="1"/>
    <col min="15590" max="15590" width="20.42578125" style="57" customWidth="1"/>
    <col min="15591" max="15592" width="32" style="57" customWidth="1"/>
    <col min="15593" max="15593" width="22.7109375" style="57" customWidth="1"/>
    <col min="15594" max="15597" width="12.7109375" style="57" customWidth="1"/>
    <col min="15598" max="15599" width="15.5703125" style="57" customWidth="1"/>
    <col min="15600" max="15600" width="0" style="57" hidden="1" customWidth="1"/>
    <col min="15601" max="15601" width="15.5703125" style="57" customWidth="1"/>
    <col min="15602" max="15604" width="13.28515625" style="57" customWidth="1"/>
    <col min="15605" max="15609" width="12.7109375" style="57" customWidth="1"/>
    <col min="15610" max="15610" width="16.5703125" style="57" customWidth="1"/>
    <col min="15611" max="15611" width="14.5703125" style="57" customWidth="1"/>
    <col min="15612" max="15612" width="73.140625" style="57" customWidth="1"/>
    <col min="15613" max="15831" width="11.42578125" style="57"/>
    <col min="15832" max="15832" width="13.5703125" style="57" customWidth="1"/>
    <col min="15833" max="15833" width="30.5703125" style="57" customWidth="1"/>
    <col min="15834" max="15834" width="42.5703125" style="57" customWidth="1"/>
    <col min="15835" max="15835" width="12.140625" style="57" customWidth="1"/>
    <col min="15836" max="15836" width="10.85546875" style="57" customWidth="1"/>
    <col min="15837" max="15837" width="12.140625" style="57" customWidth="1"/>
    <col min="15838" max="15843" width="12.7109375" style="57" customWidth="1"/>
    <col min="15844" max="15844" width="45" style="57" customWidth="1"/>
    <col min="15845" max="15845" width="32.5703125" style="57" customWidth="1"/>
    <col min="15846" max="15846" width="20.42578125" style="57" customWidth="1"/>
    <col min="15847" max="15848" width="32" style="57" customWidth="1"/>
    <col min="15849" max="15849" width="22.7109375" style="57" customWidth="1"/>
    <col min="15850" max="15853" width="12.7109375" style="57" customWidth="1"/>
    <col min="15854" max="15855" width="15.5703125" style="57" customWidth="1"/>
    <col min="15856" max="15856" width="0" style="57" hidden="1" customWidth="1"/>
    <col min="15857" max="15857" width="15.5703125" style="57" customWidth="1"/>
    <col min="15858" max="15860" width="13.28515625" style="57" customWidth="1"/>
    <col min="15861" max="15865" width="12.7109375" style="57" customWidth="1"/>
    <col min="15866" max="15866" width="16.5703125" style="57" customWidth="1"/>
    <col min="15867" max="15867" width="14.5703125" style="57" customWidth="1"/>
    <col min="15868" max="15868" width="73.140625" style="57" customWidth="1"/>
    <col min="15869" max="16087" width="11.42578125" style="57"/>
    <col min="16088" max="16088" width="13.5703125" style="57" customWidth="1"/>
    <col min="16089" max="16089" width="30.5703125" style="57" customWidth="1"/>
    <col min="16090" max="16090" width="42.5703125" style="57" customWidth="1"/>
    <col min="16091" max="16091" width="12.140625" style="57" customWidth="1"/>
    <col min="16092" max="16092" width="10.85546875" style="57" customWidth="1"/>
    <col min="16093" max="16093" width="12.140625" style="57" customWidth="1"/>
    <col min="16094" max="16099" width="12.7109375" style="57" customWidth="1"/>
    <col min="16100" max="16100" width="45" style="57" customWidth="1"/>
    <col min="16101" max="16101" width="32.5703125" style="57" customWidth="1"/>
    <col min="16102" max="16102" width="20.42578125" style="57" customWidth="1"/>
    <col min="16103" max="16104" width="32" style="57" customWidth="1"/>
    <col min="16105" max="16105" width="22.7109375" style="57" customWidth="1"/>
    <col min="16106" max="16109" width="12.7109375" style="57" customWidth="1"/>
    <col min="16110" max="16111" width="15.5703125" style="57" customWidth="1"/>
    <col min="16112" max="16112" width="0" style="57" hidden="1" customWidth="1"/>
    <col min="16113" max="16113" width="15.5703125" style="57" customWidth="1"/>
    <col min="16114" max="16116" width="13.28515625" style="57" customWidth="1"/>
    <col min="16117" max="16121" width="12.7109375" style="57" customWidth="1"/>
    <col min="16122" max="16122" width="16.5703125" style="57" customWidth="1"/>
    <col min="16123" max="16123" width="14.5703125" style="57" customWidth="1"/>
    <col min="16124" max="16124" width="73.140625" style="57" customWidth="1"/>
    <col min="16125" max="16384" width="11.42578125" style="57"/>
  </cols>
  <sheetData>
    <row r="1" spans="1:6" s="31" customFormat="1" ht="41.25" customHeight="1" thickBot="1">
      <c r="A1" s="61" t="s">
        <v>0</v>
      </c>
      <c r="B1" s="61" t="s">
        <v>1</v>
      </c>
      <c r="C1" s="61" t="s">
        <v>2</v>
      </c>
      <c r="D1" s="61" t="s">
        <v>3</v>
      </c>
      <c r="E1" s="62" t="s">
        <v>4</v>
      </c>
      <c r="F1" s="62" t="s">
        <v>509</v>
      </c>
    </row>
    <row r="2" spans="1:6" s="34" customFormat="1" ht="12.95" customHeight="1">
      <c r="A2" s="23" t="s">
        <v>6</v>
      </c>
      <c r="B2" s="23" t="s">
        <v>510</v>
      </c>
      <c r="C2" s="32">
        <v>1</v>
      </c>
      <c r="D2" s="23" t="s">
        <v>9</v>
      </c>
      <c r="E2" s="24">
        <v>1500000</v>
      </c>
      <c r="F2" s="33">
        <v>1500000</v>
      </c>
    </row>
    <row r="3" spans="1:6" s="34" customFormat="1" ht="12.95" customHeight="1">
      <c r="A3" s="21" t="s">
        <v>6</v>
      </c>
      <c r="B3" s="21" t="s">
        <v>510</v>
      </c>
      <c r="C3" s="35">
        <v>1</v>
      </c>
      <c r="D3" s="21" t="s">
        <v>9</v>
      </c>
      <c r="E3" s="22">
        <v>1125000</v>
      </c>
      <c r="F3" s="33">
        <v>1125000</v>
      </c>
    </row>
    <row r="4" spans="1:6" s="34" customFormat="1" ht="12.95" customHeight="1">
      <c r="A4" s="21" t="s">
        <v>6</v>
      </c>
      <c r="B4" s="21" t="s">
        <v>287</v>
      </c>
      <c r="C4" s="35">
        <v>1</v>
      </c>
      <c r="D4" s="21" t="s">
        <v>9</v>
      </c>
      <c r="E4" s="22">
        <v>1000000</v>
      </c>
      <c r="F4" s="33">
        <v>1000000</v>
      </c>
    </row>
    <row r="5" spans="1:6" s="34" customFormat="1" ht="12.95" customHeight="1">
      <c r="A5" s="21" t="s">
        <v>6</v>
      </c>
      <c r="B5" s="21" t="s">
        <v>287</v>
      </c>
      <c r="C5" s="35">
        <v>1</v>
      </c>
      <c r="D5" s="21" t="s">
        <v>9</v>
      </c>
      <c r="E5" s="22">
        <v>1000000</v>
      </c>
      <c r="F5" s="33">
        <v>1000000</v>
      </c>
    </row>
    <row r="6" spans="1:6" s="34" customFormat="1" ht="12.95" customHeight="1">
      <c r="A6" s="21" t="s">
        <v>6</v>
      </c>
      <c r="B6" s="21" t="s">
        <v>510</v>
      </c>
      <c r="C6" s="36">
        <v>190</v>
      </c>
      <c r="D6" s="36" t="s">
        <v>511</v>
      </c>
      <c r="E6" s="37">
        <v>15000</v>
      </c>
      <c r="F6" s="33">
        <v>2850000</v>
      </c>
    </row>
    <row r="7" spans="1:6" s="34" customFormat="1" ht="12.95" customHeight="1">
      <c r="A7" s="21" t="s">
        <v>6</v>
      </c>
      <c r="B7" s="21" t="s">
        <v>510</v>
      </c>
      <c r="C7" s="35">
        <v>4</v>
      </c>
      <c r="D7" s="21" t="s">
        <v>9</v>
      </c>
      <c r="E7" s="22">
        <v>16800000</v>
      </c>
      <c r="F7" s="33">
        <v>67200000</v>
      </c>
    </row>
    <row r="8" spans="1:6" s="34" customFormat="1" ht="12.95" customHeight="1">
      <c r="A8" s="25" t="s">
        <v>6</v>
      </c>
      <c r="B8" s="21" t="s">
        <v>510</v>
      </c>
      <c r="C8" s="38">
        <v>1</v>
      </c>
      <c r="D8" s="25" t="s">
        <v>9</v>
      </c>
      <c r="E8" s="26">
        <v>375000</v>
      </c>
      <c r="F8" s="33">
        <v>375000</v>
      </c>
    </row>
    <row r="9" spans="1:6" s="34" customFormat="1" ht="12.95" customHeight="1">
      <c r="A9" s="21" t="s">
        <v>6</v>
      </c>
      <c r="B9" s="21" t="s">
        <v>510</v>
      </c>
      <c r="C9" s="35">
        <v>1</v>
      </c>
      <c r="D9" s="21" t="s">
        <v>9</v>
      </c>
      <c r="E9" s="22">
        <v>375000</v>
      </c>
      <c r="F9" s="33">
        <v>375000</v>
      </c>
    </row>
    <row r="10" spans="1:6" s="34" customFormat="1" ht="12.95" customHeight="1">
      <c r="A10" s="23" t="s">
        <v>6</v>
      </c>
      <c r="B10" s="21" t="s">
        <v>510</v>
      </c>
      <c r="C10" s="32">
        <v>1</v>
      </c>
      <c r="D10" s="23" t="s">
        <v>9</v>
      </c>
      <c r="E10" s="24">
        <v>375000</v>
      </c>
      <c r="F10" s="33">
        <v>375000</v>
      </c>
    </row>
    <row r="11" spans="1:6" s="34" customFormat="1" ht="12.95" customHeight="1">
      <c r="A11" s="21" t="s">
        <v>6</v>
      </c>
      <c r="B11" s="21" t="s">
        <v>510</v>
      </c>
      <c r="C11" s="35">
        <v>1</v>
      </c>
      <c r="D11" s="21" t="s">
        <v>9</v>
      </c>
      <c r="E11" s="22">
        <v>375000</v>
      </c>
      <c r="F11" s="33">
        <v>375000</v>
      </c>
    </row>
    <row r="12" spans="1:6" s="34" customFormat="1" ht="12.95" customHeight="1">
      <c r="A12" s="21" t="s">
        <v>6</v>
      </c>
      <c r="B12" s="21" t="s">
        <v>510</v>
      </c>
      <c r="C12" s="35">
        <v>1</v>
      </c>
      <c r="D12" s="21" t="s">
        <v>9</v>
      </c>
      <c r="E12" s="22">
        <v>375000</v>
      </c>
      <c r="F12" s="33">
        <v>375000</v>
      </c>
    </row>
    <row r="13" spans="1:6" s="34" customFormat="1" ht="12.95" customHeight="1">
      <c r="A13" s="25" t="s">
        <v>6</v>
      </c>
      <c r="B13" s="21" t="s">
        <v>510</v>
      </c>
      <c r="C13" s="38">
        <v>1</v>
      </c>
      <c r="D13" s="25" t="s">
        <v>9</v>
      </c>
      <c r="E13" s="26">
        <v>375000</v>
      </c>
      <c r="F13" s="33">
        <v>375000</v>
      </c>
    </row>
    <row r="14" spans="1:6" s="34" customFormat="1" ht="12.95" customHeight="1">
      <c r="A14" s="21" t="s">
        <v>6</v>
      </c>
      <c r="B14" s="21" t="s">
        <v>510</v>
      </c>
      <c r="C14" s="35">
        <v>1</v>
      </c>
      <c r="D14" s="21" t="s">
        <v>9</v>
      </c>
      <c r="E14" s="22">
        <v>4200000</v>
      </c>
      <c r="F14" s="33">
        <v>4200000</v>
      </c>
    </row>
    <row r="15" spans="1:6" s="34" customFormat="1" ht="12.95" customHeight="1">
      <c r="A15" s="23" t="s">
        <v>6</v>
      </c>
      <c r="B15" s="21" t="s">
        <v>510</v>
      </c>
      <c r="C15" s="32">
        <v>1</v>
      </c>
      <c r="D15" s="23" t="s">
        <v>9</v>
      </c>
      <c r="E15" s="24">
        <v>4200000</v>
      </c>
      <c r="F15" s="33">
        <v>4200000</v>
      </c>
    </row>
    <row r="16" spans="1:6" s="34" customFormat="1" ht="12.95" customHeight="1">
      <c r="A16" s="21" t="s">
        <v>6</v>
      </c>
      <c r="B16" s="21" t="s">
        <v>510</v>
      </c>
      <c r="C16" s="35">
        <v>1</v>
      </c>
      <c r="D16" s="21" t="s">
        <v>9</v>
      </c>
      <c r="E16" s="22">
        <v>4200000</v>
      </c>
      <c r="F16" s="33">
        <v>4200000</v>
      </c>
    </row>
    <row r="17" spans="1:6" s="34" customFormat="1" ht="12.95" customHeight="1">
      <c r="A17" s="25" t="s">
        <v>6</v>
      </c>
      <c r="B17" s="21" t="s">
        <v>510</v>
      </c>
      <c r="C17" s="38">
        <v>1</v>
      </c>
      <c r="D17" s="25" t="s">
        <v>9</v>
      </c>
      <c r="E17" s="26">
        <v>375000</v>
      </c>
      <c r="F17" s="33">
        <v>375000</v>
      </c>
    </row>
    <row r="18" spans="1:6" s="34" customFormat="1" ht="12.95" customHeight="1">
      <c r="A18" s="21" t="s">
        <v>6</v>
      </c>
      <c r="B18" s="21" t="s">
        <v>510</v>
      </c>
      <c r="C18" s="35">
        <v>1</v>
      </c>
      <c r="D18" s="21" t="s">
        <v>9</v>
      </c>
      <c r="E18" s="22">
        <v>375000</v>
      </c>
      <c r="F18" s="33">
        <v>375000</v>
      </c>
    </row>
    <row r="19" spans="1:6" s="34" customFormat="1" ht="12.95" customHeight="1">
      <c r="A19" s="21" t="s">
        <v>6</v>
      </c>
      <c r="B19" s="21" t="s">
        <v>510</v>
      </c>
      <c r="C19" s="35">
        <v>1</v>
      </c>
      <c r="D19" s="21" t="s">
        <v>9</v>
      </c>
      <c r="E19" s="22">
        <v>375000</v>
      </c>
      <c r="F19" s="33">
        <v>375000</v>
      </c>
    </row>
    <row r="20" spans="1:6" s="34" customFormat="1" ht="12.95" customHeight="1">
      <c r="A20" s="23" t="s">
        <v>6</v>
      </c>
      <c r="B20" s="21" t="s">
        <v>510</v>
      </c>
      <c r="C20" s="32">
        <v>1</v>
      </c>
      <c r="D20" s="23" t="s">
        <v>9</v>
      </c>
      <c r="E20" s="24">
        <v>375000</v>
      </c>
      <c r="F20" s="33">
        <v>375000</v>
      </c>
    </row>
    <row r="21" spans="1:6" s="34" customFormat="1" ht="12.95" customHeight="1">
      <c r="A21" s="21" t="s">
        <v>6</v>
      </c>
      <c r="B21" s="21" t="s">
        <v>510</v>
      </c>
      <c r="C21" s="35">
        <v>4</v>
      </c>
      <c r="D21" s="21" t="s">
        <v>9</v>
      </c>
      <c r="E21" s="22">
        <v>7400000</v>
      </c>
      <c r="F21" s="33">
        <v>29600000</v>
      </c>
    </row>
    <row r="22" spans="1:6" s="34" customFormat="1" ht="12.95" customHeight="1">
      <c r="A22" s="21" t="s">
        <v>6</v>
      </c>
      <c r="B22" s="21" t="s">
        <v>510</v>
      </c>
      <c r="C22" s="35">
        <v>1</v>
      </c>
      <c r="D22" s="21" t="s">
        <v>9</v>
      </c>
      <c r="E22" s="22">
        <v>375000</v>
      </c>
      <c r="F22" s="33">
        <v>375000</v>
      </c>
    </row>
    <row r="23" spans="1:6" s="34" customFormat="1" ht="12.95" customHeight="1">
      <c r="A23" s="21" t="s">
        <v>6</v>
      </c>
      <c r="B23" s="21" t="s">
        <v>510</v>
      </c>
      <c r="C23" s="35">
        <v>1</v>
      </c>
      <c r="D23" s="21" t="s">
        <v>9</v>
      </c>
      <c r="E23" s="22">
        <v>375000</v>
      </c>
      <c r="F23" s="33">
        <v>375000</v>
      </c>
    </row>
    <row r="24" spans="1:6" s="34" customFormat="1" ht="12.95" customHeight="1">
      <c r="A24" s="21" t="s">
        <v>6</v>
      </c>
      <c r="B24" s="21" t="s">
        <v>510</v>
      </c>
      <c r="C24" s="35">
        <v>1</v>
      </c>
      <c r="D24" s="21" t="s">
        <v>9</v>
      </c>
      <c r="E24" s="22">
        <v>1800000</v>
      </c>
      <c r="F24" s="33">
        <v>1800000</v>
      </c>
    </row>
    <row r="25" spans="1:6" s="34" customFormat="1" ht="12.95" customHeight="1">
      <c r="A25" s="25" t="s">
        <v>6</v>
      </c>
      <c r="B25" s="21" t="s">
        <v>510</v>
      </c>
      <c r="C25" s="38">
        <v>1</v>
      </c>
      <c r="D25" s="25" t="s">
        <v>9</v>
      </c>
      <c r="E25" s="26">
        <v>375000</v>
      </c>
      <c r="F25" s="33">
        <v>375000</v>
      </c>
    </row>
    <row r="26" spans="1:6" s="34" customFormat="1" ht="12.95" customHeight="1">
      <c r="A26" s="21" t="s">
        <v>6</v>
      </c>
      <c r="B26" s="21" t="s">
        <v>510</v>
      </c>
      <c r="C26" s="35">
        <v>1</v>
      </c>
      <c r="D26" s="21" t="s">
        <v>9</v>
      </c>
      <c r="E26" s="22">
        <v>1800000</v>
      </c>
      <c r="F26" s="33">
        <v>1800000</v>
      </c>
    </row>
    <row r="27" spans="1:6" s="34" customFormat="1" ht="12.95" customHeight="1">
      <c r="A27" s="23" t="s">
        <v>6</v>
      </c>
      <c r="B27" s="21" t="s">
        <v>510</v>
      </c>
      <c r="C27" s="32">
        <v>1</v>
      </c>
      <c r="D27" s="23" t="s">
        <v>9</v>
      </c>
      <c r="E27" s="24">
        <v>375000</v>
      </c>
      <c r="F27" s="33">
        <v>375000</v>
      </c>
    </row>
    <row r="28" spans="1:6" s="34" customFormat="1" ht="12.95" customHeight="1">
      <c r="A28" s="21" t="s">
        <v>6</v>
      </c>
      <c r="B28" s="21" t="s">
        <v>510</v>
      </c>
      <c r="C28" s="35">
        <v>1</v>
      </c>
      <c r="D28" s="21" t="s">
        <v>9</v>
      </c>
      <c r="E28" s="22">
        <v>1800000</v>
      </c>
      <c r="F28" s="33">
        <v>1800000</v>
      </c>
    </row>
    <row r="29" spans="1:6" s="34" customFormat="1" ht="12.95" customHeight="1">
      <c r="A29" s="21" t="s">
        <v>6</v>
      </c>
      <c r="B29" s="21" t="s">
        <v>512</v>
      </c>
      <c r="C29" s="35">
        <v>1</v>
      </c>
      <c r="D29" s="21" t="s">
        <v>9</v>
      </c>
      <c r="E29" s="22">
        <v>702000</v>
      </c>
      <c r="F29" s="33">
        <v>702000</v>
      </c>
    </row>
    <row r="30" spans="1:6" s="34" customFormat="1" ht="12.95" customHeight="1">
      <c r="A30" s="21" t="s">
        <v>6</v>
      </c>
      <c r="B30" s="21" t="s">
        <v>512</v>
      </c>
      <c r="C30" s="35">
        <v>1</v>
      </c>
      <c r="D30" s="21" t="s">
        <v>9</v>
      </c>
      <c r="E30" s="22">
        <v>702000</v>
      </c>
      <c r="F30" s="33">
        <v>702000</v>
      </c>
    </row>
    <row r="31" spans="1:6" s="34" customFormat="1" ht="12.95" customHeight="1">
      <c r="A31" s="21" t="s">
        <v>6</v>
      </c>
      <c r="B31" s="21" t="s">
        <v>512</v>
      </c>
      <c r="C31" s="35">
        <v>1</v>
      </c>
      <c r="D31" s="21" t="s">
        <v>9</v>
      </c>
      <c r="E31" s="22">
        <v>702000</v>
      </c>
      <c r="F31" s="33">
        <v>702000</v>
      </c>
    </row>
    <row r="32" spans="1:6" s="34" customFormat="1" ht="12.95" customHeight="1">
      <c r="A32" s="21" t="s">
        <v>6</v>
      </c>
      <c r="B32" s="21" t="s">
        <v>513</v>
      </c>
      <c r="C32" s="35">
        <v>1</v>
      </c>
      <c r="D32" s="21" t="s">
        <v>9</v>
      </c>
      <c r="E32" s="22">
        <v>450000</v>
      </c>
      <c r="F32" s="33">
        <v>450000</v>
      </c>
    </row>
    <row r="33" spans="1:6" s="34" customFormat="1" ht="12.95" customHeight="1">
      <c r="A33" s="25" t="s">
        <v>6</v>
      </c>
      <c r="B33" s="21" t="s">
        <v>513</v>
      </c>
      <c r="C33" s="38">
        <v>1</v>
      </c>
      <c r="D33" s="25" t="s">
        <v>9</v>
      </c>
      <c r="E33" s="26">
        <v>500000</v>
      </c>
      <c r="F33" s="33">
        <v>500000</v>
      </c>
    </row>
    <row r="34" spans="1:6" s="34" customFormat="1" ht="12.95" customHeight="1">
      <c r="A34" s="21" t="s">
        <v>6</v>
      </c>
      <c r="B34" s="21" t="s">
        <v>513</v>
      </c>
      <c r="C34" s="35">
        <v>1</v>
      </c>
      <c r="D34" s="21" t="s">
        <v>9</v>
      </c>
      <c r="E34" s="22">
        <v>1800000</v>
      </c>
      <c r="F34" s="33">
        <v>1800000</v>
      </c>
    </row>
    <row r="35" spans="1:6" s="34" customFormat="1" ht="12.95" customHeight="1">
      <c r="A35" s="21" t="s">
        <v>6</v>
      </c>
      <c r="B35" s="21" t="s">
        <v>232</v>
      </c>
      <c r="C35" s="35">
        <v>1</v>
      </c>
      <c r="D35" s="21" t="s">
        <v>9</v>
      </c>
      <c r="E35" s="22">
        <v>87000</v>
      </c>
      <c r="F35" s="33">
        <v>87000</v>
      </c>
    </row>
    <row r="36" spans="1:6" s="34" customFormat="1" ht="12.95" customHeight="1">
      <c r="A36" s="27" t="s">
        <v>6</v>
      </c>
      <c r="B36" s="21" t="s">
        <v>232</v>
      </c>
      <c r="C36" s="39">
        <v>1</v>
      </c>
      <c r="D36" s="27" t="s">
        <v>9</v>
      </c>
      <c r="E36" s="28">
        <v>68796</v>
      </c>
      <c r="F36" s="33">
        <v>68796</v>
      </c>
    </row>
    <row r="37" spans="1:6" s="34" customFormat="1" ht="12.95" customHeight="1">
      <c r="A37" s="21" t="s">
        <v>6</v>
      </c>
      <c r="B37" s="21" t="s">
        <v>232</v>
      </c>
      <c r="C37" s="35">
        <v>1</v>
      </c>
      <c r="D37" s="21" t="s">
        <v>9</v>
      </c>
      <c r="E37" s="22">
        <v>58000</v>
      </c>
      <c r="F37" s="33">
        <v>58000</v>
      </c>
    </row>
    <row r="38" spans="1:6" s="34" customFormat="1" ht="12.95" customHeight="1">
      <c r="A38" s="23" t="s">
        <v>6</v>
      </c>
      <c r="B38" s="21" t="s">
        <v>232</v>
      </c>
      <c r="C38" s="32">
        <v>1</v>
      </c>
      <c r="D38" s="23" t="s">
        <v>9</v>
      </c>
      <c r="E38" s="24">
        <v>68796</v>
      </c>
      <c r="F38" s="33">
        <v>68796</v>
      </c>
    </row>
    <row r="39" spans="1:6" s="34" customFormat="1" ht="12.95" customHeight="1">
      <c r="A39" s="21" t="s">
        <v>6</v>
      </c>
      <c r="B39" s="21" t="s">
        <v>232</v>
      </c>
      <c r="C39" s="35">
        <v>1</v>
      </c>
      <c r="D39" s="21" t="s">
        <v>9</v>
      </c>
      <c r="E39" s="22">
        <v>22000</v>
      </c>
      <c r="F39" s="33">
        <v>22000</v>
      </c>
    </row>
    <row r="40" spans="1:6" s="34" customFormat="1" ht="12.95" customHeight="1">
      <c r="A40" s="21" t="s">
        <v>6</v>
      </c>
      <c r="B40" s="21" t="s">
        <v>232</v>
      </c>
      <c r="C40" s="35">
        <v>1</v>
      </c>
      <c r="D40" s="21" t="s">
        <v>9</v>
      </c>
      <c r="E40" s="22">
        <v>68796</v>
      </c>
      <c r="F40" s="33">
        <v>68796</v>
      </c>
    </row>
    <row r="41" spans="1:6" s="34" customFormat="1" ht="12.95" customHeight="1">
      <c r="A41" s="21" t="s">
        <v>6</v>
      </c>
      <c r="B41" s="21" t="s">
        <v>232</v>
      </c>
      <c r="C41" s="35">
        <v>1</v>
      </c>
      <c r="D41" s="21" t="s">
        <v>9</v>
      </c>
      <c r="E41" s="22">
        <v>219000</v>
      </c>
      <c r="F41" s="33">
        <v>219000</v>
      </c>
    </row>
    <row r="42" spans="1:6" s="34" customFormat="1" ht="12.95" customHeight="1">
      <c r="A42" s="21" t="s">
        <v>6</v>
      </c>
      <c r="B42" s="21" t="s">
        <v>232</v>
      </c>
      <c r="C42" s="35">
        <v>1</v>
      </c>
      <c r="D42" s="21" t="s">
        <v>9</v>
      </c>
      <c r="E42" s="22">
        <v>68796</v>
      </c>
      <c r="F42" s="33">
        <v>68796</v>
      </c>
    </row>
    <row r="43" spans="1:6" s="34" customFormat="1" ht="12.95" customHeight="1">
      <c r="A43" s="21" t="s">
        <v>6</v>
      </c>
      <c r="B43" s="21" t="s">
        <v>232</v>
      </c>
      <c r="C43" s="35">
        <v>1</v>
      </c>
      <c r="D43" s="21" t="s">
        <v>9</v>
      </c>
      <c r="E43" s="22">
        <v>38000</v>
      </c>
      <c r="F43" s="33">
        <v>38000</v>
      </c>
    </row>
    <row r="44" spans="1:6" s="34" customFormat="1" ht="12.95" customHeight="1">
      <c r="A44" s="21" t="s">
        <v>6</v>
      </c>
      <c r="B44" s="21" t="s">
        <v>54</v>
      </c>
      <c r="C44" s="35">
        <v>30</v>
      </c>
      <c r="D44" s="21" t="s">
        <v>394</v>
      </c>
      <c r="E44" s="40">
        <v>1308</v>
      </c>
      <c r="F44" s="33">
        <v>39240</v>
      </c>
    </row>
    <row r="45" spans="1:6" s="34" customFormat="1" ht="12.95" customHeight="1">
      <c r="A45" s="21" t="s">
        <v>6</v>
      </c>
      <c r="B45" s="21" t="s">
        <v>54</v>
      </c>
      <c r="C45" s="35">
        <v>2</v>
      </c>
      <c r="D45" s="21" t="s">
        <v>394</v>
      </c>
      <c r="E45" s="40">
        <v>1308</v>
      </c>
      <c r="F45" s="33">
        <v>2616</v>
      </c>
    </row>
    <row r="46" spans="1:6" s="34" customFormat="1" ht="12.95" customHeight="1">
      <c r="A46" s="21" t="s">
        <v>6</v>
      </c>
      <c r="B46" s="21" t="s">
        <v>54</v>
      </c>
      <c r="C46" s="35">
        <v>12</v>
      </c>
      <c r="D46" s="21" t="s">
        <v>394</v>
      </c>
      <c r="E46" s="40">
        <v>1308</v>
      </c>
      <c r="F46" s="33">
        <v>15696</v>
      </c>
    </row>
    <row r="47" spans="1:6" s="34" customFormat="1" ht="12.95" customHeight="1">
      <c r="A47" s="21" t="s">
        <v>6</v>
      </c>
      <c r="B47" s="21" t="s">
        <v>54</v>
      </c>
      <c r="C47" s="35">
        <v>10</v>
      </c>
      <c r="D47" s="21" t="s">
        <v>394</v>
      </c>
      <c r="E47" s="40">
        <v>1308</v>
      </c>
      <c r="F47" s="33">
        <v>13080</v>
      </c>
    </row>
    <row r="48" spans="1:6" s="34" customFormat="1" ht="12.95" customHeight="1">
      <c r="A48" s="21" t="s">
        <v>6</v>
      </c>
      <c r="B48" s="21" t="s">
        <v>56</v>
      </c>
      <c r="C48" s="35">
        <v>2</v>
      </c>
      <c r="D48" s="21" t="s">
        <v>394</v>
      </c>
      <c r="E48" s="40">
        <v>137</v>
      </c>
      <c r="F48" s="33">
        <v>274</v>
      </c>
    </row>
    <row r="49" spans="1:6" s="34" customFormat="1" ht="12.95" customHeight="1">
      <c r="A49" s="21" t="s">
        <v>6</v>
      </c>
      <c r="B49" s="21" t="s">
        <v>56</v>
      </c>
      <c r="C49" s="35">
        <v>12</v>
      </c>
      <c r="D49" s="21" t="s">
        <v>394</v>
      </c>
      <c r="E49" s="40">
        <v>137</v>
      </c>
      <c r="F49" s="33">
        <v>1644</v>
      </c>
    </row>
    <row r="50" spans="1:6" s="34" customFormat="1" ht="12.95" customHeight="1">
      <c r="A50" s="21" t="s">
        <v>6</v>
      </c>
      <c r="B50" s="21" t="s">
        <v>56</v>
      </c>
      <c r="C50" s="35">
        <v>12</v>
      </c>
      <c r="D50" s="21" t="s">
        <v>394</v>
      </c>
      <c r="E50" s="40">
        <v>137</v>
      </c>
      <c r="F50" s="33">
        <v>1644</v>
      </c>
    </row>
    <row r="51" spans="1:6" s="34" customFormat="1" ht="12.95" customHeight="1">
      <c r="A51" s="21" t="s">
        <v>6</v>
      </c>
      <c r="B51" s="21" t="s">
        <v>58</v>
      </c>
      <c r="C51" s="35">
        <v>20</v>
      </c>
      <c r="D51" s="21" t="s">
        <v>394</v>
      </c>
      <c r="E51" s="40">
        <v>137</v>
      </c>
      <c r="F51" s="33">
        <v>2740</v>
      </c>
    </row>
    <row r="52" spans="1:6" s="34" customFormat="1" ht="12.95" customHeight="1">
      <c r="A52" s="21" t="s">
        <v>6</v>
      </c>
      <c r="B52" s="21" t="s">
        <v>58</v>
      </c>
      <c r="C52" s="35">
        <v>48</v>
      </c>
      <c r="D52" s="21" t="s">
        <v>394</v>
      </c>
      <c r="E52" s="40">
        <v>137</v>
      </c>
      <c r="F52" s="33">
        <v>6576</v>
      </c>
    </row>
    <row r="53" spans="1:6" s="34" customFormat="1" ht="12.95" customHeight="1">
      <c r="A53" s="21" t="s">
        <v>6</v>
      </c>
      <c r="B53" s="21" t="s">
        <v>58</v>
      </c>
      <c r="C53" s="35">
        <v>10</v>
      </c>
      <c r="D53" s="21" t="s">
        <v>394</v>
      </c>
      <c r="E53" s="40">
        <v>137</v>
      </c>
      <c r="F53" s="33">
        <v>1370</v>
      </c>
    </row>
    <row r="54" spans="1:6" s="34" customFormat="1" ht="12.95" customHeight="1">
      <c r="A54" s="21" t="s">
        <v>6</v>
      </c>
      <c r="B54" s="21" t="s">
        <v>70</v>
      </c>
      <c r="C54" s="35">
        <v>120</v>
      </c>
      <c r="D54" s="21" t="s">
        <v>24</v>
      </c>
      <c r="E54" s="40">
        <v>720</v>
      </c>
      <c r="F54" s="33">
        <v>86400</v>
      </c>
    </row>
    <row r="55" spans="1:6" s="34" customFormat="1" ht="12.95" customHeight="1">
      <c r="A55" s="21" t="s">
        <v>6</v>
      </c>
      <c r="B55" s="21" t="s">
        <v>70</v>
      </c>
      <c r="C55" s="35">
        <v>100</v>
      </c>
      <c r="D55" s="21" t="s">
        <v>24</v>
      </c>
      <c r="E55" s="40">
        <v>720</v>
      </c>
      <c r="F55" s="33">
        <v>72000</v>
      </c>
    </row>
    <row r="56" spans="1:6" s="34" customFormat="1" ht="12.95" customHeight="1">
      <c r="A56" s="21" t="s">
        <v>6</v>
      </c>
      <c r="B56" s="21" t="s">
        <v>70</v>
      </c>
      <c r="C56" s="35">
        <v>30</v>
      </c>
      <c r="D56" s="21" t="s">
        <v>24</v>
      </c>
      <c r="E56" s="40">
        <v>720</v>
      </c>
      <c r="F56" s="33">
        <v>21600</v>
      </c>
    </row>
    <row r="57" spans="1:6" s="34" customFormat="1" ht="12.95" customHeight="1">
      <c r="A57" s="21" t="s">
        <v>6</v>
      </c>
      <c r="B57" s="21" t="s">
        <v>70</v>
      </c>
      <c r="C57" s="35">
        <v>70</v>
      </c>
      <c r="D57" s="21" t="s">
        <v>24</v>
      </c>
      <c r="E57" s="40">
        <v>720</v>
      </c>
      <c r="F57" s="33">
        <v>50400</v>
      </c>
    </row>
    <row r="58" spans="1:6" s="34" customFormat="1" ht="12.95" customHeight="1">
      <c r="A58" s="21" t="s">
        <v>6</v>
      </c>
      <c r="B58" s="21" t="s">
        <v>70</v>
      </c>
      <c r="C58" s="35">
        <v>50</v>
      </c>
      <c r="D58" s="21" t="s">
        <v>24</v>
      </c>
      <c r="E58" s="40">
        <v>720</v>
      </c>
      <c r="F58" s="33">
        <v>36000</v>
      </c>
    </row>
    <row r="59" spans="1:6" s="34" customFormat="1" ht="12.95" customHeight="1">
      <c r="A59" s="21" t="s">
        <v>6</v>
      </c>
      <c r="B59" s="21" t="s">
        <v>70</v>
      </c>
      <c r="C59" s="35">
        <v>150</v>
      </c>
      <c r="D59" s="21" t="s">
        <v>24</v>
      </c>
      <c r="E59" s="40">
        <v>720</v>
      </c>
      <c r="F59" s="33">
        <v>108000</v>
      </c>
    </row>
    <row r="60" spans="1:6" s="34" customFormat="1" ht="12.95" customHeight="1">
      <c r="A60" s="21" t="s">
        <v>6</v>
      </c>
      <c r="B60" s="21" t="s">
        <v>74</v>
      </c>
      <c r="C60" s="35">
        <v>2</v>
      </c>
      <c r="D60" s="21" t="s">
        <v>394</v>
      </c>
      <c r="E60" s="40">
        <v>192</v>
      </c>
      <c r="F60" s="33">
        <v>384</v>
      </c>
    </row>
    <row r="61" spans="1:6" s="34" customFormat="1" ht="12.95" customHeight="1">
      <c r="A61" s="21" t="s">
        <v>6</v>
      </c>
      <c r="B61" s="21" t="s">
        <v>74</v>
      </c>
      <c r="C61" s="35">
        <v>2</v>
      </c>
      <c r="D61" s="21" t="s">
        <v>394</v>
      </c>
      <c r="E61" s="40">
        <v>192</v>
      </c>
      <c r="F61" s="33">
        <v>384</v>
      </c>
    </row>
    <row r="62" spans="1:6" s="34" customFormat="1" ht="12.95" customHeight="1">
      <c r="A62" s="21" t="s">
        <v>6</v>
      </c>
      <c r="B62" s="21" t="s">
        <v>74</v>
      </c>
      <c r="C62" s="35">
        <v>1</v>
      </c>
      <c r="D62" s="21" t="s">
        <v>394</v>
      </c>
      <c r="E62" s="40">
        <v>192</v>
      </c>
      <c r="F62" s="33">
        <v>192</v>
      </c>
    </row>
    <row r="63" spans="1:6" s="34" customFormat="1" ht="12.95" customHeight="1">
      <c r="A63" s="21" t="s">
        <v>6</v>
      </c>
      <c r="B63" s="21" t="s">
        <v>74</v>
      </c>
      <c r="C63" s="35">
        <v>4</v>
      </c>
      <c r="D63" s="21" t="s">
        <v>394</v>
      </c>
      <c r="E63" s="40">
        <v>192</v>
      </c>
      <c r="F63" s="33">
        <v>768</v>
      </c>
    </row>
    <row r="64" spans="1:6" s="34" customFormat="1" ht="12.95" customHeight="1">
      <c r="A64" s="21" t="s">
        <v>6</v>
      </c>
      <c r="B64" s="21" t="s">
        <v>74</v>
      </c>
      <c r="C64" s="35">
        <v>5</v>
      </c>
      <c r="D64" s="21" t="s">
        <v>394</v>
      </c>
      <c r="E64" s="40">
        <v>192</v>
      </c>
      <c r="F64" s="33">
        <v>960</v>
      </c>
    </row>
    <row r="65" spans="1:6" s="34" customFormat="1" ht="12.95" customHeight="1">
      <c r="A65" s="21" t="s">
        <v>6</v>
      </c>
      <c r="B65" s="21" t="s">
        <v>74</v>
      </c>
      <c r="C65" s="35">
        <v>5</v>
      </c>
      <c r="D65" s="21" t="s">
        <v>394</v>
      </c>
      <c r="E65" s="40">
        <v>192</v>
      </c>
      <c r="F65" s="33">
        <v>960</v>
      </c>
    </row>
    <row r="66" spans="1:6" s="34" customFormat="1" ht="12.95" customHeight="1">
      <c r="A66" s="21" t="s">
        <v>6</v>
      </c>
      <c r="B66" s="21" t="s">
        <v>514</v>
      </c>
      <c r="C66" s="35">
        <v>1</v>
      </c>
      <c r="D66" s="21" t="s">
        <v>394</v>
      </c>
      <c r="E66" s="40">
        <v>8480</v>
      </c>
      <c r="F66" s="33">
        <v>8480</v>
      </c>
    </row>
    <row r="67" spans="1:6" s="34" customFormat="1" ht="12.95" customHeight="1">
      <c r="A67" s="21" t="s">
        <v>6</v>
      </c>
      <c r="B67" s="21" t="s">
        <v>121</v>
      </c>
      <c r="C67" s="35">
        <v>10</v>
      </c>
      <c r="D67" s="21" t="s">
        <v>515</v>
      </c>
      <c r="E67" s="40">
        <v>925</v>
      </c>
      <c r="F67" s="33">
        <v>9250</v>
      </c>
    </row>
    <row r="68" spans="1:6" s="34" customFormat="1" ht="12.95" customHeight="1">
      <c r="A68" s="21" t="s">
        <v>6</v>
      </c>
      <c r="B68" s="21" t="s">
        <v>121</v>
      </c>
      <c r="C68" s="35">
        <v>10</v>
      </c>
      <c r="D68" s="21" t="s">
        <v>515</v>
      </c>
      <c r="E68" s="40">
        <v>925</v>
      </c>
      <c r="F68" s="33">
        <v>9250</v>
      </c>
    </row>
    <row r="69" spans="1:6" s="34" customFormat="1" ht="12.95" customHeight="1">
      <c r="A69" s="21" t="s">
        <v>6</v>
      </c>
      <c r="B69" s="21" t="s">
        <v>121</v>
      </c>
      <c r="C69" s="35">
        <v>3</v>
      </c>
      <c r="D69" s="21" t="s">
        <v>515</v>
      </c>
      <c r="E69" s="40">
        <v>925</v>
      </c>
      <c r="F69" s="33">
        <v>2775</v>
      </c>
    </row>
    <row r="70" spans="1:6" s="34" customFormat="1" ht="12.95" customHeight="1">
      <c r="A70" s="21" t="s">
        <v>6</v>
      </c>
      <c r="B70" s="21" t="s">
        <v>121</v>
      </c>
      <c r="C70" s="35">
        <v>3</v>
      </c>
      <c r="D70" s="21" t="s">
        <v>515</v>
      </c>
      <c r="E70" s="40">
        <v>925</v>
      </c>
      <c r="F70" s="33">
        <v>2775</v>
      </c>
    </row>
    <row r="71" spans="1:6" s="34" customFormat="1" ht="12.95" customHeight="1">
      <c r="A71" s="21" t="s">
        <v>6</v>
      </c>
      <c r="B71" s="21" t="s">
        <v>121</v>
      </c>
      <c r="C71" s="35">
        <v>10</v>
      </c>
      <c r="D71" s="21" t="s">
        <v>515</v>
      </c>
      <c r="E71" s="40">
        <v>925</v>
      </c>
      <c r="F71" s="33">
        <v>9250</v>
      </c>
    </row>
    <row r="72" spans="1:6" s="34" customFormat="1" ht="12.95" customHeight="1">
      <c r="A72" s="21" t="s">
        <v>6</v>
      </c>
      <c r="B72" s="21" t="s">
        <v>121</v>
      </c>
      <c r="C72" s="35">
        <v>5</v>
      </c>
      <c r="D72" s="21" t="s">
        <v>515</v>
      </c>
      <c r="E72" s="40">
        <v>925</v>
      </c>
      <c r="F72" s="33">
        <v>4625</v>
      </c>
    </row>
    <row r="73" spans="1:6" s="34" customFormat="1" ht="12.95" customHeight="1">
      <c r="A73" s="21" t="s">
        <v>6</v>
      </c>
      <c r="B73" s="21" t="s">
        <v>516</v>
      </c>
      <c r="C73" s="35">
        <v>1</v>
      </c>
      <c r="D73" s="21" t="s">
        <v>394</v>
      </c>
      <c r="E73" s="40">
        <v>10625</v>
      </c>
      <c r="F73" s="33">
        <v>10625</v>
      </c>
    </row>
    <row r="74" spans="1:6" s="34" customFormat="1" ht="12.95" customHeight="1">
      <c r="A74" s="21" t="s">
        <v>6</v>
      </c>
      <c r="B74" s="21" t="s">
        <v>516</v>
      </c>
      <c r="C74" s="35">
        <v>1</v>
      </c>
      <c r="D74" s="21" t="s">
        <v>394</v>
      </c>
      <c r="E74" s="40">
        <v>10625</v>
      </c>
      <c r="F74" s="33">
        <v>10625</v>
      </c>
    </row>
    <row r="75" spans="1:6" s="34" customFormat="1" ht="12.95" customHeight="1">
      <c r="A75" s="21" t="s">
        <v>6</v>
      </c>
      <c r="B75" s="21" t="s">
        <v>146</v>
      </c>
      <c r="C75" s="35">
        <v>5</v>
      </c>
      <c r="D75" s="21" t="s">
        <v>394</v>
      </c>
      <c r="E75" s="40">
        <v>1443</v>
      </c>
      <c r="F75" s="33">
        <v>7215</v>
      </c>
    </row>
    <row r="76" spans="1:6" s="34" customFormat="1" ht="12.95" customHeight="1">
      <c r="A76" s="21" t="s">
        <v>6</v>
      </c>
      <c r="B76" s="21" t="s">
        <v>152</v>
      </c>
      <c r="C76" s="35">
        <v>3</v>
      </c>
      <c r="D76" s="21" t="s">
        <v>394</v>
      </c>
      <c r="E76" s="40">
        <v>3077</v>
      </c>
      <c r="F76" s="33">
        <v>9231</v>
      </c>
    </row>
    <row r="77" spans="1:6" s="34" customFormat="1" ht="12.95" customHeight="1">
      <c r="A77" s="21" t="s">
        <v>6</v>
      </c>
      <c r="B77" s="21" t="s">
        <v>152</v>
      </c>
      <c r="C77" s="35">
        <v>1</v>
      </c>
      <c r="D77" s="21" t="s">
        <v>394</v>
      </c>
      <c r="E77" s="40">
        <v>3077</v>
      </c>
      <c r="F77" s="33">
        <v>3077</v>
      </c>
    </row>
    <row r="78" spans="1:6" s="34" customFormat="1" ht="12.95" customHeight="1">
      <c r="A78" s="21" t="s">
        <v>6</v>
      </c>
      <c r="B78" s="21" t="s">
        <v>156</v>
      </c>
      <c r="C78" s="35">
        <v>1</v>
      </c>
      <c r="D78" s="21" t="s">
        <v>404</v>
      </c>
      <c r="E78" s="40">
        <v>248</v>
      </c>
      <c r="F78" s="33">
        <v>248</v>
      </c>
    </row>
    <row r="79" spans="1:6" s="34" customFormat="1" ht="12.95" customHeight="1">
      <c r="A79" s="21" t="s">
        <v>6</v>
      </c>
      <c r="B79" s="21" t="s">
        <v>156</v>
      </c>
      <c r="C79" s="35">
        <v>1</v>
      </c>
      <c r="D79" s="21" t="s">
        <v>404</v>
      </c>
      <c r="E79" s="40">
        <v>248</v>
      </c>
      <c r="F79" s="33">
        <v>248</v>
      </c>
    </row>
    <row r="80" spans="1:6" s="34" customFormat="1" ht="12.95" customHeight="1">
      <c r="A80" s="21" t="s">
        <v>6</v>
      </c>
      <c r="B80" s="21" t="s">
        <v>159</v>
      </c>
      <c r="C80" s="35">
        <v>1</v>
      </c>
      <c r="D80" s="21" t="s">
        <v>404</v>
      </c>
      <c r="E80" s="40">
        <v>1106</v>
      </c>
      <c r="F80" s="33">
        <v>1106</v>
      </c>
    </row>
    <row r="81" spans="1:6" s="34" customFormat="1" ht="12.95" customHeight="1">
      <c r="A81" s="21" t="s">
        <v>6</v>
      </c>
      <c r="B81" s="21" t="s">
        <v>183</v>
      </c>
      <c r="C81" s="35">
        <v>2</v>
      </c>
      <c r="D81" s="21" t="s">
        <v>394</v>
      </c>
      <c r="E81" s="40">
        <v>385</v>
      </c>
      <c r="F81" s="33">
        <v>770</v>
      </c>
    </row>
    <row r="82" spans="1:6" s="34" customFormat="1" ht="12.95" customHeight="1">
      <c r="A82" s="21" t="s">
        <v>6</v>
      </c>
      <c r="B82" s="21" t="s">
        <v>183</v>
      </c>
      <c r="C82" s="35">
        <v>20</v>
      </c>
      <c r="D82" s="21" t="s">
        <v>394</v>
      </c>
      <c r="E82" s="40">
        <v>385</v>
      </c>
      <c r="F82" s="33">
        <v>7700</v>
      </c>
    </row>
    <row r="83" spans="1:6" s="34" customFormat="1" ht="12.95" customHeight="1">
      <c r="A83" s="21" t="s">
        <v>6</v>
      </c>
      <c r="B83" s="21" t="s">
        <v>183</v>
      </c>
      <c r="C83" s="35">
        <v>5</v>
      </c>
      <c r="D83" s="21" t="s">
        <v>394</v>
      </c>
      <c r="E83" s="40">
        <v>385</v>
      </c>
      <c r="F83" s="33">
        <v>1925</v>
      </c>
    </row>
    <row r="84" spans="1:6" s="34" customFormat="1" ht="12.95" customHeight="1">
      <c r="A84" s="21" t="s">
        <v>6</v>
      </c>
      <c r="B84" s="21" t="s">
        <v>189</v>
      </c>
      <c r="C84" s="35">
        <v>1</v>
      </c>
      <c r="D84" s="21" t="s">
        <v>394</v>
      </c>
      <c r="E84" s="40">
        <v>567</v>
      </c>
      <c r="F84" s="33">
        <v>567</v>
      </c>
    </row>
    <row r="85" spans="1:6" s="34" customFormat="1" ht="12.95" customHeight="1">
      <c r="A85" s="21" t="s">
        <v>6</v>
      </c>
      <c r="B85" s="21" t="s">
        <v>204</v>
      </c>
      <c r="C85" s="35">
        <v>2</v>
      </c>
      <c r="D85" s="21" t="s">
        <v>394</v>
      </c>
      <c r="E85" s="40">
        <v>1698</v>
      </c>
      <c r="F85" s="33">
        <v>3396</v>
      </c>
    </row>
    <row r="86" spans="1:6" s="34" customFormat="1" ht="12.95" customHeight="1">
      <c r="A86" s="21" t="s">
        <v>6</v>
      </c>
      <c r="B86" s="21" t="s">
        <v>204</v>
      </c>
      <c r="C86" s="35">
        <v>2</v>
      </c>
      <c r="D86" s="21" t="s">
        <v>394</v>
      </c>
      <c r="E86" s="40">
        <v>1698</v>
      </c>
      <c r="F86" s="33">
        <v>3396</v>
      </c>
    </row>
    <row r="87" spans="1:6" s="34" customFormat="1" ht="12.95" customHeight="1">
      <c r="A87" s="21" t="s">
        <v>6</v>
      </c>
      <c r="B87" s="21" t="s">
        <v>204</v>
      </c>
      <c r="C87" s="35">
        <v>1</v>
      </c>
      <c r="D87" s="21" t="s">
        <v>394</v>
      </c>
      <c r="E87" s="40">
        <v>1698</v>
      </c>
      <c r="F87" s="33">
        <v>1698</v>
      </c>
    </row>
    <row r="88" spans="1:6" s="34" customFormat="1" ht="12.95" customHeight="1">
      <c r="A88" s="21" t="s">
        <v>6</v>
      </c>
      <c r="B88" s="21" t="s">
        <v>204</v>
      </c>
      <c r="C88" s="35">
        <v>2</v>
      </c>
      <c r="D88" s="21" t="s">
        <v>394</v>
      </c>
      <c r="E88" s="40">
        <v>1698</v>
      </c>
      <c r="F88" s="33">
        <v>3396</v>
      </c>
    </row>
    <row r="89" spans="1:6" s="34" customFormat="1" ht="12.95" customHeight="1">
      <c r="A89" s="21" t="s">
        <v>6</v>
      </c>
      <c r="B89" s="21" t="s">
        <v>243</v>
      </c>
      <c r="C89" s="35">
        <v>3</v>
      </c>
      <c r="D89" s="21" t="s">
        <v>401</v>
      </c>
      <c r="E89" s="40">
        <v>6223</v>
      </c>
      <c r="F89" s="33">
        <v>18669</v>
      </c>
    </row>
    <row r="90" spans="1:6" s="34" customFormat="1" ht="12.95" customHeight="1">
      <c r="A90" s="21" t="s">
        <v>6</v>
      </c>
      <c r="B90" s="21" t="s">
        <v>243</v>
      </c>
      <c r="C90" s="35">
        <v>1</v>
      </c>
      <c r="D90" s="21" t="s">
        <v>401</v>
      </c>
      <c r="E90" s="40">
        <v>6223</v>
      </c>
      <c r="F90" s="33">
        <v>6223</v>
      </c>
    </row>
    <row r="91" spans="1:6" s="34" customFormat="1" ht="12.95" customHeight="1">
      <c r="A91" s="21" t="s">
        <v>6</v>
      </c>
      <c r="B91" s="21" t="s">
        <v>243</v>
      </c>
      <c r="C91" s="35">
        <v>1</v>
      </c>
      <c r="D91" s="21" t="s">
        <v>401</v>
      </c>
      <c r="E91" s="40">
        <v>6223</v>
      </c>
      <c r="F91" s="33">
        <v>6223</v>
      </c>
    </row>
    <row r="92" spans="1:6" s="34" customFormat="1" ht="12.95" customHeight="1">
      <c r="A92" s="21" t="s">
        <v>6</v>
      </c>
      <c r="B92" s="21" t="s">
        <v>243</v>
      </c>
      <c r="C92" s="35">
        <v>2</v>
      </c>
      <c r="D92" s="21" t="s">
        <v>401</v>
      </c>
      <c r="E92" s="40">
        <v>6223</v>
      </c>
      <c r="F92" s="33">
        <v>12446</v>
      </c>
    </row>
    <row r="93" spans="1:6" s="34" customFormat="1" ht="12.95" customHeight="1">
      <c r="A93" s="21" t="s">
        <v>6</v>
      </c>
      <c r="B93" s="21" t="s">
        <v>243</v>
      </c>
      <c r="C93" s="35">
        <v>2</v>
      </c>
      <c r="D93" s="21" t="s">
        <v>401</v>
      </c>
      <c r="E93" s="40">
        <v>6223</v>
      </c>
      <c r="F93" s="33">
        <v>12446</v>
      </c>
    </row>
    <row r="94" spans="1:6" s="34" customFormat="1" ht="12.95" customHeight="1">
      <c r="A94" s="21" t="s">
        <v>6</v>
      </c>
      <c r="B94" s="21" t="s">
        <v>243</v>
      </c>
      <c r="C94" s="35">
        <v>1</v>
      </c>
      <c r="D94" s="21" t="s">
        <v>401</v>
      </c>
      <c r="E94" s="40">
        <v>6223</v>
      </c>
      <c r="F94" s="33">
        <v>6223</v>
      </c>
    </row>
    <row r="95" spans="1:6" s="34" customFormat="1" ht="12.95" customHeight="1">
      <c r="A95" s="21" t="s">
        <v>6</v>
      </c>
      <c r="B95" s="21" t="s">
        <v>248</v>
      </c>
      <c r="C95" s="35">
        <v>1</v>
      </c>
      <c r="D95" s="21" t="s">
        <v>401</v>
      </c>
      <c r="E95" s="40">
        <v>7474</v>
      </c>
      <c r="F95" s="33">
        <v>7474</v>
      </c>
    </row>
    <row r="96" spans="1:6" s="34" customFormat="1" ht="12.95" customHeight="1">
      <c r="A96" s="21" t="s">
        <v>6</v>
      </c>
      <c r="B96" s="21" t="s">
        <v>517</v>
      </c>
      <c r="C96" s="35">
        <v>1</v>
      </c>
      <c r="D96" s="21" t="s">
        <v>394</v>
      </c>
      <c r="E96" s="40">
        <v>219</v>
      </c>
      <c r="F96" s="33">
        <v>219</v>
      </c>
    </row>
    <row r="97" spans="1:6" s="34" customFormat="1" ht="12.95" customHeight="1">
      <c r="A97" s="21" t="s">
        <v>6</v>
      </c>
      <c r="B97" s="21" t="s">
        <v>293</v>
      </c>
      <c r="C97" s="35">
        <v>2</v>
      </c>
      <c r="D97" s="21" t="s">
        <v>394</v>
      </c>
      <c r="E97" s="40">
        <v>569</v>
      </c>
      <c r="F97" s="33">
        <v>1138</v>
      </c>
    </row>
    <row r="98" spans="1:6" s="34" customFormat="1" ht="12.95" customHeight="1">
      <c r="A98" s="21" t="s">
        <v>6</v>
      </c>
      <c r="B98" s="21" t="s">
        <v>518</v>
      </c>
      <c r="C98" s="35">
        <v>1</v>
      </c>
      <c r="D98" s="21" t="s">
        <v>394</v>
      </c>
      <c r="E98" s="40">
        <v>616</v>
      </c>
      <c r="F98" s="33">
        <v>616</v>
      </c>
    </row>
    <row r="99" spans="1:6" s="34" customFormat="1" ht="12.95" customHeight="1">
      <c r="A99" s="21" t="s">
        <v>6</v>
      </c>
      <c r="B99" s="21" t="s">
        <v>518</v>
      </c>
      <c r="C99" s="35">
        <v>1</v>
      </c>
      <c r="D99" s="21" t="s">
        <v>394</v>
      </c>
      <c r="E99" s="40">
        <v>616</v>
      </c>
      <c r="F99" s="33">
        <v>616</v>
      </c>
    </row>
    <row r="100" spans="1:6" s="34" customFormat="1" ht="12.95" customHeight="1">
      <c r="A100" s="21" t="s">
        <v>6</v>
      </c>
      <c r="B100" s="21" t="s">
        <v>518</v>
      </c>
      <c r="C100" s="35">
        <v>1</v>
      </c>
      <c r="D100" s="21" t="s">
        <v>394</v>
      </c>
      <c r="E100" s="40">
        <v>616</v>
      </c>
      <c r="F100" s="33">
        <v>616</v>
      </c>
    </row>
    <row r="101" spans="1:6" s="34" customFormat="1" ht="12.95" customHeight="1">
      <c r="A101" s="21" t="s">
        <v>6</v>
      </c>
      <c r="B101" s="21" t="s">
        <v>315</v>
      </c>
      <c r="C101" s="35">
        <v>10</v>
      </c>
      <c r="D101" s="21" t="s">
        <v>394</v>
      </c>
      <c r="E101" s="40">
        <v>58</v>
      </c>
      <c r="F101" s="33">
        <v>580</v>
      </c>
    </row>
    <row r="102" spans="1:6" s="34" customFormat="1" ht="12.75" customHeight="1">
      <c r="A102" s="21" t="s">
        <v>6</v>
      </c>
      <c r="B102" s="21" t="s">
        <v>315</v>
      </c>
      <c r="C102" s="35">
        <v>10</v>
      </c>
      <c r="D102" s="21" t="s">
        <v>394</v>
      </c>
      <c r="E102" s="40">
        <v>58</v>
      </c>
      <c r="F102" s="33">
        <v>580</v>
      </c>
    </row>
    <row r="103" spans="1:6" s="34" customFormat="1" ht="12.95" customHeight="1">
      <c r="A103" s="21" t="s">
        <v>6</v>
      </c>
      <c r="B103" s="21" t="s">
        <v>348</v>
      </c>
      <c r="C103" s="35">
        <v>2</v>
      </c>
      <c r="D103" s="21" t="s">
        <v>394</v>
      </c>
      <c r="E103" s="40">
        <v>212</v>
      </c>
      <c r="F103" s="33">
        <v>424</v>
      </c>
    </row>
    <row r="104" spans="1:6" s="34" customFormat="1" ht="12.95" customHeight="1">
      <c r="A104" s="21" t="s">
        <v>6</v>
      </c>
      <c r="B104" s="21" t="s">
        <v>348</v>
      </c>
      <c r="C104" s="35">
        <v>1</v>
      </c>
      <c r="D104" s="21" t="s">
        <v>394</v>
      </c>
      <c r="E104" s="40">
        <v>212</v>
      </c>
      <c r="F104" s="33">
        <v>212</v>
      </c>
    </row>
    <row r="105" spans="1:6" s="34" customFormat="1" ht="12.95" customHeight="1">
      <c r="A105" s="21" t="s">
        <v>6</v>
      </c>
      <c r="B105" s="21" t="s">
        <v>348</v>
      </c>
      <c r="C105" s="35">
        <v>1</v>
      </c>
      <c r="D105" s="21" t="s">
        <v>394</v>
      </c>
      <c r="E105" s="40">
        <v>212</v>
      </c>
      <c r="F105" s="33">
        <v>212</v>
      </c>
    </row>
    <row r="106" spans="1:6" s="34" customFormat="1" ht="12.95" customHeight="1">
      <c r="A106" s="21" t="s">
        <v>6</v>
      </c>
      <c r="B106" s="21" t="s">
        <v>519</v>
      </c>
      <c r="C106" s="35">
        <v>1</v>
      </c>
      <c r="D106" s="21" t="s">
        <v>394</v>
      </c>
      <c r="E106" s="40">
        <v>274040</v>
      </c>
      <c r="F106" s="33">
        <v>274040</v>
      </c>
    </row>
    <row r="107" spans="1:6" s="34" customFormat="1" ht="12.95" customHeight="1">
      <c r="A107" s="21" t="s">
        <v>6</v>
      </c>
      <c r="B107" s="21" t="s">
        <v>520</v>
      </c>
      <c r="C107" s="35">
        <v>1</v>
      </c>
      <c r="D107" s="21" t="s">
        <v>394</v>
      </c>
      <c r="E107" s="40">
        <v>13943</v>
      </c>
      <c r="F107" s="33">
        <v>13943</v>
      </c>
    </row>
    <row r="108" spans="1:6" s="34" customFormat="1" ht="12.95" customHeight="1">
      <c r="A108" s="21" t="s">
        <v>6</v>
      </c>
      <c r="B108" s="21" t="s">
        <v>520</v>
      </c>
      <c r="C108" s="35">
        <v>1</v>
      </c>
      <c r="D108" s="21" t="s">
        <v>394</v>
      </c>
      <c r="E108" s="40">
        <v>13943</v>
      </c>
      <c r="F108" s="33">
        <v>13943</v>
      </c>
    </row>
    <row r="109" spans="1:6" s="34" customFormat="1" ht="12.95" customHeight="1">
      <c r="A109" s="21" t="s">
        <v>6</v>
      </c>
      <c r="B109" s="21" t="s">
        <v>521</v>
      </c>
      <c r="C109" s="35">
        <v>3</v>
      </c>
      <c r="D109" s="21" t="s">
        <v>515</v>
      </c>
      <c r="E109" s="40">
        <v>11200</v>
      </c>
      <c r="F109" s="33">
        <v>33600</v>
      </c>
    </row>
    <row r="110" spans="1:6" s="34" customFormat="1" ht="12.95" customHeight="1">
      <c r="A110" s="21" t="s">
        <v>6</v>
      </c>
      <c r="B110" s="21" t="s">
        <v>512</v>
      </c>
      <c r="C110" s="35">
        <v>2</v>
      </c>
      <c r="D110" s="21" t="s">
        <v>394</v>
      </c>
      <c r="E110" s="22">
        <v>130000</v>
      </c>
      <c r="F110" s="33">
        <v>260000</v>
      </c>
    </row>
    <row r="111" spans="1:6" s="34" customFormat="1" ht="12.95" customHeight="1">
      <c r="A111" s="21" t="s">
        <v>6</v>
      </c>
      <c r="B111" s="21" t="s">
        <v>512</v>
      </c>
      <c r="C111" s="35">
        <v>2</v>
      </c>
      <c r="D111" s="21" t="s">
        <v>394</v>
      </c>
      <c r="E111" s="22">
        <v>195000</v>
      </c>
      <c r="F111" s="33">
        <v>390000</v>
      </c>
    </row>
    <row r="112" spans="1:6" s="34" customFormat="1" ht="12.95" customHeight="1">
      <c r="A112" s="21" t="s">
        <v>6</v>
      </c>
      <c r="B112" s="21" t="s">
        <v>512</v>
      </c>
      <c r="C112" s="35">
        <v>2</v>
      </c>
      <c r="D112" s="21" t="s">
        <v>394</v>
      </c>
      <c r="E112" s="22">
        <v>195000</v>
      </c>
      <c r="F112" s="33">
        <v>390000</v>
      </c>
    </row>
    <row r="113" spans="1:6" s="34" customFormat="1" ht="12.95" customHeight="1">
      <c r="A113" s="21" t="s">
        <v>6</v>
      </c>
      <c r="B113" s="21" t="s">
        <v>512</v>
      </c>
      <c r="C113" s="35">
        <v>1</v>
      </c>
      <c r="D113" s="21" t="s">
        <v>9</v>
      </c>
      <c r="E113" s="22">
        <v>195000</v>
      </c>
      <c r="F113" s="33">
        <v>195000</v>
      </c>
    </row>
    <row r="114" spans="1:6" s="34" customFormat="1" ht="12.95" customHeight="1">
      <c r="A114" s="21" t="s">
        <v>6</v>
      </c>
      <c r="B114" s="21" t="s">
        <v>512</v>
      </c>
      <c r="C114" s="35">
        <v>1</v>
      </c>
      <c r="D114" s="21" t="s">
        <v>9</v>
      </c>
      <c r="E114" s="22">
        <v>130000</v>
      </c>
      <c r="F114" s="33">
        <v>130000</v>
      </c>
    </row>
    <row r="115" spans="1:6" s="34" customFormat="1" ht="12.95" customHeight="1">
      <c r="A115" s="21" t="s">
        <v>6</v>
      </c>
      <c r="B115" s="21" t="s">
        <v>512</v>
      </c>
      <c r="C115" s="35">
        <v>1</v>
      </c>
      <c r="D115" s="21" t="s">
        <v>9</v>
      </c>
      <c r="E115" s="22">
        <v>130000</v>
      </c>
      <c r="F115" s="33">
        <v>130000</v>
      </c>
    </row>
    <row r="116" spans="1:6" s="34" customFormat="1" ht="12.95" customHeight="1">
      <c r="A116" s="21" t="s">
        <v>6</v>
      </c>
      <c r="B116" s="21" t="s">
        <v>232</v>
      </c>
      <c r="C116" s="35">
        <v>1</v>
      </c>
      <c r="D116" s="21" t="s">
        <v>9</v>
      </c>
      <c r="E116" s="22">
        <v>71400</v>
      </c>
      <c r="F116" s="33">
        <v>71400</v>
      </c>
    </row>
    <row r="117" spans="1:6" s="34" customFormat="1" ht="12.95" customHeight="1">
      <c r="A117" s="21" t="s">
        <v>6</v>
      </c>
      <c r="B117" s="21" t="s">
        <v>232</v>
      </c>
      <c r="C117" s="35">
        <v>1</v>
      </c>
      <c r="D117" s="21" t="s">
        <v>9</v>
      </c>
      <c r="E117" s="22">
        <v>71400</v>
      </c>
      <c r="F117" s="33">
        <v>71400</v>
      </c>
    </row>
    <row r="118" spans="1:6" s="34" customFormat="1" ht="12.95" customHeight="1">
      <c r="A118" s="21" t="s">
        <v>6</v>
      </c>
      <c r="B118" s="21" t="s">
        <v>232</v>
      </c>
      <c r="C118" s="35">
        <v>1</v>
      </c>
      <c r="D118" s="21" t="s">
        <v>9</v>
      </c>
      <c r="E118" s="22">
        <v>81000</v>
      </c>
      <c r="F118" s="33">
        <v>81000</v>
      </c>
    </row>
    <row r="119" spans="1:6" s="34" customFormat="1" ht="12.95" customHeight="1">
      <c r="A119" s="21" t="s">
        <v>6</v>
      </c>
      <c r="B119" s="21" t="s">
        <v>232</v>
      </c>
      <c r="C119" s="35">
        <v>1</v>
      </c>
      <c r="D119" s="21" t="s">
        <v>9</v>
      </c>
      <c r="E119" s="22">
        <v>81000</v>
      </c>
      <c r="F119" s="33">
        <v>81000</v>
      </c>
    </row>
    <row r="120" spans="1:6" s="34" customFormat="1" ht="12.95" customHeight="1">
      <c r="A120" s="21" t="s">
        <v>6</v>
      </c>
      <c r="B120" s="21" t="s">
        <v>510</v>
      </c>
      <c r="C120" s="35">
        <v>1</v>
      </c>
      <c r="D120" s="21" t="s">
        <v>9</v>
      </c>
      <c r="E120" s="22">
        <v>300000</v>
      </c>
      <c r="F120" s="33">
        <v>300000</v>
      </c>
    </row>
    <row r="121" spans="1:6" s="34" customFormat="1" ht="12.95" customHeight="1">
      <c r="A121" s="21" t="s">
        <v>6</v>
      </c>
      <c r="B121" s="21" t="s">
        <v>219</v>
      </c>
      <c r="C121" s="35">
        <v>1</v>
      </c>
      <c r="D121" s="21" t="s">
        <v>9</v>
      </c>
      <c r="E121" s="22">
        <v>751350</v>
      </c>
      <c r="F121" s="33">
        <v>751350</v>
      </c>
    </row>
    <row r="122" spans="1:6" s="34" customFormat="1" ht="12.95" customHeight="1">
      <c r="A122" s="21" t="s">
        <v>6</v>
      </c>
      <c r="B122" s="21" t="s">
        <v>522</v>
      </c>
      <c r="C122" s="35">
        <v>1</v>
      </c>
      <c r="D122" s="21" t="s">
        <v>9</v>
      </c>
      <c r="E122" s="22">
        <v>1000000</v>
      </c>
      <c r="F122" s="33">
        <v>1000000</v>
      </c>
    </row>
    <row r="123" spans="1:6" s="34" customFormat="1" ht="12.95" customHeight="1">
      <c r="A123" s="21" t="s">
        <v>6</v>
      </c>
      <c r="B123" s="21" t="s">
        <v>522</v>
      </c>
      <c r="C123" s="35">
        <v>1</v>
      </c>
      <c r="D123" s="21" t="s">
        <v>9</v>
      </c>
      <c r="E123" s="22">
        <v>1000000</v>
      </c>
      <c r="F123" s="33">
        <v>1000000</v>
      </c>
    </row>
    <row r="124" spans="1:6" s="34" customFormat="1" ht="12.95" customHeight="1">
      <c r="A124" s="21" t="s">
        <v>6</v>
      </c>
      <c r="B124" s="21" t="s">
        <v>523</v>
      </c>
      <c r="C124" s="35">
        <v>1</v>
      </c>
      <c r="D124" s="21" t="s">
        <v>9</v>
      </c>
      <c r="E124" s="22">
        <v>1000000</v>
      </c>
      <c r="F124" s="33">
        <v>1000000</v>
      </c>
    </row>
    <row r="125" spans="1:6" s="34" customFormat="1" ht="12.95" customHeight="1">
      <c r="A125" s="25" t="s">
        <v>6</v>
      </c>
      <c r="B125" s="21" t="s">
        <v>512</v>
      </c>
      <c r="C125" s="38">
        <v>3</v>
      </c>
      <c r="D125" s="25" t="s">
        <v>394</v>
      </c>
      <c r="E125" s="26">
        <v>260000</v>
      </c>
      <c r="F125" s="33">
        <v>780000</v>
      </c>
    </row>
    <row r="126" spans="1:6" s="34" customFormat="1" ht="12.95" customHeight="1">
      <c r="A126" s="21" t="s">
        <v>6</v>
      </c>
      <c r="B126" s="21" t="s">
        <v>512</v>
      </c>
      <c r="C126" s="35">
        <v>1</v>
      </c>
      <c r="D126" s="21" t="s">
        <v>9</v>
      </c>
      <c r="E126" s="22">
        <v>195000</v>
      </c>
      <c r="F126" s="33">
        <v>195000</v>
      </c>
    </row>
    <row r="127" spans="1:6" s="34" customFormat="1" ht="12.95" customHeight="1">
      <c r="A127" s="27" t="s">
        <v>6</v>
      </c>
      <c r="B127" s="21" t="s">
        <v>512</v>
      </c>
      <c r="C127" s="39">
        <v>1</v>
      </c>
      <c r="D127" s="27" t="s">
        <v>9</v>
      </c>
      <c r="E127" s="28">
        <v>130000</v>
      </c>
      <c r="F127" s="33">
        <v>130000</v>
      </c>
    </row>
    <row r="128" spans="1:6" s="34" customFormat="1" ht="12.95" customHeight="1">
      <c r="A128" s="21" t="s">
        <v>6</v>
      </c>
      <c r="B128" s="21" t="s">
        <v>232</v>
      </c>
      <c r="C128" s="35">
        <v>1</v>
      </c>
      <c r="D128" s="21" t="s">
        <v>9</v>
      </c>
      <c r="E128" s="22">
        <v>220000</v>
      </c>
      <c r="F128" s="33">
        <v>220000</v>
      </c>
    </row>
    <row r="129" spans="1:6" s="34" customFormat="1" ht="12.95" customHeight="1">
      <c r="A129" s="21" t="s">
        <v>6</v>
      </c>
      <c r="B129" s="21" t="s">
        <v>232</v>
      </c>
      <c r="C129" s="35">
        <v>1</v>
      </c>
      <c r="D129" s="21" t="s">
        <v>9</v>
      </c>
      <c r="E129" s="22">
        <v>45000</v>
      </c>
      <c r="F129" s="33">
        <v>45000</v>
      </c>
    </row>
    <row r="130" spans="1:6" s="34" customFormat="1" ht="12.95" customHeight="1">
      <c r="A130" s="23" t="s">
        <v>6</v>
      </c>
      <c r="B130" s="21" t="s">
        <v>232</v>
      </c>
      <c r="C130" s="32">
        <v>1</v>
      </c>
      <c r="D130" s="23" t="s">
        <v>9</v>
      </c>
      <c r="E130" s="24">
        <v>40000</v>
      </c>
      <c r="F130" s="33">
        <v>40000</v>
      </c>
    </row>
    <row r="131" spans="1:6" s="34" customFormat="1" ht="12.95" customHeight="1">
      <c r="A131" s="21" t="s">
        <v>6</v>
      </c>
      <c r="B131" s="21" t="s">
        <v>232</v>
      </c>
      <c r="C131" s="35">
        <v>1</v>
      </c>
      <c r="D131" s="21" t="s">
        <v>9</v>
      </c>
      <c r="E131" s="22">
        <v>45000</v>
      </c>
      <c r="F131" s="33">
        <v>45000</v>
      </c>
    </row>
    <row r="132" spans="1:6" s="34" customFormat="1" ht="12.95" customHeight="1">
      <c r="A132" s="21" t="s">
        <v>6</v>
      </c>
      <c r="B132" s="21" t="s">
        <v>510</v>
      </c>
      <c r="C132" s="35">
        <v>1</v>
      </c>
      <c r="D132" s="21" t="s">
        <v>9</v>
      </c>
      <c r="E132" s="22">
        <v>225000</v>
      </c>
      <c r="F132" s="33">
        <v>225000</v>
      </c>
    </row>
    <row r="133" spans="1:6" s="34" customFormat="1" ht="12.95" customHeight="1">
      <c r="A133" s="21" t="s">
        <v>6</v>
      </c>
      <c r="B133" s="21" t="s">
        <v>510</v>
      </c>
      <c r="C133" s="35">
        <v>1</v>
      </c>
      <c r="D133" s="21" t="s">
        <v>9</v>
      </c>
      <c r="E133" s="22">
        <v>225000</v>
      </c>
      <c r="F133" s="33">
        <v>225000</v>
      </c>
    </row>
    <row r="134" spans="1:6" s="34" customFormat="1" ht="12.95" customHeight="1">
      <c r="A134" s="21" t="s">
        <v>6</v>
      </c>
      <c r="B134" s="21" t="s">
        <v>512</v>
      </c>
      <c r="C134" s="35">
        <v>4</v>
      </c>
      <c r="D134" s="21" t="s">
        <v>394</v>
      </c>
      <c r="E134" s="22">
        <v>525000</v>
      </c>
      <c r="F134" s="33">
        <v>2100000</v>
      </c>
    </row>
    <row r="135" spans="1:6" s="34" customFormat="1" ht="12.95" customHeight="1">
      <c r="A135" s="21" t="s">
        <v>6</v>
      </c>
      <c r="B135" s="21" t="s">
        <v>512</v>
      </c>
      <c r="C135" s="35">
        <v>2</v>
      </c>
      <c r="D135" s="21" t="s">
        <v>394</v>
      </c>
      <c r="E135" s="22">
        <v>375000</v>
      </c>
      <c r="F135" s="33">
        <v>750000</v>
      </c>
    </row>
    <row r="136" spans="1:6" s="34" customFormat="1" ht="12.95" customHeight="1">
      <c r="A136" s="21" t="s">
        <v>6</v>
      </c>
      <c r="B136" s="21" t="s">
        <v>512</v>
      </c>
      <c r="C136" s="35">
        <v>1</v>
      </c>
      <c r="D136" s="21" t="s">
        <v>9</v>
      </c>
      <c r="E136" s="22">
        <v>375000</v>
      </c>
      <c r="F136" s="33">
        <v>375000</v>
      </c>
    </row>
    <row r="137" spans="1:6" s="34" customFormat="1" ht="12.95" customHeight="1">
      <c r="A137" s="25" t="s">
        <v>6</v>
      </c>
      <c r="B137" s="21" t="s">
        <v>512</v>
      </c>
      <c r="C137" s="38">
        <v>1</v>
      </c>
      <c r="D137" s="25" t="s">
        <v>9</v>
      </c>
      <c r="E137" s="26">
        <v>300000</v>
      </c>
      <c r="F137" s="33">
        <v>300000</v>
      </c>
    </row>
    <row r="138" spans="1:6" s="34" customFormat="1" ht="12.95" customHeight="1">
      <c r="A138" s="21" t="s">
        <v>6</v>
      </c>
      <c r="B138" s="21" t="s">
        <v>512</v>
      </c>
      <c r="C138" s="35">
        <v>1</v>
      </c>
      <c r="D138" s="21" t="s">
        <v>9</v>
      </c>
      <c r="E138" s="22">
        <v>300000</v>
      </c>
      <c r="F138" s="33">
        <v>300000</v>
      </c>
    </row>
    <row r="139" spans="1:6" s="34" customFormat="1" ht="12.95" customHeight="1">
      <c r="A139" s="23" t="s">
        <v>6</v>
      </c>
      <c r="B139" s="21" t="s">
        <v>232</v>
      </c>
      <c r="C139" s="32">
        <v>1</v>
      </c>
      <c r="D139" s="23" t="s">
        <v>9</v>
      </c>
      <c r="E139" s="24">
        <v>273000</v>
      </c>
      <c r="F139" s="33">
        <v>273000</v>
      </c>
    </row>
    <row r="140" spans="1:6" s="34" customFormat="1" ht="12.95" customHeight="1">
      <c r="A140" s="21" t="s">
        <v>6</v>
      </c>
      <c r="B140" s="21" t="s">
        <v>232</v>
      </c>
      <c r="C140" s="35">
        <v>1</v>
      </c>
      <c r="D140" s="21" t="s">
        <v>9</v>
      </c>
      <c r="E140" s="22">
        <v>40000</v>
      </c>
      <c r="F140" s="33">
        <v>40000</v>
      </c>
    </row>
    <row r="141" spans="1:6" s="34" customFormat="1" ht="12.95" customHeight="1">
      <c r="A141" s="21" t="s">
        <v>6</v>
      </c>
      <c r="B141" s="21" t="s">
        <v>232</v>
      </c>
      <c r="C141" s="35">
        <v>1</v>
      </c>
      <c r="D141" s="21" t="s">
        <v>9</v>
      </c>
      <c r="E141" s="22">
        <v>74000</v>
      </c>
      <c r="F141" s="33">
        <v>74000</v>
      </c>
    </row>
    <row r="142" spans="1:6" s="34" customFormat="1" ht="12.95" customHeight="1">
      <c r="A142" s="21" t="s">
        <v>6</v>
      </c>
      <c r="B142" s="21" t="s">
        <v>232</v>
      </c>
      <c r="C142" s="35">
        <v>1</v>
      </c>
      <c r="D142" s="21" t="s">
        <v>9</v>
      </c>
      <c r="E142" s="22">
        <v>130000</v>
      </c>
      <c r="F142" s="33">
        <v>130000</v>
      </c>
    </row>
    <row r="143" spans="1:6" s="34" customFormat="1" ht="12.95" customHeight="1">
      <c r="A143" s="21" t="s">
        <v>6</v>
      </c>
      <c r="B143" s="21" t="s">
        <v>232</v>
      </c>
      <c r="C143" s="35">
        <v>1</v>
      </c>
      <c r="D143" s="21" t="s">
        <v>9</v>
      </c>
      <c r="E143" s="22">
        <v>226000</v>
      </c>
      <c r="F143" s="33">
        <v>226000</v>
      </c>
    </row>
    <row r="144" spans="1:6" s="34" customFormat="1" ht="12.95" customHeight="1">
      <c r="A144" s="21" t="s">
        <v>6</v>
      </c>
      <c r="B144" s="21" t="s">
        <v>510</v>
      </c>
      <c r="C144" s="35">
        <v>1</v>
      </c>
      <c r="D144" s="21" t="s">
        <v>9</v>
      </c>
      <c r="E144" s="22">
        <v>1200000</v>
      </c>
      <c r="F144" s="33">
        <v>1200000</v>
      </c>
    </row>
    <row r="145" spans="1:6" s="34" customFormat="1" ht="12.95" customHeight="1">
      <c r="A145" s="21" t="s">
        <v>6</v>
      </c>
      <c r="B145" s="21" t="s">
        <v>510</v>
      </c>
      <c r="C145" s="35">
        <v>1</v>
      </c>
      <c r="D145" s="21" t="s">
        <v>9</v>
      </c>
      <c r="E145" s="22">
        <v>450000</v>
      </c>
      <c r="F145" s="33">
        <v>450000</v>
      </c>
    </row>
    <row r="146" spans="1:6" s="34" customFormat="1" ht="12.95" customHeight="1">
      <c r="A146" s="21" t="s">
        <v>6</v>
      </c>
      <c r="B146" s="21" t="s">
        <v>510</v>
      </c>
      <c r="C146" s="35">
        <v>1</v>
      </c>
      <c r="D146" s="21" t="s">
        <v>9</v>
      </c>
      <c r="E146" s="22">
        <v>225000</v>
      </c>
      <c r="F146" s="33">
        <v>225000</v>
      </c>
    </row>
    <row r="147" spans="1:6" s="34" customFormat="1" ht="12.95" customHeight="1">
      <c r="A147" s="21" t="s">
        <v>6</v>
      </c>
      <c r="B147" s="21" t="s">
        <v>64</v>
      </c>
      <c r="C147" s="35">
        <v>100</v>
      </c>
      <c r="D147" s="21" t="s">
        <v>394</v>
      </c>
      <c r="E147" s="40">
        <v>233</v>
      </c>
      <c r="F147" s="33">
        <v>23300</v>
      </c>
    </row>
    <row r="148" spans="1:6" s="34" customFormat="1" ht="12.95" customHeight="1">
      <c r="A148" s="21" t="s">
        <v>6</v>
      </c>
      <c r="B148" s="21" t="s">
        <v>203</v>
      </c>
      <c r="C148" s="35">
        <v>30</v>
      </c>
      <c r="D148" s="21" t="s">
        <v>394</v>
      </c>
      <c r="E148" s="40">
        <v>675</v>
      </c>
      <c r="F148" s="33">
        <v>20250</v>
      </c>
    </row>
    <row r="149" spans="1:6" s="34" customFormat="1" ht="12.95" customHeight="1">
      <c r="A149" s="21" t="s">
        <v>6</v>
      </c>
      <c r="B149" s="21" t="s">
        <v>243</v>
      </c>
      <c r="C149" s="35">
        <v>30</v>
      </c>
      <c r="D149" s="21" t="s">
        <v>401</v>
      </c>
      <c r="E149" s="40">
        <v>6223</v>
      </c>
      <c r="F149" s="33">
        <v>186690</v>
      </c>
    </row>
    <row r="150" spans="1:6" s="34" customFormat="1" ht="12.95" customHeight="1">
      <c r="A150" s="21" t="s">
        <v>6</v>
      </c>
      <c r="B150" s="21" t="s">
        <v>248</v>
      </c>
      <c r="C150" s="35">
        <v>15</v>
      </c>
      <c r="D150" s="21" t="s">
        <v>401</v>
      </c>
      <c r="E150" s="40">
        <v>7474</v>
      </c>
      <c r="F150" s="33">
        <v>112110</v>
      </c>
    </row>
    <row r="151" spans="1:6" s="34" customFormat="1" ht="12.95" customHeight="1">
      <c r="A151" s="21" t="s">
        <v>6</v>
      </c>
      <c r="B151" s="21" t="s">
        <v>524</v>
      </c>
      <c r="C151" s="35">
        <v>1</v>
      </c>
      <c r="D151" s="21" t="s">
        <v>394</v>
      </c>
      <c r="E151" s="40">
        <v>174001</v>
      </c>
      <c r="F151" s="33">
        <v>174001</v>
      </c>
    </row>
    <row r="152" spans="1:6" s="34" customFormat="1" ht="12.95" customHeight="1">
      <c r="A152" s="21" t="s">
        <v>6</v>
      </c>
      <c r="B152" s="21" t="s">
        <v>367</v>
      </c>
      <c r="C152" s="35">
        <v>1</v>
      </c>
      <c r="D152" s="21" t="s">
        <v>394</v>
      </c>
      <c r="E152" s="40">
        <v>948802</v>
      </c>
      <c r="F152" s="33">
        <v>948802</v>
      </c>
    </row>
    <row r="153" spans="1:6" s="34" customFormat="1" ht="12.95" customHeight="1">
      <c r="A153" s="21" t="s">
        <v>6</v>
      </c>
      <c r="B153" s="21" t="s">
        <v>525</v>
      </c>
      <c r="C153" s="35">
        <v>1</v>
      </c>
      <c r="D153" s="21" t="s">
        <v>9</v>
      </c>
      <c r="E153" s="22">
        <v>1000000</v>
      </c>
      <c r="F153" s="33">
        <v>1000000</v>
      </c>
    </row>
    <row r="154" spans="1:6" s="34" customFormat="1" ht="12.95" customHeight="1">
      <c r="A154" s="21" t="s">
        <v>6</v>
      </c>
      <c r="B154" s="21" t="s">
        <v>512</v>
      </c>
      <c r="C154" s="35">
        <v>3</v>
      </c>
      <c r="D154" s="21" t="s">
        <v>394</v>
      </c>
      <c r="E154" s="22">
        <v>450000</v>
      </c>
      <c r="F154" s="33">
        <v>1350000</v>
      </c>
    </row>
    <row r="155" spans="1:6" s="34" customFormat="1" ht="12.95" customHeight="1">
      <c r="A155" s="21" t="s">
        <v>6</v>
      </c>
      <c r="B155" s="21" t="s">
        <v>512</v>
      </c>
      <c r="C155" s="35">
        <v>3</v>
      </c>
      <c r="D155" s="21" t="s">
        <v>394</v>
      </c>
      <c r="E155" s="22">
        <v>375000</v>
      </c>
      <c r="F155" s="33">
        <v>1125000</v>
      </c>
    </row>
    <row r="156" spans="1:6" s="34" customFormat="1" ht="12.95" customHeight="1">
      <c r="A156" s="21" t="s">
        <v>6</v>
      </c>
      <c r="B156" s="21" t="s">
        <v>512</v>
      </c>
      <c r="C156" s="35">
        <v>1</v>
      </c>
      <c r="D156" s="21" t="s">
        <v>9</v>
      </c>
      <c r="E156" s="22">
        <v>150000</v>
      </c>
      <c r="F156" s="33">
        <v>150000</v>
      </c>
    </row>
    <row r="157" spans="1:6" s="34" customFormat="1" ht="12.95" customHeight="1">
      <c r="A157" s="21" t="s">
        <v>6</v>
      </c>
      <c r="B157" s="21" t="s">
        <v>512</v>
      </c>
      <c r="C157" s="35">
        <v>1</v>
      </c>
      <c r="D157" s="21" t="s">
        <v>9</v>
      </c>
      <c r="E157" s="22">
        <v>375000</v>
      </c>
      <c r="F157" s="33">
        <v>375000</v>
      </c>
    </row>
    <row r="158" spans="1:6" s="34" customFormat="1" ht="12.95" customHeight="1">
      <c r="A158" s="21" t="s">
        <v>6</v>
      </c>
      <c r="B158" s="21" t="s">
        <v>512</v>
      </c>
      <c r="C158" s="35">
        <v>1</v>
      </c>
      <c r="D158" s="21" t="s">
        <v>9</v>
      </c>
      <c r="E158" s="22">
        <v>150000</v>
      </c>
      <c r="F158" s="33">
        <v>150000</v>
      </c>
    </row>
    <row r="159" spans="1:6" s="34" customFormat="1" ht="12.95" customHeight="1">
      <c r="A159" s="21" t="s">
        <v>6</v>
      </c>
      <c r="B159" s="21" t="s">
        <v>512</v>
      </c>
      <c r="C159" s="35">
        <v>1</v>
      </c>
      <c r="D159" s="21" t="s">
        <v>9</v>
      </c>
      <c r="E159" s="22">
        <v>225000</v>
      </c>
      <c r="F159" s="33">
        <v>225000</v>
      </c>
    </row>
    <row r="160" spans="1:6" s="34" customFormat="1" ht="12.95" customHeight="1">
      <c r="A160" s="21" t="s">
        <v>6</v>
      </c>
      <c r="B160" s="21" t="s">
        <v>510</v>
      </c>
      <c r="C160" s="35">
        <v>1</v>
      </c>
      <c r="D160" s="21" t="s">
        <v>9</v>
      </c>
      <c r="E160" s="22">
        <v>1080000</v>
      </c>
      <c r="F160" s="33">
        <v>1080000</v>
      </c>
    </row>
    <row r="161" spans="1:6" s="34" customFormat="1" ht="12.95" customHeight="1">
      <c r="A161" s="21" t="s">
        <v>6</v>
      </c>
      <c r="B161" s="21" t="s">
        <v>526</v>
      </c>
      <c r="C161" s="35">
        <v>1</v>
      </c>
      <c r="D161" s="21" t="s">
        <v>9</v>
      </c>
      <c r="E161" s="22">
        <v>1000000</v>
      </c>
      <c r="F161" s="33">
        <v>1000000</v>
      </c>
    </row>
    <row r="162" spans="1:6" s="34" customFormat="1" ht="12.95" customHeight="1">
      <c r="A162" s="21" t="s">
        <v>6</v>
      </c>
      <c r="B162" s="21" t="s">
        <v>512</v>
      </c>
      <c r="C162" s="35">
        <v>1</v>
      </c>
      <c r="D162" s="21" t="s">
        <v>9</v>
      </c>
      <c r="E162" s="22">
        <v>120000</v>
      </c>
      <c r="F162" s="33">
        <v>120000</v>
      </c>
    </row>
    <row r="163" spans="1:6" s="34" customFormat="1" ht="12.95" customHeight="1">
      <c r="A163" s="21" t="s">
        <v>6</v>
      </c>
      <c r="B163" s="21" t="s">
        <v>512</v>
      </c>
      <c r="C163" s="35">
        <v>4</v>
      </c>
      <c r="D163" s="21" t="s">
        <v>394</v>
      </c>
      <c r="E163" s="22">
        <v>600000</v>
      </c>
      <c r="F163" s="33">
        <v>2400000</v>
      </c>
    </row>
    <row r="164" spans="1:6" s="34" customFormat="1" ht="12.95" customHeight="1">
      <c r="A164" s="21" t="s">
        <v>6</v>
      </c>
      <c r="B164" s="21" t="s">
        <v>512</v>
      </c>
      <c r="C164" s="35">
        <v>2</v>
      </c>
      <c r="D164" s="21" t="s">
        <v>394</v>
      </c>
      <c r="E164" s="22">
        <v>360000</v>
      </c>
      <c r="F164" s="33">
        <v>720000</v>
      </c>
    </row>
    <row r="165" spans="1:6" s="34" customFormat="1" ht="12.95" customHeight="1">
      <c r="A165" s="21" t="s">
        <v>6</v>
      </c>
      <c r="B165" s="21" t="s">
        <v>512</v>
      </c>
      <c r="C165" s="35">
        <v>1</v>
      </c>
      <c r="D165" s="21" t="s">
        <v>9</v>
      </c>
      <c r="E165" s="22">
        <v>300000</v>
      </c>
      <c r="F165" s="33">
        <v>300000</v>
      </c>
    </row>
    <row r="166" spans="1:6" s="34" customFormat="1" ht="12.95" customHeight="1">
      <c r="A166" s="21" t="s">
        <v>6</v>
      </c>
      <c r="B166" s="21" t="s">
        <v>512</v>
      </c>
      <c r="C166" s="35">
        <v>1</v>
      </c>
      <c r="D166" s="21" t="s">
        <v>9</v>
      </c>
      <c r="E166" s="22">
        <v>180000</v>
      </c>
      <c r="F166" s="33">
        <v>180000</v>
      </c>
    </row>
    <row r="167" spans="1:6" s="34" customFormat="1" ht="12.95" customHeight="1">
      <c r="A167" s="21" t="s">
        <v>6</v>
      </c>
      <c r="B167" s="21" t="s">
        <v>232</v>
      </c>
      <c r="C167" s="35">
        <v>1</v>
      </c>
      <c r="D167" s="21" t="s">
        <v>9</v>
      </c>
      <c r="E167" s="22">
        <v>1025000</v>
      </c>
      <c r="F167" s="33">
        <v>1025000</v>
      </c>
    </row>
    <row r="168" spans="1:6" s="34" customFormat="1" ht="12.95" customHeight="1">
      <c r="A168" s="21" t="s">
        <v>6</v>
      </c>
      <c r="B168" s="21" t="s">
        <v>232</v>
      </c>
      <c r="C168" s="35">
        <v>1</v>
      </c>
      <c r="D168" s="21" t="s">
        <v>9</v>
      </c>
      <c r="E168" s="22">
        <v>145000</v>
      </c>
      <c r="F168" s="33">
        <v>145000</v>
      </c>
    </row>
    <row r="169" spans="1:6" s="34" customFormat="1" ht="12.95" customHeight="1">
      <c r="A169" s="21" t="s">
        <v>6</v>
      </c>
      <c r="B169" s="21" t="s">
        <v>232</v>
      </c>
      <c r="C169" s="35">
        <v>1</v>
      </c>
      <c r="D169" s="21" t="s">
        <v>9</v>
      </c>
      <c r="E169" s="22">
        <v>80000</v>
      </c>
      <c r="F169" s="33">
        <v>80000</v>
      </c>
    </row>
    <row r="170" spans="1:6" s="34" customFormat="1" ht="12.95" customHeight="1">
      <c r="A170" s="21" t="s">
        <v>6</v>
      </c>
      <c r="B170" s="21" t="s">
        <v>232</v>
      </c>
      <c r="C170" s="35">
        <v>1</v>
      </c>
      <c r="D170" s="21" t="s">
        <v>9</v>
      </c>
      <c r="E170" s="22">
        <v>140000</v>
      </c>
      <c r="F170" s="33">
        <v>140000</v>
      </c>
    </row>
    <row r="171" spans="1:6" s="34" customFormat="1" ht="12.95" customHeight="1">
      <c r="A171" s="21" t="s">
        <v>6</v>
      </c>
      <c r="B171" s="21" t="s">
        <v>232</v>
      </c>
      <c r="C171" s="35">
        <v>1</v>
      </c>
      <c r="D171" s="21" t="s">
        <v>9</v>
      </c>
      <c r="E171" s="22">
        <v>102000</v>
      </c>
      <c r="F171" s="33">
        <v>102000</v>
      </c>
    </row>
    <row r="172" spans="1:6" s="34" customFormat="1" ht="12.95" customHeight="1">
      <c r="A172" s="21" t="s">
        <v>6</v>
      </c>
      <c r="B172" s="21" t="s">
        <v>510</v>
      </c>
      <c r="C172" s="35">
        <v>1</v>
      </c>
      <c r="D172" s="21" t="s">
        <v>9</v>
      </c>
      <c r="E172" s="22">
        <v>750000</v>
      </c>
      <c r="F172" s="33">
        <v>750000</v>
      </c>
    </row>
    <row r="173" spans="1:6" s="34" customFormat="1" ht="12.95" customHeight="1">
      <c r="A173" s="21" t="s">
        <v>6</v>
      </c>
      <c r="B173" s="21" t="s">
        <v>512</v>
      </c>
      <c r="C173" s="35">
        <v>1</v>
      </c>
      <c r="D173" s="21" t="s">
        <v>9</v>
      </c>
      <c r="E173" s="22">
        <v>450000</v>
      </c>
      <c r="F173" s="33">
        <v>450000</v>
      </c>
    </row>
    <row r="174" spans="1:6" s="34" customFormat="1" ht="12.95" customHeight="1">
      <c r="A174" s="21" t="s">
        <v>6</v>
      </c>
      <c r="B174" s="21" t="s">
        <v>512</v>
      </c>
      <c r="C174" s="35">
        <v>1</v>
      </c>
      <c r="D174" s="21" t="s">
        <v>9</v>
      </c>
      <c r="E174" s="22">
        <v>450000</v>
      </c>
      <c r="F174" s="33">
        <v>450000</v>
      </c>
    </row>
    <row r="175" spans="1:6" s="34" customFormat="1" ht="12.95" customHeight="1">
      <c r="A175" s="21" t="s">
        <v>6</v>
      </c>
      <c r="B175" s="21" t="s">
        <v>512</v>
      </c>
      <c r="C175" s="35">
        <v>1</v>
      </c>
      <c r="D175" s="21" t="s">
        <v>9</v>
      </c>
      <c r="E175" s="22">
        <v>450000</v>
      </c>
      <c r="F175" s="33">
        <v>450000</v>
      </c>
    </row>
    <row r="176" spans="1:6" s="34" customFormat="1" ht="12.95" customHeight="1">
      <c r="A176" s="21" t="s">
        <v>6</v>
      </c>
      <c r="B176" s="21" t="s">
        <v>512</v>
      </c>
      <c r="C176" s="35">
        <v>1</v>
      </c>
      <c r="D176" s="21" t="s">
        <v>9</v>
      </c>
      <c r="E176" s="22">
        <v>450000</v>
      </c>
      <c r="F176" s="33">
        <v>450000</v>
      </c>
    </row>
    <row r="177" spans="1:6" s="34" customFormat="1" ht="12.95" customHeight="1">
      <c r="A177" s="21" t="s">
        <v>6</v>
      </c>
      <c r="B177" s="21" t="s">
        <v>512</v>
      </c>
      <c r="C177" s="35">
        <v>1</v>
      </c>
      <c r="D177" s="21" t="s">
        <v>9</v>
      </c>
      <c r="E177" s="22">
        <v>450000</v>
      </c>
      <c r="F177" s="33">
        <v>450000</v>
      </c>
    </row>
    <row r="178" spans="1:6" s="34" customFormat="1" ht="12.95" customHeight="1">
      <c r="A178" s="21" t="s">
        <v>6</v>
      </c>
      <c r="B178" s="21" t="s">
        <v>512</v>
      </c>
      <c r="C178" s="35">
        <v>1</v>
      </c>
      <c r="D178" s="21" t="s">
        <v>9</v>
      </c>
      <c r="E178" s="22">
        <v>450000</v>
      </c>
      <c r="F178" s="33">
        <v>450000</v>
      </c>
    </row>
    <row r="179" spans="1:6" s="34" customFormat="1" ht="12.95" customHeight="1">
      <c r="A179" s="21" t="s">
        <v>6</v>
      </c>
      <c r="B179" s="21" t="s">
        <v>512</v>
      </c>
      <c r="C179" s="35">
        <v>1</v>
      </c>
      <c r="D179" s="21" t="s">
        <v>9</v>
      </c>
      <c r="E179" s="22">
        <v>450000</v>
      </c>
      <c r="F179" s="33">
        <v>450000</v>
      </c>
    </row>
    <row r="180" spans="1:6" s="34" customFormat="1" ht="12.95" customHeight="1">
      <c r="A180" s="21" t="s">
        <v>6</v>
      </c>
      <c r="B180" s="21" t="s">
        <v>232</v>
      </c>
      <c r="C180" s="35">
        <v>1</v>
      </c>
      <c r="D180" s="21" t="s">
        <v>9</v>
      </c>
      <c r="E180" s="22">
        <v>50000</v>
      </c>
      <c r="F180" s="33">
        <v>50000</v>
      </c>
    </row>
    <row r="181" spans="1:6" s="34" customFormat="1" ht="12.95" customHeight="1">
      <c r="A181" s="21" t="s">
        <v>6</v>
      </c>
      <c r="B181" s="21" t="s">
        <v>232</v>
      </c>
      <c r="C181" s="35">
        <v>1</v>
      </c>
      <c r="D181" s="21" t="s">
        <v>9</v>
      </c>
      <c r="E181" s="22">
        <v>960000</v>
      </c>
      <c r="F181" s="33">
        <v>960000</v>
      </c>
    </row>
    <row r="182" spans="1:6" s="34" customFormat="1" ht="12.95" customHeight="1">
      <c r="A182" s="21" t="s">
        <v>6</v>
      </c>
      <c r="B182" s="21" t="s">
        <v>232</v>
      </c>
      <c r="C182" s="35">
        <v>1</v>
      </c>
      <c r="D182" s="21" t="s">
        <v>9</v>
      </c>
      <c r="E182" s="22">
        <v>50000</v>
      </c>
      <c r="F182" s="33">
        <v>50000</v>
      </c>
    </row>
    <row r="183" spans="1:6" s="34" customFormat="1" ht="12.95" customHeight="1">
      <c r="A183" s="21" t="s">
        <v>6</v>
      </c>
      <c r="B183" s="21" t="s">
        <v>232</v>
      </c>
      <c r="C183" s="35">
        <v>1</v>
      </c>
      <c r="D183" s="21" t="s">
        <v>9</v>
      </c>
      <c r="E183" s="22">
        <v>50000</v>
      </c>
      <c r="F183" s="33">
        <v>50000</v>
      </c>
    </row>
    <row r="184" spans="1:6" s="34" customFormat="1" ht="12.95" customHeight="1">
      <c r="A184" s="21" t="s">
        <v>6</v>
      </c>
      <c r="B184" s="21" t="s">
        <v>232</v>
      </c>
      <c r="C184" s="35">
        <v>1</v>
      </c>
      <c r="D184" s="21" t="s">
        <v>9</v>
      </c>
      <c r="E184" s="22">
        <v>50000</v>
      </c>
      <c r="F184" s="33">
        <v>50000</v>
      </c>
    </row>
    <row r="185" spans="1:6" s="34" customFormat="1" ht="12.95" customHeight="1">
      <c r="A185" s="21" t="s">
        <v>6</v>
      </c>
      <c r="B185" s="21" t="s">
        <v>232</v>
      </c>
      <c r="C185" s="35">
        <v>1</v>
      </c>
      <c r="D185" s="21" t="s">
        <v>9</v>
      </c>
      <c r="E185" s="22">
        <v>50000</v>
      </c>
      <c r="F185" s="33">
        <v>50000</v>
      </c>
    </row>
    <row r="186" spans="1:6" s="34" customFormat="1" ht="12.95" customHeight="1">
      <c r="A186" s="21" t="s">
        <v>6</v>
      </c>
      <c r="B186" s="21" t="s">
        <v>232</v>
      </c>
      <c r="C186" s="35">
        <v>1</v>
      </c>
      <c r="D186" s="21" t="s">
        <v>9</v>
      </c>
      <c r="E186" s="22">
        <v>2250024</v>
      </c>
      <c r="F186" s="33">
        <v>2250024</v>
      </c>
    </row>
    <row r="187" spans="1:6" s="34" customFormat="1" ht="12.95" customHeight="1">
      <c r="A187" s="21" t="s">
        <v>6</v>
      </c>
      <c r="B187" s="21" t="s">
        <v>232</v>
      </c>
      <c r="C187" s="35">
        <v>1</v>
      </c>
      <c r="D187" s="21" t="s">
        <v>9</v>
      </c>
      <c r="E187" s="22">
        <v>50000</v>
      </c>
      <c r="F187" s="33">
        <v>50000</v>
      </c>
    </row>
    <row r="188" spans="1:6" s="34" customFormat="1" ht="12.95" customHeight="1">
      <c r="A188" s="21" t="s">
        <v>6</v>
      </c>
      <c r="B188" s="21" t="s">
        <v>510</v>
      </c>
      <c r="C188" s="35">
        <v>1</v>
      </c>
      <c r="D188" s="21" t="s">
        <v>9</v>
      </c>
      <c r="E188" s="22">
        <v>285000</v>
      </c>
      <c r="F188" s="33">
        <v>285000</v>
      </c>
    </row>
    <row r="189" spans="1:6" s="34" customFormat="1" ht="12.95" customHeight="1">
      <c r="A189" s="21" t="s">
        <v>6</v>
      </c>
      <c r="B189" s="21" t="s">
        <v>510</v>
      </c>
      <c r="C189" s="35">
        <v>1</v>
      </c>
      <c r="D189" s="21" t="s">
        <v>9</v>
      </c>
      <c r="E189" s="22">
        <v>285000</v>
      </c>
      <c r="F189" s="33">
        <v>285000</v>
      </c>
    </row>
    <row r="190" spans="1:6" s="34" customFormat="1" ht="12.95" customHeight="1">
      <c r="A190" s="21" t="s">
        <v>6</v>
      </c>
      <c r="B190" s="21" t="s">
        <v>510</v>
      </c>
      <c r="C190" s="35">
        <v>1</v>
      </c>
      <c r="D190" s="21" t="s">
        <v>9</v>
      </c>
      <c r="E190" s="22">
        <v>1710000</v>
      </c>
      <c r="F190" s="33">
        <v>1710000</v>
      </c>
    </row>
    <row r="191" spans="1:6" s="34" customFormat="1" ht="12.95" customHeight="1">
      <c r="A191" s="21" t="s">
        <v>6</v>
      </c>
      <c r="B191" s="21" t="s">
        <v>510</v>
      </c>
      <c r="C191" s="35">
        <v>1</v>
      </c>
      <c r="D191" s="21" t="s">
        <v>9</v>
      </c>
      <c r="E191" s="22">
        <v>180000</v>
      </c>
      <c r="F191" s="33">
        <v>180000</v>
      </c>
    </row>
    <row r="192" spans="1:6" s="34" customFormat="1" ht="12.95" customHeight="1">
      <c r="A192" s="21" t="s">
        <v>6</v>
      </c>
      <c r="B192" s="21" t="s">
        <v>510</v>
      </c>
      <c r="C192" s="35">
        <v>1</v>
      </c>
      <c r="D192" s="21" t="s">
        <v>9</v>
      </c>
      <c r="E192" s="22">
        <v>180000</v>
      </c>
      <c r="F192" s="33">
        <v>180000</v>
      </c>
    </row>
    <row r="193" spans="1:6" s="34" customFormat="1" ht="12.95" customHeight="1">
      <c r="A193" s="21" t="s">
        <v>6</v>
      </c>
      <c r="B193" s="21" t="s">
        <v>510</v>
      </c>
      <c r="C193" s="35">
        <v>1</v>
      </c>
      <c r="D193" s="21" t="s">
        <v>9</v>
      </c>
      <c r="E193" s="22">
        <v>720000</v>
      </c>
      <c r="F193" s="33">
        <v>720000</v>
      </c>
    </row>
    <row r="194" spans="1:6" s="34" customFormat="1" ht="12.95" customHeight="1">
      <c r="A194" s="21" t="s">
        <v>6</v>
      </c>
      <c r="B194" s="21" t="s">
        <v>510</v>
      </c>
      <c r="C194" s="35">
        <v>1</v>
      </c>
      <c r="D194" s="21" t="s">
        <v>9</v>
      </c>
      <c r="E194" s="22">
        <v>150000</v>
      </c>
      <c r="F194" s="33">
        <v>150000</v>
      </c>
    </row>
    <row r="195" spans="1:6" s="34" customFormat="1" ht="12.95" customHeight="1">
      <c r="A195" s="21" t="s">
        <v>6</v>
      </c>
      <c r="B195" s="21" t="s">
        <v>510</v>
      </c>
      <c r="C195" s="35">
        <v>1</v>
      </c>
      <c r="D195" s="21" t="s">
        <v>9</v>
      </c>
      <c r="E195" s="22">
        <v>300000</v>
      </c>
      <c r="F195" s="33">
        <v>300000</v>
      </c>
    </row>
    <row r="196" spans="1:6" s="34" customFormat="1" ht="12.95" customHeight="1">
      <c r="A196" s="21" t="s">
        <v>6</v>
      </c>
      <c r="B196" s="21" t="s">
        <v>510</v>
      </c>
      <c r="C196" s="35">
        <v>1</v>
      </c>
      <c r="D196" s="21" t="s">
        <v>9</v>
      </c>
      <c r="E196" s="22">
        <v>150000</v>
      </c>
      <c r="F196" s="33">
        <v>150000</v>
      </c>
    </row>
    <row r="197" spans="1:6" s="34" customFormat="1" ht="12.95" customHeight="1">
      <c r="A197" s="21" t="s">
        <v>6</v>
      </c>
      <c r="B197" s="21" t="s">
        <v>510</v>
      </c>
      <c r="C197" s="35">
        <v>1</v>
      </c>
      <c r="D197" s="21" t="s">
        <v>9</v>
      </c>
      <c r="E197" s="22">
        <v>720000</v>
      </c>
      <c r="F197" s="33">
        <v>720000</v>
      </c>
    </row>
    <row r="198" spans="1:6" s="34" customFormat="1" ht="12.95" customHeight="1">
      <c r="A198" s="21" t="s">
        <v>6</v>
      </c>
      <c r="B198" s="21" t="s">
        <v>510</v>
      </c>
      <c r="C198" s="35">
        <v>1</v>
      </c>
      <c r="D198" s="21" t="s">
        <v>9</v>
      </c>
      <c r="E198" s="22">
        <v>1740000</v>
      </c>
      <c r="F198" s="33">
        <v>1740000</v>
      </c>
    </row>
    <row r="199" spans="1:6" s="34" customFormat="1" ht="12.95" customHeight="1">
      <c r="A199" s="21" t="s">
        <v>6</v>
      </c>
      <c r="B199" s="21" t="s">
        <v>510</v>
      </c>
      <c r="C199" s="35">
        <v>1</v>
      </c>
      <c r="D199" s="21" t="s">
        <v>9</v>
      </c>
      <c r="E199" s="22">
        <v>3480000</v>
      </c>
      <c r="F199" s="33">
        <v>3480000</v>
      </c>
    </row>
    <row r="200" spans="1:6" s="34" customFormat="1" ht="12.95" customHeight="1">
      <c r="A200" s="21" t="s">
        <v>6</v>
      </c>
      <c r="B200" s="21" t="s">
        <v>510</v>
      </c>
      <c r="C200" s="35">
        <v>1</v>
      </c>
      <c r="D200" s="21" t="s">
        <v>9</v>
      </c>
      <c r="E200" s="22">
        <v>240000</v>
      </c>
      <c r="F200" s="33">
        <v>240000</v>
      </c>
    </row>
    <row r="201" spans="1:6" s="34" customFormat="1" ht="12.95" customHeight="1">
      <c r="A201" s="21" t="s">
        <v>6</v>
      </c>
      <c r="B201" s="21" t="s">
        <v>510</v>
      </c>
      <c r="C201" s="35">
        <v>1</v>
      </c>
      <c r="D201" s="21" t="s">
        <v>9</v>
      </c>
      <c r="E201" s="22">
        <v>240000</v>
      </c>
      <c r="F201" s="33">
        <v>240000</v>
      </c>
    </row>
    <row r="202" spans="1:6" s="34" customFormat="1" ht="12.95" customHeight="1">
      <c r="A202" s="21" t="s">
        <v>6</v>
      </c>
      <c r="B202" s="21" t="s">
        <v>510</v>
      </c>
      <c r="C202" s="35">
        <v>1</v>
      </c>
      <c r="D202" s="21" t="s">
        <v>9</v>
      </c>
      <c r="E202" s="22">
        <v>960000</v>
      </c>
      <c r="F202" s="33">
        <v>960000</v>
      </c>
    </row>
    <row r="203" spans="1:6" s="34" customFormat="1" ht="12.95" customHeight="1">
      <c r="A203" s="21" t="s">
        <v>6</v>
      </c>
      <c r="B203" s="21" t="s">
        <v>510</v>
      </c>
      <c r="C203" s="35">
        <v>1</v>
      </c>
      <c r="D203" s="21" t="s">
        <v>9</v>
      </c>
      <c r="E203" s="22">
        <v>210000</v>
      </c>
      <c r="F203" s="33">
        <v>210000</v>
      </c>
    </row>
    <row r="204" spans="1:6" s="34" customFormat="1" ht="12.95" customHeight="1">
      <c r="A204" s="21" t="s">
        <v>6</v>
      </c>
      <c r="B204" s="21" t="s">
        <v>510</v>
      </c>
      <c r="C204" s="35">
        <v>1</v>
      </c>
      <c r="D204" s="21" t="s">
        <v>9</v>
      </c>
      <c r="E204" s="22">
        <v>210000</v>
      </c>
      <c r="F204" s="33">
        <v>210000</v>
      </c>
    </row>
    <row r="205" spans="1:6" s="34" customFormat="1" ht="12.95" customHeight="1">
      <c r="A205" s="21" t="s">
        <v>6</v>
      </c>
      <c r="B205" s="21" t="s">
        <v>510</v>
      </c>
      <c r="C205" s="35">
        <v>1</v>
      </c>
      <c r="D205" s="21" t="s">
        <v>9</v>
      </c>
      <c r="E205" s="22">
        <v>420000</v>
      </c>
      <c r="F205" s="33">
        <v>420000</v>
      </c>
    </row>
    <row r="206" spans="1:6" s="34" customFormat="1" ht="12.95" customHeight="1">
      <c r="A206" s="21" t="s">
        <v>6</v>
      </c>
      <c r="B206" s="21" t="s">
        <v>510</v>
      </c>
      <c r="C206" s="35">
        <v>1</v>
      </c>
      <c r="D206" s="21" t="s">
        <v>9</v>
      </c>
      <c r="E206" s="22">
        <v>180000</v>
      </c>
      <c r="F206" s="33">
        <v>180000</v>
      </c>
    </row>
    <row r="207" spans="1:6" s="34" customFormat="1" ht="12.95" customHeight="1">
      <c r="A207" s="21" t="s">
        <v>6</v>
      </c>
      <c r="B207" s="21" t="s">
        <v>510</v>
      </c>
      <c r="C207" s="35">
        <v>1</v>
      </c>
      <c r="D207" s="21" t="s">
        <v>9</v>
      </c>
      <c r="E207" s="22">
        <v>180000</v>
      </c>
      <c r="F207" s="33">
        <v>180000</v>
      </c>
    </row>
    <row r="208" spans="1:6" s="34" customFormat="1" ht="12.95" customHeight="1">
      <c r="A208" s="21" t="s">
        <v>6</v>
      </c>
      <c r="B208" s="21" t="s">
        <v>510</v>
      </c>
      <c r="C208" s="35">
        <v>1</v>
      </c>
      <c r="D208" s="21" t="s">
        <v>9</v>
      </c>
      <c r="E208" s="22">
        <v>720000</v>
      </c>
      <c r="F208" s="33">
        <v>720000</v>
      </c>
    </row>
    <row r="209" spans="1:6" s="34" customFormat="1" ht="12.95" customHeight="1">
      <c r="A209" s="21" t="s">
        <v>6</v>
      </c>
      <c r="B209" s="21" t="s">
        <v>527</v>
      </c>
      <c r="C209" s="35">
        <v>1</v>
      </c>
      <c r="D209" s="21" t="s">
        <v>9</v>
      </c>
      <c r="E209" s="22">
        <v>10800000</v>
      </c>
      <c r="F209" s="33">
        <v>10800000</v>
      </c>
    </row>
    <row r="210" spans="1:6" s="34" customFormat="1" ht="12.95" customHeight="1">
      <c r="A210" s="21" t="s">
        <v>6</v>
      </c>
      <c r="B210" s="21" t="s">
        <v>527</v>
      </c>
      <c r="C210" s="35">
        <v>1</v>
      </c>
      <c r="D210" s="21" t="s">
        <v>9</v>
      </c>
      <c r="E210" s="22">
        <v>12900000</v>
      </c>
      <c r="F210" s="33">
        <v>12900000</v>
      </c>
    </row>
    <row r="211" spans="1:6" s="34" customFormat="1" ht="12.95" customHeight="1">
      <c r="A211" s="21" t="s">
        <v>6</v>
      </c>
      <c r="B211" s="21" t="s">
        <v>527</v>
      </c>
      <c r="C211" s="35">
        <v>1</v>
      </c>
      <c r="D211" s="21" t="s">
        <v>9</v>
      </c>
      <c r="E211" s="22">
        <v>6750000</v>
      </c>
      <c r="F211" s="33">
        <v>6750000</v>
      </c>
    </row>
    <row r="212" spans="1:6" s="34" customFormat="1" ht="12.95" customHeight="1">
      <c r="A212" s="21" t="s">
        <v>6</v>
      </c>
      <c r="B212" s="21" t="s">
        <v>527</v>
      </c>
      <c r="C212" s="35">
        <v>1</v>
      </c>
      <c r="D212" s="21" t="s">
        <v>9</v>
      </c>
      <c r="E212" s="22">
        <v>11700000</v>
      </c>
      <c r="F212" s="33">
        <v>11700000</v>
      </c>
    </row>
    <row r="213" spans="1:6" s="34" customFormat="1" ht="12.95" customHeight="1">
      <c r="A213" s="21" t="s">
        <v>6</v>
      </c>
      <c r="B213" s="21" t="s">
        <v>527</v>
      </c>
      <c r="C213" s="35">
        <v>1</v>
      </c>
      <c r="D213" s="21" t="s">
        <v>9</v>
      </c>
      <c r="E213" s="22">
        <v>5400000</v>
      </c>
      <c r="F213" s="33">
        <v>5400000</v>
      </c>
    </row>
    <row r="214" spans="1:6" s="34" customFormat="1" ht="12.95" customHeight="1">
      <c r="A214" s="21" t="s">
        <v>6</v>
      </c>
      <c r="B214" s="21" t="s">
        <v>527</v>
      </c>
      <c r="C214" s="35">
        <v>1</v>
      </c>
      <c r="D214" s="21" t="s">
        <v>9</v>
      </c>
      <c r="E214" s="22">
        <v>12900000</v>
      </c>
      <c r="F214" s="33">
        <v>12900000</v>
      </c>
    </row>
    <row r="215" spans="1:6" s="34" customFormat="1" ht="12.95" customHeight="1">
      <c r="A215" s="21" t="s">
        <v>6</v>
      </c>
      <c r="B215" s="21" t="s">
        <v>226</v>
      </c>
      <c r="C215" s="35">
        <v>1</v>
      </c>
      <c r="D215" s="21" t="s">
        <v>9</v>
      </c>
      <c r="E215" s="22">
        <v>500000</v>
      </c>
      <c r="F215" s="33">
        <v>500000</v>
      </c>
    </row>
    <row r="216" spans="1:6" s="34" customFormat="1" ht="12.95" customHeight="1">
      <c r="A216" s="21" t="s">
        <v>6</v>
      </c>
      <c r="B216" s="21" t="s">
        <v>528</v>
      </c>
      <c r="C216" s="35">
        <v>1</v>
      </c>
      <c r="D216" s="21" t="s">
        <v>9</v>
      </c>
      <c r="E216" s="22">
        <v>1000000</v>
      </c>
      <c r="F216" s="33">
        <v>1000000</v>
      </c>
    </row>
    <row r="217" spans="1:6" s="34" customFormat="1" ht="12.95" customHeight="1">
      <c r="A217" s="21" t="s">
        <v>6</v>
      </c>
      <c r="B217" s="21" t="s">
        <v>528</v>
      </c>
      <c r="C217" s="35">
        <v>1</v>
      </c>
      <c r="D217" s="21" t="s">
        <v>9</v>
      </c>
      <c r="E217" s="22">
        <v>1000000</v>
      </c>
      <c r="F217" s="33">
        <v>1000000</v>
      </c>
    </row>
    <row r="218" spans="1:6" s="34" customFormat="1" ht="12.95" customHeight="1">
      <c r="A218" s="21" t="s">
        <v>6</v>
      </c>
      <c r="B218" s="21" t="s">
        <v>528</v>
      </c>
      <c r="C218" s="35">
        <v>1</v>
      </c>
      <c r="D218" s="21" t="s">
        <v>9</v>
      </c>
      <c r="E218" s="22">
        <v>1000000</v>
      </c>
      <c r="F218" s="33">
        <v>1000000</v>
      </c>
    </row>
    <row r="219" spans="1:6" s="34" customFormat="1" ht="12.95" customHeight="1">
      <c r="A219" s="21" t="s">
        <v>6</v>
      </c>
      <c r="B219" s="21" t="s">
        <v>528</v>
      </c>
      <c r="C219" s="35">
        <v>1</v>
      </c>
      <c r="D219" s="21" t="s">
        <v>9</v>
      </c>
      <c r="E219" s="22">
        <v>1000000</v>
      </c>
      <c r="F219" s="33">
        <v>1000000</v>
      </c>
    </row>
    <row r="220" spans="1:6" s="34" customFormat="1" ht="12.95" customHeight="1">
      <c r="A220" s="21" t="s">
        <v>6</v>
      </c>
      <c r="B220" s="21" t="s">
        <v>528</v>
      </c>
      <c r="C220" s="35">
        <v>1</v>
      </c>
      <c r="D220" s="21" t="s">
        <v>9</v>
      </c>
      <c r="E220" s="22">
        <v>1000000</v>
      </c>
      <c r="F220" s="33">
        <v>1000000</v>
      </c>
    </row>
    <row r="221" spans="1:6" s="34" customFormat="1" ht="12.95" customHeight="1">
      <c r="A221" s="21" t="s">
        <v>6</v>
      </c>
      <c r="B221" s="21" t="s">
        <v>528</v>
      </c>
      <c r="C221" s="35">
        <v>1</v>
      </c>
      <c r="D221" s="21" t="s">
        <v>9</v>
      </c>
      <c r="E221" s="22">
        <v>1000000</v>
      </c>
      <c r="F221" s="33">
        <v>1000000</v>
      </c>
    </row>
    <row r="222" spans="1:6" s="34" customFormat="1" ht="12.95" customHeight="1">
      <c r="A222" s="21" t="s">
        <v>6</v>
      </c>
      <c r="B222" s="21" t="s">
        <v>528</v>
      </c>
      <c r="C222" s="35">
        <v>1</v>
      </c>
      <c r="D222" s="21" t="s">
        <v>9</v>
      </c>
      <c r="E222" s="22">
        <v>1000000</v>
      </c>
      <c r="F222" s="33">
        <v>1000000</v>
      </c>
    </row>
    <row r="223" spans="1:6" s="34" customFormat="1" ht="12.95" customHeight="1">
      <c r="A223" s="21" t="s">
        <v>6</v>
      </c>
      <c r="B223" s="21" t="s">
        <v>232</v>
      </c>
      <c r="C223" s="35">
        <v>1</v>
      </c>
      <c r="D223" s="21" t="s">
        <v>9</v>
      </c>
      <c r="E223" s="22">
        <v>50000</v>
      </c>
      <c r="F223" s="33">
        <v>50000</v>
      </c>
    </row>
    <row r="224" spans="1:6" s="34" customFormat="1" ht="12.95" customHeight="1">
      <c r="A224" s="21" t="s">
        <v>6</v>
      </c>
      <c r="B224" s="21" t="s">
        <v>232</v>
      </c>
      <c r="C224" s="35">
        <v>1</v>
      </c>
      <c r="D224" s="21" t="s">
        <v>9</v>
      </c>
      <c r="E224" s="22">
        <v>160000</v>
      </c>
      <c r="F224" s="33">
        <v>160000</v>
      </c>
    </row>
    <row r="225" spans="1:6" s="34" customFormat="1" ht="12.95" customHeight="1">
      <c r="A225" s="21" t="s">
        <v>6</v>
      </c>
      <c r="B225" s="21" t="s">
        <v>232</v>
      </c>
      <c r="C225" s="35">
        <v>1</v>
      </c>
      <c r="D225" s="21" t="s">
        <v>9</v>
      </c>
      <c r="E225" s="22">
        <v>2400000</v>
      </c>
      <c r="F225" s="33">
        <v>2400000</v>
      </c>
    </row>
    <row r="226" spans="1:6" s="34" customFormat="1" ht="12.95" customHeight="1">
      <c r="A226" s="21" t="s">
        <v>6</v>
      </c>
      <c r="B226" s="21" t="s">
        <v>232</v>
      </c>
      <c r="C226" s="35">
        <v>1</v>
      </c>
      <c r="D226" s="21" t="s">
        <v>9</v>
      </c>
      <c r="E226" s="22">
        <v>60000</v>
      </c>
      <c r="F226" s="33">
        <v>60000</v>
      </c>
    </row>
    <row r="227" spans="1:6" s="34" customFormat="1" ht="12.95" customHeight="1">
      <c r="A227" s="21" t="s">
        <v>6</v>
      </c>
      <c r="B227" s="21" t="s">
        <v>232</v>
      </c>
      <c r="C227" s="35">
        <v>1</v>
      </c>
      <c r="D227" s="21" t="s">
        <v>9</v>
      </c>
      <c r="E227" s="22">
        <v>80000</v>
      </c>
      <c r="F227" s="33">
        <v>80000</v>
      </c>
    </row>
    <row r="228" spans="1:6" s="34" customFormat="1" ht="12.95" customHeight="1">
      <c r="A228" s="21" t="s">
        <v>6</v>
      </c>
      <c r="B228" s="21" t="s">
        <v>232</v>
      </c>
      <c r="C228" s="35">
        <v>1</v>
      </c>
      <c r="D228" s="21" t="s">
        <v>9</v>
      </c>
      <c r="E228" s="22">
        <v>350000</v>
      </c>
      <c r="F228" s="33">
        <v>350000</v>
      </c>
    </row>
    <row r="229" spans="1:6" s="34" customFormat="1" ht="12.95" customHeight="1">
      <c r="A229" s="21" t="s">
        <v>6</v>
      </c>
      <c r="B229" s="21" t="s">
        <v>232</v>
      </c>
      <c r="C229" s="35">
        <v>1</v>
      </c>
      <c r="D229" s="21" t="s">
        <v>9</v>
      </c>
      <c r="E229" s="22">
        <v>550000</v>
      </c>
      <c r="F229" s="33">
        <v>550000</v>
      </c>
    </row>
    <row r="230" spans="1:6" s="34" customFormat="1" ht="12.95" customHeight="1">
      <c r="A230" s="21" t="s">
        <v>6</v>
      </c>
      <c r="B230" s="21" t="s">
        <v>232</v>
      </c>
      <c r="C230" s="35">
        <v>1</v>
      </c>
      <c r="D230" s="21" t="s">
        <v>9</v>
      </c>
      <c r="E230" s="22">
        <v>250000</v>
      </c>
      <c r="F230" s="33">
        <v>250000</v>
      </c>
    </row>
    <row r="231" spans="1:6" s="34" customFormat="1" ht="12.95" customHeight="1">
      <c r="A231" s="21" t="s">
        <v>6</v>
      </c>
      <c r="B231" s="21" t="s">
        <v>232</v>
      </c>
      <c r="C231" s="35">
        <v>1</v>
      </c>
      <c r="D231" s="21" t="s">
        <v>9</v>
      </c>
      <c r="E231" s="22">
        <v>150000</v>
      </c>
      <c r="F231" s="33">
        <v>150000</v>
      </c>
    </row>
    <row r="232" spans="1:6" s="34" customFormat="1" ht="12.95" customHeight="1">
      <c r="A232" s="21" t="s">
        <v>6</v>
      </c>
      <c r="B232" s="21" t="s">
        <v>232</v>
      </c>
      <c r="C232" s="35">
        <v>1</v>
      </c>
      <c r="D232" s="21" t="s">
        <v>9</v>
      </c>
      <c r="E232" s="22">
        <v>30000</v>
      </c>
      <c r="F232" s="33">
        <v>30000</v>
      </c>
    </row>
    <row r="233" spans="1:6" s="34" customFormat="1" ht="12.95" customHeight="1">
      <c r="A233" s="21" t="s">
        <v>6</v>
      </c>
      <c r="B233" s="21" t="s">
        <v>232</v>
      </c>
      <c r="C233" s="35">
        <v>1</v>
      </c>
      <c r="D233" s="21" t="s">
        <v>9</v>
      </c>
      <c r="E233" s="22">
        <v>770000</v>
      </c>
      <c r="F233" s="33">
        <v>770000</v>
      </c>
    </row>
    <row r="234" spans="1:6" s="34" customFormat="1" ht="12.95" customHeight="1">
      <c r="A234" s="21" t="s">
        <v>6</v>
      </c>
      <c r="B234" s="21" t="s">
        <v>232</v>
      </c>
      <c r="C234" s="35">
        <v>1</v>
      </c>
      <c r="D234" s="21" t="s">
        <v>9</v>
      </c>
      <c r="E234" s="22">
        <v>150000</v>
      </c>
      <c r="F234" s="33">
        <v>150000</v>
      </c>
    </row>
    <row r="235" spans="1:6" s="34" customFormat="1" ht="12.95" customHeight="1">
      <c r="A235" s="21" t="s">
        <v>6</v>
      </c>
      <c r="B235" s="21" t="s">
        <v>510</v>
      </c>
      <c r="C235" s="35">
        <v>1</v>
      </c>
      <c r="D235" s="21" t="s">
        <v>9</v>
      </c>
      <c r="E235" s="22">
        <v>7680000</v>
      </c>
      <c r="F235" s="33">
        <v>7680000</v>
      </c>
    </row>
    <row r="236" spans="1:6" s="34" customFormat="1" ht="12.95" customHeight="1">
      <c r="A236" s="21" t="s">
        <v>6</v>
      </c>
      <c r="B236" s="21" t="s">
        <v>510</v>
      </c>
      <c r="C236" s="35">
        <v>1</v>
      </c>
      <c r="D236" s="21" t="s">
        <v>9</v>
      </c>
      <c r="E236" s="22">
        <v>900000</v>
      </c>
      <c r="F236" s="33">
        <v>900000</v>
      </c>
    </row>
    <row r="237" spans="1:6" s="34" customFormat="1" ht="12.95" customHeight="1">
      <c r="A237" s="21" t="s">
        <v>6</v>
      </c>
      <c r="B237" s="21" t="s">
        <v>510</v>
      </c>
      <c r="C237" s="35">
        <v>1</v>
      </c>
      <c r="D237" s="21" t="s">
        <v>9</v>
      </c>
      <c r="E237" s="22">
        <v>3420000</v>
      </c>
      <c r="F237" s="33">
        <v>3420000</v>
      </c>
    </row>
    <row r="238" spans="1:6" s="34" customFormat="1" ht="12.95" customHeight="1">
      <c r="A238" s="21" t="s">
        <v>6</v>
      </c>
      <c r="B238" s="21" t="s">
        <v>510</v>
      </c>
      <c r="C238" s="35">
        <v>1</v>
      </c>
      <c r="D238" s="21" t="s">
        <v>9</v>
      </c>
      <c r="E238" s="22">
        <v>1080000</v>
      </c>
      <c r="F238" s="33">
        <v>1080000</v>
      </c>
    </row>
    <row r="239" spans="1:6" s="34" customFormat="1" ht="12.95" customHeight="1">
      <c r="A239" s="21" t="s">
        <v>6</v>
      </c>
      <c r="B239" s="21" t="s">
        <v>510</v>
      </c>
      <c r="C239" s="35">
        <v>1</v>
      </c>
      <c r="D239" s="21" t="s">
        <v>9</v>
      </c>
      <c r="E239" s="22">
        <v>1440000</v>
      </c>
      <c r="F239" s="33">
        <v>1440000</v>
      </c>
    </row>
    <row r="240" spans="1:6" s="34" customFormat="1" ht="12.95" customHeight="1">
      <c r="A240" s="21" t="s">
        <v>6</v>
      </c>
      <c r="B240" s="21" t="s">
        <v>510</v>
      </c>
      <c r="C240" s="35">
        <v>1</v>
      </c>
      <c r="D240" s="21" t="s">
        <v>9</v>
      </c>
      <c r="E240" s="22">
        <v>990000</v>
      </c>
      <c r="F240" s="33">
        <v>990000</v>
      </c>
    </row>
    <row r="241" spans="1:6" s="34" customFormat="1" ht="12.95" customHeight="1">
      <c r="A241" s="21" t="s">
        <v>6</v>
      </c>
      <c r="B241" s="21" t="s">
        <v>510</v>
      </c>
      <c r="C241" s="35">
        <v>1</v>
      </c>
      <c r="D241" s="21" t="s">
        <v>9</v>
      </c>
      <c r="E241" s="22">
        <v>1620000</v>
      </c>
      <c r="F241" s="33">
        <v>1620000</v>
      </c>
    </row>
    <row r="242" spans="1:6" s="34" customFormat="1" ht="12.95" customHeight="1">
      <c r="A242" s="21" t="s">
        <v>6</v>
      </c>
      <c r="B242" s="21" t="s">
        <v>529</v>
      </c>
      <c r="C242" s="35">
        <v>1</v>
      </c>
      <c r="D242" s="21" t="s">
        <v>9</v>
      </c>
      <c r="E242" s="22">
        <v>1000000</v>
      </c>
      <c r="F242" s="33">
        <v>1000000</v>
      </c>
    </row>
    <row r="243" spans="1:6" s="34" customFormat="1" ht="12.95" customHeight="1">
      <c r="A243" s="21" t="s">
        <v>6</v>
      </c>
      <c r="B243" s="21" t="s">
        <v>529</v>
      </c>
      <c r="C243" s="35">
        <v>1</v>
      </c>
      <c r="D243" s="21" t="s">
        <v>9</v>
      </c>
      <c r="E243" s="22">
        <v>1000000</v>
      </c>
      <c r="F243" s="33">
        <v>1000000</v>
      </c>
    </row>
    <row r="244" spans="1:6" s="34" customFormat="1" ht="12.95" customHeight="1">
      <c r="A244" s="21" t="s">
        <v>6</v>
      </c>
      <c r="B244" s="21" t="s">
        <v>529</v>
      </c>
      <c r="C244" s="35">
        <v>1</v>
      </c>
      <c r="D244" s="21" t="s">
        <v>9</v>
      </c>
      <c r="E244" s="22">
        <v>1000000</v>
      </c>
      <c r="F244" s="33">
        <v>1000000</v>
      </c>
    </row>
    <row r="245" spans="1:6" s="34" customFormat="1" ht="12.95" customHeight="1">
      <c r="A245" s="21" t="s">
        <v>6</v>
      </c>
      <c r="B245" s="21" t="s">
        <v>529</v>
      </c>
      <c r="C245" s="35">
        <v>1</v>
      </c>
      <c r="D245" s="21" t="s">
        <v>9</v>
      </c>
      <c r="E245" s="22">
        <v>1000000</v>
      </c>
      <c r="F245" s="33">
        <v>1000000</v>
      </c>
    </row>
    <row r="246" spans="1:6" s="34" customFormat="1" ht="12.95" customHeight="1">
      <c r="A246" s="21" t="s">
        <v>6</v>
      </c>
      <c r="B246" s="21" t="s">
        <v>529</v>
      </c>
      <c r="C246" s="35">
        <v>1</v>
      </c>
      <c r="D246" s="21" t="s">
        <v>9</v>
      </c>
      <c r="E246" s="22">
        <v>1000000</v>
      </c>
      <c r="F246" s="33">
        <v>1000000</v>
      </c>
    </row>
    <row r="247" spans="1:6" s="34" customFormat="1" ht="12.95" customHeight="1">
      <c r="A247" s="21" t="s">
        <v>6</v>
      </c>
      <c r="B247" s="21" t="s">
        <v>529</v>
      </c>
      <c r="C247" s="35">
        <v>1</v>
      </c>
      <c r="D247" s="21" t="s">
        <v>9</v>
      </c>
      <c r="E247" s="22">
        <v>1000000</v>
      </c>
      <c r="F247" s="33">
        <v>1000000</v>
      </c>
    </row>
    <row r="248" spans="1:6" s="34" customFormat="1" ht="12.95" customHeight="1">
      <c r="A248" s="21" t="s">
        <v>6</v>
      </c>
      <c r="B248" s="21" t="s">
        <v>529</v>
      </c>
      <c r="C248" s="35">
        <v>1</v>
      </c>
      <c r="D248" s="21" t="s">
        <v>9</v>
      </c>
      <c r="E248" s="22">
        <v>1000000</v>
      </c>
      <c r="F248" s="33">
        <v>1000000</v>
      </c>
    </row>
    <row r="249" spans="1:6" s="34" customFormat="1" ht="12.95" customHeight="1">
      <c r="A249" s="21" t="s">
        <v>6</v>
      </c>
      <c r="B249" s="21" t="s">
        <v>529</v>
      </c>
      <c r="C249" s="35">
        <v>1</v>
      </c>
      <c r="D249" s="21" t="s">
        <v>9</v>
      </c>
      <c r="E249" s="22">
        <v>1000000</v>
      </c>
      <c r="F249" s="33">
        <v>1000000</v>
      </c>
    </row>
    <row r="250" spans="1:6" s="34" customFormat="1" ht="12.75" customHeight="1">
      <c r="A250" s="21" t="s">
        <v>6</v>
      </c>
      <c r="B250" s="21" t="s">
        <v>529</v>
      </c>
      <c r="C250" s="35">
        <v>1</v>
      </c>
      <c r="D250" s="21" t="s">
        <v>9</v>
      </c>
      <c r="E250" s="22">
        <v>1000000</v>
      </c>
      <c r="F250" s="33">
        <v>1000000</v>
      </c>
    </row>
    <row r="251" spans="1:6" s="34" customFormat="1" ht="12.95" customHeight="1">
      <c r="A251" s="21" t="s">
        <v>6</v>
      </c>
      <c r="B251" s="21" t="s">
        <v>529</v>
      </c>
      <c r="C251" s="35">
        <v>1</v>
      </c>
      <c r="D251" s="21" t="s">
        <v>9</v>
      </c>
      <c r="E251" s="22">
        <v>1000000</v>
      </c>
      <c r="F251" s="33">
        <v>1000000</v>
      </c>
    </row>
    <row r="252" spans="1:6" s="34" customFormat="1" ht="12.95" customHeight="1">
      <c r="A252" s="21" t="s">
        <v>6</v>
      </c>
      <c r="B252" s="21" t="s">
        <v>529</v>
      </c>
      <c r="C252" s="35">
        <v>1</v>
      </c>
      <c r="D252" s="21" t="s">
        <v>9</v>
      </c>
      <c r="E252" s="22">
        <v>1000000</v>
      </c>
      <c r="F252" s="33">
        <v>1000000</v>
      </c>
    </row>
    <row r="253" spans="1:6" s="34" customFormat="1" ht="12.95" customHeight="1">
      <c r="A253" s="21" t="s">
        <v>6</v>
      </c>
      <c r="B253" s="21" t="s">
        <v>529</v>
      </c>
      <c r="C253" s="35">
        <v>1</v>
      </c>
      <c r="D253" s="21" t="s">
        <v>9</v>
      </c>
      <c r="E253" s="22">
        <v>1000000</v>
      </c>
      <c r="F253" s="33">
        <v>1000000</v>
      </c>
    </row>
    <row r="254" spans="1:6" s="34" customFormat="1" ht="12.95" customHeight="1">
      <c r="A254" s="21" t="s">
        <v>6</v>
      </c>
      <c r="B254" s="21" t="s">
        <v>529</v>
      </c>
      <c r="C254" s="35">
        <v>1</v>
      </c>
      <c r="D254" s="21" t="s">
        <v>9</v>
      </c>
      <c r="E254" s="22">
        <v>1000000</v>
      </c>
      <c r="F254" s="33">
        <v>1000000</v>
      </c>
    </row>
    <row r="255" spans="1:6" s="34" customFormat="1" ht="12.95" customHeight="1">
      <c r="A255" s="21" t="s">
        <v>6</v>
      </c>
      <c r="B255" s="21" t="s">
        <v>529</v>
      </c>
      <c r="C255" s="35">
        <v>1</v>
      </c>
      <c r="D255" s="21" t="s">
        <v>9</v>
      </c>
      <c r="E255" s="22">
        <v>1000000</v>
      </c>
      <c r="F255" s="33">
        <v>1000000</v>
      </c>
    </row>
    <row r="256" spans="1:6" s="34" customFormat="1" ht="12.95" customHeight="1">
      <c r="A256" s="21" t="s">
        <v>6</v>
      </c>
      <c r="B256" s="21" t="s">
        <v>529</v>
      </c>
      <c r="C256" s="35">
        <v>1</v>
      </c>
      <c r="D256" s="21" t="s">
        <v>9</v>
      </c>
      <c r="E256" s="22">
        <v>1000000</v>
      </c>
      <c r="F256" s="33">
        <v>1000000</v>
      </c>
    </row>
    <row r="257" spans="1:6" s="34" customFormat="1" ht="12.95" customHeight="1">
      <c r="A257" s="21" t="s">
        <v>6</v>
      </c>
      <c r="B257" s="21" t="s">
        <v>529</v>
      </c>
      <c r="C257" s="35">
        <v>1</v>
      </c>
      <c r="D257" s="21" t="s">
        <v>9</v>
      </c>
      <c r="E257" s="22">
        <v>1000000</v>
      </c>
      <c r="F257" s="33">
        <v>1000000</v>
      </c>
    </row>
    <row r="258" spans="1:6" s="34" customFormat="1" ht="12.95" customHeight="1">
      <c r="A258" s="21" t="s">
        <v>6</v>
      </c>
      <c r="B258" s="21" t="s">
        <v>529</v>
      </c>
      <c r="C258" s="35">
        <v>1</v>
      </c>
      <c r="D258" s="21" t="s">
        <v>9</v>
      </c>
      <c r="E258" s="22">
        <v>1000000</v>
      </c>
      <c r="F258" s="33">
        <v>1000000</v>
      </c>
    </row>
    <row r="259" spans="1:6" s="34" customFormat="1" ht="12.95" customHeight="1">
      <c r="A259" s="21" t="s">
        <v>6</v>
      </c>
      <c r="B259" s="21" t="s">
        <v>529</v>
      </c>
      <c r="C259" s="35">
        <v>1</v>
      </c>
      <c r="D259" s="21" t="s">
        <v>9</v>
      </c>
      <c r="E259" s="22">
        <v>1000000</v>
      </c>
      <c r="F259" s="33">
        <v>1000000</v>
      </c>
    </row>
    <row r="260" spans="1:6" s="34" customFormat="1" ht="12.95" customHeight="1">
      <c r="A260" s="21" t="s">
        <v>6</v>
      </c>
      <c r="B260" s="21" t="s">
        <v>339</v>
      </c>
      <c r="C260" s="35">
        <v>1</v>
      </c>
      <c r="D260" s="21" t="s">
        <v>9</v>
      </c>
      <c r="E260" s="22">
        <v>1000000</v>
      </c>
      <c r="F260" s="33">
        <v>1000000</v>
      </c>
    </row>
    <row r="261" spans="1:6" s="34" customFormat="1" ht="12.95" customHeight="1">
      <c r="A261" s="21" t="s">
        <v>6</v>
      </c>
      <c r="B261" s="21" t="s">
        <v>512</v>
      </c>
      <c r="C261" s="35">
        <v>1</v>
      </c>
      <c r="D261" s="21" t="s">
        <v>9</v>
      </c>
      <c r="E261" s="41">
        <v>1163760</v>
      </c>
      <c r="F261" s="41">
        <f>+C261*E261</f>
        <v>1163760</v>
      </c>
    </row>
    <row r="262" spans="1:6" s="34" customFormat="1" ht="12.95" customHeight="1">
      <c r="A262" s="21" t="s">
        <v>6</v>
      </c>
      <c r="B262" s="21" t="s">
        <v>512</v>
      </c>
      <c r="C262" s="35">
        <v>1</v>
      </c>
      <c r="D262" s="21" t="s">
        <v>9</v>
      </c>
      <c r="E262" s="41">
        <v>244000</v>
      </c>
      <c r="F262" s="41">
        <f>+C262*E262</f>
        <v>244000</v>
      </c>
    </row>
    <row r="263" spans="1:6" s="34" customFormat="1" ht="12.95" customHeight="1">
      <c r="A263" s="21" t="s">
        <v>6</v>
      </c>
      <c r="B263" s="21" t="s">
        <v>512</v>
      </c>
      <c r="C263" s="35">
        <v>1</v>
      </c>
      <c r="D263" s="21" t="s">
        <v>9</v>
      </c>
      <c r="E263" s="41">
        <v>244000</v>
      </c>
      <c r="F263" s="41">
        <f>+C263*E263</f>
        <v>244000</v>
      </c>
    </row>
    <row r="264" spans="1:6" s="34" customFormat="1" ht="12.95" customHeight="1">
      <c r="A264" s="21" t="s">
        <v>6</v>
      </c>
      <c r="B264" s="21" t="s">
        <v>512</v>
      </c>
      <c r="C264" s="35">
        <v>1</v>
      </c>
      <c r="D264" s="21" t="s">
        <v>9</v>
      </c>
      <c r="E264" s="41">
        <v>130000</v>
      </c>
      <c r="F264" s="41">
        <f>+C264*E264</f>
        <v>130000</v>
      </c>
    </row>
    <row r="265" spans="1:6" s="34" customFormat="1" ht="12.75" customHeight="1">
      <c r="A265" s="21" t="s">
        <v>6</v>
      </c>
      <c r="B265" s="21" t="s">
        <v>512</v>
      </c>
      <c r="C265" s="35">
        <v>1</v>
      </c>
      <c r="D265" s="21" t="s">
        <v>9</v>
      </c>
      <c r="E265" s="41">
        <v>128000</v>
      </c>
      <c r="F265" s="41">
        <f>+C265*E265</f>
        <v>128000</v>
      </c>
    </row>
    <row r="266" spans="1:6" s="34" customFormat="1" ht="12.95" customHeight="1">
      <c r="A266" s="21" t="s">
        <v>6</v>
      </c>
      <c r="B266" s="21" t="s">
        <v>232</v>
      </c>
      <c r="C266" s="35">
        <v>1</v>
      </c>
      <c r="D266" s="21" t="s">
        <v>9</v>
      </c>
      <c r="E266" s="22">
        <v>123500</v>
      </c>
      <c r="F266" s="33">
        <v>123500</v>
      </c>
    </row>
    <row r="267" spans="1:6" s="34" customFormat="1" ht="12.95" customHeight="1">
      <c r="A267" s="21" t="s">
        <v>6</v>
      </c>
      <c r="B267" s="21" t="s">
        <v>232</v>
      </c>
      <c r="C267" s="35">
        <v>1</v>
      </c>
      <c r="D267" s="21" t="s">
        <v>9</v>
      </c>
      <c r="E267" s="22">
        <v>71500</v>
      </c>
      <c r="F267" s="33">
        <v>71500</v>
      </c>
    </row>
    <row r="268" spans="1:6" s="34" customFormat="1" ht="12.95" customHeight="1">
      <c r="A268" s="21" t="s">
        <v>6</v>
      </c>
      <c r="B268" s="21" t="s">
        <v>232</v>
      </c>
      <c r="C268" s="35">
        <v>1</v>
      </c>
      <c r="D268" s="21" t="s">
        <v>9</v>
      </c>
      <c r="E268" s="22">
        <v>52002</v>
      </c>
      <c r="F268" s="33">
        <v>52002</v>
      </c>
    </row>
    <row r="269" spans="1:6" s="34" customFormat="1" ht="12.95" customHeight="1">
      <c r="A269" s="21" t="s">
        <v>6</v>
      </c>
      <c r="B269" s="21" t="s">
        <v>232</v>
      </c>
      <c r="C269" s="35">
        <v>1</v>
      </c>
      <c r="D269" s="21" t="s">
        <v>9</v>
      </c>
      <c r="E269" s="22">
        <v>104000</v>
      </c>
      <c r="F269" s="33">
        <v>104000</v>
      </c>
    </row>
    <row r="270" spans="1:6" s="34" customFormat="1" ht="12.95" customHeight="1">
      <c r="A270" s="21" t="s">
        <v>6</v>
      </c>
      <c r="B270" s="21" t="s">
        <v>232</v>
      </c>
      <c r="C270" s="35">
        <v>1</v>
      </c>
      <c r="D270" s="21" t="s">
        <v>9</v>
      </c>
      <c r="E270" s="22">
        <v>52002</v>
      </c>
      <c r="F270" s="33">
        <v>52002</v>
      </c>
    </row>
    <row r="271" spans="1:6" s="34" customFormat="1" ht="0.75" customHeight="1">
      <c r="A271" s="21" t="s">
        <v>6</v>
      </c>
      <c r="B271" s="21" t="s">
        <v>510</v>
      </c>
      <c r="C271" s="35">
        <v>1</v>
      </c>
      <c r="D271" s="21" t="s">
        <v>9</v>
      </c>
      <c r="E271" s="22">
        <v>900000</v>
      </c>
      <c r="F271" s="33">
        <v>900000</v>
      </c>
    </row>
    <row r="272" spans="1:6" s="34" customFormat="1" ht="12.95" customHeight="1">
      <c r="A272" s="21" t="s">
        <v>6</v>
      </c>
      <c r="B272" s="21" t="s">
        <v>510</v>
      </c>
      <c r="C272" s="35">
        <v>1</v>
      </c>
      <c r="D272" s="21" t="s">
        <v>9</v>
      </c>
      <c r="E272" s="41">
        <v>461661</v>
      </c>
      <c r="F272" s="41">
        <f>+C272*E272</f>
        <v>461661</v>
      </c>
    </row>
    <row r="273" spans="1:6" s="34" customFormat="1" ht="12.95" customHeight="1">
      <c r="A273" s="21" t="s">
        <v>6</v>
      </c>
      <c r="B273" s="21" t="s">
        <v>510</v>
      </c>
      <c r="C273" s="35">
        <v>1</v>
      </c>
      <c r="D273" s="21" t="s">
        <v>9</v>
      </c>
      <c r="E273" s="41">
        <v>196000</v>
      </c>
      <c r="F273" s="41">
        <f>+C273*E273</f>
        <v>196000</v>
      </c>
    </row>
    <row r="274" spans="1:6" s="34" customFormat="1" ht="12.95" customHeight="1">
      <c r="A274" s="21" t="s">
        <v>6</v>
      </c>
      <c r="B274" s="21" t="s">
        <v>510</v>
      </c>
      <c r="C274" s="35">
        <v>1</v>
      </c>
      <c r="D274" s="21" t="s">
        <v>9</v>
      </c>
      <c r="E274" s="41">
        <v>136415</v>
      </c>
      <c r="F274" s="41">
        <f>+C274*E274</f>
        <v>136415</v>
      </c>
    </row>
    <row r="275" spans="1:6" s="34" customFormat="1" ht="12.95" customHeight="1">
      <c r="A275" s="21" t="s">
        <v>6</v>
      </c>
      <c r="B275" s="21" t="s">
        <v>510</v>
      </c>
      <c r="C275" s="35">
        <v>1</v>
      </c>
      <c r="D275" s="21" t="s">
        <v>9</v>
      </c>
      <c r="E275" s="22">
        <v>4320000</v>
      </c>
      <c r="F275" s="33">
        <v>4320000</v>
      </c>
    </row>
    <row r="276" spans="1:6" s="34" customFormat="1" ht="12.95" customHeight="1">
      <c r="A276" s="21" t="s">
        <v>6</v>
      </c>
      <c r="B276" s="21" t="s">
        <v>510</v>
      </c>
      <c r="C276" s="35">
        <v>1</v>
      </c>
      <c r="D276" s="21" t="s">
        <v>9</v>
      </c>
      <c r="E276" s="22">
        <v>3240000</v>
      </c>
      <c r="F276" s="33">
        <v>3240000</v>
      </c>
    </row>
    <row r="277" spans="1:6" s="34" customFormat="1" ht="12.95" customHeight="1">
      <c r="A277" s="21" t="s">
        <v>6</v>
      </c>
      <c r="B277" s="21" t="s">
        <v>510</v>
      </c>
      <c r="C277" s="35">
        <v>1</v>
      </c>
      <c r="D277" s="21" t="s">
        <v>9</v>
      </c>
      <c r="E277" s="22">
        <v>3240000</v>
      </c>
      <c r="F277" s="33">
        <v>3240000</v>
      </c>
    </row>
    <row r="278" spans="1:6" s="34" customFormat="1" ht="12.95" customHeight="1">
      <c r="A278" s="21" t="s">
        <v>6</v>
      </c>
      <c r="B278" s="21" t="s">
        <v>510</v>
      </c>
      <c r="C278" s="35">
        <v>1</v>
      </c>
      <c r="D278" s="21" t="s">
        <v>9</v>
      </c>
      <c r="E278" s="22">
        <v>3240000</v>
      </c>
      <c r="F278" s="33">
        <v>3240000</v>
      </c>
    </row>
    <row r="279" spans="1:6" s="34" customFormat="1" ht="12.95" customHeight="1">
      <c r="A279" s="21" t="s">
        <v>6</v>
      </c>
      <c r="B279" s="21" t="s">
        <v>510</v>
      </c>
      <c r="C279" s="35">
        <v>1</v>
      </c>
      <c r="D279" s="21" t="s">
        <v>9</v>
      </c>
      <c r="E279" s="22">
        <v>3240000</v>
      </c>
      <c r="F279" s="33">
        <v>3240000</v>
      </c>
    </row>
    <row r="280" spans="1:6" s="34" customFormat="1" ht="12.95" customHeight="1">
      <c r="A280" s="21" t="s">
        <v>6</v>
      </c>
      <c r="B280" s="21" t="s">
        <v>510</v>
      </c>
      <c r="C280" s="35">
        <v>1</v>
      </c>
      <c r="D280" s="21" t="s">
        <v>9</v>
      </c>
      <c r="E280" s="22">
        <v>3240000</v>
      </c>
      <c r="F280" s="33">
        <v>3240000</v>
      </c>
    </row>
    <row r="281" spans="1:6" s="34" customFormat="1" ht="12.95" customHeight="1">
      <c r="A281" s="21" t="s">
        <v>6</v>
      </c>
      <c r="B281" s="21" t="s">
        <v>510</v>
      </c>
      <c r="C281" s="35">
        <v>1</v>
      </c>
      <c r="D281" s="21" t="s">
        <v>9</v>
      </c>
      <c r="E281" s="22">
        <v>3240000</v>
      </c>
      <c r="F281" s="33">
        <v>3240000</v>
      </c>
    </row>
    <row r="282" spans="1:6" s="34" customFormat="1" ht="12.95" customHeight="1">
      <c r="A282" s="21" t="s">
        <v>6</v>
      </c>
      <c r="B282" s="21" t="s">
        <v>50</v>
      </c>
      <c r="C282" s="35">
        <v>10</v>
      </c>
      <c r="D282" s="21" t="s">
        <v>394</v>
      </c>
      <c r="E282" s="40">
        <v>1870</v>
      </c>
      <c r="F282" s="33">
        <v>18700</v>
      </c>
    </row>
    <row r="283" spans="1:6" s="34" customFormat="1" ht="12.95" customHeight="1">
      <c r="A283" s="21" t="s">
        <v>6</v>
      </c>
      <c r="B283" s="21" t="s">
        <v>50</v>
      </c>
      <c r="C283" s="35">
        <v>10</v>
      </c>
      <c r="D283" s="21" t="s">
        <v>394</v>
      </c>
      <c r="E283" s="40">
        <v>1870</v>
      </c>
      <c r="F283" s="33">
        <v>18700</v>
      </c>
    </row>
    <row r="284" spans="1:6" s="34" customFormat="1" ht="12.95" customHeight="1">
      <c r="A284" s="21" t="s">
        <v>6</v>
      </c>
      <c r="B284" s="21" t="s">
        <v>50</v>
      </c>
      <c r="C284" s="35">
        <v>10</v>
      </c>
      <c r="D284" s="21" t="s">
        <v>394</v>
      </c>
      <c r="E284" s="40">
        <v>1870</v>
      </c>
      <c r="F284" s="33">
        <v>18700</v>
      </c>
    </row>
    <row r="285" spans="1:6" s="34" customFormat="1" ht="12.95" customHeight="1">
      <c r="A285" s="21" t="s">
        <v>6</v>
      </c>
      <c r="B285" s="21" t="s">
        <v>50</v>
      </c>
      <c r="C285" s="35">
        <v>10</v>
      </c>
      <c r="D285" s="21" t="s">
        <v>394</v>
      </c>
      <c r="E285" s="40">
        <v>1870</v>
      </c>
      <c r="F285" s="33">
        <v>18700</v>
      </c>
    </row>
    <row r="286" spans="1:6" s="34" customFormat="1" ht="12.95" customHeight="1">
      <c r="A286" s="21" t="s">
        <v>6</v>
      </c>
      <c r="B286" s="21" t="s">
        <v>50</v>
      </c>
      <c r="C286" s="35">
        <v>10</v>
      </c>
      <c r="D286" s="21" t="s">
        <v>394</v>
      </c>
      <c r="E286" s="40">
        <v>1870</v>
      </c>
      <c r="F286" s="33">
        <v>18700</v>
      </c>
    </row>
    <row r="287" spans="1:6" s="34" customFormat="1" ht="12.95" customHeight="1">
      <c r="A287" s="21" t="s">
        <v>6</v>
      </c>
      <c r="B287" s="21" t="s">
        <v>50</v>
      </c>
      <c r="C287" s="35">
        <v>10</v>
      </c>
      <c r="D287" s="21" t="s">
        <v>394</v>
      </c>
      <c r="E287" s="40">
        <v>1870</v>
      </c>
      <c r="F287" s="33">
        <v>18700</v>
      </c>
    </row>
    <row r="288" spans="1:6" s="34" customFormat="1" ht="12.95" customHeight="1">
      <c r="A288" s="21" t="s">
        <v>6</v>
      </c>
      <c r="B288" s="21" t="s">
        <v>50</v>
      </c>
      <c r="C288" s="35">
        <v>10</v>
      </c>
      <c r="D288" s="21" t="s">
        <v>394</v>
      </c>
      <c r="E288" s="40">
        <v>1870</v>
      </c>
      <c r="F288" s="33">
        <v>18700</v>
      </c>
    </row>
    <row r="289" spans="1:6" s="34" customFormat="1" ht="12.95" customHeight="1">
      <c r="A289" s="21" t="s">
        <v>6</v>
      </c>
      <c r="B289" s="21" t="s">
        <v>50</v>
      </c>
      <c r="C289" s="35">
        <v>10</v>
      </c>
      <c r="D289" s="21" t="s">
        <v>394</v>
      </c>
      <c r="E289" s="40">
        <v>1870</v>
      </c>
      <c r="F289" s="33">
        <v>18700</v>
      </c>
    </row>
    <row r="290" spans="1:6" s="34" customFormat="1" ht="12.95" customHeight="1">
      <c r="A290" s="21" t="s">
        <v>6</v>
      </c>
      <c r="B290" s="21" t="s">
        <v>147</v>
      </c>
      <c r="C290" s="35">
        <v>1</v>
      </c>
      <c r="D290" s="21" t="s">
        <v>9</v>
      </c>
      <c r="E290" s="22">
        <v>2000000</v>
      </c>
      <c r="F290" s="33">
        <v>2000000</v>
      </c>
    </row>
    <row r="291" spans="1:6" s="34" customFormat="1" ht="12.95" customHeight="1">
      <c r="A291" s="21" t="s">
        <v>6</v>
      </c>
      <c r="B291" s="21" t="s">
        <v>147</v>
      </c>
      <c r="C291" s="35">
        <v>1</v>
      </c>
      <c r="D291" s="21" t="s">
        <v>9</v>
      </c>
      <c r="E291" s="22">
        <v>2000000</v>
      </c>
      <c r="F291" s="33">
        <v>2000000</v>
      </c>
    </row>
    <row r="292" spans="1:6" s="34" customFormat="1" ht="12.95" customHeight="1">
      <c r="A292" s="21" t="s">
        <v>6</v>
      </c>
      <c r="B292" s="21" t="s">
        <v>147</v>
      </c>
      <c r="C292" s="35">
        <v>1</v>
      </c>
      <c r="D292" s="21" t="s">
        <v>9</v>
      </c>
      <c r="E292" s="22">
        <v>2000000</v>
      </c>
      <c r="F292" s="33">
        <v>2000000</v>
      </c>
    </row>
    <row r="293" spans="1:6" s="34" customFormat="1" ht="12.95" customHeight="1">
      <c r="A293" s="21" t="s">
        <v>6</v>
      </c>
      <c r="B293" s="21" t="s">
        <v>147</v>
      </c>
      <c r="C293" s="35">
        <v>1</v>
      </c>
      <c r="D293" s="21" t="s">
        <v>9</v>
      </c>
      <c r="E293" s="22">
        <v>2000000</v>
      </c>
      <c r="F293" s="33">
        <v>2000000</v>
      </c>
    </row>
    <row r="294" spans="1:6" s="34" customFormat="1" ht="12.95" customHeight="1">
      <c r="A294" s="21" t="s">
        <v>6</v>
      </c>
      <c r="B294" s="21" t="s">
        <v>147</v>
      </c>
      <c r="C294" s="35">
        <v>1</v>
      </c>
      <c r="D294" s="21" t="s">
        <v>9</v>
      </c>
      <c r="E294" s="22">
        <v>2000000</v>
      </c>
      <c r="F294" s="33">
        <v>2000000</v>
      </c>
    </row>
    <row r="295" spans="1:6" s="34" customFormat="1" ht="12.95" customHeight="1">
      <c r="A295" s="21" t="s">
        <v>6</v>
      </c>
      <c r="B295" s="21" t="s">
        <v>147</v>
      </c>
      <c r="C295" s="35">
        <v>1</v>
      </c>
      <c r="D295" s="21" t="s">
        <v>9</v>
      </c>
      <c r="E295" s="22">
        <v>2000000</v>
      </c>
      <c r="F295" s="33">
        <v>2000000</v>
      </c>
    </row>
    <row r="296" spans="1:6" s="34" customFormat="1" ht="12.95" customHeight="1">
      <c r="A296" s="21" t="s">
        <v>6</v>
      </c>
      <c r="B296" s="21" t="s">
        <v>147</v>
      </c>
      <c r="C296" s="35">
        <v>1</v>
      </c>
      <c r="D296" s="21" t="s">
        <v>9</v>
      </c>
      <c r="E296" s="22">
        <v>2000000</v>
      </c>
      <c r="F296" s="33">
        <v>2000000</v>
      </c>
    </row>
    <row r="297" spans="1:6" s="34" customFormat="1" ht="12.95" customHeight="1">
      <c r="A297" s="21" t="s">
        <v>6</v>
      </c>
      <c r="B297" s="21" t="s">
        <v>232</v>
      </c>
      <c r="C297" s="35">
        <v>1</v>
      </c>
      <c r="D297" s="21" t="s">
        <v>9</v>
      </c>
      <c r="E297" s="22">
        <v>75000</v>
      </c>
      <c r="F297" s="33">
        <v>75000</v>
      </c>
    </row>
    <row r="298" spans="1:6" s="34" customFormat="1" ht="12.95" customHeight="1">
      <c r="A298" s="21" t="s">
        <v>6</v>
      </c>
      <c r="B298" s="21" t="s">
        <v>232</v>
      </c>
      <c r="C298" s="35">
        <v>1</v>
      </c>
      <c r="D298" s="21" t="s">
        <v>9</v>
      </c>
      <c r="E298" s="22">
        <v>100000</v>
      </c>
      <c r="F298" s="33">
        <v>100000</v>
      </c>
    </row>
    <row r="299" spans="1:6" s="34" customFormat="1" ht="12.95" customHeight="1">
      <c r="A299" s="21" t="s">
        <v>6</v>
      </c>
      <c r="B299" s="21" t="s">
        <v>232</v>
      </c>
      <c r="C299" s="35">
        <v>1</v>
      </c>
      <c r="D299" s="21" t="s">
        <v>9</v>
      </c>
      <c r="E299" s="22">
        <v>40000</v>
      </c>
      <c r="F299" s="33">
        <v>40000</v>
      </c>
    </row>
    <row r="300" spans="1:6" s="34" customFormat="1" ht="12.95" customHeight="1">
      <c r="A300" s="21" t="s">
        <v>6</v>
      </c>
      <c r="B300" s="21" t="s">
        <v>512</v>
      </c>
      <c r="C300" s="35">
        <v>2</v>
      </c>
      <c r="D300" s="21" t="s">
        <v>394</v>
      </c>
      <c r="E300" s="22">
        <v>1200000</v>
      </c>
      <c r="F300" s="33">
        <v>2400000</v>
      </c>
    </row>
    <row r="301" spans="1:6" s="34" customFormat="1" ht="12.95" customHeight="1">
      <c r="A301" s="21" t="s">
        <v>6</v>
      </c>
      <c r="B301" s="21" t="s">
        <v>512</v>
      </c>
      <c r="C301" s="35">
        <v>2</v>
      </c>
      <c r="D301" s="21" t="s">
        <v>394</v>
      </c>
      <c r="E301" s="22">
        <v>1200000</v>
      </c>
      <c r="F301" s="33">
        <v>2400000</v>
      </c>
    </row>
    <row r="302" spans="1:6" s="34" customFormat="1" ht="12.95" customHeight="1">
      <c r="A302" s="21" t="s">
        <v>6</v>
      </c>
      <c r="B302" s="21" t="s">
        <v>512</v>
      </c>
      <c r="C302" s="35">
        <v>2</v>
      </c>
      <c r="D302" s="21" t="s">
        <v>394</v>
      </c>
      <c r="E302" s="22">
        <v>1200000</v>
      </c>
      <c r="F302" s="33">
        <v>2400000</v>
      </c>
    </row>
    <row r="303" spans="1:6" s="34" customFormat="1" ht="12.95" customHeight="1">
      <c r="A303" s="21" t="s">
        <v>6</v>
      </c>
      <c r="B303" s="21" t="s">
        <v>510</v>
      </c>
      <c r="C303" s="35">
        <v>1</v>
      </c>
      <c r="D303" s="21" t="s">
        <v>9</v>
      </c>
      <c r="E303" s="22">
        <v>1500000</v>
      </c>
      <c r="F303" s="33">
        <v>1500000</v>
      </c>
    </row>
    <row r="304" spans="1:6" s="34" customFormat="1" ht="12.95" customHeight="1">
      <c r="A304" s="21" t="s">
        <v>6</v>
      </c>
      <c r="B304" s="21" t="s">
        <v>510</v>
      </c>
      <c r="C304" s="35">
        <v>1</v>
      </c>
      <c r="D304" s="21" t="s">
        <v>9</v>
      </c>
      <c r="E304" s="22">
        <v>1200000</v>
      </c>
      <c r="F304" s="41">
        <f>+C304*E304</f>
        <v>1200000</v>
      </c>
    </row>
    <row r="305" spans="1:6" s="34" customFormat="1" ht="12.95" customHeight="1">
      <c r="A305" s="21" t="s">
        <v>6</v>
      </c>
      <c r="B305" s="21" t="s">
        <v>512</v>
      </c>
      <c r="C305" s="35">
        <v>1</v>
      </c>
      <c r="D305" s="21" t="s">
        <v>9</v>
      </c>
      <c r="E305" s="22">
        <v>450000</v>
      </c>
      <c r="F305" s="33">
        <v>450000</v>
      </c>
    </row>
    <row r="306" spans="1:6" s="34" customFormat="1" ht="12.95" customHeight="1">
      <c r="A306" s="21" t="s">
        <v>6</v>
      </c>
      <c r="B306" s="21"/>
      <c r="C306" s="35">
        <v>1</v>
      </c>
      <c r="D306" s="21" t="s">
        <v>9</v>
      </c>
      <c r="E306" s="22">
        <v>450000</v>
      </c>
      <c r="F306" s="33">
        <v>450000</v>
      </c>
    </row>
    <row r="307" spans="1:6" s="34" customFormat="1" ht="12.95" customHeight="1">
      <c r="A307" s="21" t="s">
        <v>6</v>
      </c>
      <c r="B307" s="21"/>
      <c r="C307" s="35">
        <v>1</v>
      </c>
      <c r="D307" s="21" t="s">
        <v>9</v>
      </c>
      <c r="E307" s="22">
        <v>450000</v>
      </c>
      <c r="F307" s="33">
        <v>450000</v>
      </c>
    </row>
    <row r="308" spans="1:6" s="34" customFormat="1" ht="12.95" customHeight="1">
      <c r="A308" s="21" t="s">
        <v>6</v>
      </c>
      <c r="B308" s="21"/>
      <c r="C308" s="35">
        <v>1</v>
      </c>
      <c r="D308" s="21" t="s">
        <v>9</v>
      </c>
      <c r="E308" s="22">
        <v>450000</v>
      </c>
      <c r="F308" s="33">
        <v>450000</v>
      </c>
    </row>
    <row r="309" spans="1:6" s="34" customFormat="1" ht="12.95" customHeight="1">
      <c r="A309" s="21" t="s">
        <v>6</v>
      </c>
      <c r="B309" s="21" t="s">
        <v>530</v>
      </c>
      <c r="C309" s="35">
        <v>1</v>
      </c>
      <c r="D309" s="21" t="s">
        <v>9</v>
      </c>
      <c r="E309" s="22">
        <v>4000000</v>
      </c>
      <c r="F309" s="33">
        <v>4000000</v>
      </c>
    </row>
    <row r="310" spans="1:6" s="34" customFormat="1" ht="12.95" customHeight="1">
      <c r="A310" s="21" t="s">
        <v>6</v>
      </c>
      <c r="B310" s="21" t="s">
        <v>510</v>
      </c>
      <c r="C310" s="35">
        <v>1</v>
      </c>
      <c r="D310" s="21" t="s">
        <v>9</v>
      </c>
      <c r="E310" s="22">
        <v>9360000</v>
      </c>
      <c r="F310" s="33">
        <v>9360000</v>
      </c>
    </row>
    <row r="311" spans="1:6" s="34" customFormat="1" ht="12.95" customHeight="1">
      <c r="A311" s="21" t="s">
        <v>6</v>
      </c>
      <c r="B311" s="21" t="s">
        <v>510</v>
      </c>
      <c r="C311" s="35">
        <v>1</v>
      </c>
      <c r="D311" s="21" t="s">
        <v>9</v>
      </c>
      <c r="E311" s="22">
        <v>18720000</v>
      </c>
      <c r="F311" s="33">
        <v>18720000</v>
      </c>
    </row>
    <row r="312" spans="1:6" s="34" customFormat="1" ht="12.95" customHeight="1">
      <c r="A312" s="21" t="s">
        <v>6</v>
      </c>
      <c r="B312" s="21" t="s">
        <v>510</v>
      </c>
      <c r="C312" s="35">
        <v>1</v>
      </c>
      <c r="D312" s="21" t="s">
        <v>9</v>
      </c>
      <c r="E312" s="22">
        <v>2880000</v>
      </c>
      <c r="F312" s="33">
        <v>2880000</v>
      </c>
    </row>
    <row r="313" spans="1:6" s="34" customFormat="1" ht="12.95" customHeight="1">
      <c r="A313" s="21" t="s">
        <v>6</v>
      </c>
      <c r="B313" s="21" t="s">
        <v>510</v>
      </c>
      <c r="C313" s="35">
        <v>1</v>
      </c>
      <c r="D313" s="21" t="s">
        <v>9</v>
      </c>
      <c r="E313" s="22">
        <v>7020000</v>
      </c>
      <c r="F313" s="33">
        <v>7020000</v>
      </c>
    </row>
    <row r="314" spans="1:6" s="34" customFormat="1" ht="12.95" customHeight="1">
      <c r="A314" s="21" t="s">
        <v>6</v>
      </c>
      <c r="B314" s="21" t="s">
        <v>510</v>
      </c>
      <c r="C314" s="35">
        <v>1</v>
      </c>
      <c r="D314" s="21" t="s">
        <v>9</v>
      </c>
      <c r="E314" s="22">
        <v>10530000</v>
      </c>
      <c r="F314" s="33">
        <v>10530000</v>
      </c>
    </row>
    <row r="315" spans="1:6" s="34" customFormat="1" ht="12.95" customHeight="1">
      <c r="A315" s="21" t="s">
        <v>6</v>
      </c>
      <c r="B315" s="21" t="s">
        <v>510</v>
      </c>
      <c r="C315" s="35">
        <v>1</v>
      </c>
      <c r="D315" s="21" t="s">
        <v>9</v>
      </c>
      <c r="E315" s="22">
        <v>2880000</v>
      </c>
      <c r="F315" s="33">
        <v>2880000</v>
      </c>
    </row>
    <row r="316" spans="1:6" s="34" customFormat="1" ht="12.95" customHeight="1">
      <c r="A316" s="21" t="s">
        <v>6</v>
      </c>
      <c r="B316" s="21" t="s">
        <v>510</v>
      </c>
      <c r="C316" s="35">
        <v>1</v>
      </c>
      <c r="D316" s="21" t="s">
        <v>9</v>
      </c>
      <c r="E316" s="22">
        <v>7020000</v>
      </c>
      <c r="F316" s="33">
        <v>7020000</v>
      </c>
    </row>
    <row r="317" spans="1:6" s="34" customFormat="1" ht="12.95" customHeight="1">
      <c r="A317" s="21" t="s">
        <v>6</v>
      </c>
      <c r="B317" s="21" t="s">
        <v>510</v>
      </c>
      <c r="C317" s="35">
        <v>1</v>
      </c>
      <c r="D317" s="21" t="s">
        <v>9</v>
      </c>
      <c r="E317" s="22">
        <v>1440000</v>
      </c>
      <c r="F317" s="33">
        <v>1440000</v>
      </c>
    </row>
    <row r="318" spans="1:6" s="34" customFormat="1" ht="12.95" customHeight="1">
      <c r="A318" s="21" t="s">
        <v>6</v>
      </c>
      <c r="B318" s="21" t="s">
        <v>510</v>
      </c>
      <c r="C318" s="35">
        <v>1</v>
      </c>
      <c r="D318" s="21" t="s">
        <v>9</v>
      </c>
      <c r="E318" s="22">
        <v>10530000</v>
      </c>
      <c r="F318" s="33">
        <v>10530000</v>
      </c>
    </row>
    <row r="319" spans="1:6" s="34" customFormat="1" ht="12.95" customHeight="1">
      <c r="A319" s="21" t="s">
        <v>6</v>
      </c>
      <c r="B319" s="21" t="s">
        <v>510</v>
      </c>
      <c r="C319" s="35">
        <v>1</v>
      </c>
      <c r="D319" s="21" t="s">
        <v>9</v>
      </c>
      <c r="E319" s="22">
        <v>7020000</v>
      </c>
      <c r="F319" s="33">
        <v>7020000</v>
      </c>
    </row>
    <row r="320" spans="1:6" s="34" customFormat="1" ht="12.95" customHeight="1">
      <c r="A320" s="21" t="s">
        <v>6</v>
      </c>
      <c r="B320" s="21" t="s">
        <v>510</v>
      </c>
      <c r="C320" s="35">
        <v>1</v>
      </c>
      <c r="D320" s="21" t="s">
        <v>9</v>
      </c>
      <c r="E320" s="22">
        <v>1440000</v>
      </c>
      <c r="F320" s="33">
        <v>1440000</v>
      </c>
    </row>
    <row r="321" spans="1:6" s="34" customFormat="1" ht="12.95" customHeight="1">
      <c r="A321" s="21" t="s">
        <v>6</v>
      </c>
      <c r="B321" s="21" t="s">
        <v>510</v>
      </c>
      <c r="C321" s="35">
        <v>1</v>
      </c>
      <c r="D321" s="21" t="s">
        <v>9</v>
      </c>
      <c r="E321" s="22">
        <v>10530000</v>
      </c>
      <c r="F321" s="33">
        <v>10530000</v>
      </c>
    </row>
    <row r="322" spans="1:6" s="34" customFormat="1" ht="12.95" customHeight="1">
      <c r="A322" s="21" t="s">
        <v>6</v>
      </c>
      <c r="B322" s="21" t="s">
        <v>510</v>
      </c>
      <c r="C322" s="35">
        <v>1</v>
      </c>
      <c r="D322" s="21" t="s">
        <v>9</v>
      </c>
      <c r="E322" s="22">
        <v>10530000</v>
      </c>
      <c r="F322" s="33">
        <v>10530000</v>
      </c>
    </row>
    <row r="323" spans="1:6" s="34" customFormat="1" ht="12.95" customHeight="1">
      <c r="A323" s="21" t="s">
        <v>6</v>
      </c>
      <c r="B323" s="21" t="s">
        <v>510</v>
      </c>
      <c r="C323" s="35">
        <v>1</v>
      </c>
      <c r="D323" s="21" t="s">
        <v>9</v>
      </c>
      <c r="E323" s="22">
        <v>1440000</v>
      </c>
      <c r="F323" s="33">
        <v>1440000</v>
      </c>
    </row>
    <row r="324" spans="1:6" s="34" customFormat="1" ht="12.95" customHeight="1">
      <c r="A324" s="21" t="s">
        <v>6</v>
      </c>
      <c r="B324" s="21" t="s">
        <v>510</v>
      </c>
      <c r="C324" s="35">
        <v>1</v>
      </c>
      <c r="D324" s="21" t="s">
        <v>9</v>
      </c>
      <c r="E324" s="22">
        <v>7020000</v>
      </c>
      <c r="F324" s="33">
        <v>7020000</v>
      </c>
    </row>
    <row r="325" spans="1:6" s="34" customFormat="1" ht="12.95" customHeight="1">
      <c r="A325" s="21" t="s">
        <v>6</v>
      </c>
      <c r="B325" s="21" t="s">
        <v>510</v>
      </c>
      <c r="C325" s="35">
        <v>1</v>
      </c>
      <c r="D325" s="21" t="s">
        <v>9</v>
      </c>
      <c r="E325" s="22">
        <v>10530000</v>
      </c>
      <c r="F325" s="33">
        <v>10530000</v>
      </c>
    </row>
    <row r="326" spans="1:6" s="34" customFormat="1" ht="12.95" customHeight="1">
      <c r="A326" s="21" t="s">
        <v>6</v>
      </c>
      <c r="B326" s="21" t="s">
        <v>510</v>
      </c>
      <c r="C326" s="35">
        <v>1</v>
      </c>
      <c r="D326" s="21" t="s">
        <v>9</v>
      </c>
      <c r="E326" s="22">
        <v>1440000</v>
      </c>
      <c r="F326" s="33">
        <v>1440000</v>
      </c>
    </row>
    <row r="327" spans="1:6" s="34" customFormat="1" ht="12.95" customHeight="1">
      <c r="A327" s="21" t="s">
        <v>6</v>
      </c>
      <c r="B327" s="21" t="s">
        <v>510</v>
      </c>
      <c r="C327" s="35">
        <v>1</v>
      </c>
      <c r="D327" s="21" t="s">
        <v>9</v>
      </c>
      <c r="E327" s="22">
        <v>7020000</v>
      </c>
      <c r="F327" s="33">
        <v>7020000</v>
      </c>
    </row>
    <row r="328" spans="1:6" s="34" customFormat="1" ht="12.95" customHeight="1">
      <c r="A328" s="21" t="s">
        <v>6</v>
      </c>
      <c r="B328" s="21" t="s">
        <v>226</v>
      </c>
      <c r="C328" s="35">
        <v>1</v>
      </c>
      <c r="D328" s="21" t="s">
        <v>9</v>
      </c>
      <c r="E328" s="22">
        <v>200000</v>
      </c>
      <c r="F328" s="33">
        <v>200000</v>
      </c>
    </row>
    <row r="329" spans="1:6" s="34" customFormat="1" ht="12.95" customHeight="1">
      <c r="A329" s="21" t="s">
        <v>6</v>
      </c>
      <c r="B329" s="21" t="s">
        <v>226</v>
      </c>
      <c r="C329" s="35">
        <v>1</v>
      </c>
      <c r="D329" s="21" t="s">
        <v>9</v>
      </c>
      <c r="E329" s="22">
        <v>200000</v>
      </c>
      <c r="F329" s="33">
        <v>200000</v>
      </c>
    </row>
    <row r="330" spans="1:6" s="34" customFormat="1" ht="12.95" customHeight="1">
      <c r="A330" s="21" t="s">
        <v>6</v>
      </c>
      <c r="B330" s="21" t="s">
        <v>226</v>
      </c>
      <c r="C330" s="35">
        <v>1</v>
      </c>
      <c r="D330" s="21" t="s">
        <v>9</v>
      </c>
      <c r="E330" s="22">
        <v>200000</v>
      </c>
      <c r="F330" s="33">
        <v>200000</v>
      </c>
    </row>
    <row r="331" spans="1:6" s="34" customFormat="1" ht="12.95" customHeight="1">
      <c r="A331" s="21" t="s">
        <v>6</v>
      </c>
      <c r="B331" s="21" t="s">
        <v>226</v>
      </c>
      <c r="C331" s="35">
        <v>1</v>
      </c>
      <c r="D331" s="21" t="s">
        <v>9</v>
      </c>
      <c r="E331" s="22">
        <v>200000</v>
      </c>
      <c r="F331" s="33">
        <v>200000</v>
      </c>
    </row>
    <row r="332" spans="1:6" s="34" customFormat="1" ht="12.95" customHeight="1">
      <c r="A332" s="21" t="s">
        <v>6</v>
      </c>
      <c r="B332" s="21" t="s">
        <v>226</v>
      </c>
      <c r="C332" s="35">
        <v>1</v>
      </c>
      <c r="D332" s="21" t="s">
        <v>9</v>
      </c>
      <c r="E332" s="22">
        <v>200000</v>
      </c>
      <c r="F332" s="33">
        <v>200000</v>
      </c>
    </row>
    <row r="333" spans="1:6" s="34" customFormat="1" ht="12.95" customHeight="1">
      <c r="A333" s="21" t="s">
        <v>6</v>
      </c>
      <c r="B333" s="21" t="s">
        <v>226</v>
      </c>
      <c r="C333" s="35">
        <v>1</v>
      </c>
      <c r="D333" s="21" t="s">
        <v>9</v>
      </c>
      <c r="E333" s="22">
        <v>200000</v>
      </c>
      <c r="F333" s="33">
        <v>200000</v>
      </c>
    </row>
    <row r="334" spans="1:6" s="34" customFormat="1" ht="12.95" customHeight="1">
      <c r="A334" s="21" t="s">
        <v>6</v>
      </c>
      <c r="B334" s="21" t="s">
        <v>531</v>
      </c>
      <c r="C334" s="35">
        <v>1</v>
      </c>
      <c r="D334" s="21" t="s">
        <v>9</v>
      </c>
      <c r="E334" s="22">
        <v>1000000</v>
      </c>
      <c r="F334" s="33">
        <v>1000000</v>
      </c>
    </row>
    <row r="335" spans="1:6" s="34" customFormat="1" ht="12.95" customHeight="1">
      <c r="A335" s="21" t="s">
        <v>6</v>
      </c>
      <c r="B335" s="21" t="s">
        <v>531</v>
      </c>
      <c r="C335" s="35">
        <v>1</v>
      </c>
      <c r="D335" s="21" t="s">
        <v>9</v>
      </c>
      <c r="E335" s="22">
        <v>1000000</v>
      </c>
      <c r="F335" s="33">
        <v>1000000</v>
      </c>
    </row>
    <row r="336" spans="1:6" s="34" customFormat="1" ht="12.95" customHeight="1">
      <c r="A336" s="21" t="s">
        <v>6</v>
      </c>
      <c r="B336" s="21" t="s">
        <v>531</v>
      </c>
      <c r="C336" s="35">
        <v>1</v>
      </c>
      <c r="D336" s="21" t="s">
        <v>9</v>
      </c>
      <c r="E336" s="22">
        <v>1000000</v>
      </c>
      <c r="F336" s="33">
        <v>1000000</v>
      </c>
    </row>
    <row r="337" spans="1:6" s="34" customFormat="1" ht="12.95" customHeight="1">
      <c r="A337" s="21" t="s">
        <v>6</v>
      </c>
      <c r="B337" s="21" t="s">
        <v>531</v>
      </c>
      <c r="C337" s="35">
        <v>1</v>
      </c>
      <c r="D337" s="21" t="s">
        <v>9</v>
      </c>
      <c r="E337" s="22">
        <v>1000000</v>
      </c>
      <c r="F337" s="33">
        <v>1000000</v>
      </c>
    </row>
    <row r="338" spans="1:6" s="34" customFormat="1" ht="12.95" customHeight="1">
      <c r="A338" s="21" t="s">
        <v>6</v>
      </c>
      <c r="B338" s="21" t="s">
        <v>531</v>
      </c>
      <c r="C338" s="35">
        <v>1</v>
      </c>
      <c r="D338" s="21" t="s">
        <v>9</v>
      </c>
      <c r="E338" s="22">
        <v>1000000</v>
      </c>
      <c r="F338" s="33">
        <v>1000000</v>
      </c>
    </row>
    <row r="339" spans="1:6" s="34" customFormat="1" ht="12.95" customHeight="1">
      <c r="A339" s="21" t="s">
        <v>6</v>
      </c>
      <c r="B339" s="21" t="s">
        <v>531</v>
      </c>
      <c r="C339" s="35">
        <v>1</v>
      </c>
      <c r="D339" s="21" t="s">
        <v>9</v>
      </c>
      <c r="E339" s="22">
        <v>1000000</v>
      </c>
      <c r="F339" s="33">
        <v>1000000</v>
      </c>
    </row>
    <row r="340" spans="1:6" s="34" customFormat="1" ht="12.75" customHeight="1">
      <c r="A340" s="21" t="s">
        <v>6</v>
      </c>
      <c r="B340" s="21" t="s">
        <v>510</v>
      </c>
      <c r="C340" s="35">
        <v>1</v>
      </c>
      <c r="D340" s="21" t="s">
        <v>9</v>
      </c>
      <c r="E340" s="22">
        <v>1477013</v>
      </c>
      <c r="F340" s="41">
        <f>+C340*E340</f>
        <v>1477013</v>
      </c>
    </row>
    <row r="341" spans="1:6" s="34" customFormat="1" ht="12.95" customHeight="1">
      <c r="A341" s="21" t="s">
        <v>6</v>
      </c>
      <c r="B341" s="21" t="s">
        <v>232</v>
      </c>
      <c r="C341" s="35">
        <v>1</v>
      </c>
      <c r="D341" s="21" t="s">
        <v>9</v>
      </c>
      <c r="E341" s="22">
        <v>30000</v>
      </c>
      <c r="F341" s="33">
        <v>30000</v>
      </c>
    </row>
    <row r="342" spans="1:6" s="34" customFormat="1" ht="12.95" customHeight="1">
      <c r="A342" s="21" t="s">
        <v>6</v>
      </c>
      <c r="B342" s="21" t="s">
        <v>232</v>
      </c>
      <c r="C342" s="35">
        <v>1</v>
      </c>
      <c r="D342" s="21" t="s">
        <v>9</v>
      </c>
      <c r="E342" s="22">
        <v>40000</v>
      </c>
      <c r="F342" s="33">
        <v>40000</v>
      </c>
    </row>
    <row r="343" spans="1:6" s="34" customFormat="1" ht="12.95" customHeight="1">
      <c r="A343" s="21" t="s">
        <v>6</v>
      </c>
      <c r="B343" s="21" t="s">
        <v>510</v>
      </c>
      <c r="C343" s="35">
        <v>1</v>
      </c>
      <c r="D343" s="21" t="s">
        <v>9</v>
      </c>
      <c r="E343" s="22">
        <v>1080000</v>
      </c>
      <c r="F343" s="33">
        <v>1080000</v>
      </c>
    </row>
    <row r="344" spans="1:6" s="34" customFormat="1" ht="12.95" customHeight="1">
      <c r="A344" s="25" t="s">
        <v>6</v>
      </c>
      <c r="B344" s="21" t="s">
        <v>510</v>
      </c>
      <c r="C344" s="38">
        <v>1</v>
      </c>
      <c r="D344" s="25" t="s">
        <v>9</v>
      </c>
      <c r="E344" s="26">
        <v>810000</v>
      </c>
      <c r="F344" s="33">
        <v>810000</v>
      </c>
    </row>
    <row r="345" spans="1:6" s="34" customFormat="1" ht="12.95" customHeight="1">
      <c r="A345" s="21" t="s">
        <v>6</v>
      </c>
      <c r="B345" s="21" t="s">
        <v>510</v>
      </c>
      <c r="C345" s="35">
        <v>1</v>
      </c>
      <c r="D345" s="21" t="s">
        <v>9</v>
      </c>
      <c r="E345" s="22">
        <v>360000</v>
      </c>
      <c r="F345" s="33">
        <v>360000</v>
      </c>
    </row>
    <row r="346" spans="1:6" s="34" customFormat="1" ht="12.95" customHeight="1">
      <c r="A346" s="23" t="s">
        <v>6</v>
      </c>
      <c r="B346" s="21" t="s">
        <v>510</v>
      </c>
      <c r="C346" s="32">
        <v>1</v>
      </c>
      <c r="D346" s="23" t="s">
        <v>9</v>
      </c>
      <c r="E346" s="24">
        <v>1080000</v>
      </c>
      <c r="F346" s="33">
        <v>1080000</v>
      </c>
    </row>
    <row r="347" spans="1:6" s="34" customFormat="1" ht="12.95" customHeight="1">
      <c r="A347" s="21" t="s">
        <v>6</v>
      </c>
      <c r="B347" s="21" t="s">
        <v>510</v>
      </c>
      <c r="C347" s="35">
        <v>1</v>
      </c>
      <c r="D347" s="21" t="s">
        <v>9</v>
      </c>
      <c r="E347" s="22">
        <v>1440000</v>
      </c>
      <c r="F347" s="33">
        <v>1440000</v>
      </c>
    </row>
    <row r="348" spans="1:6" s="34" customFormat="1" ht="12.95" customHeight="1">
      <c r="A348" s="21" t="s">
        <v>6</v>
      </c>
      <c r="B348" s="21" t="s">
        <v>510</v>
      </c>
      <c r="C348" s="35">
        <v>1</v>
      </c>
      <c r="D348" s="21" t="s">
        <v>9</v>
      </c>
      <c r="E348" s="22">
        <v>810000</v>
      </c>
      <c r="F348" s="33">
        <v>810000</v>
      </c>
    </row>
    <row r="349" spans="1:6" s="34" customFormat="1" ht="12.95" customHeight="1">
      <c r="A349" s="21" t="s">
        <v>6</v>
      </c>
      <c r="B349" s="21" t="s">
        <v>510</v>
      </c>
      <c r="C349" s="35">
        <v>1</v>
      </c>
      <c r="D349" s="21" t="s">
        <v>9</v>
      </c>
      <c r="E349" s="22">
        <v>360000</v>
      </c>
      <c r="F349" s="33">
        <v>360000</v>
      </c>
    </row>
    <row r="350" spans="1:6" s="34" customFormat="1" ht="12.95" customHeight="1">
      <c r="A350" s="21" t="s">
        <v>6</v>
      </c>
      <c r="B350" s="21" t="s">
        <v>510</v>
      </c>
      <c r="C350" s="35">
        <v>1</v>
      </c>
      <c r="D350" s="21" t="s">
        <v>9</v>
      </c>
      <c r="E350" s="22">
        <v>360000</v>
      </c>
      <c r="F350" s="33">
        <v>360000</v>
      </c>
    </row>
    <row r="351" spans="1:6" s="34" customFormat="1" ht="12.95" customHeight="1">
      <c r="A351" s="21" t="s">
        <v>6</v>
      </c>
      <c r="B351" s="21" t="s">
        <v>510</v>
      </c>
      <c r="C351" s="35">
        <v>1</v>
      </c>
      <c r="D351" s="21" t="s">
        <v>9</v>
      </c>
      <c r="E351" s="22">
        <v>3240000</v>
      </c>
      <c r="F351" s="33">
        <v>3240000</v>
      </c>
    </row>
    <row r="352" spans="1:6" s="34" customFormat="1" ht="12.95" customHeight="1">
      <c r="A352" s="21" t="s">
        <v>6</v>
      </c>
      <c r="B352" s="21" t="s">
        <v>510</v>
      </c>
      <c r="C352" s="35">
        <v>1</v>
      </c>
      <c r="D352" s="21" t="s">
        <v>9</v>
      </c>
      <c r="E352" s="22">
        <v>1080000</v>
      </c>
      <c r="F352" s="33">
        <v>1080000</v>
      </c>
    </row>
    <row r="353" spans="1:6" s="34" customFormat="1" ht="12.95" customHeight="1">
      <c r="A353" s="21" t="s">
        <v>6</v>
      </c>
      <c r="B353" s="21" t="s">
        <v>510</v>
      </c>
      <c r="C353" s="35">
        <v>1</v>
      </c>
      <c r="D353" s="21" t="s">
        <v>9</v>
      </c>
      <c r="E353" s="22">
        <v>360000</v>
      </c>
      <c r="F353" s="33">
        <v>360000</v>
      </c>
    </row>
    <row r="354" spans="1:6" s="34" customFormat="1" ht="12.95" customHeight="1">
      <c r="A354" s="21" t="s">
        <v>6</v>
      </c>
      <c r="B354" s="21" t="s">
        <v>510</v>
      </c>
      <c r="C354" s="35">
        <v>1</v>
      </c>
      <c r="D354" s="21" t="s">
        <v>9</v>
      </c>
      <c r="E354" s="22">
        <v>360000</v>
      </c>
      <c r="F354" s="33">
        <v>360000</v>
      </c>
    </row>
    <row r="355" spans="1:6" s="34" customFormat="1" ht="12.95" customHeight="1">
      <c r="A355" s="21" t="s">
        <v>6</v>
      </c>
      <c r="B355" s="21" t="s">
        <v>510</v>
      </c>
      <c r="C355" s="35">
        <v>1</v>
      </c>
      <c r="D355" s="21" t="s">
        <v>9</v>
      </c>
      <c r="E355" s="22">
        <v>360000</v>
      </c>
      <c r="F355" s="33">
        <v>360000</v>
      </c>
    </row>
    <row r="356" spans="1:6" s="34" customFormat="1" ht="12.95" customHeight="1">
      <c r="A356" s="21" t="s">
        <v>6</v>
      </c>
      <c r="B356" s="21" t="s">
        <v>510</v>
      </c>
      <c r="C356" s="35">
        <v>1</v>
      </c>
      <c r="D356" s="21" t="s">
        <v>9</v>
      </c>
      <c r="E356" s="22">
        <v>360000</v>
      </c>
      <c r="F356" s="33">
        <v>360000</v>
      </c>
    </row>
    <row r="357" spans="1:6" s="34" customFormat="1" ht="12.95" customHeight="1">
      <c r="A357" s="21" t="s">
        <v>6</v>
      </c>
      <c r="B357" s="21" t="s">
        <v>510</v>
      </c>
      <c r="C357" s="35">
        <v>1</v>
      </c>
      <c r="D357" s="21" t="s">
        <v>9</v>
      </c>
      <c r="E357" s="22">
        <v>180000</v>
      </c>
      <c r="F357" s="33">
        <v>180000</v>
      </c>
    </row>
    <row r="358" spans="1:6" s="34" customFormat="1" ht="12.95" customHeight="1">
      <c r="A358" s="21" t="s">
        <v>6</v>
      </c>
      <c r="B358" s="21" t="s">
        <v>510</v>
      </c>
      <c r="C358" s="35">
        <v>1</v>
      </c>
      <c r="D358" s="21" t="s">
        <v>9</v>
      </c>
      <c r="E358" s="22">
        <v>180000</v>
      </c>
      <c r="F358" s="33">
        <v>180000</v>
      </c>
    </row>
    <row r="359" spans="1:6" s="34" customFormat="1" ht="12.95" customHeight="1">
      <c r="A359" s="21" t="s">
        <v>6</v>
      </c>
      <c r="B359" s="21" t="s">
        <v>510</v>
      </c>
      <c r="C359" s="35">
        <v>1</v>
      </c>
      <c r="D359" s="21" t="s">
        <v>9</v>
      </c>
      <c r="E359" s="22">
        <v>180000</v>
      </c>
      <c r="F359" s="33">
        <v>180000</v>
      </c>
    </row>
    <row r="360" spans="1:6" s="34" customFormat="1" ht="12.95" customHeight="1">
      <c r="A360" s="21" t="s">
        <v>6</v>
      </c>
      <c r="B360" s="21" t="s">
        <v>510</v>
      </c>
      <c r="C360" s="35">
        <v>1</v>
      </c>
      <c r="D360" s="21" t="s">
        <v>9</v>
      </c>
      <c r="E360" s="22">
        <v>180000</v>
      </c>
      <c r="F360" s="33">
        <v>180000</v>
      </c>
    </row>
    <row r="361" spans="1:6" s="34" customFormat="1" ht="12.95" customHeight="1">
      <c r="A361" s="21" t="s">
        <v>6</v>
      </c>
      <c r="B361" s="21" t="s">
        <v>510</v>
      </c>
      <c r="C361" s="35">
        <v>1</v>
      </c>
      <c r="D361" s="21" t="s">
        <v>9</v>
      </c>
      <c r="E361" s="22">
        <v>360000</v>
      </c>
      <c r="F361" s="33">
        <v>360000</v>
      </c>
    </row>
    <row r="362" spans="1:6" s="34" customFormat="1" ht="12.95" customHeight="1">
      <c r="A362" s="21" t="s">
        <v>6</v>
      </c>
      <c r="B362" s="21" t="s">
        <v>510</v>
      </c>
      <c r="C362" s="35">
        <v>1</v>
      </c>
      <c r="D362" s="21" t="s">
        <v>9</v>
      </c>
      <c r="E362" s="22">
        <v>180000</v>
      </c>
      <c r="F362" s="33">
        <v>180000</v>
      </c>
    </row>
    <row r="363" spans="1:6" s="34" customFormat="1" ht="12.95" customHeight="1">
      <c r="A363" s="21" t="s">
        <v>6</v>
      </c>
      <c r="B363" s="21" t="s">
        <v>510</v>
      </c>
      <c r="C363" s="35">
        <v>1</v>
      </c>
      <c r="D363" s="21" t="s">
        <v>9</v>
      </c>
      <c r="E363" s="22">
        <v>180000</v>
      </c>
      <c r="F363" s="33">
        <v>180000</v>
      </c>
    </row>
    <row r="364" spans="1:6" s="34" customFormat="1" ht="12.95" customHeight="1">
      <c r="A364" s="21" t="s">
        <v>6</v>
      </c>
      <c r="B364" s="21" t="s">
        <v>510</v>
      </c>
      <c r="C364" s="35">
        <v>1</v>
      </c>
      <c r="D364" s="21" t="s">
        <v>9</v>
      </c>
      <c r="E364" s="22">
        <v>180000</v>
      </c>
      <c r="F364" s="33">
        <v>180000</v>
      </c>
    </row>
    <row r="365" spans="1:6" s="34" customFormat="1" ht="12.95" customHeight="1">
      <c r="A365" s="21" t="s">
        <v>6</v>
      </c>
      <c r="B365" s="21" t="s">
        <v>510</v>
      </c>
      <c r="C365" s="35">
        <v>1</v>
      </c>
      <c r="D365" s="21" t="s">
        <v>9</v>
      </c>
      <c r="E365" s="22">
        <v>360000</v>
      </c>
      <c r="F365" s="33">
        <v>360000</v>
      </c>
    </row>
    <row r="366" spans="1:6" s="34" customFormat="1" ht="12.95" customHeight="1">
      <c r="A366" s="21" t="s">
        <v>6</v>
      </c>
      <c r="B366" s="21" t="s">
        <v>510</v>
      </c>
      <c r="C366" s="35">
        <v>1</v>
      </c>
      <c r="D366" s="21" t="s">
        <v>9</v>
      </c>
      <c r="E366" s="22">
        <v>720000</v>
      </c>
      <c r="F366" s="33">
        <v>720000</v>
      </c>
    </row>
    <row r="367" spans="1:6" s="34" customFormat="1" ht="12.95" customHeight="1">
      <c r="A367" s="21" t="s">
        <v>6</v>
      </c>
      <c r="B367" s="21" t="s">
        <v>510</v>
      </c>
      <c r="C367" s="35">
        <v>1</v>
      </c>
      <c r="D367" s="21" t="s">
        <v>9</v>
      </c>
      <c r="E367" s="22">
        <v>180000</v>
      </c>
      <c r="F367" s="33">
        <v>180000</v>
      </c>
    </row>
    <row r="368" spans="1:6" s="34" customFormat="1" ht="12.95" customHeight="1">
      <c r="A368" s="21" t="s">
        <v>6</v>
      </c>
      <c r="B368" s="21" t="s">
        <v>510</v>
      </c>
      <c r="C368" s="35">
        <v>1</v>
      </c>
      <c r="D368" s="21" t="s">
        <v>9</v>
      </c>
      <c r="E368" s="22">
        <v>180000</v>
      </c>
      <c r="F368" s="33">
        <v>180000</v>
      </c>
    </row>
    <row r="369" spans="1:6" s="34" customFormat="1" ht="12.95" customHeight="1">
      <c r="A369" s="21" t="s">
        <v>6</v>
      </c>
      <c r="B369" s="21" t="s">
        <v>510</v>
      </c>
      <c r="C369" s="35">
        <v>1</v>
      </c>
      <c r="D369" s="21" t="s">
        <v>9</v>
      </c>
      <c r="E369" s="22">
        <v>720000</v>
      </c>
      <c r="F369" s="33">
        <v>720000</v>
      </c>
    </row>
    <row r="370" spans="1:6" s="34" customFormat="1" ht="12.95" customHeight="1">
      <c r="A370" s="21" t="s">
        <v>6</v>
      </c>
      <c r="B370" s="21" t="s">
        <v>510</v>
      </c>
      <c r="C370" s="35">
        <v>1</v>
      </c>
      <c r="D370" s="21" t="s">
        <v>9</v>
      </c>
      <c r="E370" s="22">
        <v>180000</v>
      </c>
      <c r="F370" s="33">
        <v>180000</v>
      </c>
    </row>
    <row r="371" spans="1:6" s="34" customFormat="1" ht="12.95" customHeight="1">
      <c r="A371" s="21" t="s">
        <v>6</v>
      </c>
      <c r="B371" s="21" t="s">
        <v>510</v>
      </c>
      <c r="C371" s="35">
        <v>1</v>
      </c>
      <c r="D371" s="21" t="s">
        <v>9</v>
      </c>
      <c r="E371" s="22">
        <v>180000</v>
      </c>
      <c r="F371" s="33">
        <v>180000</v>
      </c>
    </row>
    <row r="372" spans="1:6" s="34" customFormat="1" ht="12.95" customHeight="1">
      <c r="A372" s="21" t="s">
        <v>6</v>
      </c>
      <c r="B372" s="21" t="s">
        <v>510</v>
      </c>
      <c r="C372" s="35">
        <v>1</v>
      </c>
      <c r="D372" s="21" t="s">
        <v>9</v>
      </c>
      <c r="E372" s="22">
        <v>720000</v>
      </c>
      <c r="F372" s="33">
        <v>720000</v>
      </c>
    </row>
    <row r="373" spans="1:6" s="34" customFormat="1" ht="12.95" customHeight="1">
      <c r="A373" s="21" t="s">
        <v>6</v>
      </c>
      <c r="B373" s="21" t="s">
        <v>510</v>
      </c>
      <c r="C373" s="35">
        <v>1</v>
      </c>
      <c r="D373" s="21" t="s">
        <v>9</v>
      </c>
      <c r="E373" s="22">
        <v>360000</v>
      </c>
      <c r="F373" s="33">
        <v>360000</v>
      </c>
    </row>
    <row r="374" spans="1:6" s="34" customFormat="1" ht="12.95" customHeight="1">
      <c r="A374" s="21" t="s">
        <v>6</v>
      </c>
      <c r="B374" s="21" t="s">
        <v>510</v>
      </c>
      <c r="C374" s="35">
        <v>1</v>
      </c>
      <c r="D374" s="21" t="s">
        <v>9</v>
      </c>
      <c r="E374" s="22">
        <v>180000</v>
      </c>
      <c r="F374" s="33">
        <v>180000</v>
      </c>
    </row>
    <row r="375" spans="1:6" s="34" customFormat="1" ht="12.95" customHeight="1">
      <c r="A375" s="21" t="s">
        <v>6</v>
      </c>
      <c r="B375" s="21" t="s">
        <v>510</v>
      </c>
      <c r="C375" s="35">
        <v>1</v>
      </c>
      <c r="D375" s="21" t="s">
        <v>9</v>
      </c>
      <c r="E375" s="22">
        <v>720000</v>
      </c>
      <c r="F375" s="33">
        <v>720000</v>
      </c>
    </row>
    <row r="376" spans="1:6" s="34" customFormat="1" ht="12.95" customHeight="1">
      <c r="A376" s="21" t="s">
        <v>6</v>
      </c>
      <c r="B376" s="21" t="s">
        <v>510</v>
      </c>
      <c r="C376" s="35">
        <v>1</v>
      </c>
      <c r="D376" s="21" t="s">
        <v>9</v>
      </c>
      <c r="E376" s="22">
        <v>810000</v>
      </c>
      <c r="F376" s="33">
        <v>810000</v>
      </c>
    </row>
    <row r="377" spans="1:6" s="34" customFormat="1" ht="12.95" customHeight="1">
      <c r="A377" s="21" t="s">
        <v>6</v>
      </c>
      <c r="B377" s="21" t="s">
        <v>510</v>
      </c>
      <c r="C377" s="35">
        <v>1</v>
      </c>
      <c r="D377" s="21" t="s">
        <v>9</v>
      </c>
      <c r="E377" s="22">
        <v>720000</v>
      </c>
      <c r="F377" s="33">
        <v>720000</v>
      </c>
    </row>
    <row r="378" spans="1:6" s="34" customFormat="1" ht="12.95" customHeight="1">
      <c r="A378" s="21" t="s">
        <v>6</v>
      </c>
      <c r="B378" s="21" t="s">
        <v>510</v>
      </c>
      <c r="C378" s="35">
        <v>1</v>
      </c>
      <c r="D378" s="21" t="s">
        <v>9</v>
      </c>
      <c r="E378" s="22">
        <v>360000</v>
      </c>
      <c r="F378" s="33">
        <v>360000</v>
      </c>
    </row>
    <row r="379" spans="1:6" s="34" customFormat="1" ht="12.95" customHeight="1">
      <c r="A379" s="21" t="s">
        <v>6</v>
      </c>
      <c r="B379" s="21" t="s">
        <v>510</v>
      </c>
      <c r="C379" s="35">
        <v>1</v>
      </c>
      <c r="D379" s="21" t="s">
        <v>9</v>
      </c>
      <c r="E379" s="22">
        <v>720000</v>
      </c>
      <c r="F379" s="33">
        <v>720000</v>
      </c>
    </row>
    <row r="380" spans="1:6" s="34" customFormat="1" ht="12.95" customHeight="1">
      <c r="A380" s="21" t="s">
        <v>6</v>
      </c>
      <c r="B380" s="21" t="s">
        <v>510</v>
      </c>
      <c r="C380" s="35">
        <v>1</v>
      </c>
      <c r="D380" s="21" t="s">
        <v>9</v>
      </c>
      <c r="E380" s="22">
        <v>360000</v>
      </c>
      <c r="F380" s="33">
        <v>360000</v>
      </c>
    </row>
    <row r="381" spans="1:6" s="34" customFormat="1" ht="12.95" customHeight="1">
      <c r="A381" s="21" t="s">
        <v>6</v>
      </c>
      <c r="B381" s="21" t="s">
        <v>510</v>
      </c>
      <c r="C381" s="35">
        <v>1</v>
      </c>
      <c r="D381" s="21" t="s">
        <v>9</v>
      </c>
      <c r="E381" s="22">
        <v>360000</v>
      </c>
      <c r="F381" s="33">
        <v>360000</v>
      </c>
    </row>
    <row r="382" spans="1:6" s="34" customFormat="1" ht="12.95" customHeight="1">
      <c r="A382" s="21" t="s">
        <v>6</v>
      </c>
      <c r="B382" s="21" t="s">
        <v>510</v>
      </c>
      <c r="C382" s="35">
        <v>1</v>
      </c>
      <c r="D382" s="21" t="s">
        <v>9</v>
      </c>
      <c r="E382" s="22">
        <v>1620000</v>
      </c>
      <c r="F382" s="33">
        <v>1620000</v>
      </c>
    </row>
    <row r="383" spans="1:6" s="34" customFormat="1" ht="12.95" customHeight="1">
      <c r="A383" s="21" t="s">
        <v>6</v>
      </c>
      <c r="B383" s="21" t="s">
        <v>510</v>
      </c>
      <c r="C383" s="35">
        <v>1</v>
      </c>
      <c r="D383" s="21" t="s">
        <v>9</v>
      </c>
      <c r="E383" s="22">
        <v>720000</v>
      </c>
      <c r="F383" s="33">
        <v>720000</v>
      </c>
    </row>
    <row r="384" spans="1:6" s="34" customFormat="1" ht="12.95" customHeight="1">
      <c r="A384" s="21" t="s">
        <v>6</v>
      </c>
      <c r="B384" s="21" t="s">
        <v>510</v>
      </c>
      <c r="C384" s="35">
        <v>1</v>
      </c>
      <c r="D384" s="21" t="s">
        <v>9</v>
      </c>
      <c r="E384" s="22">
        <v>180000</v>
      </c>
      <c r="F384" s="33">
        <v>180000</v>
      </c>
    </row>
    <row r="385" spans="1:6" s="34" customFormat="1" ht="12.95" customHeight="1">
      <c r="A385" s="21" t="s">
        <v>6</v>
      </c>
      <c r="B385" s="21" t="s">
        <v>510</v>
      </c>
      <c r="C385" s="35">
        <v>1</v>
      </c>
      <c r="D385" s="21" t="s">
        <v>9</v>
      </c>
      <c r="E385" s="22">
        <v>180000</v>
      </c>
      <c r="F385" s="33">
        <v>180000</v>
      </c>
    </row>
    <row r="386" spans="1:6" s="34" customFormat="1" ht="12.95" customHeight="1">
      <c r="A386" s="21" t="s">
        <v>6</v>
      </c>
      <c r="B386" s="21" t="s">
        <v>510</v>
      </c>
      <c r="C386" s="35">
        <v>1</v>
      </c>
      <c r="D386" s="21" t="s">
        <v>9</v>
      </c>
      <c r="E386" s="22">
        <v>720000</v>
      </c>
      <c r="F386" s="33">
        <v>720000</v>
      </c>
    </row>
    <row r="387" spans="1:6" s="34" customFormat="1" ht="12.95" customHeight="1">
      <c r="A387" s="21" t="s">
        <v>6</v>
      </c>
      <c r="B387" s="21" t="s">
        <v>510</v>
      </c>
      <c r="C387" s="35">
        <v>1</v>
      </c>
      <c r="D387" s="21" t="s">
        <v>9</v>
      </c>
      <c r="E387" s="22">
        <v>180000</v>
      </c>
      <c r="F387" s="33">
        <v>180000</v>
      </c>
    </row>
    <row r="388" spans="1:6" s="34" customFormat="1" ht="12.95" customHeight="1">
      <c r="A388" s="21" t="s">
        <v>6</v>
      </c>
      <c r="B388" s="21" t="s">
        <v>510</v>
      </c>
      <c r="C388" s="35">
        <v>1</v>
      </c>
      <c r="D388" s="21" t="s">
        <v>9</v>
      </c>
      <c r="E388" s="22">
        <v>360000</v>
      </c>
      <c r="F388" s="33">
        <v>360000</v>
      </c>
    </row>
    <row r="389" spans="1:6" s="34" customFormat="1" ht="12.95" customHeight="1">
      <c r="A389" s="21" t="s">
        <v>6</v>
      </c>
      <c r="B389" s="21" t="s">
        <v>510</v>
      </c>
      <c r="C389" s="35">
        <v>1</v>
      </c>
      <c r="D389" s="21" t="s">
        <v>9</v>
      </c>
      <c r="E389" s="22">
        <v>180000</v>
      </c>
      <c r="F389" s="33">
        <v>180000</v>
      </c>
    </row>
    <row r="390" spans="1:6" s="34" customFormat="1" ht="12.95" customHeight="1">
      <c r="A390" s="21" t="s">
        <v>6</v>
      </c>
      <c r="B390" s="21" t="s">
        <v>510</v>
      </c>
      <c r="C390" s="35">
        <v>1</v>
      </c>
      <c r="D390" s="21" t="s">
        <v>9</v>
      </c>
      <c r="E390" s="22">
        <v>180000</v>
      </c>
      <c r="F390" s="33">
        <v>180000</v>
      </c>
    </row>
    <row r="391" spans="1:6" s="34" customFormat="1" ht="12.95" customHeight="1">
      <c r="A391" s="21" t="s">
        <v>6</v>
      </c>
      <c r="B391" s="21" t="s">
        <v>510</v>
      </c>
      <c r="C391" s="35">
        <v>1</v>
      </c>
      <c r="D391" s="21" t="s">
        <v>9</v>
      </c>
      <c r="E391" s="22">
        <v>720000</v>
      </c>
      <c r="F391" s="33">
        <v>720000</v>
      </c>
    </row>
    <row r="392" spans="1:6" s="34" customFormat="1" ht="12.95" customHeight="1">
      <c r="A392" s="21" t="s">
        <v>6</v>
      </c>
      <c r="B392" s="21" t="s">
        <v>510</v>
      </c>
      <c r="C392" s="35">
        <v>1</v>
      </c>
      <c r="D392" s="21" t="s">
        <v>9</v>
      </c>
      <c r="E392" s="22">
        <v>360000</v>
      </c>
      <c r="F392" s="33">
        <v>360000</v>
      </c>
    </row>
    <row r="393" spans="1:6" s="34" customFormat="1" ht="12.95" customHeight="1">
      <c r="A393" s="21" t="s">
        <v>6</v>
      </c>
      <c r="B393" s="21" t="s">
        <v>510</v>
      </c>
      <c r="C393" s="35">
        <v>1</v>
      </c>
      <c r="D393" s="21" t="s">
        <v>9</v>
      </c>
      <c r="E393" s="22">
        <v>180000</v>
      </c>
      <c r="F393" s="33">
        <v>180000</v>
      </c>
    </row>
    <row r="394" spans="1:6" s="34" customFormat="1" ht="12.95" customHeight="1">
      <c r="A394" s="21" t="s">
        <v>6</v>
      </c>
      <c r="B394" s="21" t="s">
        <v>510</v>
      </c>
      <c r="C394" s="35">
        <v>1</v>
      </c>
      <c r="D394" s="21" t="s">
        <v>9</v>
      </c>
      <c r="E394" s="22">
        <v>180000</v>
      </c>
      <c r="F394" s="33">
        <v>180000</v>
      </c>
    </row>
    <row r="395" spans="1:6" s="34" customFormat="1" ht="12.95" customHeight="1">
      <c r="A395" s="21" t="s">
        <v>6</v>
      </c>
      <c r="B395" s="21" t="s">
        <v>510</v>
      </c>
      <c r="C395" s="35">
        <v>1</v>
      </c>
      <c r="D395" s="21" t="s">
        <v>9</v>
      </c>
      <c r="E395" s="22">
        <v>720000</v>
      </c>
      <c r="F395" s="33">
        <v>720000</v>
      </c>
    </row>
    <row r="396" spans="1:6" s="34" customFormat="1" ht="12.95" customHeight="1">
      <c r="A396" s="21" t="s">
        <v>6</v>
      </c>
      <c r="B396" s="21" t="s">
        <v>510</v>
      </c>
      <c r="C396" s="35">
        <v>1</v>
      </c>
      <c r="D396" s="21" t="s">
        <v>9</v>
      </c>
      <c r="E396" s="22">
        <v>180000</v>
      </c>
      <c r="F396" s="33">
        <v>180000</v>
      </c>
    </row>
    <row r="397" spans="1:6" s="34" customFormat="1" ht="12.95" customHeight="1">
      <c r="A397" s="21" t="s">
        <v>6</v>
      </c>
      <c r="B397" s="21" t="s">
        <v>510</v>
      </c>
      <c r="C397" s="35">
        <v>1</v>
      </c>
      <c r="D397" s="21" t="s">
        <v>9</v>
      </c>
      <c r="E397" s="22">
        <v>180000</v>
      </c>
      <c r="F397" s="33">
        <v>180000</v>
      </c>
    </row>
    <row r="398" spans="1:6" s="34" customFormat="1" ht="12.95" customHeight="1">
      <c r="A398" s="21" t="s">
        <v>6</v>
      </c>
      <c r="B398" s="21" t="s">
        <v>510</v>
      </c>
      <c r="C398" s="35">
        <v>1</v>
      </c>
      <c r="D398" s="21" t="s">
        <v>9</v>
      </c>
      <c r="E398" s="22">
        <v>360000</v>
      </c>
      <c r="F398" s="33">
        <v>360000</v>
      </c>
    </row>
    <row r="399" spans="1:6" s="34" customFormat="1" ht="12.95" customHeight="1">
      <c r="A399" s="21" t="s">
        <v>6</v>
      </c>
      <c r="B399" s="21" t="s">
        <v>510</v>
      </c>
      <c r="C399" s="35">
        <v>1</v>
      </c>
      <c r="D399" s="21" t="s">
        <v>9</v>
      </c>
      <c r="E399" s="22">
        <v>360000</v>
      </c>
      <c r="F399" s="33">
        <v>360000</v>
      </c>
    </row>
    <row r="400" spans="1:6" s="34" customFormat="1" ht="12.95" customHeight="1">
      <c r="A400" s="21" t="s">
        <v>6</v>
      </c>
      <c r="B400" s="21" t="s">
        <v>510</v>
      </c>
      <c r="C400" s="35">
        <v>1</v>
      </c>
      <c r="D400" s="21" t="s">
        <v>9</v>
      </c>
      <c r="E400" s="22">
        <v>180000</v>
      </c>
      <c r="F400" s="33">
        <v>180000</v>
      </c>
    </row>
    <row r="401" spans="1:6" s="34" customFormat="1" ht="12.95" customHeight="1">
      <c r="A401" s="21" t="s">
        <v>6</v>
      </c>
      <c r="B401" s="21" t="s">
        <v>510</v>
      </c>
      <c r="C401" s="35">
        <v>1</v>
      </c>
      <c r="D401" s="21" t="s">
        <v>9</v>
      </c>
      <c r="E401" s="22">
        <v>180000</v>
      </c>
      <c r="F401" s="33">
        <v>180000</v>
      </c>
    </row>
    <row r="402" spans="1:6" s="34" customFormat="1" ht="12.95" customHeight="1">
      <c r="A402" s="21" t="s">
        <v>6</v>
      </c>
      <c r="B402" s="21" t="s">
        <v>510</v>
      </c>
      <c r="C402" s="35">
        <v>1</v>
      </c>
      <c r="D402" s="21" t="s">
        <v>9</v>
      </c>
      <c r="E402" s="22">
        <v>180000</v>
      </c>
      <c r="F402" s="33">
        <v>180000</v>
      </c>
    </row>
    <row r="403" spans="1:6" s="34" customFormat="1" ht="12.95" customHeight="1">
      <c r="A403" s="21" t="s">
        <v>6</v>
      </c>
      <c r="B403" s="21" t="s">
        <v>510</v>
      </c>
      <c r="C403" s="35">
        <v>1</v>
      </c>
      <c r="D403" s="21" t="s">
        <v>9</v>
      </c>
      <c r="E403" s="22">
        <v>180000</v>
      </c>
      <c r="F403" s="33">
        <v>180000</v>
      </c>
    </row>
    <row r="404" spans="1:6" s="34" customFormat="1" ht="12.95" customHeight="1">
      <c r="A404" s="21" t="s">
        <v>6</v>
      </c>
      <c r="B404" s="21" t="s">
        <v>510</v>
      </c>
      <c r="C404" s="35">
        <v>1</v>
      </c>
      <c r="D404" s="21" t="s">
        <v>9</v>
      </c>
      <c r="E404" s="22">
        <v>180000</v>
      </c>
      <c r="F404" s="33">
        <v>180000</v>
      </c>
    </row>
    <row r="405" spans="1:6" s="34" customFormat="1" ht="12.95" customHeight="1">
      <c r="A405" s="21" t="s">
        <v>6</v>
      </c>
      <c r="B405" s="21" t="s">
        <v>510</v>
      </c>
      <c r="C405" s="35">
        <v>1</v>
      </c>
      <c r="D405" s="21" t="s">
        <v>9</v>
      </c>
      <c r="E405" s="22">
        <v>720000</v>
      </c>
      <c r="F405" s="33">
        <v>720000</v>
      </c>
    </row>
    <row r="406" spans="1:6" s="34" customFormat="1" ht="12.95" customHeight="1">
      <c r="A406" s="21" t="s">
        <v>6</v>
      </c>
      <c r="B406" s="21" t="s">
        <v>510</v>
      </c>
      <c r="C406" s="35">
        <v>1</v>
      </c>
      <c r="D406" s="21" t="s">
        <v>9</v>
      </c>
      <c r="E406" s="22">
        <v>360000</v>
      </c>
      <c r="F406" s="33">
        <v>360000</v>
      </c>
    </row>
    <row r="407" spans="1:6" s="34" customFormat="1" ht="12.95" customHeight="1">
      <c r="A407" s="21" t="s">
        <v>6</v>
      </c>
      <c r="B407" s="21" t="s">
        <v>510</v>
      </c>
      <c r="C407" s="35">
        <v>1</v>
      </c>
      <c r="D407" s="21" t="s">
        <v>9</v>
      </c>
      <c r="E407" s="22">
        <v>180000</v>
      </c>
      <c r="F407" s="33">
        <v>180000</v>
      </c>
    </row>
    <row r="408" spans="1:6" s="34" customFormat="1" ht="12.95" customHeight="1">
      <c r="A408" s="21" t="s">
        <v>6</v>
      </c>
      <c r="B408" s="21" t="s">
        <v>510</v>
      </c>
      <c r="C408" s="35">
        <v>1</v>
      </c>
      <c r="D408" s="21" t="s">
        <v>9</v>
      </c>
      <c r="E408" s="22">
        <v>180000</v>
      </c>
      <c r="F408" s="33">
        <v>180000</v>
      </c>
    </row>
    <row r="409" spans="1:6" s="34" customFormat="1" ht="12.95" customHeight="1">
      <c r="A409" s="21" t="s">
        <v>6</v>
      </c>
      <c r="B409" s="21" t="s">
        <v>510</v>
      </c>
      <c r="C409" s="35">
        <v>1</v>
      </c>
      <c r="D409" s="21" t="s">
        <v>9</v>
      </c>
      <c r="E409" s="22">
        <v>360000</v>
      </c>
      <c r="F409" s="33">
        <v>360000</v>
      </c>
    </row>
    <row r="410" spans="1:6" s="34" customFormat="1" ht="12.95" customHeight="1">
      <c r="A410" s="21" t="s">
        <v>6</v>
      </c>
      <c r="B410" s="21" t="s">
        <v>510</v>
      </c>
      <c r="C410" s="35">
        <v>1</v>
      </c>
      <c r="D410" s="21" t="s">
        <v>9</v>
      </c>
      <c r="E410" s="22">
        <v>180000</v>
      </c>
      <c r="F410" s="33">
        <v>180000</v>
      </c>
    </row>
    <row r="411" spans="1:6" s="34" customFormat="1" ht="12.95" customHeight="1">
      <c r="A411" s="21" t="s">
        <v>6</v>
      </c>
      <c r="B411" s="21" t="s">
        <v>527</v>
      </c>
      <c r="C411" s="35">
        <v>1</v>
      </c>
      <c r="D411" s="21" t="s">
        <v>9</v>
      </c>
      <c r="E411" s="22">
        <v>3750000</v>
      </c>
      <c r="F411" s="33">
        <v>3750000</v>
      </c>
    </row>
    <row r="412" spans="1:6" s="34" customFormat="1" ht="12.95" customHeight="1">
      <c r="A412" s="21" t="s">
        <v>6</v>
      </c>
      <c r="B412" s="21" t="s">
        <v>527</v>
      </c>
      <c r="C412" s="35">
        <v>1</v>
      </c>
      <c r="D412" s="21" t="s">
        <v>9</v>
      </c>
      <c r="E412" s="22">
        <v>4500000</v>
      </c>
      <c r="F412" s="33">
        <v>4500000</v>
      </c>
    </row>
    <row r="413" spans="1:6" s="34" customFormat="1" ht="12.95" customHeight="1">
      <c r="A413" s="21" t="s">
        <v>6</v>
      </c>
      <c r="B413" s="21" t="s">
        <v>527</v>
      </c>
      <c r="C413" s="35">
        <v>1</v>
      </c>
      <c r="D413" s="21" t="s">
        <v>9</v>
      </c>
      <c r="E413" s="22">
        <v>2700000</v>
      </c>
      <c r="F413" s="33">
        <v>2700000</v>
      </c>
    </row>
    <row r="414" spans="1:6" s="34" customFormat="1" ht="12.95" customHeight="1">
      <c r="A414" s="21" t="s">
        <v>6</v>
      </c>
      <c r="B414" s="21" t="s">
        <v>527</v>
      </c>
      <c r="C414" s="35">
        <v>1</v>
      </c>
      <c r="D414" s="21" t="s">
        <v>9</v>
      </c>
      <c r="E414" s="22">
        <v>2250000</v>
      </c>
      <c r="F414" s="33">
        <v>2250000</v>
      </c>
    </row>
    <row r="415" spans="1:6" s="34" customFormat="1" ht="12.95" customHeight="1">
      <c r="A415" s="21" t="s">
        <v>6</v>
      </c>
      <c r="B415" s="21" t="s">
        <v>527</v>
      </c>
      <c r="C415" s="35">
        <v>1</v>
      </c>
      <c r="D415" s="21" t="s">
        <v>9</v>
      </c>
      <c r="E415" s="22">
        <v>4500000</v>
      </c>
      <c r="F415" s="33">
        <v>4500000</v>
      </c>
    </row>
    <row r="416" spans="1:6" s="34" customFormat="1" ht="12.95" customHeight="1">
      <c r="A416" s="21" t="s">
        <v>6</v>
      </c>
      <c r="B416" s="21" t="s">
        <v>527</v>
      </c>
      <c r="C416" s="35">
        <v>1</v>
      </c>
      <c r="D416" s="21" t="s">
        <v>9</v>
      </c>
      <c r="E416" s="22">
        <v>4500000</v>
      </c>
      <c r="F416" s="33">
        <v>4500000</v>
      </c>
    </row>
    <row r="417" spans="1:6" s="34" customFormat="1" ht="12.95" customHeight="1">
      <c r="A417" s="21" t="s">
        <v>6</v>
      </c>
      <c r="B417" s="21" t="s">
        <v>527</v>
      </c>
      <c r="C417" s="35">
        <v>1</v>
      </c>
      <c r="D417" s="21" t="s">
        <v>9</v>
      </c>
      <c r="E417" s="22">
        <v>2700000</v>
      </c>
      <c r="F417" s="33">
        <v>2700000</v>
      </c>
    </row>
    <row r="418" spans="1:6" s="34" customFormat="1" ht="12.95" customHeight="1">
      <c r="A418" s="21" t="s">
        <v>6</v>
      </c>
      <c r="B418" s="21" t="s">
        <v>527</v>
      </c>
      <c r="C418" s="35">
        <v>1</v>
      </c>
      <c r="D418" s="21" t="s">
        <v>9</v>
      </c>
      <c r="E418" s="22">
        <v>2250000</v>
      </c>
      <c r="F418" s="33">
        <v>2250000</v>
      </c>
    </row>
    <row r="419" spans="1:6" s="34" customFormat="1" ht="12.95" customHeight="1">
      <c r="A419" s="21" t="s">
        <v>6</v>
      </c>
      <c r="B419" s="21" t="s">
        <v>527</v>
      </c>
      <c r="C419" s="35">
        <v>1</v>
      </c>
      <c r="D419" s="21" t="s">
        <v>9</v>
      </c>
      <c r="E419" s="22">
        <v>2250000</v>
      </c>
      <c r="F419" s="33">
        <v>2250000</v>
      </c>
    </row>
    <row r="420" spans="1:6" s="34" customFormat="1" ht="12.95" customHeight="1">
      <c r="A420" s="21" t="s">
        <v>6</v>
      </c>
      <c r="B420" s="21" t="s">
        <v>527</v>
      </c>
      <c r="C420" s="35">
        <v>1</v>
      </c>
      <c r="D420" s="21" t="s">
        <v>9</v>
      </c>
      <c r="E420" s="22">
        <v>1500000</v>
      </c>
      <c r="F420" s="33">
        <v>1500000</v>
      </c>
    </row>
    <row r="421" spans="1:6" s="34" customFormat="1" ht="12.95" customHeight="1">
      <c r="A421" s="25" t="s">
        <v>6</v>
      </c>
      <c r="B421" s="21" t="s">
        <v>527</v>
      </c>
      <c r="C421" s="38">
        <v>1</v>
      </c>
      <c r="D421" s="25" t="s">
        <v>9</v>
      </c>
      <c r="E421" s="26">
        <v>1500000</v>
      </c>
      <c r="F421" s="33">
        <v>1500000</v>
      </c>
    </row>
    <row r="422" spans="1:6" s="34" customFormat="1" ht="12.95" customHeight="1">
      <c r="A422" s="21" t="s">
        <v>6</v>
      </c>
      <c r="B422" s="21" t="s">
        <v>527</v>
      </c>
      <c r="C422" s="35">
        <v>1</v>
      </c>
      <c r="D422" s="21" t="s">
        <v>9</v>
      </c>
      <c r="E422" s="22">
        <v>2250000</v>
      </c>
      <c r="F422" s="33">
        <v>2250000</v>
      </c>
    </row>
    <row r="423" spans="1:6" s="34" customFormat="1" ht="12.95" customHeight="1">
      <c r="A423" s="23" t="s">
        <v>6</v>
      </c>
      <c r="B423" s="21" t="s">
        <v>527</v>
      </c>
      <c r="C423" s="32">
        <v>1</v>
      </c>
      <c r="D423" s="23" t="s">
        <v>9</v>
      </c>
      <c r="E423" s="24">
        <v>2250000</v>
      </c>
      <c r="F423" s="33">
        <v>2250000</v>
      </c>
    </row>
    <row r="424" spans="1:6" s="34" customFormat="1" ht="12.95" customHeight="1">
      <c r="A424" s="21" t="s">
        <v>6</v>
      </c>
      <c r="B424" s="21" t="s">
        <v>530</v>
      </c>
      <c r="C424" s="35">
        <v>1</v>
      </c>
      <c r="D424" s="21" t="s">
        <v>9</v>
      </c>
      <c r="E424" s="22">
        <v>3000000</v>
      </c>
      <c r="F424" s="33">
        <v>3000000</v>
      </c>
    </row>
    <row r="425" spans="1:6" s="34" customFormat="1" ht="12.95" customHeight="1">
      <c r="A425" s="21" t="s">
        <v>6</v>
      </c>
      <c r="B425" s="21" t="s">
        <v>530</v>
      </c>
      <c r="C425" s="35">
        <v>1</v>
      </c>
      <c r="D425" s="21" t="s">
        <v>9</v>
      </c>
      <c r="E425" s="22">
        <v>3000000</v>
      </c>
      <c r="F425" s="33">
        <v>3000000</v>
      </c>
    </row>
    <row r="426" spans="1:6" s="34" customFormat="1" ht="12.95" customHeight="1">
      <c r="A426" s="21" t="s">
        <v>6</v>
      </c>
      <c r="B426" s="21" t="s">
        <v>530</v>
      </c>
      <c r="C426" s="35">
        <v>1</v>
      </c>
      <c r="D426" s="21" t="s">
        <v>9</v>
      </c>
      <c r="E426" s="22">
        <v>3000000</v>
      </c>
      <c r="F426" s="33">
        <v>3000000</v>
      </c>
    </row>
    <row r="427" spans="1:6" s="34" customFormat="1" ht="12.95" customHeight="1">
      <c r="A427" s="21" t="s">
        <v>6</v>
      </c>
      <c r="B427" s="21" t="s">
        <v>530</v>
      </c>
      <c r="C427" s="35">
        <v>1</v>
      </c>
      <c r="D427" s="21" t="s">
        <v>9</v>
      </c>
      <c r="E427" s="22">
        <v>3000000</v>
      </c>
      <c r="F427" s="33">
        <v>3000000</v>
      </c>
    </row>
    <row r="428" spans="1:6" s="34" customFormat="1" ht="12.95" customHeight="1">
      <c r="A428" s="21" t="s">
        <v>6</v>
      </c>
      <c r="B428" s="21" t="s">
        <v>530</v>
      </c>
      <c r="C428" s="35">
        <v>1</v>
      </c>
      <c r="D428" s="21" t="s">
        <v>9</v>
      </c>
      <c r="E428" s="22">
        <v>3000000</v>
      </c>
      <c r="F428" s="33">
        <v>3000000</v>
      </c>
    </row>
    <row r="429" spans="1:6" s="34" customFormat="1" ht="12.95" customHeight="1">
      <c r="A429" s="21" t="s">
        <v>6</v>
      </c>
      <c r="B429" s="21" t="s">
        <v>512</v>
      </c>
      <c r="C429" s="35">
        <v>1</v>
      </c>
      <c r="D429" s="21" t="s">
        <v>9</v>
      </c>
      <c r="E429" s="22">
        <v>600000</v>
      </c>
      <c r="F429" s="33">
        <v>600000</v>
      </c>
    </row>
    <row r="430" spans="1:6" s="34" customFormat="1" ht="12.95" customHeight="1">
      <c r="A430" s="21" t="s">
        <v>6</v>
      </c>
      <c r="B430" s="21" t="s">
        <v>512</v>
      </c>
      <c r="C430" s="35">
        <v>1</v>
      </c>
      <c r="D430" s="21" t="s">
        <v>9</v>
      </c>
      <c r="E430" s="22">
        <v>400000</v>
      </c>
      <c r="F430" s="33">
        <v>400000</v>
      </c>
    </row>
    <row r="431" spans="1:6" s="34" customFormat="1" ht="12.95" customHeight="1">
      <c r="A431" s="21" t="s">
        <v>6</v>
      </c>
      <c r="B431" s="21" t="s">
        <v>512</v>
      </c>
      <c r="C431" s="35">
        <v>1</v>
      </c>
      <c r="D431" s="21" t="s">
        <v>9</v>
      </c>
      <c r="E431" s="22">
        <v>600000</v>
      </c>
      <c r="F431" s="33">
        <v>600000</v>
      </c>
    </row>
    <row r="432" spans="1:6" s="34" customFormat="1" ht="12.95" customHeight="1">
      <c r="A432" s="21" t="s">
        <v>6</v>
      </c>
      <c r="B432" s="21" t="s">
        <v>512</v>
      </c>
      <c r="C432" s="35">
        <v>1</v>
      </c>
      <c r="D432" s="21" t="s">
        <v>9</v>
      </c>
      <c r="E432" s="22">
        <v>400000</v>
      </c>
      <c r="F432" s="33">
        <v>400000</v>
      </c>
    </row>
    <row r="433" spans="1:6" s="34" customFormat="1" ht="12.95" customHeight="1">
      <c r="A433" s="21" t="s">
        <v>6</v>
      </c>
      <c r="B433" s="21" t="s">
        <v>512</v>
      </c>
      <c r="C433" s="35">
        <v>1</v>
      </c>
      <c r="D433" s="21" t="s">
        <v>9</v>
      </c>
      <c r="E433" s="22">
        <v>600000</v>
      </c>
      <c r="F433" s="33">
        <v>600000</v>
      </c>
    </row>
    <row r="434" spans="1:6" s="34" customFormat="1" ht="12.95" customHeight="1">
      <c r="A434" s="21" t="s">
        <v>6</v>
      </c>
      <c r="B434" s="21" t="s">
        <v>512</v>
      </c>
      <c r="C434" s="35">
        <v>1</v>
      </c>
      <c r="D434" s="21" t="s">
        <v>9</v>
      </c>
      <c r="E434" s="22">
        <v>600000</v>
      </c>
      <c r="F434" s="33">
        <v>600000</v>
      </c>
    </row>
    <row r="435" spans="1:6" s="34" customFormat="1" ht="12.95" customHeight="1">
      <c r="A435" s="21" t="s">
        <v>6</v>
      </c>
      <c r="B435" s="21" t="s">
        <v>512</v>
      </c>
      <c r="C435" s="35">
        <v>1</v>
      </c>
      <c r="D435" s="21" t="s">
        <v>9</v>
      </c>
      <c r="E435" s="22">
        <v>400000</v>
      </c>
      <c r="F435" s="33">
        <v>400000</v>
      </c>
    </row>
    <row r="436" spans="1:6" s="34" customFormat="1" ht="12.95" customHeight="1">
      <c r="A436" s="21" t="s">
        <v>6</v>
      </c>
      <c r="B436" s="21" t="s">
        <v>533</v>
      </c>
      <c r="C436" s="35">
        <v>4</v>
      </c>
      <c r="D436" s="21" t="s">
        <v>394</v>
      </c>
      <c r="E436" s="22">
        <v>196500</v>
      </c>
      <c r="F436" s="33">
        <v>786000</v>
      </c>
    </row>
    <row r="437" spans="1:6" s="34" customFormat="1" ht="12.95" customHeight="1">
      <c r="A437" s="21" t="s">
        <v>6</v>
      </c>
      <c r="B437" s="21" t="s">
        <v>533</v>
      </c>
      <c r="C437" s="35">
        <v>4</v>
      </c>
      <c r="D437" s="21" t="s">
        <v>394</v>
      </c>
      <c r="E437" s="22">
        <v>98250</v>
      </c>
      <c r="F437" s="33">
        <v>393000</v>
      </c>
    </row>
    <row r="438" spans="1:6" s="34" customFormat="1" ht="12.95" customHeight="1">
      <c r="A438" s="21" t="s">
        <v>6</v>
      </c>
      <c r="B438" s="21" t="s">
        <v>533</v>
      </c>
      <c r="C438" s="35">
        <v>4</v>
      </c>
      <c r="D438" s="21" t="s">
        <v>394</v>
      </c>
      <c r="E438" s="22">
        <v>196500</v>
      </c>
      <c r="F438" s="33">
        <v>786000</v>
      </c>
    </row>
    <row r="439" spans="1:6" s="34" customFormat="1" ht="12.95" customHeight="1">
      <c r="A439" s="21" t="s">
        <v>6</v>
      </c>
      <c r="B439" s="21" t="s">
        <v>533</v>
      </c>
      <c r="C439" s="35">
        <v>4</v>
      </c>
      <c r="D439" s="21" t="s">
        <v>394</v>
      </c>
      <c r="E439" s="22">
        <v>98250</v>
      </c>
      <c r="F439" s="33">
        <v>393000</v>
      </c>
    </row>
    <row r="440" spans="1:6" s="34" customFormat="1" ht="12.95" customHeight="1">
      <c r="A440" s="21" t="s">
        <v>6</v>
      </c>
      <c r="B440" s="21" t="s">
        <v>533</v>
      </c>
      <c r="C440" s="35">
        <v>4</v>
      </c>
      <c r="D440" s="21" t="s">
        <v>394</v>
      </c>
      <c r="E440" s="22">
        <v>196500</v>
      </c>
      <c r="F440" s="33">
        <v>786000</v>
      </c>
    </row>
    <row r="441" spans="1:6" s="34" customFormat="1" ht="12.95" customHeight="1">
      <c r="A441" s="21" t="s">
        <v>6</v>
      </c>
      <c r="B441" s="21" t="s">
        <v>533</v>
      </c>
      <c r="C441" s="35">
        <v>4</v>
      </c>
      <c r="D441" s="21" t="s">
        <v>394</v>
      </c>
      <c r="E441" s="22">
        <v>196500</v>
      </c>
      <c r="F441" s="33">
        <v>786000</v>
      </c>
    </row>
    <row r="442" spans="1:6" s="34" customFormat="1" ht="12.95" customHeight="1">
      <c r="A442" s="21" t="s">
        <v>6</v>
      </c>
      <c r="B442" s="21" t="s">
        <v>533</v>
      </c>
      <c r="C442" s="35">
        <v>4</v>
      </c>
      <c r="D442" s="21" t="s">
        <v>394</v>
      </c>
      <c r="E442" s="22">
        <v>98250</v>
      </c>
      <c r="F442" s="33">
        <v>393000</v>
      </c>
    </row>
    <row r="443" spans="1:6" s="34" customFormat="1" ht="12.95" customHeight="1">
      <c r="A443" s="21" t="s">
        <v>6</v>
      </c>
      <c r="B443" s="21" t="s">
        <v>232</v>
      </c>
      <c r="C443" s="35">
        <v>1</v>
      </c>
      <c r="D443" s="21" t="s">
        <v>9</v>
      </c>
      <c r="E443" s="22">
        <v>520000</v>
      </c>
      <c r="F443" s="33">
        <v>520000</v>
      </c>
    </row>
    <row r="444" spans="1:6" s="34" customFormat="1" ht="12.95" customHeight="1">
      <c r="A444" s="21" t="s">
        <v>6</v>
      </c>
      <c r="B444" s="21" t="s">
        <v>232</v>
      </c>
      <c r="C444" s="35">
        <v>1</v>
      </c>
      <c r="D444" s="21" t="s">
        <v>9</v>
      </c>
      <c r="E444" s="22">
        <v>2600000</v>
      </c>
      <c r="F444" s="33">
        <v>2600000</v>
      </c>
    </row>
    <row r="445" spans="1:6" s="34" customFormat="1" ht="12.95" customHeight="1">
      <c r="A445" s="21" t="s">
        <v>6</v>
      </c>
      <c r="B445" s="21" t="s">
        <v>232</v>
      </c>
      <c r="C445" s="35">
        <v>1</v>
      </c>
      <c r="D445" s="21" t="s">
        <v>9</v>
      </c>
      <c r="E445" s="22">
        <v>1500000</v>
      </c>
      <c r="F445" s="33">
        <v>1500000</v>
      </c>
    </row>
    <row r="446" spans="1:6" s="34" customFormat="1" ht="12.95" customHeight="1">
      <c r="A446" s="25" t="s">
        <v>6</v>
      </c>
      <c r="B446" s="21" t="s">
        <v>232</v>
      </c>
      <c r="C446" s="38">
        <v>1</v>
      </c>
      <c r="D446" s="25" t="s">
        <v>9</v>
      </c>
      <c r="E446" s="26">
        <v>2000000</v>
      </c>
      <c r="F446" s="33">
        <v>2000000</v>
      </c>
    </row>
    <row r="447" spans="1:6" s="34" customFormat="1" ht="12.95" customHeight="1">
      <c r="A447" s="21" t="s">
        <v>6</v>
      </c>
      <c r="B447" s="21" t="s">
        <v>232</v>
      </c>
      <c r="C447" s="35">
        <v>1</v>
      </c>
      <c r="D447" s="21" t="s">
        <v>9</v>
      </c>
      <c r="E447" s="22">
        <v>430000</v>
      </c>
      <c r="F447" s="33">
        <v>430000</v>
      </c>
    </row>
    <row r="448" spans="1:6" s="34" customFormat="1" ht="12.95" customHeight="1">
      <c r="A448" s="21" t="s">
        <v>6</v>
      </c>
      <c r="B448" s="21" t="s">
        <v>232</v>
      </c>
      <c r="C448" s="35">
        <v>1</v>
      </c>
      <c r="D448" s="21" t="s">
        <v>9</v>
      </c>
      <c r="E448" s="22">
        <v>1000000</v>
      </c>
      <c r="F448" s="33">
        <v>1000000</v>
      </c>
    </row>
    <row r="449" spans="1:6" s="34" customFormat="1" ht="12.95" customHeight="1">
      <c r="A449" s="21" t="s">
        <v>6</v>
      </c>
      <c r="B449" s="21" t="s">
        <v>232</v>
      </c>
      <c r="C449" s="35">
        <v>1</v>
      </c>
      <c r="D449" s="21" t="s">
        <v>9</v>
      </c>
      <c r="E449" s="22">
        <v>450000</v>
      </c>
      <c r="F449" s="33">
        <v>450000</v>
      </c>
    </row>
    <row r="450" spans="1:6" s="34" customFormat="1" ht="12.95" customHeight="1">
      <c r="A450" s="23" t="s">
        <v>6</v>
      </c>
      <c r="B450" s="21" t="s">
        <v>527</v>
      </c>
      <c r="C450" s="32">
        <v>1</v>
      </c>
      <c r="D450" s="23" t="s">
        <v>9</v>
      </c>
      <c r="E450" s="24">
        <v>36000000</v>
      </c>
      <c r="F450" s="33">
        <v>36000000</v>
      </c>
    </row>
    <row r="451" spans="1:6" s="34" customFormat="1" ht="12.95" customHeight="1">
      <c r="A451" s="21" t="s">
        <v>6</v>
      </c>
      <c r="B451" s="21" t="s">
        <v>527</v>
      </c>
      <c r="C451" s="35">
        <v>1</v>
      </c>
      <c r="D451" s="21" t="s">
        <v>9</v>
      </c>
      <c r="E451" s="22">
        <v>18000000</v>
      </c>
      <c r="F451" s="33">
        <v>18000000</v>
      </c>
    </row>
    <row r="452" spans="1:6" s="34" customFormat="1" ht="12.95" customHeight="1">
      <c r="A452" s="21" t="s">
        <v>6</v>
      </c>
      <c r="B452" s="21" t="s">
        <v>527</v>
      </c>
      <c r="C452" s="35">
        <v>1</v>
      </c>
      <c r="D452" s="21" t="s">
        <v>9</v>
      </c>
      <c r="E452" s="22">
        <v>36000000</v>
      </c>
      <c r="F452" s="33">
        <v>36000000</v>
      </c>
    </row>
    <row r="453" spans="1:6" s="34" customFormat="1" ht="12.95" customHeight="1">
      <c r="A453" s="21" t="s">
        <v>6</v>
      </c>
      <c r="B453" s="21" t="s">
        <v>527</v>
      </c>
      <c r="C453" s="35">
        <v>1</v>
      </c>
      <c r="D453" s="21" t="s">
        <v>9</v>
      </c>
      <c r="E453" s="22">
        <v>36000000</v>
      </c>
      <c r="F453" s="33">
        <v>36000000</v>
      </c>
    </row>
    <row r="454" spans="1:6" s="34" customFormat="1" ht="12.95" customHeight="1">
      <c r="A454" s="25" t="s">
        <v>6</v>
      </c>
      <c r="B454" s="21" t="s">
        <v>527</v>
      </c>
      <c r="C454" s="38">
        <v>1</v>
      </c>
      <c r="D454" s="25" t="s">
        <v>9</v>
      </c>
      <c r="E454" s="26">
        <v>18000000</v>
      </c>
      <c r="F454" s="33">
        <v>18000000</v>
      </c>
    </row>
    <row r="455" spans="1:6" s="34" customFormat="1" ht="12.95" customHeight="1">
      <c r="A455" s="21" t="s">
        <v>6</v>
      </c>
      <c r="B455" s="21" t="s">
        <v>527</v>
      </c>
      <c r="C455" s="35">
        <v>1</v>
      </c>
      <c r="D455" s="21" t="s">
        <v>9</v>
      </c>
      <c r="E455" s="22">
        <v>36000000</v>
      </c>
      <c r="F455" s="33">
        <v>36000000</v>
      </c>
    </row>
    <row r="456" spans="1:6" s="34" customFormat="1" ht="12.95" customHeight="1">
      <c r="A456" s="23" t="s">
        <v>6</v>
      </c>
      <c r="B456" s="21" t="s">
        <v>527</v>
      </c>
      <c r="C456" s="32">
        <v>1</v>
      </c>
      <c r="D456" s="23" t="s">
        <v>9</v>
      </c>
      <c r="E456" s="24">
        <v>18000000</v>
      </c>
      <c r="F456" s="33">
        <v>18000000</v>
      </c>
    </row>
    <row r="457" spans="1:6" s="34" customFormat="1" ht="12.95" customHeight="1">
      <c r="A457" s="21" t="s">
        <v>6</v>
      </c>
      <c r="B457" s="21" t="s">
        <v>534</v>
      </c>
      <c r="C457" s="35">
        <v>52</v>
      </c>
      <c r="D457" s="21" t="s">
        <v>394</v>
      </c>
      <c r="E457" s="40">
        <v>2097</v>
      </c>
      <c r="F457" s="33">
        <v>109044</v>
      </c>
    </row>
    <row r="458" spans="1:6" s="34" customFormat="1" ht="12.95" customHeight="1">
      <c r="A458" s="21" t="s">
        <v>6</v>
      </c>
      <c r="B458" s="21" t="s">
        <v>534</v>
      </c>
      <c r="C458" s="35">
        <v>52</v>
      </c>
      <c r="D458" s="21" t="s">
        <v>394</v>
      </c>
      <c r="E458" s="40">
        <v>2097</v>
      </c>
      <c r="F458" s="33">
        <v>109044</v>
      </c>
    </row>
    <row r="459" spans="1:6" s="34" customFormat="1" ht="12.95" customHeight="1">
      <c r="A459" s="21" t="s">
        <v>6</v>
      </c>
      <c r="B459" s="21" t="s">
        <v>534</v>
      </c>
      <c r="C459" s="35">
        <v>56</v>
      </c>
      <c r="D459" s="21" t="s">
        <v>394</v>
      </c>
      <c r="E459" s="40">
        <v>2097</v>
      </c>
      <c r="F459" s="33">
        <v>117432</v>
      </c>
    </row>
    <row r="460" spans="1:6" s="34" customFormat="1" ht="12.95" customHeight="1">
      <c r="A460" s="21" t="s">
        <v>6</v>
      </c>
      <c r="B460" s="21" t="s">
        <v>534</v>
      </c>
      <c r="C460" s="35">
        <v>64</v>
      </c>
      <c r="D460" s="21" t="s">
        <v>394</v>
      </c>
      <c r="E460" s="40">
        <v>2097</v>
      </c>
      <c r="F460" s="33">
        <v>134208</v>
      </c>
    </row>
    <row r="461" spans="1:6" s="34" customFormat="1" ht="12.95" customHeight="1">
      <c r="A461" s="21" t="s">
        <v>6</v>
      </c>
      <c r="B461" s="21" t="s">
        <v>534</v>
      </c>
      <c r="C461" s="35">
        <v>64</v>
      </c>
      <c r="D461" s="21" t="s">
        <v>394</v>
      </c>
      <c r="E461" s="40">
        <v>2097</v>
      </c>
      <c r="F461" s="33">
        <v>134208</v>
      </c>
    </row>
    <row r="462" spans="1:6" s="34" customFormat="1" ht="12.95" customHeight="1">
      <c r="A462" s="25" t="s">
        <v>6</v>
      </c>
      <c r="B462" s="21" t="s">
        <v>534</v>
      </c>
      <c r="C462" s="38">
        <v>52</v>
      </c>
      <c r="D462" s="25" t="s">
        <v>394</v>
      </c>
      <c r="E462" s="42">
        <v>2097</v>
      </c>
      <c r="F462" s="33">
        <v>109044</v>
      </c>
    </row>
    <row r="463" spans="1:6" s="34" customFormat="1" ht="12.95" customHeight="1">
      <c r="A463" s="21" t="s">
        <v>6</v>
      </c>
      <c r="B463" s="21" t="s">
        <v>534</v>
      </c>
      <c r="C463" s="35">
        <v>52</v>
      </c>
      <c r="D463" s="21" t="s">
        <v>394</v>
      </c>
      <c r="E463" s="40">
        <v>2097</v>
      </c>
      <c r="F463" s="33">
        <v>109044</v>
      </c>
    </row>
    <row r="464" spans="1:6" s="34" customFormat="1" ht="12.95" customHeight="1">
      <c r="A464" s="23" t="s">
        <v>6</v>
      </c>
      <c r="B464" s="21" t="s">
        <v>535</v>
      </c>
      <c r="C464" s="32">
        <v>39</v>
      </c>
      <c r="D464" s="23" t="s">
        <v>394</v>
      </c>
      <c r="E464" s="43">
        <v>935</v>
      </c>
      <c r="F464" s="33">
        <v>36465</v>
      </c>
    </row>
    <row r="465" spans="1:6" s="34" customFormat="1" ht="12.95" customHeight="1">
      <c r="A465" s="21" t="s">
        <v>6</v>
      </c>
      <c r="B465" s="21" t="s">
        <v>535</v>
      </c>
      <c r="C465" s="35">
        <v>39</v>
      </c>
      <c r="D465" s="21" t="s">
        <v>394</v>
      </c>
      <c r="E465" s="40">
        <v>935</v>
      </c>
      <c r="F465" s="33">
        <v>36465</v>
      </c>
    </row>
    <row r="466" spans="1:6" s="34" customFormat="1" ht="12.95" customHeight="1">
      <c r="A466" s="21" t="s">
        <v>6</v>
      </c>
      <c r="B466" s="21" t="s">
        <v>535</v>
      </c>
      <c r="C466" s="35">
        <v>42</v>
      </c>
      <c r="D466" s="21" t="s">
        <v>394</v>
      </c>
      <c r="E466" s="40">
        <v>935</v>
      </c>
      <c r="F466" s="33">
        <v>39270</v>
      </c>
    </row>
    <row r="467" spans="1:6" s="34" customFormat="1" ht="12.95" customHeight="1">
      <c r="A467" s="21" t="s">
        <v>6</v>
      </c>
      <c r="B467" s="21" t="s">
        <v>535</v>
      </c>
      <c r="C467" s="35">
        <v>48</v>
      </c>
      <c r="D467" s="21" t="s">
        <v>394</v>
      </c>
      <c r="E467" s="40">
        <v>935</v>
      </c>
      <c r="F467" s="33">
        <v>44880</v>
      </c>
    </row>
    <row r="468" spans="1:6" s="34" customFormat="1" ht="12.95" customHeight="1">
      <c r="A468" s="21" t="s">
        <v>6</v>
      </c>
      <c r="B468" s="21" t="s">
        <v>535</v>
      </c>
      <c r="C468" s="35">
        <v>42</v>
      </c>
      <c r="D468" s="21" t="s">
        <v>394</v>
      </c>
      <c r="E468" s="40">
        <v>935</v>
      </c>
      <c r="F468" s="33">
        <v>39270</v>
      </c>
    </row>
    <row r="469" spans="1:6" s="34" customFormat="1" ht="12.95" customHeight="1">
      <c r="A469" s="21" t="s">
        <v>6</v>
      </c>
      <c r="B469" s="21" t="s">
        <v>535</v>
      </c>
      <c r="C469" s="35">
        <v>39</v>
      </c>
      <c r="D469" s="21" t="s">
        <v>394</v>
      </c>
      <c r="E469" s="40">
        <v>935</v>
      </c>
      <c r="F469" s="33">
        <v>36465</v>
      </c>
    </row>
    <row r="470" spans="1:6" s="34" customFormat="1" ht="12.95" customHeight="1">
      <c r="A470" s="21" t="s">
        <v>6</v>
      </c>
      <c r="B470" s="21" t="s">
        <v>535</v>
      </c>
      <c r="C470" s="35">
        <v>39</v>
      </c>
      <c r="D470" s="21" t="s">
        <v>394</v>
      </c>
      <c r="E470" s="40">
        <v>935</v>
      </c>
      <c r="F470" s="33">
        <v>36465</v>
      </c>
    </row>
    <row r="471" spans="1:6" s="34" customFormat="1" ht="12.95" customHeight="1">
      <c r="A471" s="21" t="s">
        <v>6</v>
      </c>
      <c r="B471" s="21" t="s">
        <v>226</v>
      </c>
      <c r="C471" s="35">
        <v>1</v>
      </c>
      <c r="D471" s="21" t="s">
        <v>9</v>
      </c>
      <c r="E471" s="22">
        <v>250000</v>
      </c>
      <c r="F471" s="33">
        <v>250000</v>
      </c>
    </row>
    <row r="472" spans="1:6" s="34" customFormat="1" ht="12.95" customHeight="1">
      <c r="A472" s="21" t="s">
        <v>6</v>
      </c>
      <c r="B472" s="21" t="s">
        <v>226</v>
      </c>
      <c r="C472" s="35">
        <v>1</v>
      </c>
      <c r="D472" s="21" t="s">
        <v>9</v>
      </c>
      <c r="E472" s="22">
        <v>100</v>
      </c>
      <c r="F472" s="33">
        <v>100</v>
      </c>
    </row>
    <row r="473" spans="1:6" s="34" customFormat="1" ht="12.95" customHeight="1">
      <c r="A473" s="21" t="s">
        <v>6</v>
      </c>
      <c r="B473" s="21" t="s">
        <v>226</v>
      </c>
      <c r="C473" s="35">
        <v>1</v>
      </c>
      <c r="D473" s="21" t="s">
        <v>9</v>
      </c>
      <c r="E473" s="22">
        <v>100000</v>
      </c>
      <c r="F473" s="33">
        <v>100000</v>
      </c>
    </row>
    <row r="474" spans="1:6" s="34" customFormat="1" ht="12.95" customHeight="1">
      <c r="A474" s="21" t="s">
        <v>6</v>
      </c>
      <c r="B474" s="21" t="s">
        <v>226</v>
      </c>
      <c r="C474" s="35">
        <v>1</v>
      </c>
      <c r="D474" s="21" t="s">
        <v>9</v>
      </c>
      <c r="E474" s="22">
        <v>50000</v>
      </c>
      <c r="F474" s="33">
        <v>50000</v>
      </c>
    </row>
    <row r="475" spans="1:6" s="34" customFormat="1" ht="12.95" customHeight="1">
      <c r="A475" s="21" t="s">
        <v>6</v>
      </c>
      <c r="B475" s="21" t="s">
        <v>226</v>
      </c>
      <c r="C475" s="35">
        <v>1</v>
      </c>
      <c r="D475" s="21" t="s">
        <v>9</v>
      </c>
      <c r="E475" s="22">
        <v>100000</v>
      </c>
      <c r="F475" s="33">
        <v>100000</v>
      </c>
    </row>
    <row r="476" spans="1:6" s="34" customFormat="1" ht="12.95" customHeight="1">
      <c r="A476" s="21" t="s">
        <v>6</v>
      </c>
      <c r="B476" s="21" t="s">
        <v>226</v>
      </c>
      <c r="C476" s="35">
        <v>1</v>
      </c>
      <c r="D476" s="21" t="s">
        <v>9</v>
      </c>
      <c r="E476" s="22">
        <v>100000</v>
      </c>
      <c r="F476" s="33">
        <v>100000</v>
      </c>
    </row>
    <row r="477" spans="1:6" s="34" customFormat="1" ht="12.95" customHeight="1">
      <c r="A477" s="21" t="s">
        <v>6</v>
      </c>
      <c r="B477" s="21" t="s">
        <v>226</v>
      </c>
      <c r="C477" s="35">
        <v>1</v>
      </c>
      <c r="D477" s="21" t="s">
        <v>9</v>
      </c>
      <c r="E477" s="22">
        <v>100000</v>
      </c>
      <c r="F477" s="33">
        <v>100000</v>
      </c>
    </row>
    <row r="478" spans="1:6" s="34" customFormat="1" ht="12.95" customHeight="1">
      <c r="A478" s="21" t="s">
        <v>6</v>
      </c>
      <c r="B478" s="21" t="s">
        <v>512</v>
      </c>
      <c r="C478" s="35">
        <v>1</v>
      </c>
      <c r="D478" s="21" t="s">
        <v>9</v>
      </c>
      <c r="E478" s="22">
        <v>125000</v>
      </c>
      <c r="F478" s="33">
        <v>125000</v>
      </c>
    </row>
    <row r="479" spans="1:6" s="34" customFormat="1" ht="12.95" customHeight="1">
      <c r="A479" s="21" t="s">
        <v>6</v>
      </c>
      <c r="B479" s="21" t="s">
        <v>512</v>
      </c>
      <c r="C479" s="35">
        <v>1</v>
      </c>
      <c r="D479" s="21" t="s">
        <v>9</v>
      </c>
      <c r="E479" s="22">
        <v>125000</v>
      </c>
      <c r="F479" s="33">
        <v>125000</v>
      </c>
    </row>
    <row r="480" spans="1:6" s="34" customFormat="1" ht="12.95" customHeight="1">
      <c r="A480" s="21" t="s">
        <v>6</v>
      </c>
      <c r="B480" s="21" t="s">
        <v>512</v>
      </c>
      <c r="C480" s="35">
        <v>1</v>
      </c>
      <c r="D480" s="21" t="s">
        <v>9</v>
      </c>
      <c r="E480" s="22">
        <v>125000</v>
      </c>
      <c r="F480" s="33">
        <v>125000</v>
      </c>
    </row>
    <row r="481" spans="1:6" s="34" customFormat="1" ht="12.95" customHeight="1">
      <c r="A481" s="21" t="s">
        <v>6</v>
      </c>
      <c r="B481" s="21" t="s">
        <v>512</v>
      </c>
      <c r="C481" s="35">
        <v>1</v>
      </c>
      <c r="D481" s="21" t="s">
        <v>9</v>
      </c>
      <c r="E481" s="22">
        <v>125000</v>
      </c>
      <c r="F481" s="33">
        <v>125000</v>
      </c>
    </row>
    <row r="482" spans="1:6" s="34" customFormat="1" ht="12.95" customHeight="1">
      <c r="A482" s="21" t="s">
        <v>6</v>
      </c>
      <c r="B482" s="21" t="s">
        <v>512</v>
      </c>
      <c r="C482" s="35">
        <v>1</v>
      </c>
      <c r="D482" s="21" t="s">
        <v>9</v>
      </c>
      <c r="E482" s="22">
        <v>125000</v>
      </c>
      <c r="F482" s="33">
        <v>125000</v>
      </c>
    </row>
    <row r="483" spans="1:6" s="34" customFormat="1" ht="12.95" customHeight="1">
      <c r="A483" s="21" t="s">
        <v>6</v>
      </c>
      <c r="B483" s="21" t="s">
        <v>512</v>
      </c>
      <c r="C483" s="35">
        <v>1</v>
      </c>
      <c r="D483" s="21" t="s">
        <v>9</v>
      </c>
      <c r="E483" s="22">
        <v>125000</v>
      </c>
      <c r="F483" s="33">
        <v>125000</v>
      </c>
    </row>
    <row r="484" spans="1:6" s="34" customFormat="1" ht="12.95" customHeight="1">
      <c r="A484" s="21" t="s">
        <v>6</v>
      </c>
      <c r="B484" s="21" t="s">
        <v>512</v>
      </c>
      <c r="C484" s="35">
        <v>1</v>
      </c>
      <c r="D484" s="21" t="s">
        <v>9</v>
      </c>
      <c r="E484" s="22">
        <v>125000</v>
      </c>
      <c r="F484" s="33">
        <v>125000</v>
      </c>
    </row>
    <row r="485" spans="1:6" s="34" customFormat="1" ht="12.95" customHeight="1">
      <c r="A485" s="21" t="s">
        <v>6</v>
      </c>
      <c r="B485" s="21" t="s">
        <v>232</v>
      </c>
      <c r="C485" s="35">
        <v>1</v>
      </c>
      <c r="D485" s="21" t="s">
        <v>9</v>
      </c>
      <c r="E485" s="22">
        <v>100000</v>
      </c>
      <c r="F485" s="44">
        <v>100000</v>
      </c>
    </row>
    <row r="486" spans="1:6" s="34" customFormat="1" ht="12.95" customHeight="1">
      <c r="A486" s="21" t="s">
        <v>6</v>
      </c>
      <c r="B486" s="21" t="s">
        <v>226</v>
      </c>
      <c r="C486" s="35">
        <v>1</v>
      </c>
      <c r="D486" s="21" t="s">
        <v>9</v>
      </c>
      <c r="E486" s="22">
        <v>250000</v>
      </c>
      <c r="F486" s="44">
        <v>250000</v>
      </c>
    </row>
    <row r="487" spans="1:6" s="34" customFormat="1" ht="12.95" customHeight="1">
      <c r="A487" s="21" t="s">
        <v>6</v>
      </c>
      <c r="B487" s="21" t="s">
        <v>226</v>
      </c>
      <c r="C487" s="35">
        <v>1</v>
      </c>
      <c r="D487" s="21" t="s">
        <v>9</v>
      </c>
      <c r="E487" s="22">
        <v>100000</v>
      </c>
      <c r="F487" s="44">
        <v>100000</v>
      </c>
    </row>
    <row r="488" spans="1:6" s="34" customFormat="1" ht="12.95" customHeight="1">
      <c r="A488" s="21" t="s">
        <v>6</v>
      </c>
      <c r="B488" s="21" t="s">
        <v>226</v>
      </c>
      <c r="C488" s="35">
        <v>1</v>
      </c>
      <c r="D488" s="21" t="s">
        <v>9</v>
      </c>
      <c r="E488" s="22">
        <v>100000</v>
      </c>
      <c r="F488" s="44">
        <v>100000</v>
      </c>
    </row>
    <row r="489" spans="1:6" s="34" customFormat="1" ht="12.95" customHeight="1">
      <c r="A489" s="21" t="s">
        <v>6</v>
      </c>
      <c r="B489" s="21" t="s">
        <v>226</v>
      </c>
      <c r="C489" s="35">
        <v>1</v>
      </c>
      <c r="D489" s="21" t="s">
        <v>9</v>
      </c>
      <c r="E489" s="22">
        <v>100000</v>
      </c>
      <c r="F489" s="44">
        <v>100000</v>
      </c>
    </row>
    <row r="490" spans="1:6" s="34" customFormat="1" ht="12.95" customHeight="1">
      <c r="A490" s="21" t="s">
        <v>6</v>
      </c>
      <c r="B490" s="21" t="s">
        <v>226</v>
      </c>
      <c r="C490" s="35">
        <v>1</v>
      </c>
      <c r="D490" s="21" t="s">
        <v>9</v>
      </c>
      <c r="E490" s="22">
        <v>100000</v>
      </c>
      <c r="F490" s="44">
        <v>100000</v>
      </c>
    </row>
    <row r="491" spans="1:6" s="34" customFormat="1" ht="12.95" customHeight="1">
      <c r="A491" s="21" t="s">
        <v>6</v>
      </c>
      <c r="B491" s="21" t="s">
        <v>226</v>
      </c>
      <c r="C491" s="35">
        <v>1</v>
      </c>
      <c r="D491" s="21" t="s">
        <v>9</v>
      </c>
      <c r="E491" s="22">
        <v>100000</v>
      </c>
      <c r="F491" s="44">
        <v>100000</v>
      </c>
    </row>
    <row r="492" spans="1:6" s="34" customFormat="1" ht="12.95" customHeight="1">
      <c r="A492" s="21" t="s">
        <v>6</v>
      </c>
      <c r="B492" s="21" t="s">
        <v>232</v>
      </c>
      <c r="C492" s="35">
        <v>1</v>
      </c>
      <c r="D492" s="21" t="s">
        <v>9</v>
      </c>
      <c r="E492" s="22">
        <v>1000000</v>
      </c>
      <c r="F492" s="44">
        <v>1000000</v>
      </c>
    </row>
    <row r="493" spans="1:6" s="34" customFormat="1" ht="12.95" customHeight="1">
      <c r="A493" s="21" t="s">
        <v>6</v>
      </c>
      <c r="B493" s="21" t="s">
        <v>232</v>
      </c>
      <c r="C493" s="35">
        <v>1</v>
      </c>
      <c r="D493" s="21" t="s">
        <v>9</v>
      </c>
      <c r="E493" s="22">
        <v>8000000</v>
      </c>
      <c r="F493" s="44">
        <v>8000000</v>
      </c>
    </row>
    <row r="494" spans="1:6" s="34" customFormat="1" ht="12.95" customHeight="1">
      <c r="A494" s="21" t="s">
        <v>6</v>
      </c>
      <c r="B494" s="21" t="s">
        <v>232</v>
      </c>
      <c r="C494" s="35">
        <v>1</v>
      </c>
      <c r="D494" s="21" t="s">
        <v>9</v>
      </c>
      <c r="E494" s="22">
        <v>4000000</v>
      </c>
      <c r="F494" s="44">
        <v>4000000</v>
      </c>
    </row>
    <row r="495" spans="1:6" s="34" customFormat="1" ht="12.95" customHeight="1">
      <c r="A495" s="21" t="s">
        <v>6</v>
      </c>
      <c r="B495" s="21" t="s">
        <v>232</v>
      </c>
      <c r="C495" s="35">
        <v>1</v>
      </c>
      <c r="D495" s="21" t="s">
        <v>9</v>
      </c>
      <c r="E495" s="22">
        <v>2000000</v>
      </c>
      <c r="F495" s="44">
        <v>2000000</v>
      </c>
    </row>
    <row r="496" spans="1:6" s="34" customFormat="1" ht="12.95" customHeight="1">
      <c r="A496" s="21" t="s">
        <v>6</v>
      </c>
      <c r="B496" s="21" t="s">
        <v>232</v>
      </c>
      <c r="C496" s="35">
        <v>1</v>
      </c>
      <c r="D496" s="21" t="s">
        <v>9</v>
      </c>
      <c r="E496" s="22">
        <v>4000000</v>
      </c>
      <c r="F496" s="44">
        <v>4000000</v>
      </c>
    </row>
    <row r="497" spans="1:6" s="34" customFormat="1" ht="12.95" customHeight="1">
      <c r="A497" s="21" t="s">
        <v>6</v>
      </c>
      <c r="B497" s="21" t="s">
        <v>232</v>
      </c>
      <c r="C497" s="35">
        <v>1</v>
      </c>
      <c r="D497" s="21" t="s">
        <v>9</v>
      </c>
      <c r="E497" s="22">
        <v>3600000</v>
      </c>
      <c r="F497" s="44">
        <v>3600000</v>
      </c>
    </row>
    <row r="498" spans="1:6" s="34" customFormat="1" ht="12.95" customHeight="1">
      <c r="A498" s="21" t="s">
        <v>6</v>
      </c>
      <c r="B498" s="21" t="s">
        <v>527</v>
      </c>
      <c r="C498" s="35">
        <v>1</v>
      </c>
      <c r="D498" s="21" t="s">
        <v>9</v>
      </c>
      <c r="E498" s="22">
        <v>3150000</v>
      </c>
      <c r="F498" s="44">
        <v>3150000</v>
      </c>
    </row>
    <row r="499" spans="1:6" s="34" customFormat="1" ht="12.95" customHeight="1">
      <c r="A499" s="21" t="s">
        <v>6</v>
      </c>
      <c r="B499" s="21" t="s">
        <v>527</v>
      </c>
      <c r="C499" s="35">
        <v>1</v>
      </c>
      <c r="D499" s="21" t="s">
        <v>9</v>
      </c>
      <c r="E499" s="22">
        <v>2250000</v>
      </c>
      <c r="F499" s="44">
        <v>2250000</v>
      </c>
    </row>
    <row r="500" spans="1:6" s="34" customFormat="1" ht="12.95" customHeight="1">
      <c r="A500" s="21" t="s">
        <v>6</v>
      </c>
      <c r="B500" s="21" t="s">
        <v>527</v>
      </c>
      <c r="C500" s="35">
        <v>1</v>
      </c>
      <c r="D500" s="21" t="s">
        <v>9</v>
      </c>
      <c r="E500" s="22">
        <v>4500000</v>
      </c>
      <c r="F500" s="44">
        <v>4500000</v>
      </c>
    </row>
    <row r="501" spans="1:6" s="34" customFormat="1" ht="12.95" customHeight="1">
      <c r="A501" s="21" t="s">
        <v>6</v>
      </c>
      <c r="B501" s="21" t="s">
        <v>527</v>
      </c>
      <c r="C501" s="35">
        <v>1</v>
      </c>
      <c r="D501" s="21" t="s">
        <v>9</v>
      </c>
      <c r="E501" s="22">
        <v>6300000</v>
      </c>
      <c r="F501" s="44">
        <v>6300000</v>
      </c>
    </row>
    <row r="502" spans="1:6" s="34" customFormat="1" ht="12.95" customHeight="1">
      <c r="A502" s="21" t="s">
        <v>6</v>
      </c>
      <c r="B502" s="21" t="s">
        <v>527</v>
      </c>
      <c r="C502" s="35">
        <v>1</v>
      </c>
      <c r="D502" s="21" t="s">
        <v>9</v>
      </c>
      <c r="E502" s="22">
        <v>3150000</v>
      </c>
      <c r="F502" s="44">
        <v>3150000</v>
      </c>
    </row>
    <row r="503" spans="1:6" s="34" customFormat="1" ht="12.95" customHeight="1">
      <c r="A503" s="21" t="s">
        <v>6</v>
      </c>
      <c r="B503" s="21" t="s">
        <v>527</v>
      </c>
      <c r="C503" s="35">
        <v>1</v>
      </c>
      <c r="D503" s="21" t="s">
        <v>9</v>
      </c>
      <c r="E503" s="22">
        <v>6300000</v>
      </c>
      <c r="F503" s="44">
        <v>6300000</v>
      </c>
    </row>
    <row r="504" spans="1:6" s="34" customFormat="1" ht="12.95" customHeight="1">
      <c r="A504" s="21" t="s">
        <v>6</v>
      </c>
      <c r="B504" s="21" t="s">
        <v>527</v>
      </c>
      <c r="C504" s="35">
        <v>1</v>
      </c>
      <c r="D504" s="21" t="s">
        <v>9</v>
      </c>
      <c r="E504" s="22">
        <v>6300000</v>
      </c>
      <c r="F504" s="44">
        <v>6300000</v>
      </c>
    </row>
    <row r="505" spans="1:6" s="34" customFormat="1" ht="12.95" customHeight="1">
      <c r="A505" s="21" t="s">
        <v>6</v>
      </c>
      <c r="B505" s="21" t="s">
        <v>527</v>
      </c>
      <c r="C505" s="35">
        <v>1</v>
      </c>
      <c r="D505" s="21" t="s">
        <v>9</v>
      </c>
      <c r="E505" s="22">
        <v>6300000</v>
      </c>
      <c r="F505" s="44">
        <v>6300000</v>
      </c>
    </row>
    <row r="506" spans="1:6" s="34" customFormat="1" ht="12.95" customHeight="1">
      <c r="A506" s="21" t="s">
        <v>6</v>
      </c>
      <c r="B506" s="21" t="s">
        <v>527</v>
      </c>
      <c r="C506" s="35">
        <v>1</v>
      </c>
      <c r="D506" s="21" t="s">
        <v>9</v>
      </c>
      <c r="E506" s="22">
        <v>4500000</v>
      </c>
      <c r="F506" s="44">
        <v>4500000</v>
      </c>
    </row>
    <row r="507" spans="1:6" s="34" customFormat="1" ht="12.95" customHeight="1">
      <c r="A507" s="21" t="s">
        <v>6</v>
      </c>
      <c r="B507" s="21" t="s">
        <v>527</v>
      </c>
      <c r="C507" s="35">
        <v>1</v>
      </c>
      <c r="D507" s="21" t="s">
        <v>9</v>
      </c>
      <c r="E507" s="22">
        <v>2850000</v>
      </c>
      <c r="F507" s="44">
        <v>2850000</v>
      </c>
    </row>
    <row r="508" spans="1:6" s="34" customFormat="1" ht="12.95" customHeight="1">
      <c r="A508" s="21" t="s">
        <v>6</v>
      </c>
      <c r="B508" s="21" t="s">
        <v>527</v>
      </c>
      <c r="C508" s="35">
        <v>1</v>
      </c>
      <c r="D508" s="21" t="s">
        <v>9</v>
      </c>
      <c r="E508" s="22">
        <v>31950000</v>
      </c>
      <c r="F508" s="44">
        <v>31950000</v>
      </c>
    </row>
    <row r="509" spans="1:6" s="34" customFormat="1" ht="12.95" customHeight="1">
      <c r="A509" s="21" t="s">
        <v>6</v>
      </c>
      <c r="B509" s="21" t="s">
        <v>527</v>
      </c>
      <c r="C509" s="35">
        <v>1</v>
      </c>
      <c r="D509" s="21" t="s">
        <v>9</v>
      </c>
      <c r="E509" s="22">
        <v>4500000</v>
      </c>
      <c r="F509" s="44">
        <v>4500000</v>
      </c>
    </row>
    <row r="510" spans="1:6" s="34" customFormat="1" ht="12.95" customHeight="1">
      <c r="A510" s="21" t="s">
        <v>6</v>
      </c>
      <c r="B510" s="21" t="s">
        <v>527</v>
      </c>
      <c r="C510" s="35">
        <v>1</v>
      </c>
      <c r="D510" s="21" t="s">
        <v>9</v>
      </c>
      <c r="E510" s="22">
        <v>2250000</v>
      </c>
      <c r="F510" s="44">
        <v>2250000</v>
      </c>
    </row>
    <row r="511" spans="1:6" s="34" customFormat="1" ht="12.95" customHeight="1">
      <c r="A511" s="21" t="s">
        <v>6</v>
      </c>
      <c r="B511" s="21" t="s">
        <v>527</v>
      </c>
      <c r="C511" s="35">
        <v>1</v>
      </c>
      <c r="D511" s="21" t="s">
        <v>9</v>
      </c>
      <c r="E511" s="22">
        <v>5400000</v>
      </c>
      <c r="F511" s="44">
        <v>5400000</v>
      </c>
    </row>
    <row r="512" spans="1:6" s="34" customFormat="1" ht="12.95" customHeight="1">
      <c r="A512" s="21" t="s">
        <v>6</v>
      </c>
      <c r="B512" s="21" t="s">
        <v>527</v>
      </c>
      <c r="C512" s="35">
        <v>1</v>
      </c>
      <c r="D512" s="21" t="s">
        <v>9</v>
      </c>
      <c r="E512" s="22">
        <v>1800000</v>
      </c>
      <c r="F512" s="44">
        <v>1800000</v>
      </c>
    </row>
    <row r="513" spans="1:6" s="34" customFormat="1" ht="12.95" customHeight="1">
      <c r="A513" s="21" t="s">
        <v>6</v>
      </c>
      <c r="B513" s="21" t="s">
        <v>527</v>
      </c>
      <c r="C513" s="35">
        <v>1</v>
      </c>
      <c r="D513" s="21" t="s">
        <v>9</v>
      </c>
      <c r="E513" s="22">
        <v>3150000</v>
      </c>
      <c r="F513" s="44">
        <v>3150000</v>
      </c>
    </row>
    <row r="514" spans="1:6" s="34" customFormat="1" ht="12.95" customHeight="1">
      <c r="A514" s="21" t="s">
        <v>6</v>
      </c>
      <c r="B514" s="21" t="s">
        <v>527</v>
      </c>
      <c r="C514" s="35">
        <v>1</v>
      </c>
      <c r="D514" s="21" t="s">
        <v>9</v>
      </c>
      <c r="E514" s="22">
        <v>3150000</v>
      </c>
      <c r="F514" s="44">
        <v>3150000</v>
      </c>
    </row>
    <row r="515" spans="1:6" s="34" customFormat="1" ht="12.95" customHeight="1">
      <c r="A515" s="21" t="s">
        <v>6</v>
      </c>
      <c r="B515" s="21" t="s">
        <v>527</v>
      </c>
      <c r="C515" s="35">
        <v>1</v>
      </c>
      <c r="D515" s="21" t="s">
        <v>9</v>
      </c>
      <c r="E515" s="22">
        <v>18900000</v>
      </c>
      <c r="F515" s="44">
        <v>18900000</v>
      </c>
    </row>
    <row r="516" spans="1:6" s="34" customFormat="1" ht="12.95" customHeight="1">
      <c r="A516" s="21" t="s">
        <v>6</v>
      </c>
      <c r="B516" s="21" t="s">
        <v>527</v>
      </c>
      <c r="C516" s="35">
        <v>1</v>
      </c>
      <c r="D516" s="21" t="s">
        <v>9</v>
      </c>
      <c r="E516" s="22">
        <v>3150000</v>
      </c>
      <c r="F516" s="44">
        <v>3150000</v>
      </c>
    </row>
    <row r="517" spans="1:6" s="34" customFormat="1" ht="12.95" customHeight="1">
      <c r="A517" s="21" t="s">
        <v>6</v>
      </c>
      <c r="B517" s="21" t="s">
        <v>527</v>
      </c>
      <c r="C517" s="35">
        <v>1</v>
      </c>
      <c r="D517" s="21" t="s">
        <v>9</v>
      </c>
      <c r="E517" s="22">
        <v>3150000</v>
      </c>
      <c r="F517" s="44">
        <v>3150000</v>
      </c>
    </row>
    <row r="518" spans="1:6" s="34" customFormat="1" ht="12.95" customHeight="1">
      <c r="A518" s="21" t="s">
        <v>6</v>
      </c>
      <c r="B518" s="21" t="s">
        <v>527</v>
      </c>
      <c r="C518" s="35">
        <v>1</v>
      </c>
      <c r="D518" s="21" t="s">
        <v>9</v>
      </c>
      <c r="E518" s="22">
        <v>6300000</v>
      </c>
      <c r="F518" s="44">
        <v>6300000</v>
      </c>
    </row>
    <row r="519" spans="1:6" s="34" customFormat="1" ht="12.95" customHeight="1">
      <c r="A519" s="21" t="s">
        <v>6</v>
      </c>
      <c r="B519" s="21" t="s">
        <v>527</v>
      </c>
      <c r="C519" s="35">
        <v>1</v>
      </c>
      <c r="D519" s="21" t="s">
        <v>9</v>
      </c>
      <c r="E519" s="22">
        <v>3150000</v>
      </c>
      <c r="F519" s="44">
        <v>3150000</v>
      </c>
    </row>
    <row r="520" spans="1:6" s="34" customFormat="1" ht="12.95" customHeight="1">
      <c r="A520" s="21" t="s">
        <v>6</v>
      </c>
      <c r="B520" s="21" t="s">
        <v>527</v>
      </c>
      <c r="C520" s="35">
        <v>1</v>
      </c>
      <c r="D520" s="21" t="s">
        <v>9</v>
      </c>
      <c r="E520" s="22">
        <v>6300000</v>
      </c>
      <c r="F520" s="44">
        <v>6300000</v>
      </c>
    </row>
    <row r="521" spans="1:6" s="34" customFormat="1" ht="12.95" customHeight="1">
      <c r="A521" s="21" t="s">
        <v>6</v>
      </c>
      <c r="B521" s="21" t="s">
        <v>527</v>
      </c>
      <c r="C521" s="35">
        <v>1</v>
      </c>
      <c r="D521" s="21" t="s">
        <v>9</v>
      </c>
      <c r="E521" s="22">
        <v>3150000</v>
      </c>
      <c r="F521" s="44">
        <v>3150000</v>
      </c>
    </row>
    <row r="522" spans="1:6" s="34" customFormat="1" ht="12.95" customHeight="1">
      <c r="A522" s="21" t="s">
        <v>6</v>
      </c>
      <c r="B522" s="21" t="s">
        <v>527</v>
      </c>
      <c r="C522" s="35">
        <v>1</v>
      </c>
      <c r="D522" s="21" t="s">
        <v>9</v>
      </c>
      <c r="E522" s="22">
        <v>5400000</v>
      </c>
      <c r="F522" s="44">
        <v>5400000</v>
      </c>
    </row>
    <row r="523" spans="1:6" s="34" customFormat="1" ht="12.95" customHeight="1">
      <c r="A523" s="21" t="s">
        <v>6</v>
      </c>
      <c r="B523" s="21" t="s">
        <v>527</v>
      </c>
      <c r="C523" s="35">
        <v>1</v>
      </c>
      <c r="D523" s="21" t="s">
        <v>9</v>
      </c>
      <c r="E523" s="22">
        <v>21150000</v>
      </c>
      <c r="F523" s="44">
        <v>21150000</v>
      </c>
    </row>
    <row r="524" spans="1:6" s="34" customFormat="1" ht="12.95" customHeight="1">
      <c r="A524" s="21" t="s">
        <v>6</v>
      </c>
      <c r="B524" s="21" t="s">
        <v>527</v>
      </c>
      <c r="C524" s="35">
        <v>1</v>
      </c>
      <c r="D524" s="21" t="s">
        <v>9</v>
      </c>
      <c r="E524" s="22">
        <v>5400000</v>
      </c>
      <c r="F524" s="44">
        <v>5400000</v>
      </c>
    </row>
    <row r="525" spans="1:6" s="34" customFormat="1" ht="12.95" customHeight="1">
      <c r="A525" s="21" t="s">
        <v>6</v>
      </c>
      <c r="B525" s="21" t="s">
        <v>527</v>
      </c>
      <c r="C525" s="35">
        <v>1</v>
      </c>
      <c r="D525" s="21" t="s">
        <v>9</v>
      </c>
      <c r="E525" s="22">
        <v>5400000</v>
      </c>
      <c r="F525" s="44">
        <v>5400000</v>
      </c>
    </row>
    <row r="526" spans="1:6" s="34" customFormat="1" ht="12.95" customHeight="1">
      <c r="A526" s="21" t="s">
        <v>6</v>
      </c>
      <c r="B526" s="21" t="s">
        <v>527</v>
      </c>
      <c r="C526" s="35">
        <v>1</v>
      </c>
      <c r="D526" s="21" t="s">
        <v>9</v>
      </c>
      <c r="E526" s="22">
        <v>5400000</v>
      </c>
      <c r="F526" s="44">
        <v>5400000</v>
      </c>
    </row>
    <row r="527" spans="1:6" s="34" customFormat="1" ht="12.95" customHeight="1">
      <c r="A527" s="21" t="s">
        <v>6</v>
      </c>
      <c r="B527" s="21" t="s">
        <v>527</v>
      </c>
      <c r="C527" s="35">
        <v>1</v>
      </c>
      <c r="D527" s="21" t="s">
        <v>9</v>
      </c>
      <c r="E527" s="22">
        <v>5400000</v>
      </c>
      <c r="F527" s="44">
        <v>5400000</v>
      </c>
    </row>
    <row r="528" spans="1:6" s="34" customFormat="1" ht="12.95" customHeight="1">
      <c r="A528" s="21" t="s">
        <v>6</v>
      </c>
      <c r="B528" s="21" t="s">
        <v>527</v>
      </c>
      <c r="C528" s="35">
        <v>1</v>
      </c>
      <c r="D528" s="21" t="s">
        <v>9</v>
      </c>
      <c r="E528" s="22">
        <v>5400000</v>
      </c>
      <c r="F528" s="44">
        <v>5400000</v>
      </c>
    </row>
    <row r="529" spans="1:6" s="34" customFormat="1" ht="12.95" customHeight="1">
      <c r="A529" s="21" t="s">
        <v>6</v>
      </c>
      <c r="B529" s="21" t="s">
        <v>527</v>
      </c>
      <c r="C529" s="35">
        <v>1</v>
      </c>
      <c r="D529" s="21" t="s">
        <v>9</v>
      </c>
      <c r="E529" s="22">
        <v>29700000</v>
      </c>
      <c r="F529" s="44">
        <v>29700000</v>
      </c>
    </row>
    <row r="530" spans="1:6" s="34" customFormat="1" ht="12.95" customHeight="1">
      <c r="A530" s="21" t="s">
        <v>6</v>
      </c>
      <c r="B530" s="21" t="s">
        <v>527</v>
      </c>
      <c r="C530" s="35">
        <v>1</v>
      </c>
      <c r="D530" s="21" t="s">
        <v>9</v>
      </c>
      <c r="E530" s="22">
        <v>5400000</v>
      </c>
      <c r="F530" s="44">
        <v>5400000</v>
      </c>
    </row>
    <row r="531" spans="1:6" s="34" customFormat="1" ht="12.95" customHeight="1">
      <c r="A531" s="21" t="s">
        <v>6</v>
      </c>
      <c r="B531" s="21" t="s">
        <v>527</v>
      </c>
      <c r="C531" s="35">
        <v>1</v>
      </c>
      <c r="D531" s="21" t="s">
        <v>9</v>
      </c>
      <c r="E531" s="22">
        <v>5400000</v>
      </c>
      <c r="F531" s="44">
        <v>5400000</v>
      </c>
    </row>
    <row r="532" spans="1:6" s="34" customFormat="1" ht="12.95" customHeight="1">
      <c r="A532" s="21" t="s">
        <v>6</v>
      </c>
      <c r="B532" s="21" t="s">
        <v>527</v>
      </c>
      <c r="C532" s="35">
        <v>1</v>
      </c>
      <c r="D532" s="21" t="s">
        <v>9</v>
      </c>
      <c r="E532" s="22">
        <v>2700000</v>
      </c>
      <c r="F532" s="44">
        <v>2700000</v>
      </c>
    </row>
    <row r="533" spans="1:6" s="34" customFormat="1" ht="12.95" customHeight="1">
      <c r="A533" s="21" t="s">
        <v>6</v>
      </c>
      <c r="B533" s="21" t="s">
        <v>527</v>
      </c>
      <c r="C533" s="35">
        <v>1</v>
      </c>
      <c r="D533" s="21" t="s">
        <v>9</v>
      </c>
      <c r="E533" s="22">
        <v>6300000</v>
      </c>
      <c r="F533" s="44">
        <v>6300000</v>
      </c>
    </row>
    <row r="534" spans="1:6" s="34" customFormat="1" ht="12.95" customHeight="1">
      <c r="A534" s="21" t="s">
        <v>6</v>
      </c>
      <c r="B534" s="21" t="s">
        <v>527</v>
      </c>
      <c r="C534" s="35">
        <v>1</v>
      </c>
      <c r="D534" s="21" t="s">
        <v>9</v>
      </c>
      <c r="E534" s="22">
        <v>5400000</v>
      </c>
      <c r="F534" s="44">
        <v>5400000</v>
      </c>
    </row>
    <row r="535" spans="1:6" s="34" customFormat="1" ht="12.95" customHeight="1">
      <c r="A535" s="21" t="s">
        <v>6</v>
      </c>
      <c r="B535" s="21" t="s">
        <v>527</v>
      </c>
      <c r="C535" s="35">
        <v>1</v>
      </c>
      <c r="D535" s="21" t="s">
        <v>9</v>
      </c>
      <c r="E535" s="22">
        <v>25650000</v>
      </c>
      <c r="F535" s="44">
        <v>25650000</v>
      </c>
    </row>
    <row r="536" spans="1:6" s="34" customFormat="1" ht="12.95" customHeight="1">
      <c r="A536" s="21" t="s">
        <v>6</v>
      </c>
      <c r="B536" s="21" t="s">
        <v>527</v>
      </c>
      <c r="C536" s="35">
        <v>1</v>
      </c>
      <c r="D536" s="21" t="s">
        <v>9</v>
      </c>
      <c r="E536" s="22">
        <v>6300000</v>
      </c>
      <c r="F536" s="44">
        <v>6300000</v>
      </c>
    </row>
    <row r="537" spans="1:6" s="34" customFormat="1" ht="12.95" customHeight="1">
      <c r="A537" s="21" t="s">
        <v>6</v>
      </c>
      <c r="B537" s="21" t="s">
        <v>527</v>
      </c>
      <c r="C537" s="35">
        <v>1</v>
      </c>
      <c r="D537" s="21" t="s">
        <v>9</v>
      </c>
      <c r="E537" s="22">
        <v>2700000</v>
      </c>
      <c r="F537" s="44">
        <v>2700000</v>
      </c>
    </row>
    <row r="538" spans="1:6" s="34" customFormat="1" ht="12.95" customHeight="1">
      <c r="A538" s="21" t="s">
        <v>6</v>
      </c>
      <c r="B538" s="21" t="s">
        <v>527</v>
      </c>
      <c r="C538" s="35">
        <v>1</v>
      </c>
      <c r="D538" s="21" t="s">
        <v>9</v>
      </c>
      <c r="E538" s="22">
        <v>5400000</v>
      </c>
      <c r="F538" s="44">
        <v>5400000</v>
      </c>
    </row>
    <row r="539" spans="1:6" s="34" customFormat="1" ht="12.95" customHeight="1">
      <c r="A539" s="21" t="s">
        <v>6</v>
      </c>
      <c r="B539" s="21" t="s">
        <v>527</v>
      </c>
      <c r="C539" s="35">
        <v>1</v>
      </c>
      <c r="D539" s="21" t="s">
        <v>9</v>
      </c>
      <c r="E539" s="22">
        <v>4500000</v>
      </c>
      <c r="F539" s="44">
        <v>4500000</v>
      </c>
    </row>
    <row r="540" spans="1:6" s="34" customFormat="1" ht="12.95" customHeight="1">
      <c r="A540" s="21" t="s">
        <v>6</v>
      </c>
      <c r="B540" s="21" t="s">
        <v>527</v>
      </c>
      <c r="C540" s="35">
        <v>1</v>
      </c>
      <c r="D540" s="21" t="s">
        <v>9</v>
      </c>
      <c r="E540" s="22">
        <v>3150000</v>
      </c>
      <c r="F540" s="44">
        <v>3150000</v>
      </c>
    </row>
    <row r="541" spans="1:6" s="34" customFormat="1" ht="12.95" customHeight="1">
      <c r="A541" s="21" t="s">
        <v>6</v>
      </c>
      <c r="B541" s="21" t="s">
        <v>532</v>
      </c>
      <c r="C541" s="35">
        <v>1</v>
      </c>
      <c r="D541" s="21" t="s">
        <v>9</v>
      </c>
      <c r="E541" s="44">
        <v>100000</v>
      </c>
      <c r="F541" s="41">
        <f>+C541*E541</f>
        <v>100000</v>
      </c>
    </row>
    <row r="542" spans="1:6" s="34" customFormat="1" ht="12.95" customHeight="1">
      <c r="A542" s="21" t="s">
        <v>6</v>
      </c>
      <c r="B542" s="21" t="s">
        <v>532</v>
      </c>
      <c r="C542" s="35">
        <v>1</v>
      </c>
      <c r="D542" s="21" t="s">
        <v>9</v>
      </c>
      <c r="E542" s="44">
        <v>100000</v>
      </c>
      <c r="F542" s="41">
        <f>+C542*E542</f>
        <v>100000</v>
      </c>
    </row>
    <row r="543" spans="1:6" s="34" customFormat="1" ht="12.95" customHeight="1">
      <c r="A543" s="21" t="s">
        <v>6</v>
      </c>
      <c r="B543" s="21" t="s">
        <v>532</v>
      </c>
      <c r="C543" s="35">
        <v>1</v>
      </c>
      <c r="D543" s="21" t="s">
        <v>9</v>
      </c>
      <c r="E543" s="44">
        <v>100000</v>
      </c>
      <c r="F543" s="41">
        <f>+C543*E543</f>
        <v>100000</v>
      </c>
    </row>
    <row r="544" spans="1:6" s="34" customFormat="1" ht="12.95" customHeight="1">
      <c r="A544" s="21" t="s">
        <v>6</v>
      </c>
      <c r="B544" s="21" t="s">
        <v>532</v>
      </c>
      <c r="C544" s="35">
        <v>1</v>
      </c>
      <c r="D544" s="21" t="s">
        <v>9</v>
      </c>
      <c r="E544" s="44">
        <v>100000</v>
      </c>
      <c r="F544" s="41">
        <f>+C544*E544</f>
        <v>100000</v>
      </c>
    </row>
    <row r="545" spans="1:6" s="34" customFormat="1" ht="12.95" customHeight="1">
      <c r="A545" s="21" t="s">
        <v>6</v>
      </c>
      <c r="B545" s="21" t="s">
        <v>532</v>
      </c>
      <c r="C545" s="35">
        <v>1</v>
      </c>
      <c r="D545" s="21" t="s">
        <v>9</v>
      </c>
      <c r="E545" s="44">
        <v>100000</v>
      </c>
      <c r="F545" s="41">
        <f>+C545*E545</f>
        <v>100000</v>
      </c>
    </row>
    <row r="546" spans="1:6" s="34" customFormat="1" ht="12.95" customHeight="1">
      <c r="A546" s="21" t="s">
        <v>6</v>
      </c>
      <c r="B546" s="45"/>
      <c r="C546" s="35">
        <v>1</v>
      </c>
      <c r="D546" s="21" t="s">
        <v>9</v>
      </c>
      <c r="E546" s="22">
        <v>1800000</v>
      </c>
      <c r="F546" s="44">
        <v>1800000</v>
      </c>
    </row>
    <row r="547" spans="1:6" s="34" customFormat="1" ht="12.95" customHeight="1">
      <c r="A547" s="21" t="s">
        <v>6</v>
      </c>
      <c r="B547" s="45"/>
      <c r="C547" s="35">
        <v>1</v>
      </c>
      <c r="D547" s="21" t="s">
        <v>9</v>
      </c>
      <c r="E547" s="22">
        <v>1800000</v>
      </c>
      <c r="F547" s="44">
        <v>1800000</v>
      </c>
    </row>
    <row r="548" spans="1:6" s="34" customFormat="1" ht="12.95" customHeight="1">
      <c r="A548" s="21" t="s">
        <v>6</v>
      </c>
      <c r="B548" s="45"/>
      <c r="C548" s="35">
        <v>1</v>
      </c>
      <c r="D548" s="21" t="s">
        <v>9</v>
      </c>
      <c r="E548" s="22">
        <v>1800000</v>
      </c>
      <c r="F548" s="44">
        <v>1800000</v>
      </c>
    </row>
    <row r="549" spans="1:6" s="34" customFormat="1" ht="12.95" customHeight="1">
      <c r="A549" s="21" t="s">
        <v>6</v>
      </c>
      <c r="B549" s="45"/>
      <c r="C549" s="35">
        <v>1</v>
      </c>
      <c r="D549" s="21" t="s">
        <v>9</v>
      </c>
      <c r="E549" s="22">
        <v>1800000</v>
      </c>
      <c r="F549" s="44">
        <v>1800000</v>
      </c>
    </row>
    <row r="550" spans="1:6" s="34" customFormat="1" ht="12.95" customHeight="1">
      <c r="A550" s="21" t="s">
        <v>6</v>
      </c>
      <c r="B550" s="45"/>
      <c r="C550" s="35">
        <v>1</v>
      </c>
      <c r="D550" s="21" t="s">
        <v>9</v>
      </c>
      <c r="E550" s="22">
        <v>1800000</v>
      </c>
      <c r="F550" s="44">
        <v>1800000</v>
      </c>
    </row>
    <row r="551" spans="1:6" s="34" customFormat="1" ht="12.95" customHeight="1">
      <c r="A551" s="21" t="s">
        <v>6</v>
      </c>
      <c r="B551" s="45"/>
      <c r="C551" s="35">
        <v>1</v>
      </c>
      <c r="D551" s="21" t="s">
        <v>9</v>
      </c>
      <c r="E551" s="22">
        <v>1800000</v>
      </c>
      <c r="F551" s="44">
        <v>1800000</v>
      </c>
    </row>
    <row r="552" spans="1:6" s="34" customFormat="1" ht="12.95" customHeight="1">
      <c r="A552" s="21" t="s">
        <v>6</v>
      </c>
      <c r="B552" s="45"/>
      <c r="C552" s="35">
        <v>2</v>
      </c>
      <c r="D552" s="21" t="s">
        <v>394</v>
      </c>
      <c r="E552" s="22">
        <v>1800000</v>
      </c>
      <c r="F552" s="44">
        <v>3600000</v>
      </c>
    </row>
    <row r="553" spans="1:6" s="34" customFormat="1" ht="12.95" customHeight="1">
      <c r="A553" s="21" t="s">
        <v>6</v>
      </c>
      <c r="B553" s="21" t="s">
        <v>510</v>
      </c>
      <c r="C553" s="35">
        <v>1</v>
      </c>
      <c r="D553" s="21" t="s">
        <v>9</v>
      </c>
      <c r="E553" s="22">
        <v>3510000</v>
      </c>
      <c r="F553" s="44">
        <v>3510000</v>
      </c>
    </row>
    <row r="554" spans="1:6" s="34" customFormat="1" ht="12.95" customHeight="1">
      <c r="A554" s="21" t="s">
        <v>6</v>
      </c>
      <c r="B554" s="21" t="s">
        <v>510</v>
      </c>
      <c r="C554" s="35">
        <v>2</v>
      </c>
      <c r="D554" s="21" t="s">
        <v>9</v>
      </c>
      <c r="E554" s="22">
        <v>3120000</v>
      </c>
      <c r="F554" s="44">
        <v>3120000</v>
      </c>
    </row>
    <row r="555" spans="1:6" s="34" customFormat="1" ht="12.95" customHeight="1">
      <c r="A555" s="21" t="s">
        <v>6</v>
      </c>
      <c r="B555" s="21" t="s">
        <v>510</v>
      </c>
      <c r="C555" s="35">
        <v>1</v>
      </c>
      <c r="D555" s="21" t="s">
        <v>9</v>
      </c>
      <c r="E555" s="22">
        <v>2250000</v>
      </c>
      <c r="F555" s="44">
        <v>2250000</v>
      </c>
    </row>
    <row r="556" spans="1:6" s="34" customFormat="1" ht="12.95" customHeight="1">
      <c r="A556" s="21" t="s">
        <v>6</v>
      </c>
      <c r="B556" s="21" t="s">
        <v>510</v>
      </c>
      <c r="C556" s="35">
        <v>4</v>
      </c>
      <c r="D556" s="21" t="s">
        <v>9</v>
      </c>
      <c r="E556" s="22">
        <v>6480000</v>
      </c>
      <c r="F556" s="44">
        <v>6480000</v>
      </c>
    </row>
    <row r="557" spans="1:6" s="34" customFormat="1" ht="12.95" customHeight="1">
      <c r="A557" s="21" t="s">
        <v>6</v>
      </c>
      <c r="B557" s="21" t="s">
        <v>510</v>
      </c>
      <c r="C557" s="35">
        <v>1</v>
      </c>
      <c r="D557" s="21" t="s">
        <v>9</v>
      </c>
      <c r="E557" s="22">
        <v>1500000</v>
      </c>
      <c r="F557" s="44">
        <v>1500000</v>
      </c>
    </row>
    <row r="558" spans="1:6" s="34" customFormat="1" ht="12.95" customHeight="1">
      <c r="A558" s="21" t="s">
        <v>6</v>
      </c>
      <c r="B558" s="21" t="s">
        <v>510</v>
      </c>
      <c r="C558" s="35">
        <v>1</v>
      </c>
      <c r="D558" s="21" t="s">
        <v>9</v>
      </c>
      <c r="E558" s="22">
        <v>2340000</v>
      </c>
      <c r="F558" s="44">
        <v>2340000</v>
      </c>
    </row>
    <row r="559" spans="1:6" s="34" customFormat="1" ht="12.95" customHeight="1">
      <c r="A559" s="21" t="s">
        <v>6</v>
      </c>
      <c r="B559" s="21" t="s">
        <v>510</v>
      </c>
      <c r="C559" s="35">
        <v>1</v>
      </c>
      <c r="D559" s="21" t="s">
        <v>9</v>
      </c>
      <c r="E559" s="22">
        <v>2160000</v>
      </c>
      <c r="F559" s="44">
        <v>2160000</v>
      </c>
    </row>
    <row r="560" spans="1:6" s="34" customFormat="1" ht="12.95" customHeight="1">
      <c r="A560" s="21" t="s">
        <v>6</v>
      </c>
      <c r="B560" s="21" t="s">
        <v>510</v>
      </c>
      <c r="C560" s="35">
        <v>2</v>
      </c>
      <c r="D560" s="21" t="s">
        <v>9</v>
      </c>
      <c r="E560" s="22">
        <v>2880000</v>
      </c>
      <c r="F560" s="44">
        <v>2880000</v>
      </c>
    </row>
    <row r="561" spans="1:6" s="34" customFormat="1" ht="12.95" customHeight="1">
      <c r="A561" s="21" t="s">
        <v>6</v>
      </c>
      <c r="B561" s="21" t="s">
        <v>510</v>
      </c>
      <c r="C561" s="35">
        <v>2</v>
      </c>
      <c r="D561" s="21" t="s">
        <v>9</v>
      </c>
      <c r="E561" s="22">
        <v>7290000</v>
      </c>
      <c r="F561" s="44">
        <v>3645000</v>
      </c>
    </row>
    <row r="562" spans="1:6" s="34" customFormat="1" ht="12.95" customHeight="1">
      <c r="A562" s="21" t="s">
        <v>6</v>
      </c>
      <c r="B562" s="21" t="s">
        <v>510</v>
      </c>
      <c r="C562" s="35">
        <v>2</v>
      </c>
      <c r="D562" s="21" t="s">
        <v>9</v>
      </c>
      <c r="E562" s="22">
        <v>4860000</v>
      </c>
      <c r="F562" s="44">
        <v>4860000</v>
      </c>
    </row>
    <row r="563" spans="1:6" s="34" customFormat="1" ht="12.95" customHeight="1">
      <c r="A563" s="21" t="s">
        <v>6</v>
      </c>
      <c r="B563" s="21" t="s">
        <v>510</v>
      </c>
      <c r="C563" s="35">
        <v>1</v>
      </c>
      <c r="D563" s="21" t="s">
        <v>9</v>
      </c>
      <c r="E563" s="22">
        <v>3375000</v>
      </c>
      <c r="F563" s="44">
        <v>3375000</v>
      </c>
    </row>
    <row r="564" spans="1:6" s="34" customFormat="1" ht="12.95" customHeight="1">
      <c r="A564" s="21" t="s">
        <v>6</v>
      </c>
      <c r="B564" s="21" t="s">
        <v>510</v>
      </c>
      <c r="C564" s="35">
        <v>1</v>
      </c>
      <c r="D564" s="21" t="s">
        <v>9</v>
      </c>
      <c r="E564" s="22">
        <v>3510000</v>
      </c>
      <c r="F564" s="44">
        <v>3510000</v>
      </c>
    </row>
    <row r="565" spans="1:6" s="34" customFormat="1" ht="12.95" customHeight="1">
      <c r="A565" s="21" t="s">
        <v>6</v>
      </c>
      <c r="B565" s="21" t="s">
        <v>510</v>
      </c>
      <c r="C565" s="35">
        <v>1</v>
      </c>
      <c r="D565" s="21" t="s">
        <v>9</v>
      </c>
      <c r="E565" s="22">
        <v>1440000</v>
      </c>
      <c r="F565" s="44">
        <v>1440000</v>
      </c>
    </row>
    <row r="566" spans="1:6" s="34" customFormat="1" ht="12.95" customHeight="1">
      <c r="A566" s="21" t="s">
        <v>6</v>
      </c>
      <c r="B566" s="21" t="s">
        <v>510</v>
      </c>
      <c r="C566" s="35">
        <v>1</v>
      </c>
      <c r="D566" s="21" t="s">
        <v>9</v>
      </c>
      <c r="E566" s="22">
        <v>1500000</v>
      </c>
      <c r="F566" s="44">
        <v>1500000</v>
      </c>
    </row>
    <row r="567" spans="1:6" s="34" customFormat="1" ht="12.95" customHeight="1">
      <c r="A567" s="21" t="s">
        <v>6</v>
      </c>
      <c r="B567" s="21" t="s">
        <v>510</v>
      </c>
      <c r="C567" s="35">
        <v>1</v>
      </c>
      <c r="D567" s="21" t="s">
        <v>9</v>
      </c>
      <c r="E567" s="22">
        <v>1560000</v>
      </c>
      <c r="F567" s="44">
        <v>1560000</v>
      </c>
    </row>
    <row r="568" spans="1:6" s="34" customFormat="1" ht="12.95" customHeight="1">
      <c r="A568" s="21" t="s">
        <v>6</v>
      </c>
      <c r="B568" s="21" t="s">
        <v>510</v>
      </c>
      <c r="C568" s="35">
        <v>2</v>
      </c>
      <c r="D568" s="21" t="s">
        <v>9</v>
      </c>
      <c r="E568" s="22">
        <v>2880000</v>
      </c>
      <c r="F568" s="44">
        <v>2880000</v>
      </c>
    </row>
    <row r="569" spans="1:6" s="34" customFormat="1" ht="12.95" customHeight="1">
      <c r="A569" s="21" t="s">
        <v>6</v>
      </c>
      <c r="B569" s="21" t="s">
        <v>510</v>
      </c>
      <c r="C569" s="35">
        <v>2</v>
      </c>
      <c r="D569" s="21" t="s">
        <v>9</v>
      </c>
      <c r="E569" s="22">
        <v>3120000</v>
      </c>
      <c r="F569" s="44">
        <v>3120000</v>
      </c>
    </row>
    <row r="570" spans="1:6" s="34" customFormat="1" ht="12.95" customHeight="1">
      <c r="A570" s="21" t="s">
        <v>6</v>
      </c>
      <c r="B570" s="21" t="s">
        <v>510</v>
      </c>
      <c r="C570" s="35">
        <v>2</v>
      </c>
      <c r="D570" s="21" t="s">
        <v>9</v>
      </c>
      <c r="E570" s="22">
        <v>5400000</v>
      </c>
      <c r="F570" s="44">
        <v>5400000</v>
      </c>
    </row>
    <row r="571" spans="1:6" s="34" customFormat="1" ht="12.95" customHeight="1">
      <c r="A571" s="21" t="s">
        <v>6</v>
      </c>
      <c r="B571" s="21" t="s">
        <v>510</v>
      </c>
      <c r="C571" s="35">
        <v>1</v>
      </c>
      <c r="D571" s="21" t="s">
        <v>9</v>
      </c>
      <c r="E571" s="22">
        <v>780000</v>
      </c>
      <c r="F571" s="44">
        <v>780000</v>
      </c>
    </row>
    <row r="572" spans="1:6" s="34" customFormat="1" ht="12.95" customHeight="1">
      <c r="A572" s="21" t="s">
        <v>6</v>
      </c>
      <c r="B572" s="21" t="s">
        <v>510</v>
      </c>
      <c r="C572" s="35">
        <v>2</v>
      </c>
      <c r="D572" s="21" t="s">
        <v>9</v>
      </c>
      <c r="E572" s="22">
        <v>1440000</v>
      </c>
      <c r="F572" s="44">
        <v>1440000</v>
      </c>
    </row>
    <row r="573" spans="1:6" s="34" customFormat="1" ht="12.95" customHeight="1">
      <c r="A573" s="21" t="s">
        <v>6</v>
      </c>
      <c r="B573" s="21" t="s">
        <v>510</v>
      </c>
      <c r="C573" s="35">
        <v>1</v>
      </c>
      <c r="D573" s="21" t="s">
        <v>9</v>
      </c>
      <c r="E573" s="22">
        <v>750000</v>
      </c>
      <c r="F573" s="44">
        <v>750000</v>
      </c>
    </row>
    <row r="574" spans="1:6" s="34" customFormat="1" ht="12.95" customHeight="1">
      <c r="A574" s="21" t="s">
        <v>6</v>
      </c>
      <c r="B574" s="21" t="s">
        <v>510</v>
      </c>
      <c r="C574" s="35">
        <v>2</v>
      </c>
      <c r="D574" s="21" t="s">
        <v>9</v>
      </c>
      <c r="E574" s="22">
        <v>1560000</v>
      </c>
      <c r="F574" s="44">
        <v>1560000</v>
      </c>
    </row>
    <row r="575" spans="1:6" s="34" customFormat="1" ht="12.95" customHeight="1">
      <c r="A575" s="21" t="s">
        <v>6</v>
      </c>
      <c r="B575" s="21" t="s">
        <v>510</v>
      </c>
      <c r="C575" s="35">
        <v>1</v>
      </c>
      <c r="D575" s="21" t="s">
        <v>9</v>
      </c>
      <c r="E575" s="22">
        <v>780000</v>
      </c>
      <c r="F575" s="44">
        <v>780000</v>
      </c>
    </row>
    <row r="576" spans="1:6" s="34" customFormat="1" ht="12.95" customHeight="1">
      <c r="A576" s="21" t="s">
        <v>6</v>
      </c>
      <c r="B576" s="21" t="s">
        <v>510</v>
      </c>
      <c r="C576" s="35">
        <v>4</v>
      </c>
      <c r="D576" s="21" t="s">
        <v>9</v>
      </c>
      <c r="E576" s="22">
        <v>2880000</v>
      </c>
      <c r="F576" s="44">
        <v>2880000</v>
      </c>
    </row>
    <row r="577" spans="1:6" s="34" customFormat="1" ht="12.95" customHeight="1">
      <c r="A577" s="21" t="s">
        <v>6</v>
      </c>
      <c r="B577" s="21" t="s">
        <v>510</v>
      </c>
      <c r="C577" s="35">
        <v>1</v>
      </c>
      <c r="D577" s="21" t="s">
        <v>9</v>
      </c>
      <c r="E577" s="22">
        <v>2430000</v>
      </c>
      <c r="F577" s="44">
        <v>2430000</v>
      </c>
    </row>
    <row r="578" spans="1:6" s="34" customFormat="1" ht="12.95" customHeight="1">
      <c r="A578" s="21" t="s">
        <v>6</v>
      </c>
      <c r="B578" s="21" t="s">
        <v>510</v>
      </c>
      <c r="C578" s="35">
        <v>2</v>
      </c>
      <c r="D578" s="21" t="s">
        <v>9</v>
      </c>
      <c r="E578" s="22">
        <v>3240000</v>
      </c>
      <c r="F578" s="44">
        <v>3240000</v>
      </c>
    </row>
    <row r="579" spans="1:6" s="34" customFormat="1" ht="12.95" customHeight="1">
      <c r="A579" s="21" t="s">
        <v>6</v>
      </c>
      <c r="B579" s="21" t="s">
        <v>510</v>
      </c>
      <c r="C579" s="35">
        <v>1</v>
      </c>
      <c r="D579" s="21" t="s">
        <v>9</v>
      </c>
      <c r="E579" s="22">
        <v>2430000</v>
      </c>
      <c r="F579" s="44">
        <v>2430000</v>
      </c>
    </row>
    <row r="580" spans="1:6" s="34" customFormat="1" ht="12.95" customHeight="1">
      <c r="A580" s="21" t="s">
        <v>6</v>
      </c>
      <c r="B580" s="21" t="s">
        <v>510</v>
      </c>
      <c r="C580" s="35">
        <v>1</v>
      </c>
      <c r="D580" s="21" t="s">
        <v>9</v>
      </c>
      <c r="E580" s="22">
        <v>2250000</v>
      </c>
      <c r="F580" s="44">
        <v>2250000</v>
      </c>
    </row>
    <row r="581" spans="1:6" s="34" customFormat="1" ht="12.95" customHeight="1">
      <c r="A581" s="21" t="s">
        <v>6</v>
      </c>
      <c r="B581" s="21" t="s">
        <v>510</v>
      </c>
      <c r="C581" s="35">
        <v>3</v>
      </c>
      <c r="D581" s="21" t="s">
        <v>9</v>
      </c>
      <c r="E581" s="22">
        <v>7020000</v>
      </c>
      <c r="F581" s="44">
        <v>7020000</v>
      </c>
    </row>
    <row r="582" spans="1:6" s="34" customFormat="1" ht="12.95" customHeight="1">
      <c r="A582" s="21" t="s">
        <v>6</v>
      </c>
      <c r="B582" s="21" t="s">
        <v>510</v>
      </c>
      <c r="C582" s="35">
        <v>1</v>
      </c>
      <c r="D582" s="21" t="s">
        <v>9</v>
      </c>
      <c r="E582" s="22">
        <v>1500000</v>
      </c>
      <c r="F582" s="44">
        <v>1500000</v>
      </c>
    </row>
    <row r="583" spans="1:6" s="34" customFormat="1" ht="12.95" customHeight="1">
      <c r="A583" s="21" t="s">
        <v>6</v>
      </c>
      <c r="B583" s="21" t="s">
        <v>510</v>
      </c>
      <c r="C583" s="35">
        <v>1</v>
      </c>
      <c r="D583" s="21" t="s">
        <v>9</v>
      </c>
      <c r="E583" s="22">
        <v>780000</v>
      </c>
      <c r="F583" s="44">
        <v>780000</v>
      </c>
    </row>
    <row r="584" spans="1:6" s="34" customFormat="1" ht="12.95" customHeight="1">
      <c r="A584" s="21" t="s">
        <v>6</v>
      </c>
      <c r="B584" s="21" t="s">
        <v>510</v>
      </c>
      <c r="C584" s="35">
        <v>1</v>
      </c>
      <c r="D584" s="21" t="s">
        <v>9</v>
      </c>
      <c r="E584" s="22">
        <v>1260000</v>
      </c>
      <c r="F584" s="44">
        <v>1260000</v>
      </c>
    </row>
    <row r="585" spans="1:6" s="34" customFormat="1" ht="12.95" customHeight="1">
      <c r="A585" s="21" t="s">
        <v>6</v>
      </c>
      <c r="B585" s="21" t="s">
        <v>510</v>
      </c>
      <c r="C585" s="35">
        <v>1</v>
      </c>
      <c r="D585" s="21" t="s">
        <v>9</v>
      </c>
      <c r="E585" s="22">
        <v>780000</v>
      </c>
      <c r="F585" s="44">
        <v>780000</v>
      </c>
    </row>
    <row r="586" spans="1:6" s="34" customFormat="1" ht="12.95" customHeight="1">
      <c r="A586" s="21" t="s">
        <v>6</v>
      </c>
      <c r="B586" s="21" t="s">
        <v>510</v>
      </c>
      <c r="C586" s="35">
        <v>1</v>
      </c>
      <c r="D586" s="21" t="s">
        <v>9</v>
      </c>
      <c r="E586" s="22">
        <v>720000</v>
      </c>
      <c r="F586" s="44">
        <v>720000</v>
      </c>
    </row>
    <row r="587" spans="1:6" s="34" customFormat="1" ht="12.95" customHeight="1">
      <c r="A587" s="21" t="s">
        <v>6</v>
      </c>
      <c r="B587" s="21" t="s">
        <v>510</v>
      </c>
      <c r="C587" s="35">
        <v>4</v>
      </c>
      <c r="D587" s="21" t="s">
        <v>9</v>
      </c>
      <c r="E587" s="22">
        <v>3240000</v>
      </c>
      <c r="F587" s="44">
        <v>3240000</v>
      </c>
    </row>
    <row r="588" spans="1:6" s="34" customFormat="1" ht="12.95" customHeight="1">
      <c r="A588" s="21" t="s">
        <v>6</v>
      </c>
      <c r="B588" s="21" t="s">
        <v>510</v>
      </c>
      <c r="C588" s="35">
        <v>1</v>
      </c>
      <c r="D588" s="21" t="s">
        <v>9</v>
      </c>
      <c r="E588" s="22">
        <v>750000</v>
      </c>
      <c r="F588" s="44">
        <v>750000</v>
      </c>
    </row>
    <row r="589" spans="1:6" s="34" customFormat="1" ht="12.95" customHeight="1">
      <c r="A589" s="21" t="s">
        <v>6</v>
      </c>
      <c r="B589" s="21" t="s">
        <v>510</v>
      </c>
      <c r="C589" s="35">
        <v>1</v>
      </c>
      <c r="D589" s="21" t="s">
        <v>9</v>
      </c>
      <c r="E589" s="22">
        <v>780000</v>
      </c>
      <c r="F589" s="44">
        <v>780000</v>
      </c>
    </row>
    <row r="590" spans="1:6" s="34" customFormat="1" ht="12.95" customHeight="1">
      <c r="A590" s="25" t="s">
        <v>6</v>
      </c>
      <c r="B590" s="21" t="s">
        <v>510</v>
      </c>
      <c r="C590" s="38">
        <v>1</v>
      </c>
      <c r="D590" s="25" t="s">
        <v>9</v>
      </c>
      <c r="E590" s="26">
        <v>2160000</v>
      </c>
      <c r="F590" s="46">
        <v>2160000</v>
      </c>
    </row>
    <row r="591" spans="1:6" s="34" customFormat="1" ht="12.95" customHeight="1">
      <c r="A591" s="21" t="s">
        <v>6</v>
      </c>
      <c r="B591" s="21" t="s">
        <v>510</v>
      </c>
      <c r="C591" s="35">
        <v>1</v>
      </c>
      <c r="D591" s="21" t="s">
        <v>9</v>
      </c>
      <c r="E591" s="22">
        <v>1530000</v>
      </c>
      <c r="F591" s="44">
        <v>1530000</v>
      </c>
    </row>
    <row r="592" spans="1:6" s="34" customFormat="1" ht="12.95" customHeight="1">
      <c r="A592" s="21" t="s">
        <v>6</v>
      </c>
      <c r="B592" s="21" t="s">
        <v>510</v>
      </c>
      <c r="C592" s="35">
        <v>1</v>
      </c>
      <c r="D592" s="21" t="s">
        <v>9</v>
      </c>
      <c r="E592" s="22">
        <v>2340000</v>
      </c>
      <c r="F592" s="44">
        <v>2340000</v>
      </c>
    </row>
    <row r="593" spans="1:6" s="34" customFormat="1" ht="12.95" customHeight="1">
      <c r="A593" s="21" t="s">
        <v>6</v>
      </c>
      <c r="B593" s="21" t="s">
        <v>510</v>
      </c>
      <c r="C593" s="35">
        <v>1</v>
      </c>
      <c r="D593" s="21" t="s">
        <v>9</v>
      </c>
      <c r="E593" s="22">
        <v>2340000</v>
      </c>
      <c r="F593" s="44">
        <v>2340000</v>
      </c>
    </row>
    <row r="594" spans="1:6" s="34" customFormat="1" ht="12.95" customHeight="1">
      <c r="A594" s="21" t="s">
        <v>6</v>
      </c>
      <c r="B594" s="21" t="s">
        <v>510</v>
      </c>
      <c r="C594" s="35">
        <v>1</v>
      </c>
      <c r="D594" s="21" t="s">
        <v>9</v>
      </c>
      <c r="E594" s="22">
        <v>1500000</v>
      </c>
      <c r="F594" s="44">
        <v>1500000</v>
      </c>
    </row>
    <row r="595" spans="1:6" s="34" customFormat="1" ht="12.95" customHeight="1">
      <c r="A595" s="23" t="s">
        <v>6</v>
      </c>
      <c r="B595" s="21" t="s">
        <v>510</v>
      </c>
      <c r="C595" s="32">
        <v>1</v>
      </c>
      <c r="D595" s="23" t="s">
        <v>9</v>
      </c>
      <c r="E595" s="24">
        <v>900000</v>
      </c>
      <c r="F595" s="33">
        <v>900000</v>
      </c>
    </row>
    <row r="596" spans="1:6" s="34" customFormat="1" ht="12.95" customHeight="1">
      <c r="A596" s="21" t="s">
        <v>6</v>
      </c>
      <c r="B596" s="21" t="s">
        <v>510</v>
      </c>
      <c r="C596" s="35">
        <v>2</v>
      </c>
      <c r="D596" s="21" t="s">
        <v>9</v>
      </c>
      <c r="E596" s="22">
        <v>3240000</v>
      </c>
      <c r="F596" s="44">
        <v>3240000</v>
      </c>
    </row>
    <row r="597" spans="1:6" s="34" customFormat="1" ht="12.95" customHeight="1">
      <c r="A597" s="21" t="s">
        <v>6</v>
      </c>
      <c r="B597" s="21" t="s">
        <v>510</v>
      </c>
      <c r="C597" s="35">
        <v>4</v>
      </c>
      <c r="D597" s="21" t="s">
        <v>9</v>
      </c>
      <c r="E597" s="22">
        <v>3120000</v>
      </c>
      <c r="F597" s="44">
        <v>3120000</v>
      </c>
    </row>
    <row r="598" spans="1:6" s="34" customFormat="1" ht="12.95" customHeight="1">
      <c r="A598" s="21" t="s">
        <v>6</v>
      </c>
      <c r="B598" s="21" t="s">
        <v>510</v>
      </c>
      <c r="C598" s="35">
        <v>1</v>
      </c>
      <c r="D598" s="21" t="s">
        <v>9</v>
      </c>
      <c r="E598" s="22">
        <v>2430000</v>
      </c>
      <c r="F598" s="44">
        <v>2430000</v>
      </c>
    </row>
    <row r="599" spans="1:6" s="34" customFormat="1" ht="12.95" customHeight="1">
      <c r="A599" s="21" t="s">
        <v>6</v>
      </c>
      <c r="B599" s="21" t="s">
        <v>510</v>
      </c>
      <c r="C599" s="35">
        <v>1</v>
      </c>
      <c r="D599" s="21" t="s">
        <v>9</v>
      </c>
      <c r="E599" s="22">
        <v>2250000</v>
      </c>
      <c r="F599" s="44">
        <v>2250000</v>
      </c>
    </row>
    <row r="600" spans="1:6" s="34" customFormat="1" ht="12.95" customHeight="1">
      <c r="A600" s="21" t="s">
        <v>6</v>
      </c>
      <c r="B600" s="21" t="s">
        <v>510</v>
      </c>
      <c r="C600" s="35">
        <v>1</v>
      </c>
      <c r="D600" s="21" t="s">
        <v>9</v>
      </c>
      <c r="E600" s="22">
        <v>2340000</v>
      </c>
      <c r="F600" s="44">
        <v>2340000</v>
      </c>
    </row>
    <row r="601" spans="1:6" s="34" customFormat="1" ht="12.95" customHeight="1">
      <c r="A601" s="21" t="s">
        <v>6</v>
      </c>
      <c r="B601" s="21" t="s">
        <v>510</v>
      </c>
      <c r="C601" s="35">
        <v>1</v>
      </c>
      <c r="D601" s="21" t="s">
        <v>9</v>
      </c>
      <c r="E601" s="22">
        <v>1560000</v>
      </c>
      <c r="F601" s="44">
        <v>1560000</v>
      </c>
    </row>
    <row r="602" spans="1:6" s="34" customFormat="1" ht="12.95" customHeight="1">
      <c r="A602" s="21" t="s">
        <v>6</v>
      </c>
      <c r="B602" s="21" t="s">
        <v>510</v>
      </c>
      <c r="C602" s="35">
        <v>1</v>
      </c>
      <c r="D602" s="21" t="s">
        <v>9</v>
      </c>
      <c r="E602" s="22">
        <v>1440000</v>
      </c>
      <c r="F602" s="44">
        <v>1440000</v>
      </c>
    </row>
    <row r="603" spans="1:6" s="34" customFormat="1" ht="12.95" customHeight="1">
      <c r="A603" s="21" t="s">
        <v>6</v>
      </c>
      <c r="B603" s="21" t="s">
        <v>510</v>
      </c>
      <c r="C603" s="35">
        <v>4</v>
      </c>
      <c r="D603" s="21" t="s">
        <v>9</v>
      </c>
      <c r="E603" s="22">
        <v>2880000</v>
      </c>
      <c r="F603" s="44">
        <v>2880000</v>
      </c>
    </row>
    <row r="604" spans="1:6" s="34" customFormat="1" ht="12.95" customHeight="1">
      <c r="A604" s="21" t="s">
        <v>6</v>
      </c>
      <c r="B604" s="21" t="s">
        <v>510</v>
      </c>
      <c r="C604" s="35">
        <v>1</v>
      </c>
      <c r="D604" s="21" t="s">
        <v>9</v>
      </c>
      <c r="E604" s="22">
        <v>750000</v>
      </c>
      <c r="F604" s="44">
        <v>750000</v>
      </c>
    </row>
    <row r="605" spans="1:6" s="34" customFormat="1" ht="12.95" customHeight="1">
      <c r="A605" s="21" t="s">
        <v>6</v>
      </c>
      <c r="B605" s="21" t="s">
        <v>510</v>
      </c>
      <c r="C605" s="35">
        <v>4</v>
      </c>
      <c r="D605" s="21" t="s">
        <v>9</v>
      </c>
      <c r="E605" s="22">
        <v>3240000</v>
      </c>
      <c r="F605" s="44">
        <v>3240000</v>
      </c>
    </row>
    <row r="606" spans="1:6" s="34" customFormat="1" ht="12.95" customHeight="1">
      <c r="A606" s="21" t="s">
        <v>6</v>
      </c>
      <c r="B606" s="21" t="s">
        <v>510</v>
      </c>
      <c r="C606" s="35">
        <v>1</v>
      </c>
      <c r="D606" s="21" t="s">
        <v>9</v>
      </c>
      <c r="E606" s="22">
        <v>750000</v>
      </c>
      <c r="F606" s="44">
        <v>750000</v>
      </c>
    </row>
    <row r="607" spans="1:6" s="34" customFormat="1" ht="12.95" customHeight="1">
      <c r="A607" s="21" t="s">
        <v>6</v>
      </c>
      <c r="B607" s="21" t="s">
        <v>510</v>
      </c>
      <c r="C607" s="35">
        <v>1</v>
      </c>
      <c r="D607" s="21" t="s">
        <v>9</v>
      </c>
      <c r="E607" s="22">
        <v>780000</v>
      </c>
      <c r="F607" s="44">
        <v>780000</v>
      </c>
    </row>
    <row r="608" spans="1:6" s="34" customFormat="1" ht="12.95" customHeight="1">
      <c r="A608" s="21" t="s">
        <v>6</v>
      </c>
      <c r="B608" s="21" t="s">
        <v>510</v>
      </c>
      <c r="C608" s="35">
        <v>1</v>
      </c>
      <c r="D608" s="21" t="s">
        <v>9</v>
      </c>
      <c r="E608" s="44">
        <v>2040000</v>
      </c>
      <c r="F608" s="44">
        <v>2040000</v>
      </c>
    </row>
    <row r="609" spans="1:6" s="34" customFormat="1" ht="12.95" customHeight="1">
      <c r="A609" s="25" t="s">
        <v>6</v>
      </c>
      <c r="B609" s="21" t="s">
        <v>510</v>
      </c>
      <c r="C609" s="38">
        <v>1</v>
      </c>
      <c r="D609" s="25" t="s">
        <v>9</v>
      </c>
      <c r="E609" s="46">
        <v>1640000</v>
      </c>
      <c r="F609" s="46">
        <v>1640000</v>
      </c>
    </row>
    <row r="610" spans="1:6" s="34" customFormat="1" ht="12.95" customHeight="1">
      <c r="A610" s="21" t="s">
        <v>6</v>
      </c>
      <c r="B610" s="21" t="s">
        <v>510</v>
      </c>
      <c r="C610" s="35">
        <v>1</v>
      </c>
      <c r="D610" s="21" t="s">
        <v>9</v>
      </c>
      <c r="E610" s="44">
        <v>2220000</v>
      </c>
      <c r="F610" s="44">
        <v>2220000</v>
      </c>
    </row>
    <row r="611" spans="1:6" s="34" customFormat="1" ht="12.95" customHeight="1">
      <c r="A611" s="21" t="s">
        <v>6</v>
      </c>
      <c r="B611" s="21" t="s">
        <v>510</v>
      </c>
      <c r="C611" s="35">
        <v>1</v>
      </c>
      <c r="D611" s="21" t="s">
        <v>9</v>
      </c>
      <c r="E611" s="44">
        <v>1830000</v>
      </c>
      <c r="F611" s="44">
        <v>1830000</v>
      </c>
    </row>
    <row r="612" spans="1:6" s="34" customFormat="1" ht="12.95" customHeight="1">
      <c r="A612" s="21" t="s">
        <v>6</v>
      </c>
      <c r="B612" s="21" t="s">
        <v>510</v>
      </c>
      <c r="C612" s="35">
        <v>1</v>
      </c>
      <c r="D612" s="21" t="s">
        <v>9</v>
      </c>
      <c r="E612" s="44">
        <v>3040000</v>
      </c>
      <c r="F612" s="44">
        <v>3040000</v>
      </c>
    </row>
    <row r="613" spans="1:6" s="34" customFormat="1" ht="12.95" customHeight="1">
      <c r="A613" s="23" t="s">
        <v>6</v>
      </c>
      <c r="B613" s="21" t="s">
        <v>510</v>
      </c>
      <c r="C613" s="32">
        <v>1</v>
      </c>
      <c r="D613" s="23" t="s">
        <v>9</v>
      </c>
      <c r="E613" s="33">
        <v>2340000</v>
      </c>
      <c r="F613" s="33">
        <v>2340000</v>
      </c>
    </row>
    <row r="614" spans="1:6" s="34" customFormat="1" ht="12.95" customHeight="1">
      <c r="A614" s="21" t="s">
        <v>6</v>
      </c>
      <c r="B614" s="21" t="s">
        <v>510</v>
      </c>
      <c r="C614" s="35">
        <v>1</v>
      </c>
      <c r="D614" s="21" t="s">
        <v>9</v>
      </c>
      <c r="E614" s="44">
        <v>3210000</v>
      </c>
      <c r="F614" s="44">
        <v>3210000</v>
      </c>
    </row>
    <row r="615" spans="1:6" s="34" customFormat="1" ht="12.95" customHeight="1">
      <c r="A615" s="21" t="s">
        <v>6</v>
      </c>
      <c r="B615" s="21" t="s">
        <v>510</v>
      </c>
      <c r="C615" s="35">
        <v>1</v>
      </c>
      <c r="D615" s="21" t="s">
        <v>9</v>
      </c>
      <c r="E615" s="44">
        <v>2510000</v>
      </c>
      <c r="F615" s="44">
        <v>2510000</v>
      </c>
    </row>
    <row r="616" spans="1:6" s="34" customFormat="1" ht="12.95" customHeight="1">
      <c r="A616" s="21" t="s">
        <v>6</v>
      </c>
      <c r="B616" s="21" t="s">
        <v>510</v>
      </c>
      <c r="C616" s="35">
        <v>1</v>
      </c>
      <c r="D616" s="21" t="s">
        <v>9</v>
      </c>
      <c r="E616" s="44">
        <v>720000</v>
      </c>
      <c r="F616" s="44">
        <v>720000</v>
      </c>
    </row>
    <row r="617" spans="1:6" s="34" customFormat="1" ht="12.95" customHeight="1">
      <c r="A617" s="21" t="s">
        <v>6</v>
      </c>
      <c r="B617" s="21" t="s">
        <v>510</v>
      </c>
      <c r="C617" s="35">
        <v>1</v>
      </c>
      <c r="D617" s="21" t="s">
        <v>9</v>
      </c>
      <c r="E617" s="44">
        <v>1440000</v>
      </c>
      <c r="F617" s="44">
        <v>1440000</v>
      </c>
    </row>
    <row r="618" spans="1:6" s="34" customFormat="1" ht="12.95" customHeight="1">
      <c r="A618" s="21" t="s">
        <v>6</v>
      </c>
      <c r="B618" s="21" t="s">
        <v>510</v>
      </c>
      <c r="C618" s="35">
        <v>1</v>
      </c>
      <c r="D618" s="21" t="s">
        <v>9</v>
      </c>
      <c r="E618" s="44">
        <v>3090000</v>
      </c>
      <c r="F618" s="44">
        <v>3090000</v>
      </c>
    </row>
    <row r="619" spans="1:6" s="34" customFormat="1" ht="12.95" customHeight="1">
      <c r="A619" s="21" t="s">
        <v>6</v>
      </c>
      <c r="B619" s="21" t="s">
        <v>510</v>
      </c>
      <c r="C619" s="35">
        <v>1</v>
      </c>
      <c r="D619" s="21" t="s">
        <v>9</v>
      </c>
      <c r="E619" s="44">
        <v>2830000</v>
      </c>
      <c r="F619" s="44">
        <v>2830000</v>
      </c>
    </row>
    <row r="620" spans="1:6" s="34" customFormat="1" ht="12.95" customHeight="1">
      <c r="A620" s="21" t="s">
        <v>6</v>
      </c>
      <c r="B620" s="21" t="s">
        <v>510</v>
      </c>
      <c r="C620" s="35">
        <v>1</v>
      </c>
      <c r="D620" s="21" t="s">
        <v>9</v>
      </c>
      <c r="E620" s="44">
        <v>1360000</v>
      </c>
      <c r="F620" s="44">
        <v>1360000</v>
      </c>
    </row>
    <row r="621" spans="1:6" s="34" customFormat="1" ht="12.95" customHeight="1">
      <c r="A621" s="21" t="s">
        <v>6</v>
      </c>
      <c r="B621" s="21" t="s">
        <v>510</v>
      </c>
      <c r="C621" s="35">
        <v>1</v>
      </c>
      <c r="D621" s="21" t="s">
        <v>9</v>
      </c>
      <c r="E621" s="44">
        <v>780000</v>
      </c>
      <c r="F621" s="44">
        <v>780000</v>
      </c>
    </row>
    <row r="622" spans="1:6" s="34" customFormat="1" ht="12.95" customHeight="1">
      <c r="A622" s="21" t="s">
        <v>6</v>
      </c>
      <c r="B622" s="21" t="s">
        <v>510</v>
      </c>
      <c r="C622" s="35">
        <v>1</v>
      </c>
      <c r="D622" s="21" t="s">
        <v>9</v>
      </c>
      <c r="E622" s="44">
        <v>220000</v>
      </c>
      <c r="F622" s="44">
        <v>220000</v>
      </c>
    </row>
    <row r="623" spans="1:6" s="34" customFormat="1" ht="12.95" customHeight="1">
      <c r="A623" s="21" t="s">
        <v>6</v>
      </c>
      <c r="B623" s="21" t="s">
        <v>510</v>
      </c>
      <c r="C623" s="35">
        <v>1</v>
      </c>
      <c r="D623" s="21" t="s">
        <v>9</v>
      </c>
      <c r="E623" s="44">
        <v>1940000</v>
      </c>
      <c r="F623" s="44">
        <v>1940000</v>
      </c>
    </row>
    <row r="624" spans="1:6" s="34" customFormat="1" ht="12.95" customHeight="1">
      <c r="A624" s="21" t="s">
        <v>6</v>
      </c>
      <c r="B624" s="21" t="s">
        <v>510</v>
      </c>
      <c r="C624" s="35">
        <v>1</v>
      </c>
      <c r="D624" s="21" t="s">
        <v>9</v>
      </c>
      <c r="E624" s="44">
        <v>2370000</v>
      </c>
      <c r="F624" s="44">
        <v>2370000</v>
      </c>
    </row>
    <row r="625" spans="1:6" s="34" customFormat="1" ht="12.95" customHeight="1">
      <c r="A625" s="21" t="s">
        <v>6</v>
      </c>
      <c r="B625" s="21" t="s">
        <v>510</v>
      </c>
      <c r="C625" s="35">
        <v>1</v>
      </c>
      <c r="D625" s="21" t="s">
        <v>9</v>
      </c>
      <c r="E625" s="44">
        <v>1690000</v>
      </c>
      <c r="F625" s="44">
        <v>1690000</v>
      </c>
    </row>
    <row r="626" spans="1:6" s="34" customFormat="1" ht="12.95" customHeight="1">
      <c r="A626" s="21" t="s">
        <v>6</v>
      </c>
      <c r="B626" s="21" t="s">
        <v>510</v>
      </c>
      <c r="C626" s="35">
        <v>1</v>
      </c>
      <c r="D626" s="21" t="s">
        <v>9</v>
      </c>
      <c r="E626" s="22">
        <v>750000</v>
      </c>
      <c r="F626" s="44">
        <v>2190000</v>
      </c>
    </row>
    <row r="627" spans="1:6" s="34" customFormat="1" ht="12.95" customHeight="1">
      <c r="A627" s="25" t="s">
        <v>6</v>
      </c>
      <c r="B627" s="21" t="s">
        <v>510</v>
      </c>
      <c r="C627" s="38">
        <v>1</v>
      </c>
      <c r="D627" s="25" t="s">
        <v>9</v>
      </c>
      <c r="E627" s="26">
        <v>1500000</v>
      </c>
      <c r="F627" s="46">
        <v>1800000</v>
      </c>
    </row>
    <row r="628" spans="1:6" s="34" customFormat="1" ht="12.95" customHeight="1">
      <c r="A628" s="21" t="s">
        <v>6</v>
      </c>
      <c r="B628" s="21" t="s">
        <v>510</v>
      </c>
      <c r="C628" s="35">
        <v>1</v>
      </c>
      <c r="D628" s="21" t="s">
        <v>9</v>
      </c>
      <c r="E628" s="22">
        <v>2430000</v>
      </c>
      <c r="F628" s="44">
        <v>2430000</v>
      </c>
    </row>
    <row r="629" spans="1:6" s="34" customFormat="1" ht="12.95" customHeight="1">
      <c r="A629" s="21" t="s">
        <v>6</v>
      </c>
      <c r="B629" s="21" t="s">
        <v>510</v>
      </c>
      <c r="C629" s="35">
        <v>1</v>
      </c>
      <c r="D629" s="21" t="s">
        <v>9</v>
      </c>
      <c r="E629" s="22">
        <v>1620000</v>
      </c>
      <c r="F629" s="44">
        <v>1920000</v>
      </c>
    </row>
    <row r="630" spans="1:6" s="34" customFormat="1" ht="12.95" customHeight="1">
      <c r="A630" s="21" t="s">
        <v>6</v>
      </c>
      <c r="B630" s="21" t="s">
        <v>510</v>
      </c>
      <c r="C630" s="35">
        <v>1</v>
      </c>
      <c r="D630" s="21" t="s">
        <v>9</v>
      </c>
      <c r="E630" s="22">
        <v>1620000</v>
      </c>
      <c r="F630" s="44">
        <v>3080000</v>
      </c>
    </row>
    <row r="631" spans="1:6" s="34" customFormat="1" ht="12.95" customHeight="1">
      <c r="A631" s="23" t="s">
        <v>6</v>
      </c>
      <c r="B631" s="21" t="s">
        <v>510</v>
      </c>
      <c r="C631" s="32">
        <v>1</v>
      </c>
      <c r="D631" s="23" t="s">
        <v>9</v>
      </c>
      <c r="E631" s="24">
        <v>2430000</v>
      </c>
      <c r="F631" s="33">
        <v>2430000</v>
      </c>
    </row>
    <row r="632" spans="1:6" s="34" customFormat="1" ht="12.95" customHeight="1">
      <c r="A632" s="21" t="s">
        <v>6</v>
      </c>
      <c r="B632" s="21" t="s">
        <v>510</v>
      </c>
      <c r="C632" s="35">
        <v>1</v>
      </c>
      <c r="D632" s="21" t="s">
        <v>9</v>
      </c>
      <c r="E632" s="22">
        <v>2250000</v>
      </c>
      <c r="F632" s="44">
        <v>3150000</v>
      </c>
    </row>
    <row r="633" spans="1:6" s="34" customFormat="1" ht="12.95" customHeight="1">
      <c r="A633" s="21" t="s">
        <v>6</v>
      </c>
      <c r="B633" s="21" t="s">
        <v>510</v>
      </c>
      <c r="C633" s="35">
        <v>1</v>
      </c>
      <c r="D633" s="21" t="s">
        <v>9</v>
      </c>
      <c r="E633" s="22">
        <v>2340000</v>
      </c>
      <c r="F633" s="44">
        <v>2740000</v>
      </c>
    </row>
    <row r="634" spans="1:6" s="34" customFormat="1" ht="12.95" customHeight="1">
      <c r="A634" s="21" t="s">
        <v>6</v>
      </c>
      <c r="B634" s="21" t="s">
        <v>510</v>
      </c>
      <c r="C634" s="35">
        <v>1</v>
      </c>
      <c r="D634" s="21" t="s">
        <v>9</v>
      </c>
      <c r="E634" s="22">
        <v>1560000</v>
      </c>
      <c r="F634" s="44">
        <v>1960000</v>
      </c>
    </row>
    <row r="635" spans="1:6" s="34" customFormat="1" ht="12.95" customHeight="1">
      <c r="A635" s="21" t="s">
        <v>6</v>
      </c>
      <c r="B635" s="21" t="s">
        <v>510</v>
      </c>
      <c r="C635" s="35">
        <v>1</v>
      </c>
      <c r="D635" s="21" t="s">
        <v>9</v>
      </c>
      <c r="E635" s="22">
        <v>1260000</v>
      </c>
      <c r="F635" s="44">
        <v>1260000</v>
      </c>
    </row>
    <row r="636" spans="1:6" s="34" customFormat="1" ht="12.95" customHeight="1">
      <c r="A636" s="21" t="s">
        <v>6</v>
      </c>
      <c r="B636" s="21" t="s">
        <v>510</v>
      </c>
      <c r="C636" s="35">
        <v>1</v>
      </c>
      <c r="D636" s="21" t="s">
        <v>9</v>
      </c>
      <c r="E636" s="22">
        <v>780000</v>
      </c>
      <c r="F636" s="44">
        <v>3780000</v>
      </c>
    </row>
    <row r="637" spans="1:6" s="34" customFormat="1" ht="12.95" customHeight="1">
      <c r="A637" s="21" t="s">
        <v>6</v>
      </c>
      <c r="B637" s="21" t="s">
        <v>510</v>
      </c>
      <c r="C637" s="35">
        <v>1</v>
      </c>
      <c r="D637" s="21" t="s">
        <v>9</v>
      </c>
      <c r="E637" s="22">
        <v>810000</v>
      </c>
      <c r="F637" s="44">
        <v>3120000</v>
      </c>
    </row>
    <row r="638" spans="1:6" s="34" customFormat="1" ht="12.95" customHeight="1">
      <c r="A638" s="21" t="s">
        <v>6</v>
      </c>
      <c r="B638" s="21" t="s">
        <v>510</v>
      </c>
      <c r="C638" s="35">
        <v>1</v>
      </c>
      <c r="D638" s="21" t="s">
        <v>9</v>
      </c>
      <c r="E638" s="22">
        <v>810000</v>
      </c>
      <c r="F638" s="44">
        <v>2430000</v>
      </c>
    </row>
    <row r="639" spans="1:6" s="34" customFormat="1" ht="12.95" customHeight="1">
      <c r="A639" s="21" t="s">
        <v>6</v>
      </c>
      <c r="B639" s="21" t="s">
        <v>510</v>
      </c>
      <c r="C639" s="35">
        <v>1</v>
      </c>
      <c r="D639" s="21" t="s">
        <v>9</v>
      </c>
      <c r="E639" s="22">
        <v>810000</v>
      </c>
      <c r="F639" s="44">
        <v>2360000</v>
      </c>
    </row>
    <row r="640" spans="1:6" s="34" customFormat="1" ht="12.95" customHeight="1">
      <c r="A640" s="21" t="s">
        <v>6</v>
      </c>
      <c r="B640" s="21" t="s">
        <v>510</v>
      </c>
      <c r="C640" s="35">
        <v>1</v>
      </c>
      <c r="D640" s="21" t="s">
        <v>9</v>
      </c>
      <c r="E640" s="22">
        <v>750000</v>
      </c>
      <c r="F640" s="44">
        <v>620000</v>
      </c>
    </row>
    <row r="641" spans="1:6" s="34" customFormat="1" ht="12.95" customHeight="1">
      <c r="A641" s="21" t="s">
        <v>6</v>
      </c>
      <c r="B641" s="21" t="s">
        <v>510</v>
      </c>
      <c r="C641" s="35">
        <v>1</v>
      </c>
      <c r="D641" s="21" t="s">
        <v>9</v>
      </c>
      <c r="E641" s="41">
        <v>2137500</v>
      </c>
      <c r="F641" s="41">
        <f>+C641*E641</f>
        <v>2137500</v>
      </c>
    </row>
    <row r="642" spans="1:6" s="34" customFormat="1" ht="12.95" customHeight="1">
      <c r="A642" s="21" t="s">
        <v>6</v>
      </c>
      <c r="B642" s="21" t="s">
        <v>510</v>
      </c>
      <c r="C642" s="35">
        <v>1</v>
      </c>
      <c r="D642" s="21" t="s">
        <v>9</v>
      </c>
      <c r="E642" s="41">
        <v>2347500</v>
      </c>
      <c r="F642" s="41">
        <f>+C642*E642</f>
        <v>2347500</v>
      </c>
    </row>
    <row r="643" spans="1:6" s="34" customFormat="1" ht="12.95" customHeight="1">
      <c r="A643" s="21" t="s">
        <v>6</v>
      </c>
      <c r="B643" s="21" t="s">
        <v>510</v>
      </c>
      <c r="C643" s="35">
        <v>1</v>
      </c>
      <c r="D643" s="21" t="s">
        <v>9</v>
      </c>
      <c r="E643" s="41">
        <v>2745000</v>
      </c>
      <c r="F643" s="41">
        <f>+C643*E643</f>
        <v>2745000</v>
      </c>
    </row>
    <row r="644" spans="1:6" s="34" customFormat="1" ht="12.95" customHeight="1">
      <c r="A644" s="21" t="s">
        <v>6</v>
      </c>
      <c r="B644" s="21" t="s">
        <v>510</v>
      </c>
      <c r="C644" s="35">
        <v>1</v>
      </c>
      <c r="D644" s="21" t="s">
        <v>9</v>
      </c>
      <c r="E644" s="22">
        <v>2340000</v>
      </c>
      <c r="F644" s="44">
        <v>2040000</v>
      </c>
    </row>
    <row r="645" spans="1:6" s="34" customFormat="1" ht="12.95" customHeight="1">
      <c r="A645" s="21" t="s">
        <v>6</v>
      </c>
      <c r="B645" s="21" t="s">
        <v>510</v>
      </c>
      <c r="C645" s="35">
        <v>1</v>
      </c>
      <c r="D645" s="21" t="s">
        <v>9</v>
      </c>
      <c r="E645" s="22">
        <v>810000</v>
      </c>
      <c r="F645" s="44">
        <v>1590000</v>
      </c>
    </row>
    <row r="646" spans="1:6" s="34" customFormat="1" ht="12.95" customHeight="1">
      <c r="A646" s="21" t="s">
        <v>6</v>
      </c>
      <c r="B646" s="21" t="s">
        <v>510</v>
      </c>
      <c r="C646" s="35">
        <v>1</v>
      </c>
      <c r="D646" s="21" t="s">
        <v>9</v>
      </c>
      <c r="E646" s="22">
        <v>2430000</v>
      </c>
      <c r="F646" s="44">
        <v>2200000</v>
      </c>
    </row>
    <row r="647" spans="1:6" s="34" customFormat="1" ht="12.95" customHeight="1">
      <c r="A647" s="21" t="s">
        <v>6</v>
      </c>
      <c r="B647" s="21" t="s">
        <v>510</v>
      </c>
      <c r="C647" s="35">
        <v>1</v>
      </c>
      <c r="D647" s="21" t="s">
        <v>9</v>
      </c>
      <c r="E647" s="22">
        <v>750000</v>
      </c>
      <c r="F647" s="44">
        <v>1740000</v>
      </c>
    </row>
    <row r="648" spans="1:6" s="34" customFormat="1" ht="12.95" customHeight="1">
      <c r="A648" s="21" t="s">
        <v>6</v>
      </c>
      <c r="B648" s="21" t="s">
        <v>510</v>
      </c>
      <c r="C648" s="35">
        <v>1</v>
      </c>
      <c r="D648" s="21" t="s">
        <v>9</v>
      </c>
      <c r="E648" s="22">
        <v>2340000</v>
      </c>
      <c r="F648" s="44">
        <v>3060000</v>
      </c>
    </row>
    <row r="649" spans="1:6" s="34" customFormat="1" ht="12.95" customHeight="1">
      <c r="A649" s="21" t="s">
        <v>6</v>
      </c>
      <c r="B649" s="21" t="s">
        <v>510</v>
      </c>
      <c r="C649" s="35">
        <v>1</v>
      </c>
      <c r="D649" s="21" t="s">
        <v>9</v>
      </c>
      <c r="E649" s="22">
        <v>1500000</v>
      </c>
      <c r="F649" s="44">
        <v>2240000</v>
      </c>
    </row>
    <row r="650" spans="1:6" s="34" customFormat="1" ht="12.95" customHeight="1">
      <c r="A650" s="21" t="s">
        <v>6</v>
      </c>
      <c r="B650" s="21" t="s">
        <v>510</v>
      </c>
      <c r="C650" s="35">
        <v>1</v>
      </c>
      <c r="D650" s="21" t="s">
        <v>9</v>
      </c>
      <c r="E650" s="22">
        <v>1620000</v>
      </c>
      <c r="F650" s="44">
        <v>3160000</v>
      </c>
    </row>
    <row r="651" spans="1:6" s="34" customFormat="1" ht="12.95" customHeight="1">
      <c r="A651" s="21" t="s">
        <v>6</v>
      </c>
      <c r="B651" s="21" t="s">
        <v>510</v>
      </c>
      <c r="C651" s="35">
        <v>1</v>
      </c>
      <c r="D651" s="21" t="s">
        <v>9</v>
      </c>
      <c r="E651" s="22">
        <v>1620000</v>
      </c>
      <c r="F651" s="44">
        <v>2460000</v>
      </c>
    </row>
    <row r="652" spans="1:6" s="34" customFormat="1" ht="12.95" customHeight="1">
      <c r="A652" s="21" t="s">
        <v>6</v>
      </c>
      <c r="B652" s="21" t="s">
        <v>510</v>
      </c>
      <c r="C652" s="35">
        <v>1</v>
      </c>
      <c r="D652" s="21" t="s">
        <v>9</v>
      </c>
      <c r="E652" s="22">
        <v>2430000</v>
      </c>
      <c r="F652" s="44">
        <v>3240000</v>
      </c>
    </row>
    <row r="653" spans="1:6" s="34" customFormat="1" ht="12.95" customHeight="1">
      <c r="A653" s="21" t="s">
        <v>6</v>
      </c>
      <c r="B653" s="21" t="s">
        <v>510</v>
      </c>
      <c r="C653" s="35">
        <v>1</v>
      </c>
      <c r="D653" s="21" t="s">
        <v>9</v>
      </c>
      <c r="E653" s="22">
        <v>2250000</v>
      </c>
      <c r="F653" s="44">
        <v>2560000</v>
      </c>
    </row>
    <row r="654" spans="1:6" s="34" customFormat="1" ht="12.95" customHeight="1">
      <c r="A654" s="21" t="s">
        <v>6</v>
      </c>
      <c r="B654" s="21" t="s">
        <v>510</v>
      </c>
      <c r="C654" s="35">
        <v>1</v>
      </c>
      <c r="D654" s="21" t="s">
        <v>9</v>
      </c>
      <c r="E654" s="22">
        <v>2340000</v>
      </c>
      <c r="F654" s="44">
        <v>3720000</v>
      </c>
    </row>
    <row r="655" spans="1:6" s="34" customFormat="1" ht="12.95" customHeight="1">
      <c r="A655" s="21" t="s">
        <v>6</v>
      </c>
      <c r="B655" s="21" t="s">
        <v>510</v>
      </c>
      <c r="C655" s="35">
        <v>1</v>
      </c>
      <c r="D655" s="21" t="s">
        <v>9</v>
      </c>
      <c r="E655" s="22">
        <v>1560000</v>
      </c>
      <c r="F655" s="44">
        <v>2730000</v>
      </c>
    </row>
    <row r="656" spans="1:6" s="34" customFormat="1" ht="12.95" customHeight="1">
      <c r="A656" s="21" t="s">
        <v>6</v>
      </c>
      <c r="B656" s="21" t="s">
        <v>510</v>
      </c>
      <c r="C656" s="35">
        <v>1</v>
      </c>
      <c r="D656" s="21" t="s">
        <v>9</v>
      </c>
      <c r="E656" s="22">
        <v>720000</v>
      </c>
      <c r="F656" s="44">
        <v>2080000</v>
      </c>
    </row>
    <row r="657" spans="1:6" s="34" customFormat="1" ht="12.95" customHeight="1">
      <c r="A657" s="21" t="s">
        <v>6</v>
      </c>
      <c r="B657" s="21" t="s">
        <v>510</v>
      </c>
      <c r="C657" s="35">
        <v>1</v>
      </c>
      <c r="D657" s="21" t="s">
        <v>9</v>
      </c>
      <c r="E657" s="22">
        <v>1260000</v>
      </c>
      <c r="F657" s="44">
        <v>1980000</v>
      </c>
    </row>
    <row r="658" spans="1:6" s="34" customFormat="1" ht="12.95" customHeight="1">
      <c r="A658" s="21" t="s">
        <v>6</v>
      </c>
      <c r="B658" s="21" t="s">
        <v>510</v>
      </c>
      <c r="C658" s="35">
        <v>1</v>
      </c>
      <c r="D658" s="21" t="s">
        <v>9</v>
      </c>
      <c r="E658" s="22">
        <v>780000</v>
      </c>
      <c r="F658" s="44">
        <v>1470000</v>
      </c>
    </row>
    <row r="659" spans="1:6" s="34" customFormat="1" ht="12.95" customHeight="1">
      <c r="A659" s="21" t="s">
        <v>6</v>
      </c>
      <c r="B659" s="21" t="s">
        <v>510</v>
      </c>
      <c r="C659" s="35">
        <v>1</v>
      </c>
      <c r="D659" s="21" t="s">
        <v>9</v>
      </c>
      <c r="E659" s="22">
        <v>810000</v>
      </c>
      <c r="F659" s="44">
        <v>540000</v>
      </c>
    </row>
    <row r="660" spans="1:6" s="34" customFormat="1" ht="12.95" customHeight="1">
      <c r="A660" s="25" t="s">
        <v>6</v>
      </c>
      <c r="B660" s="21" t="s">
        <v>510</v>
      </c>
      <c r="C660" s="38">
        <v>1</v>
      </c>
      <c r="D660" s="25" t="s">
        <v>9</v>
      </c>
      <c r="E660" s="26">
        <v>750000</v>
      </c>
      <c r="F660" s="46">
        <v>750000</v>
      </c>
    </row>
    <row r="661" spans="1:6" s="34" customFormat="1" ht="12.95" customHeight="1">
      <c r="A661" s="21" t="s">
        <v>6</v>
      </c>
      <c r="B661" s="21" t="s">
        <v>510</v>
      </c>
      <c r="C661" s="35">
        <v>1</v>
      </c>
      <c r="D661" s="21" t="s">
        <v>9</v>
      </c>
      <c r="E661" s="22">
        <v>810000</v>
      </c>
      <c r="F661" s="44">
        <v>810000</v>
      </c>
    </row>
    <row r="662" spans="1:6" s="34" customFormat="1" ht="12.95" customHeight="1">
      <c r="A662" s="21" t="s">
        <v>6</v>
      </c>
      <c r="B662" s="21" t="s">
        <v>510</v>
      </c>
      <c r="C662" s="35">
        <v>1</v>
      </c>
      <c r="D662" s="21" t="s">
        <v>9</v>
      </c>
      <c r="E662" s="22">
        <v>1260000</v>
      </c>
      <c r="F662" s="44">
        <v>2040000</v>
      </c>
    </row>
    <row r="663" spans="1:6" s="34" customFormat="1" ht="12.95" customHeight="1">
      <c r="A663" s="21" t="s">
        <v>6</v>
      </c>
      <c r="B663" s="21" t="s">
        <v>510</v>
      </c>
      <c r="C663" s="35">
        <v>1</v>
      </c>
      <c r="D663" s="21" t="s">
        <v>9</v>
      </c>
      <c r="E663" s="22">
        <v>720000</v>
      </c>
      <c r="F663" s="44">
        <v>1740000</v>
      </c>
    </row>
    <row r="664" spans="1:6" s="34" customFormat="1" ht="12.95" customHeight="1">
      <c r="A664" s="21" t="s">
        <v>6</v>
      </c>
      <c r="B664" s="21" t="s">
        <v>510</v>
      </c>
      <c r="C664" s="35">
        <v>1</v>
      </c>
      <c r="D664" s="21" t="s">
        <v>9</v>
      </c>
      <c r="E664" s="22">
        <v>780000</v>
      </c>
      <c r="F664" s="44">
        <v>2110000</v>
      </c>
    </row>
    <row r="665" spans="1:6" s="34" customFormat="1" ht="12.95" customHeight="1">
      <c r="A665" s="21" t="s">
        <v>6</v>
      </c>
      <c r="B665" s="21" t="s">
        <v>510</v>
      </c>
      <c r="C665" s="35">
        <v>1</v>
      </c>
      <c r="D665" s="21" t="s">
        <v>9</v>
      </c>
      <c r="E665" s="22">
        <v>720000</v>
      </c>
      <c r="F665" s="44">
        <v>1912500</v>
      </c>
    </row>
    <row r="666" spans="1:6" s="34" customFormat="1" ht="12.95" customHeight="1">
      <c r="A666" s="21" t="s">
        <v>6</v>
      </c>
      <c r="B666" s="21" t="s">
        <v>510</v>
      </c>
      <c r="C666" s="35">
        <v>1</v>
      </c>
      <c r="D666" s="21" t="s">
        <v>9</v>
      </c>
      <c r="E666" s="22">
        <v>720000</v>
      </c>
      <c r="F666" s="44">
        <v>3060000</v>
      </c>
    </row>
    <row r="667" spans="1:6" s="34" customFormat="1" ht="12.95" customHeight="1">
      <c r="A667" s="21" t="s">
        <v>6</v>
      </c>
      <c r="B667" s="21" t="s">
        <v>510</v>
      </c>
      <c r="C667" s="35">
        <v>1</v>
      </c>
      <c r="D667" s="21" t="s">
        <v>9</v>
      </c>
      <c r="E667" s="22">
        <v>780000</v>
      </c>
      <c r="F667" s="44">
        <v>2422500</v>
      </c>
    </row>
    <row r="668" spans="1:6" s="34" customFormat="1" ht="12.95" customHeight="1">
      <c r="A668" s="21" t="s">
        <v>6</v>
      </c>
      <c r="B668" s="21" t="s">
        <v>510</v>
      </c>
      <c r="C668" s="35">
        <v>1</v>
      </c>
      <c r="D668" s="21" t="s">
        <v>9</v>
      </c>
      <c r="E668" s="22">
        <v>810000</v>
      </c>
      <c r="F668" s="44">
        <v>2868000</v>
      </c>
    </row>
    <row r="669" spans="1:6" s="34" customFormat="1" ht="12.95" customHeight="1">
      <c r="A669" s="21" t="s">
        <v>6</v>
      </c>
      <c r="B669" s="21" t="s">
        <v>510</v>
      </c>
      <c r="C669" s="35">
        <v>1</v>
      </c>
      <c r="D669" s="21" t="s">
        <v>9</v>
      </c>
      <c r="E669" s="22">
        <v>780000</v>
      </c>
      <c r="F669" s="44">
        <v>2647500</v>
      </c>
    </row>
    <row r="670" spans="1:6" s="34" customFormat="1" ht="12.95" customHeight="1">
      <c r="A670" s="21" t="s">
        <v>6</v>
      </c>
      <c r="B670" s="21" t="s">
        <v>510</v>
      </c>
      <c r="C670" s="35">
        <v>1</v>
      </c>
      <c r="D670" s="21" t="s">
        <v>9</v>
      </c>
      <c r="E670" s="22">
        <v>750000</v>
      </c>
      <c r="F670" s="44">
        <v>3240000</v>
      </c>
    </row>
    <row r="671" spans="1:6" s="34" customFormat="1" ht="12.95" customHeight="1">
      <c r="A671" s="21" t="s">
        <v>6</v>
      </c>
      <c r="B671" s="21" t="s">
        <v>510</v>
      </c>
      <c r="C671" s="35">
        <v>1</v>
      </c>
      <c r="D671" s="21" t="s">
        <v>9</v>
      </c>
      <c r="E671" s="22">
        <v>810000</v>
      </c>
      <c r="F671" s="44">
        <v>2745000</v>
      </c>
    </row>
    <row r="672" spans="1:6" s="34" customFormat="1" ht="12.95" customHeight="1">
      <c r="A672" s="21" t="s">
        <v>6</v>
      </c>
      <c r="B672" s="21" t="s">
        <v>510</v>
      </c>
      <c r="C672" s="35">
        <v>1</v>
      </c>
      <c r="D672" s="21" t="s">
        <v>9</v>
      </c>
      <c r="E672" s="22">
        <v>750000</v>
      </c>
      <c r="F672" s="44">
        <v>3720000</v>
      </c>
    </row>
    <row r="673" spans="1:6" s="34" customFormat="1" ht="12.95" customHeight="1">
      <c r="A673" s="21" t="s">
        <v>6</v>
      </c>
      <c r="B673" s="21" t="s">
        <v>510</v>
      </c>
      <c r="C673" s="35">
        <v>1</v>
      </c>
      <c r="D673" s="21" t="s">
        <v>9</v>
      </c>
      <c r="E673" s="22">
        <v>810000</v>
      </c>
      <c r="F673" s="44">
        <v>2910000</v>
      </c>
    </row>
    <row r="674" spans="1:6" s="34" customFormat="1" ht="12.95" customHeight="1">
      <c r="A674" s="21" t="s">
        <v>6</v>
      </c>
      <c r="B674" s="21" t="s">
        <v>510</v>
      </c>
      <c r="C674" s="35">
        <v>1</v>
      </c>
      <c r="D674" s="21" t="s">
        <v>9</v>
      </c>
      <c r="E674" s="22">
        <v>810000</v>
      </c>
      <c r="F674" s="44">
        <v>2244000</v>
      </c>
    </row>
    <row r="675" spans="1:6" s="34" customFormat="1" ht="12.95" customHeight="1">
      <c r="A675" s="21" t="s">
        <v>6</v>
      </c>
      <c r="B675" s="21" t="s">
        <v>510</v>
      </c>
      <c r="C675" s="35">
        <v>1</v>
      </c>
      <c r="D675" s="21" t="s">
        <v>9</v>
      </c>
      <c r="E675" s="22">
        <v>780000</v>
      </c>
      <c r="F675" s="44">
        <v>2137500</v>
      </c>
    </row>
    <row r="676" spans="1:6" s="34" customFormat="1" ht="12.95" customHeight="1">
      <c r="A676" s="21" t="s">
        <v>6</v>
      </c>
      <c r="B676" s="21" t="s">
        <v>510</v>
      </c>
      <c r="C676" s="35">
        <v>1</v>
      </c>
      <c r="D676" s="21" t="s">
        <v>9</v>
      </c>
      <c r="E676" s="22">
        <v>780000</v>
      </c>
      <c r="F676" s="44">
        <v>473000</v>
      </c>
    </row>
    <row r="677" spans="1:6" s="34" customFormat="1" ht="12.95" customHeight="1">
      <c r="A677" s="21" t="s">
        <v>6</v>
      </c>
      <c r="B677" s="21" t="s">
        <v>510</v>
      </c>
      <c r="C677" s="35">
        <v>1</v>
      </c>
      <c r="D677" s="21" t="s">
        <v>9</v>
      </c>
      <c r="E677" s="22">
        <v>720000</v>
      </c>
      <c r="F677" s="44">
        <v>720000</v>
      </c>
    </row>
    <row r="678" spans="1:6" s="34" customFormat="1" ht="12.95" customHeight="1">
      <c r="A678" s="21" t="s">
        <v>6</v>
      </c>
      <c r="B678" s="21" t="s">
        <v>510</v>
      </c>
      <c r="C678" s="35">
        <v>1</v>
      </c>
      <c r="D678" s="21" t="s">
        <v>9</v>
      </c>
      <c r="E678" s="22">
        <v>2340000</v>
      </c>
      <c r="F678" s="44">
        <v>2340000</v>
      </c>
    </row>
    <row r="679" spans="1:6" s="34" customFormat="1" ht="12.95" customHeight="1">
      <c r="A679" s="21" t="s">
        <v>6</v>
      </c>
      <c r="B679" s="21" t="s">
        <v>510</v>
      </c>
      <c r="C679" s="35">
        <v>1</v>
      </c>
      <c r="D679" s="21" t="s">
        <v>9</v>
      </c>
      <c r="E679" s="22">
        <v>2340000</v>
      </c>
      <c r="F679" s="44">
        <v>2340000</v>
      </c>
    </row>
    <row r="680" spans="1:6" s="34" customFormat="1" ht="12.95" customHeight="1">
      <c r="A680" s="21" t="s">
        <v>6</v>
      </c>
      <c r="B680" s="21" t="s">
        <v>510</v>
      </c>
      <c r="C680" s="35">
        <v>1</v>
      </c>
      <c r="D680" s="21" t="s">
        <v>9</v>
      </c>
      <c r="E680" s="22">
        <v>780000</v>
      </c>
      <c r="F680" s="41">
        <f>+C680*E680</f>
        <v>780000</v>
      </c>
    </row>
    <row r="681" spans="1:6" s="34" customFormat="1" ht="12.95" customHeight="1">
      <c r="A681" s="21" t="s">
        <v>6</v>
      </c>
      <c r="B681" s="21" t="s">
        <v>527</v>
      </c>
      <c r="C681" s="35">
        <v>1</v>
      </c>
      <c r="D681" s="21" t="s">
        <v>9</v>
      </c>
      <c r="E681" s="22">
        <v>450000</v>
      </c>
      <c r="F681" s="44">
        <v>450000</v>
      </c>
    </row>
    <row r="682" spans="1:6" s="34" customFormat="1" ht="12.95" customHeight="1">
      <c r="A682" s="21" t="s">
        <v>6</v>
      </c>
      <c r="B682" s="21" t="s">
        <v>527</v>
      </c>
      <c r="C682" s="35">
        <v>1</v>
      </c>
      <c r="D682" s="21" t="s">
        <v>9</v>
      </c>
      <c r="E682" s="22">
        <v>450000</v>
      </c>
      <c r="F682" s="44">
        <v>450000</v>
      </c>
    </row>
    <row r="683" spans="1:6" s="34" customFormat="1" ht="12.95" customHeight="1">
      <c r="A683" s="21" t="s">
        <v>6</v>
      </c>
      <c r="B683" s="21" t="s">
        <v>527</v>
      </c>
      <c r="C683" s="35">
        <v>2</v>
      </c>
      <c r="D683" s="21" t="s">
        <v>9</v>
      </c>
      <c r="E683" s="22">
        <v>720000</v>
      </c>
      <c r="F683" s="44">
        <v>720000</v>
      </c>
    </row>
    <row r="684" spans="1:6" s="34" customFormat="1" ht="12.95" customHeight="1">
      <c r="A684" s="21" t="s">
        <v>6</v>
      </c>
      <c r="B684" s="21" t="s">
        <v>536</v>
      </c>
      <c r="C684" s="35">
        <v>1</v>
      </c>
      <c r="D684" s="21" t="s">
        <v>9</v>
      </c>
      <c r="E684" s="22">
        <v>1000000</v>
      </c>
      <c r="F684" s="44">
        <v>1000000</v>
      </c>
    </row>
    <row r="685" spans="1:6" s="34" customFormat="1" ht="12.95" customHeight="1">
      <c r="A685" s="21" t="s">
        <v>6</v>
      </c>
      <c r="B685" s="21" t="s">
        <v>536</v>
      </c>
      <c r="C685" s="35">
        <v>1</v>
      </c>
      <c r="D685" s="21" t="s">
        <v>9</v>
      </c>
      <c r="E685" s="22">
        <v>2000000</v>
      </c>
      <c r="F685" s="44">
        <v>2000000</v>
      </c>
    </row>
    <row r="686" spans="1:6" s="34" customFormat="1" ht="12.95" customHeight="1">
      <c r="A686" s="21" t="s">
        <v>6</v>
      </c>
      <c r="B686" s="21" t="s">
        <v>536</v>
      </c>
      <c r="C686" s="35">
        <v>1</v>
      </c>
      <c r="D686" s="21" t="s">
        <v>9</v>
      </c>
      <c r="E686" s="22">
        <v>1000000</v>
      </c>
      <c r="F686" s="44">
        <v>1000000</v>
      </c>
    </row>
    <row r="687" spans="1:6" s="34" customFormat="1" ht="12.95" customHeight="1">
      <c r="A687" s="21" t="s">
        <v>6</v>
      </c>
      <c r="B687" s="21" t="s">
        <v>536</v>
      </c>
      <c r="C687" s="35">
        <v>1</v>
      </c>
      <c r="D687" s="21" t="s">
        <v>9</v>
      </c>
      <c r="E687" s="22">
        <v>1000000</v>
      </c>
      <c r="F687" s="44">
        <v>1000000</v>
      </c>
    </row>
    <row r="688" spans="1:6" s="34" customFormat="1" ht="12.95" customHeight="1">
      <c r="A688" s="21" t="s">
        <v>6</v>
      </c>
      <c r="B688" s="21" t="s">
        <v>536</v>
      </c>
      <c r="C688" s="35">
        <v>1</v>
      </c>
      <c r="D688" s="21" t="s">
        <v>9</v>
      </c>
      <c r="E688" s="22">
        <v>1000000</v>
      </c>
      <c r="F688" s="44">
        <v>1000000</v>
      </c>
    </row>
    <row r="689" spans="1:6" s="34" customFormat="1" ht="12.95" customHeight="1">
      <c r="A689" s="21" t="s">
        <v>6</v>
      </c>
      <c r="B689" s="21" t="s">
        <v>536</v>
      </c>
      <c r="C689" s="35">
        <v>1</v>
      </c>
      <c r="D689" s="21" t="s">
        <v>9</v>
      </c>
      <c r="E689" s="22">
        <v>1000000</v>
      </c>
      <c r="F689" s="44">
        <v>1000000</v>
      </c>
    </row>
    <row r="690" spans="1:6" s="34" customFormat="1" ht="12.95" customHeight="1">
      <c r="A690" s="21" t="s">
        <v>6</v>
      </c>
      <c r="B690" s="21" t="s">
        <v>536</v>
      </c>
      <c r="C690" s="35">
        <v>1</v>
      </c>
      <c r="D690" s="21" t="s">
        <v>9</v>
      </c>
      <c r="E690" s="22">
        <v>1000000</v>
      </c>
      <c r="F690" s="44">
        <v>1000000</v>
      </c>
    </row>
    <row r="691" spans="1:6" s="34" customFormat="1" ht="12.95" customHeight="1">
      <c r="A691" s="21" t="s">
        <v>6</v>
      </c>
      <c r="B691" s="21" t="s">
        <v>536</v>
      </c>
      <c r="C691" s="35">
        <v>1</v>
      </c>
      <c r="D691" s="21" t="s">
        <v>9</v>
      </c>
      <c r="E691" s="22">
        <v>1000000</v>
      </c>
      <c r="F691" s="44">
        <v>1000000</v>
      </c>
    </row>
    <row r="692" spans="1:6" s="34" customFormat="1" ht="12.95" customHeight="1">
      <c r="A692" s="21" t="s">
        <v>6</v>
      </c>
      <c r="B692" s="21" t="s">
        <v>536</v>
      </c>
      <c r="C692" s="35">
        <v>1</v>
      </c>
      <c r="D692" s="21" t="s">
        <v>9</v>
      </c>
      <c r="E692" s="22">
        <v>1000000</v>
      </c>
      <c r="F692" s="44">
        <v>1000000</v>
      </c>
    </row>
    <row r="693" spans="1:6" s="34" customFormat="1" ht="12.95" customHeight="1">
      <c r="A693" s="21" t="s">
        <v>6</v>
      </c>
      <c r="B693" s="21" t="s">
        <v>536</v>
      </c>
      <c r="C693" s="35">
        <v>1</v>
      </c>
      <c r="D693" s="21" t="s">
        <v>9</v>
      </c>
      <c r="E693" s="22">
        <v>1000000</v>
      </c>
      <c r="F693" s="44">
        <v>1000000</v>
      </c>
    </row>
    <row r="694" spans="1:6" s="34" customFormat="1" ht="12.95" customHeight="1">
      <c r="A694" s="21" t="s">
        <v>6</v>
      </c>
      <c r="B694" s="21" t="s">
        <v>536</v>
      </c>
      <c r="C694" s="35">
        <v>1</v>
      </c>
      <c r="D694" s="21" t="s">
        <v>9</v>
      </c>
      <c r="E694" s="22">
        <v>1000000</v>
      </c>
      <c r="F694" s="44">
        <v>1000000</v>
      </c>
    </row>
    <row r="695" spans="1:6" s="34" customFormat="1" ht="12.95" customHeight="1">
      <c r="A695" s="21" t="s">
        <v>6</v>
      </c>
      <c r="B695" s="21" t="s">
        <v>536</v>
      </c>
      <c r="C695" s="35">
        <v>1</v>
      </c>
      <c r="D695" s="21" t="s">
        <v>9</v>
      </c>
      <c r="E695" s="22">
        <v>1000000</v>
      </c>
      <c r="F695" s="44">
        <v>1000000</v>
      </c>
    </row>
    <row r="696" spans="1:6" s="34" customFormat="1" ht="12.95" customHeight="1">
      <c r="A696" s="21" t="s">
        <v>6</v>
      </c>
      <c r="B696" s="21" t="s">
        <v>536</v>
      </c>
      <c r="C696" s="35">
        <v>1</v>
      </c>
      <c r="D696" s="21" t="s">
        <v>9</v>
      </c>
      <c r="E696" s="22">
        <v>1000000</v>
      </c>
      <c r="F696" s="44">
        <v>1000000</v>
      </c>
    </row>
    <row r="697" spans="1:6" s="34" customFormat="1" ht="12.95" customHeight="1">
      <c r="A697" s="21" t="s">
        <v>6</v>
      </c>
      <c r="B697" s="21" t="s">
        <v>536</v>
      </c>
      <c r="C697" s="35">
        <v>1</v>
      </c>
      <c r="D697" s="21" t="s">
        <v>9</v>
      </c>
      <c r="E697" s="22">
        <v>1000000</v>
      </c>
      <c r="F697" s="44">
        <v>1000000</v>
      </c>
    </row>
    <row r="698" spans="1:6" s="34" customFormat="1" ht="12.95" customHeight="1">
      <c r="A698" s="21" t="s">
        <v>6</v>
      </c>
      <c r="B698" s="21" t="s">
        <v>536</v>
      </c>
      <c r="C698" s="35">
        <v>1</v>
      </c>
      <c r="D698" s="21" t="s">
        <v>9</v>
      </c>
      <c r="E698" s="22">
        <v>1000000</v>
      </c>
      <c r="F698" s="44">
        <v>1000000</v>
      </c>
    </row>
    <row r="699" spans="1:6" s="34" customFormat="1" ht="12.95" customHeight="1">
      <c r="A699" s="21" t="s">
        <v>6</v>
      </c>
      <c r="B699" s="21" t="s">
        <v>536</v>
      </c>
      <c r="C699" s="35">
        <v>1</v>
      </c>
      <c r="D699" s="21" t="s">
        <v>9</v>
      </c>
      <c r="E699" s="22">
        <v>1000000</v>
      </c>
      <c r="F699" s="44">
        <v>1000000</v>
      </c>
    </row>
    <row r="700" spans="1:6" s="34" customFormat="1" ht="12.95" customHeight="1">
      <c r="A700" s="21" t="s">
        <v>6</v>
      </c>
      <c r="B700" s="21" t="s">
        <v>536</v>
      </c>
      <c r="C700" s="35">
        <v>1</v>
      </c>
      <c r="D700" s="21" t="s">
        <v>9</v>
      </c>
      <c r="E700" s="22">
        <v>1000000</v>
      </c>
      <c r="F700" s="44">
        <v>1000000</v>
      </c>
    </row>
    <row r="701" spans="1:6" s="34" customFormat="1" ht="12.95" customHeight="1">
      <c r="A701" s="21" t="s">
        <v>6</v>
      </c>
      <c r="B701" s="21" t="s">
        <v>536</v>
      </c>
      <c r="C701" s="35">
        <v>1</v>
      </c>
      <c r="D701" s="21" t="s">
        <v>9</v>
      </c>
      <c r="E701" s="22">
        <v>1000000</v>
      </c>
      <c r="F701" s="44">
        <v>1000000</v>
      </c>
    </row>
    <row r="702" spans="1:6" s="34" customFormat="1" ht="12.95" customHeight="1">
      <c r="A702" s="21" t="s">
        <v>6</v>
      </c>
      <c r="B702" s="21" t="s">
        <v>536</v>
      </c>
      <c r="C702" s="35">
        <v>1</v>
      </c>
      <c r="D702" s="21" t="s">
        <v>9</v>
      </c>
      <c r="E702" s="22">
        <v>1000000</v>
      </c>
      <c r="F702" s="44">
        <v>1000000</v>
      </c>
    </row>
    <row r="703" spans="1:6" s="34" customFormat="1" ht="12.95" customHeight="1">
      <c r="A703" s="21" t="s">
        <v>6</v>
      </c>
      <c r="B703" s="21" t="s">
        <v>536</v>
      </c>
      <c r="C703" s="35">
        <v>1</v>
      </c>
      <c r="D703" s="21" t="s">
        <v>9</v>
      </c>
      <c r="E703" s="22">
        <v>1000000</v>
      </c>
      <c r="F703" s="44">
        <v>1000000</v>
      </c>
    </row>
    <row r="704" spans="1:6" s="34" customFormat="1" ht="12.95" customHeight="1">
      <c r="A704" s="21" t="s">
        <v>6</v>
      </c>
      <c r="B704" s="21" t="s">
        <v>536</v>
      </c>
      <c r="C704" s="35">
        <v>1</v>
      </c>
      <c r="D704" s="21" t="s">
        <v>9</v>
      </c>
      <c r="E704" s="22">
        <v>1000000</v>
      </c>
      <c r="F704" s="44">
        <v>1000000</v>
      </c>
    </row>
    <row r="705" spans="1:6" s="34" customFormat="1" ht="12.95" customHeight="1">
      <c r="A705" s="21" t="s">
        <v>6</v>
      </c>
      <c r="B705" s="21" t="s">
        <v>539</v>
      </c>
      <c r="C705" s="35">
        <v>1</v>
      </c>
      <c r="D705" s="21" t="s">
        <v>9</v>
      </c>
      <c r="E705" s="40">
        <v>3750000</v>
      </c>
      <c r="F705" s="41">
        <f>+C705*E705</f>
        <v>3750000</v>
      </c>
    </row>
    <row r="706" spans="1:6" s="34" customFormat="1" ht="12.95" customHeight="1">
      <c r="A706" s="21" t="s">
        <v>6</v>
      </c>
      <c r="B706" s="21" t="s">
        <v>107</v>
      </c>
      <c r="C706" s="35">
        <v>16</v>
      </c>
      <c r="D706" s="21" t="s">
        <v>24</v>
      </c>
      <c r="E706" s="40">
        <v>29558</v>
      </c>
      <c r="F706" s="44">
        <v>472928</v>
      </c>
    </row>
    <row r="707" spans="1:6" s="34" customFormat="1" ht="12.95" customHeight="1">
      <c r="A707" s="21" t="s">
        <v>6</v>
      </c>
      <c r="B707" s="21" t="s">
        <v>107</v>
      </c>
      <c r="C707" s="35">
        <v>8</v>
      </c>
      <c r="D707" s="21" t="s">
        <v>24</v>
      </c>
      <c r="E707" s="40">
        <v>29558</v>
      </c>
      <c r="F707" s="44">
        <v>236464</v>
      </c>
    </row>
    <row r="708" spans="1:6" s="34" customFormat="1" ht="12.95" customHeight="1">
      <c r="A708" s="21" t="s">
        <v>6</v>
      </c>
      <c r="B708" s="21" t="s">
        <v>107</v>
      </c>
      <c r="C708" s="35">
        <v>5</v>
      </c>
      <c r="D708" s="21" t="s">
        <v>24</v>
      </c>
      <c r="E708" s="40">
        <v>29558</v>
      </c>
      <c r="F708" s="44">
        <v>147790</v>
      </c>
    </row>
    <row r="709" spans="1:6" s="34" customFormat="1" ht="12.95" customHeight="1">
      <c r="A709" s="21" t="s">
        <v>6</v>
      </c>
      <c r="B709" s="21" t="s">
        <v>107</v>
      </c>
      <c r="C709" s="35">
        <v>5</v>
      </c>
      <c r="D709" s="21" t="s">
        <v>24</v>
      </c>
      <c r="E709" s="40">
        <v>29558</v>
      </c>
      <c r="F709" s="44">
        <v>147790</v>
      </c>
    </row>
    <row r="710" spans="1:6" s="34" customFormat="1" ht="12.95" customHeight="1">
      <c r="A710" s="21" t="s">
        <v>6</v>
      </c>
      <c r="B710" s="21" t="s">
        <v>107</v>
      </c>
      <c r="C710" s="35">
        <v>7</v>
      </c>
      <c r="D710" s="21" t="s">
        <v>24</v>
      </c>
      <c r="E710" s="40">
        <v>29558</v>
      </c>
      <c r="F710" s="44">
        <v>206906</v>
      </c>
    </row>
    <row r="711" spans="1:6" s="34" customFormat="1" ht="12.95" customHeight="1">
      <c r="A711" s="27" t="s">
        <v>6</v>
      </c>
      <c r="B711" s="21" t="s">
        <v>107</v>
      </c>
      <c r="C711" s="39">
        <v>5</v>
      </c>
      <c r="D711" s="27" t="s">
        <v>24</v>
      </c>
      <c r="E711" s="47">
        <v>29558</v>
      </c>
      <c r="F711" s="48">
        <v>147790</v>
      </c>
    </row>
    <row r="712" spans="1:6" s="34" customFormat="1" ht="12.95" customHeight="1">
      <c r="A712" s="21" t="s">
        <v>6</v>
      </c>
      <c r="B712" s="21" t="s">
        <v>107</v>
      </c>
      <c r="C712" s="35">
        <v>5</v>
      </c>
      <c r="D712" s="21" t="s">
        <v>24</v>
      </c>
      <c r="E712" s="40">
        <v>29558</v>
      </c>
      <c r="F712" s="44">
        <v>147790</v>
      </c>
    </row>
    <row r="713" spans="1:6" s="34" customFormat="1" ht="12.95" customHeight="1">
      <c r="A713" s="21" t="s">
        <v>6</v>
      </c>
      <c r="B713" s="21" t="s">
        <v>195</v>
      </c>
      <c r="C713" s="35">
        <v>5</v>
      </c>
      <c r="D713" s="21" t="s">
        <v>24</v>
      </c>
      <c r="E713" s="40">
        <v>28847</v>
      </c>
      <c r="F713" s="44">
        <v>144235</v>
      </c>
    </row>
    <row r="714" spans="1:6" s="34" customFormat="1" ht="12.95" customHeight="1">
      <c r="A714" s="21" t="s">
        <v>6</v>
      </c>
      <c r="B714" s="21" t="s">
        <v>226</v>
      </c>
      <c r="C714" s="35">
        <v>320</v>
      </c>
      <c r="D714" s="21" t="s">
        <v>24</v>
      </c>
      <c r="E714" s="22">
        <v>93.75</v>
      </c>
      <c r="F714" s="44">
        <v>30000</v>
      </c>
    </row>
    <row r="715" spans="1:6" s="34" customFormat="1" ht="12.95" customHeight="1">
      <c r="A715" s="21" t="s">
        <v>6</v>
      </c>
      <c r="B715" s="21" t="s">
        <v>76</v>
      </c>
      <c r="C715" s="35">
        <v>16</v>
      </c>
      <c r="D715" s="21" t="s">
        <v>24</v>
      </c>
      <c r="E715" s="40">
        <v>5912</v>
      </c>
      <c r="F715" s="44">
        <v>94592</v>
      </c>
    </row>
    <row r="716" spans="1:6" s="34" customFormat="1" ht="12.95" customHeight="1">
      <c r="A716" s="21" t="s">
        <v>6</v>
      </c>
      <c r="B716" s="21" t="s">
        <v>76</v>
      </c>
      <c r="C716" s="35">
        <v>8</v>
      </c>
      <c r="D716" s="21" t="s">
        <v>24</v>
      </c>
      <c r="E716" s="40">
        <v>5912</v>
      </c>
      <c r="F716" s="44">
        <v>47296</v>
      </c>
    </row>
    <row r="717" spans="1:6" s="34" customFormat="1" ht="12.95" customHeight="1">
      <c r="A717" s="21" t="s">
        <v>6</v>
      </c>
      <c r="B717" s="21" t="s">
        <v>76</v>
      </c>
      <c r="C717" s="35">
        <v>5</v>
      </c>
      <c r="D717" s="21" t="s">
        <v>24</v>
      </c>
      <c r="E717" s="40">
        <v>5912</v>
      </c>
      <c r="F717" s="44">
        <v>29560</v>
      </c>
    </row>
    <row r="718" spans="1:6" s="34" customFormat="1" ht="12.95" customHeight="1">
      <c r="A718" s="21" t="s">
        <v>6</v>
      </c>
      <c r="B718" s="21" t="s">
        <v>76</v>
      </c>
      <c r="C718" s="35">
        <v>5</v>
      </c>
      <c r="D718" s="21" t="s">
        <v>24</v>
      </c>
      <c r="E718" s="40">
        <v>5912</v>
      </c>
      <c r="F718" s="44">
        <v>29560</v>
      </c>
    </row>
    <row r="719" spans="1:6" s="34" customFormat="1" ht="12.95" customHeight="1">
      <c r="A719" s="21" t="s">
        <v>6</v>
      </c>
      <c r="B719" s="21" t="s">
        <v>76</v>
      </c>
      <c r="C719" s="35">
        <v>7</v>
      </c>
      <c r="D719" s="21" t="s">
        <v>24</v>
      </c>
      <c r="E719" s="40">
        <v>5912</v>
      </c>
      <c r="F719" s="44">
        <v>41384</v>
      </c>
    </row>
    <row r="720" spans="1:6" s="34" customFormat="1" ht="12.95" customHeight="1">
      <c r="A720" s="21" t="s">
        <v>6</v>
      </c>
      <c r="B720" s="21" t="s">
        <v>76</v>
      </c>
      <c r="C720" s="35">
        <v>5</v>
      </c>
      <c r="D720" s="21" t="s">
        <v>24</v>
      </c>
      <c r="E720" s="40">
        <v>5912</v>
      </c>
      <c r="F720" s="44">
        <v>29560</v>
      </c>
    </row>
    <row r="721" spans="1:6" s="34" customFormat="1" ht="12.95" customHeight="1">
      <c r="A721" s="21" t="s">
        <v>6</v>
      </c>
      <c r="B721" s="21" t="s">
        <v>76</v>
      </c>
      <c r="C721" s="35">
        <v>5</v>
      </c>
      <c r="D721" s="21" t="s">
        <v>24</v>
      </c>
      <c r="E721" s="40">
        <v>5912</v>
      </c>
      <c r="F721" s="44">
        <v>29560</v>
      </c>
    </row>
    <row r="722" spans="1:6" s="34" customFormat="1" ht="12.95" customHeight="1">
      <c r="A722" s="21" t="s">
        <v>6</v>
      </c>
      <c r="B722" s="21" t="s">
        <v>195</v>
      </c>
      <c r="C722" s="35">
        <v>16</v>
      </c>
      <c r="D722" s="21" t="s">
        <v>24</v>
      </c>
      <c r="E722" s="40">
        <v>28847</v>
      </c>
      <c r="F722" s="44">
        <v>461552</v>
      </c>
    </row>
    <row r="723" spans="1:6" s="34" customFormat="1" ht="12.95" customHeight="1">
      <c r="A723" s="21" t="s">
        <v>6</v>
      </c>
      <c r="B723" s="21" t="s">
        <v>195</v>
      </c>
      <c r="C723" s="35">
        <v>8</v>
      </c>
      <c r="D723" s="21" t="s">
        <v>24</v>
      </c>
      <c r="E723" s="40">
        <v>28847</v>
      </c>
      <c r="F723" s="44">
        <v>230776</v>
      </c>
    </row>
    <row r="724" spans="1:6" s="34" customFormat="1" ht="12.95" customHeight="1">
      <c r="A724" s="21" t="s">
        <v>6</v>
      </c>
      <c r="B724" s="21" t="s">
        <v>195</v>
      </c>
      <c r="C724" s="35">
        <v>5</v>
      </c>
      <c r="D724" s="21" t="s">
        <v>24</v>
      </c>
      <c r="E724" s="40">
        <v>28847</v>
      </c>
      <c r="F724" s="44">
        <v>144235</v>
      </c>
    </row>
    <row r="725" spans="1:6" s="34" customFormat="1" ht="12.95" customHeight="1">
      <c r="A725" s="21" t="s">
        <v>6</v>
      </c>
      <c r="B725" s="21" t="s">
        <v>195</v>
      </c>
      <c r="C725" s="35">
        <v>5</v>
      </c>
      <c r="D725" s="21" t="s">
        <v>24</v>
      </c>
      <c r="E725" s="40">
        <v>28847</v>
      </c>
      <c r="F725" s="44">
        <v>144235</v>
      </c>
    </row>
    <row r="726" spans="1:6" s="34" customFormat="1" ht="12.95" customHeight="1">
      <c r="A726" s="21" t="s">
        <v>6</v>
      </c>
      <c r="B726" s="21" t="s">
        <v>195</v>
      </c>
      <c r="C726" s="35">
        <v>7</v>
      </c>
      <c r="D726" s="21" t="s">
        <v>24</v>
      </c>
      <c r="E726" s="40">
        <v>28847</v>
      </c>
      <c r="F726" s="44">
        <v>201929</v>
      </c>
    </row>
    <row r="727" spans="1:6" s="34" customFormat="1" ht="12.95" customHeight="1">
      <c r="A727" s="21" t="s">
        <v>6</v>
      </c>
      <c r="B727" s="21" t="s">
        <v>195</v>
      </c>
      <c r="C727" s="35">
        <v>5</v>
      </c>
      <c r="D727" s="21" t="s">
        <v>24</v>
      </c>
      <c r="E727" s="40">
        <v>28847</v>
      </c>
      <c r="F727" s="44">
        <v>144235</v>
      </c>
    </row>
    <row r="728" spans="1:6" s="34" customFormat="1" ht="12.95" customHeight="1">
      <c r="A728" s="21" t="s">
        <v>6</v>
      </c>
      <c r="B728" s="21" t="s">
        <v>540</v>
      </c>
      <c r="C728" s="35">
        <v>1</v>
      </c>
      <c r="D728" s="21" t="s">
        <v>9</v>
      </c>
      <c r="E728" s="22">
        <v>13980</v>
      </c>
      <c r="F728" s="41">
        <f t="shared" ref="F728:F735" si="0">+C728*E728</f>
        <v>13980</v>
      </c>
    </row>
    <row r="729" spans="1:6" s="34" customFormat="1" ht="12.95" customHeight="1">
      <c r="A729" s="21" t="s">
        <v>6</v>
      </c>
      <c r="B729" s="21"/>
      <c r="C729" s="35">
        <v>1</v>
      </c>
      <c r="D729" s="21" t="s">
        <v>9</v>
      </c>
      <c r="E729" s="41">
        <v>7605000</v>
      </c>
      <c r="F729" s="41">
        <f t="shared" si="0"/>
        <v>7605000</v>
      </c>
    </row>
    <row r="730" spans="1:6" s="34" customFormat="1" ht="12.95" customHeight="1">
      <c r="A730" s="21" t="s">
        <v>6</v>
      </c>
      <c r="B730" s="21"/>
      <c r="C730" s="35">
        <v>1</v>
      </c>
      <c r="D730" s="21" t="s">
        <v>9</v>
      </c>
      <c r="E730" s="41">
        <v>3555000</v>
      </c>
      <c r="F730" s="41">
        <f t="shared" si="0"/>
        <v>3555000</v>
      </c>
    </row>
    <row r="731" spans="1:6" s="34" customFormat="1" ht="12.95" customHeight="1">
      <c r="A731" s="21" t="s">
        <v>6</v>
      </c>
      <c r="B731" s="21"/>
      <c r="C731" s="35">
        <v>1</v>
      </c>
      <c r="D731" s="21" t="s">
        <v>9</v>
      </c>
      <c r="E731" s="41">
        <v>3060000</v>
      </c>
      <c r="F731" s="41">
        <f t="shared" si="0"/>
        <v>3060000</v>
      </c>
    </row>
    <row r="732" spans="1:6" s="34" customFormat="1" ht="12.95" customHeight="1">
      <c r="A732" s="21" t="s">
        <v>6</v>
      </c>
      <c r="B732" s="21"/>
      <c r="C732" s="35">
        <v>1</v>
      </c>
      <c r="D732" s="21" t="s">
        <v>9</v>
      </c>
      <c r="E732" s="41">
        <v>2025000</v>
      </c>
      <c r="F732" s="41">
        <f t="shared" si="0"/>
        <v>2025000</v>
      </c>
    </row>
    <row r="733" spans="1:6" s="34" customFormat="1" ht="12.95" customHeight="1">
      <c r="A733" s="21" t="s">
        <v>6</v>
      </c>
      <c r="B733" s="21"/>
      <c r="C733" s="35">
        <v>1</v>
      </c>
      <c r="D733" s="21" t="s">
        <v>9</v>
      </c>
      <c r="E733" s="41">
        <v>2025000</v>
      </c>
      <c r="F733" s="41">
        <f t="shared" si="0"/>
        <v>2025000</v>
      </c>
    </row>
    <row r="734" spans="1:6" s="34" customFormat="1" ht="12.95" customHeight="1">
      <c r="A734" s="21" t="s">
        <v>6</v>
      </c>
      <c r="B734" s="21"/>
      <c r="C734" s="35">
        <v>1</v>
      </c>
      <c r="D734" s="21" t="s">
        <v>9</v>
      </c>
      <c r="E734" s="41">
        <v>2137500</v>
      </c>
      <c r="F734" s="41">
        <f t="shared" si="0"/>
        <v>2137500</v>
      </c>
    </row>
    <row r="735" spans="1:6" s="34" customFormat="1" ht="12.95" customHeight="1">
      <c r="A735" s="21" t="s">
        <v>6</v>
      </c>
      <c r="B735" s="21"/>
      <c r="C735" s="35">
        <v>1</v>
      </c>
      <c r="D735" s="21" t="s">
        <v>9</v>
      </c>
      <c r="E735" s="41">
        <v>2137500</v>
      </c>
      <c r="F735" s="41">
        <f t="shared" si="0"/>
        <v>2137500</v>
      </c>
    </row>
    <row r="736" spans="1:6" s="34" customFormat="1" ht="12.95" customHeight="1">
      <c r="A736" s="21" t="s">
        <v>6</v>
      </c>
      <c r="B736" s="21" t="s">
        <v>64</v>
      </c>
      <c r="C736" s="35">
        <v>100</v>
      </c>
      <c r="D736" s="21" t="s">
        <v>24</v>
      </c>
      <c r="E736" s="40">
        <v>233</v>
      </c>
      <c r="F736" s="44">
        <v>23300</v>
      </c>
    </row>
    <row r="737" spans="1:6" s="34" customFormat="1" ht="12.95" customHeight="1">
      <c r="A737" s="21" t="s">
        <v>6</v>
      </c>
      <c r="B737" s="21" t="s">
        <v>64</v>
      </c>
      <c r="C737" s="35">
        <v>60</v>
      </c>
      <c r="D737" s="21" t="s">
        <v>24</v>
      </c>
      <c r="E737" s="40">
        <v>233</v>
      </c>
      <c r="F737" s="44">
        <v>13980</v>
      </c>
    </row>
    <row r="738" spans="1:6" s="34" customFormat="1" ht="12.95" customHeight="1">
      <c r="A738" s="21" t="s">
        <v>6</v>
      </c>
      <c r="B738" s="21" t="s">
        <v>64</v>
      </c>
      <c r="C738" s="35">
        <v>60</v>
      </c>
      <c r="D738" s="21" t="s">
        <v>394</v>
      </c>
      <c r="E738" s="40">
        <v>233</v>
      </c>
      <c r="F738" s="44">
        <v>13980</v>
      </c>
    </row>
    <row r="739" spans="1:6" s="34" customFormat="1" ht="12.95" customHeight="1">
      <c r="A739" s="21" t="s">
        <v>6</v>
      </c>
      <c r="B739" s="21" t="s">
        <v>64</v>
      </c>
      <c r="C739" s="35">
        <v>60</v>
      </c>
      <c r="D739" s="21" t="s">
        <v>394</v>
      </c>
      <c r="E739" s="40">
        <v>233</v>
      </c>
      <c r="F739" s="44">
        <v>13980</v>
      </c>
    </row>
    <row r="740" spans="1:6" s="34" customFormat="1" ht="12.95" customHeight="1">
      <c r="A740" s="21" t="s">
        <v>6</v>
      </c>
      <c r="B740" s="21" t="s">
        <v>64</v>
      </c>
      <c r="C740" s="35">
        <v>60</v>
      </c>
      <c r="D740" s="21" t="s">
        <v>394</v>
      </c>
      <c r="E740" s="40">
        <v>233</v>
      </c>
      <c r="F740" s="44">
        <v>13980</v>
      </c>
    </row>
    <row r="741" spans="1:6" s="34" customFormat="1" ht="12.95" customHeight="1">
      <c r="A741" s="21" t="s">
        <v>6</v>
      </c>
      <c r="B741" s="21" t="s">
        <v>64</v>
      </c>
      <c r="C741" s="35">
        <v>60</v>
      </c>
      <c r="D741" s="21" t="s">
        <v>394</v>
      </c>
      <c r="E741" s="40">
        <v>233</v>
      </c>
      <c r="F741" s="44">
        <v>13980</v>
      </c>
    </row>
    <row r="742" spans="1:6" s="34" customFormat="1" ht="12.95" customHeight="1">
      <c r="A742" s="21" t="s">
        <v>6</v>
      </c>
      <c r="B742" s="21" t="s">
        <v>64</v>
      </c>
      <c r="C742" s="35">
        <v>60</v>
      </c>
      <c r="D742" s="21" t="s">
        <v>394</v>
      </c>
      <c r="E742" s="40">
        <v>233</v>
      </c>
      <c r="F742" s="44">
        <v>13980</v>
      </c>
    </row>
    <row r="743" spans="1:6" s="34" customFormat="1" ht="12.95" customHeight="1">
      <c r="A743" s="21" t="s">
        <v>6</v>
      </c>
      <c r="B743" s="21" t="s">
        <v>541</v>
      </c>
      <c r="C743" s="29">
        <v>700</v>
      </c>
      <c r="D743" s="21" t="s">
        <v>28</v>
      </c>
      <c r="E743" s="49">
        <v>485</v>
      </c>
      <c r="F743" s="49">
        <v>339500</v>
      </c>
    </row>
    <row r="744" spans="1:6" s="34" customFormat="1" ht="12.95" customHeight="1">
      <c r="A744" s="23" t="s">
        <v>6</v>
      </c>
      <c r="B744" s="21" t="s">
        <v>74</v>
      </c>
      <c r="C744" s="30">
        <v>70</v>
      </c>
      <c r="D744" s="23" t="s">
        <v>28</v>
      </c>
      <c r="E744" s="50">
        <v>298</v>
      </c>
      <c r="F744" s="50">
        <v>20860</v>
      </c>
    </row>
    <row r="745" spans="1:6" s="34" customFormat="1" ht="12.95" customHeight="1">
      <c r="A745" s="21" t="s">
        <v>6</v>
      </c>
      <c r="B745" s="21" t="s">
        <v>542</v>
      </c>
      <c r="C745" s="29">
        <v>140</v>
      </c>
      <c r="D745" s="21" t="s">
        <v>28</v>
      </c>
      <c r="E745" s="49">
        <v>187</v>
      </c>
      <c r="F745" s="44">
        <v>26180</v>
      </c>
    </row>
    <row r="746" spans="1:6" s="34" customFormat="1" ht="12.95" customHeight="1">
      <c r="A746" s="21" t="s">
        <v>6</v>
      </c>
      <c r="B746" s="21" t="s">
        <v>168</v>
      </c>
      <c r="C746" s="29">
        <v>14</v>
      </c>
      <c r="D746" s="29" t="s">
        <v>543</v>
      </c>
      <c r="E746" s="49">
        <v>1975</v>
      </c>
      <c r="F746" s="49">
        <v>27650</v>
      </c>
    </row>
    <row r="747" spans="1:6" s="34" customFormat="1" ht="12.95" customHeight="1">
      <c r="A747" s="21" t="s">
        <v>6</v>
      </c>
      <c r="B747" s="21" t="s">
        <v>208</v>
      </c>
      <c r="C747" s="29">
        <v>7</v>
      </c>
      <c r="D747" s="21" t="s">
        <v>28</v>
      </c>
      <c r="E747" s="49">
        <v>1040</v>
      </c>
      <c r="F747" s="44">
        <v>7280</v>
      </c>
    </row>
    <row r="748" spans="1:6" s="34" customFormat="1" ht="12.95" customHeight="1">
      <c r="A748" s="21" t="s">
        <v>6</v>
      </c>
      <c r="B748" s="21" t="s">
        <v>243</v>
      </c>
      <c r="C748" s="35">
        <v>8</v>
      </c>
      <c r="D748" s="21" t="s">
        <v>237</v>
      </c>
      <c r="E748" s="40">
        <v>6223</v>
      </c>
      <c r="F748" s="44">
        <v>49784</v>
      </c>
    </row>
    <row r="749" spans="1:6" s="34" customFormat="1" ht="12.95" customHeight="1">
      <c r="A749" s="21" t="s">
        <v>6</v>
      </c>
      <c r="B749" s="21" t="s">
        <v>243</v>
      </c>
      <c r="C749" s="35">
        <v>6</v>
      </c>
      <c r="D749" s="21" t="s">
        <v>237</v>
      </c>
      <c r="E749" s="40">
        <v>6223</v>
      </c>
      <c r="F749" s="44">
        <v>37338</v>
      </c>
    </row>
    <row r="750" spans="1:6" s="34" customFormat="1" ht="12.95" customHeight="1">
      <c r="A750" s="21" t="s">
        <v>6</v>
      </c>
      <c r="B750" s="21" t="s">
        <v>243</v>
      </c>
      <c r="C750" s="35">
        <v>4</v>
      </c>
      <c r="D750" s="21" t="s">
        <v>401</v>
      </c>
      <c r="E750" s="40">
        <v>6223</v>
      </c>
      <c r="F750" s="44">
        <v>24892</v>
      </c>
    </row>
    <row r="751" spans="1:6" s="34" customFormat="1" ht="12.95" customHeight="1">
      <c r="A751" s="21" t="s">
        <v>6</v>
      </c>
      <c r="B751" s="21" t="s">
        <v>243</v>
      </c>
      <c r="C751" s="35">
        <v>4</v>
      </c>
      <c r="D751" s="21" t="s">
        <v>401</v>
      </c>
      <c r="E751" s="40">
        <v>6223</v>
      </c>
      <c r="F751" s="44">
        <v>24892</v>
      </c>
    </row>
    <row r="752" spans="1:6" s="34" customFormat="1" ht="12.95" customHeight="1">
      <c r="A752" s="21" t="s">
        <v>6</v>
      </c>
      <c r="B752" s="21" t="s">
        <v>243</v>
      </c>
      <c r="C752" s="35">
        <v>4</v>
      </c>
      <c r="D752" s="21" t="s">
        <v>401</v>
      </c>
      <c r="E752" s="40">
        <v>6223</v>
      </c>
      <c r="F752" s="44">
        <v>24892</v>
      </c>
    </row>
    <row r="753" spans="1:6" s="34" customFormat="1" ht="12.95" customHeight="1">
      <c r="A753" s="21" t="s">
        <v>6</v>
      </c>
      <c r="B753" s="21" t="s">
        <v>243</v>
      </c>
      <c r="C753" s="35">
        <v>4</v>
      </c>
      <c r="D753" s="21" t="s">
        <v>401</v>
      </c>
      <c r="E753" s="40">
        <v>6223</v>
      </c>
      <c r="F753" s="44">
        <v>24892</v>
      </c>
    </row>
    <row r="754" spans="1:6" s="34" customFormat="1" ht="12.95" customHeight="1">
      <c r="A754" s="21" t="s">
        <v>6</v>
      </c>
      <c r="B754" s="21" t="s">
        <v>243</v>
      </c>
      <c r="C754" s="35">
        <v>4</v>
      </c>
      <c r="D754" s="21" t="s">
        <v>401</v>
      </c>
      <c r="E754" s="40">
        <v>6223</v>
      </c>
      <c r="F754" s="44">
        <v>24892</v>
      </c>
    </row>
    <row r="755" spans="1:6" s="34" customFormat="1" ht="12.95" customHeight="1">
      <c r="A755" s="21" t="s">
        <v>6</v>
      </c>
      <c r="B755" s="21" t="s">
        <v>245</v>
      </c>
      <c r="C755" s="35">
        <v>12</v>
      </c>
      <c r="D755" s="21" t="s">
        <v>237</v>
      </c>
      <c r="E755" s="40">
        <v>9050</v>
      </c>
      <c r="F755" s="44">
        <v>108600</v>
      </c>
    </row>
    <row r="756" spans="1:6" s="34" customFormat="1" ht="12.95" customHeight="1">
      <c r="A756" s="21" t="s">
        <v>6</v>
      </c>
      <c r="B756" s="21" t="s">
        <v>245</v>
      </c>
      <c r="C756" s="35">
        <v>8</v>
      </c>
      <c r="D756" s="21" t="s">
        <v>237</v>
      </c>
      <c r="E756" s="40">
        <v>9050</v>
      </c>
      <c r="F756" s="44">
        <v>72400</v>
      </c>
    </row>
    <row r="757" spans="1:6" s="34" customFormat="1" ht="12.95" customHeight="1">
      <c r="A757" s="21" t="s">
        <v>6</v>
      </c>
      <c r="B757" s="21" t="s">
        <v>245</v>
      </c>
      <c r="C757" s="35">
        <v>4</v>
      </c>
      <c r="D757" s="21" t="s">
        <v>401</v>
      </c>
      <c r="E757" s="40">
        <v>9050</v>
      </c>
      <c r="F757" s="44">
        <v>36200</v>
      </c>
    </row>
    <row r="758" spans="1:6" s="34" customFormat="1" ht="12.95" customHeight="1">
      <c r="A758" s="21" t="s">
        <v>6</v>
      </c>
      <c r="B758" s="21" t="s">
        <v>245</v>
      </c>
      <c r="C758" s="35">
        <v>4</v>
      </c>
      <c r="D758" s="21" t="s">
        <v>401</v>
      </c>
      <c r="E758" s="40">
        <v>9050</v>
      </c>
      <c r="F758" s="44">
        <v>36200</v>
      </c>
    </row>
    <row r="759" spans="1:6" s="34" customFormat="1" ht="12.95" customHeight="1">
      <c r="A759" s="21" t="s">
        <v>6</v>
      </c>
      <c r="B759" s="21" t="s">
        <v>245</v>
      </c>
      <c r="C759" s="35">
        <v>4</v>
      </c>
      <c r="D759" s="21" t="s">
        <v>401</v>
      </c>
      <c r="E759" s="40">
        <v>9050</v>
      </c>
      <c r="F759" s="44">
        <v>36200</v>
      </c>
    </row>
    <row r="760" spans="1:6" s="34" customFormat="1" ht="12.95" customHeight="1">
      <c r="A760" s="21" t="s">
        <v>6</v>
      </c>
      <c r="B760" s="21" t="s">
        <v>245</v>
      </c>
      <c r="C760" s="35">
        <v>4</v>
      </c>
      <c r="D760" s="21" t="s">
        <v>401</v>
      </c>
      <c r="E760" s="40">
        <v>9050</v>
      </c>
      <c r="F760" s="44">
        <v>36200</v>
      </c>
    </row>
    <row r="761" spans="1:6" s="34" customFormat="1" ht="12.95" customHeight="1">
      <c r="A761" s="21" t="s">
        <v>6</v>
      </c>
      <c r="B761" s="21" t="s">
        <v>245</v>
      </c>
      <c r="C761" s="35">
        <v>4</v>
      </c>
      <c r="D761" s="21" t="s">
        <v>401</v>
      </c>
      <c r="E761" s="40">
        <v>9050</v>
      </c>
      <c r="F761" s="44">
        <v>36200</v>
      </c>
    </row>
    <row r="762" spans="1:6" s="34" customFormat="1" ht="12.95" customHeight="1">
      <c r="A762" s="21" t="s">
        <v>6</v>
      </c>
      <c r="B762" s="21" t="s">
        <v>245</v>
      </c>
      <c r="C762" s="35">
        <v>4</v>
      </c>
      <c r="D762" s="21" t="s">
        <v>401</v>
      </c>
      <c r="E762" s="40">
        <v>9050</v>
      </c>
      <c r="F762" s="44">
        <v>36200</v>
      </c>
    </row>
    <row r="763" spans="1:6" s="34" customFormat="1" ht="12.95" customHeight="1">
      <c r="A763" s="21" t="s">
        <v>6</v>
      </c>
      <c r="B763" s="21" t="s">
        <v>248</v>
      </c>
      <c r="C763" s="35">
        <v>30</v>
      </c>
      <c r="D763" s="21" t="s">
        <v>28</v>
      </c>
      <c r="E763" s="40">
        <v>9171</v>
      </c>
      <c r="F763" s="44">
        <v>275130</v>
      </c>
    </row>
    <row r="764" spans="1:6" s="34" customFormat="1" ht="12.95" customHeight="1">
      <c r="A764" s="21" t="s">
        <v>6</v>
      </c>
      <c r="B764" s="21" t="s">
        <v>544</v>
      </c>
      <c r="C764" s="29">
        <v>7</v>
      </c>
      <c r="D764" s="21" t="s">
        <v>28</v>
      </c>
      <c r="E764" s="49">
        <v>3131</v>
      </c>
      <c r="F764" s="49">
        <v>21917</v>
      </c>
    </row>
    <row r="765" spans="1:6" s="34" customFormat="1" ht="12.95" customHeight="1">
      <c r="A765" s="21" t="s">
        <v>6</v>
      </c>
      <c r="B765" s="21" t="s">
        <v>315</v>
      </c>
      <c r="C765" s="29">
        <v>140</v>
      </c>
      <c r="D765" s="21" t="s">
        <v>28</v>
      </c>
      <c r="E765" s="49">
        <v>133</v>
      </c>
      <c r="F765" s="44">
        <v>18620</v>
      </c>
    </row>
    <row r="766" spans="1:6" s="34" customFormat="1" ht="12.95" customHeight="1">
      <c r="A766" s="21" t="s">
        <v>6</v>
      </c>
      <c r="B766" s="21" t="s">
        <v>348</v>
      </c>
      <c r="C766" s="29">
        <v>70</v>
      </c>
      <c r="D766" s="21" t="s">
        <v>28</v>
      </c>
      <c r="E766" s="49">
        <v>284</v>
      </c>
      <c r="F766" s="49">
        <v>19880</v>
      </c>
    </row>
    <row r="767" spans="1:6" s="34" customFormat="1" ht="12.95" customHeight="1">
      <c r="A767" s="21" t="s">
        <v>6</v>
      </c>
      <c r="B767" s="21" t="s">
        <v>545</v>
      </c>
      <c r="C767" s="35">
        <v>1</v>
      </c>
      <c r="D767" s="21" t="s">
        <v>24</v>
      </c>
      <c r="E767" s="40">
        <v>549006</v>
      </c>
      <c r="F767" s="44">
        <v>549006</v>
      </c>
    </row>
    <row r="768" spans="1:6" s="34" customFormat="1" ht="12.95" customHeight="1">
      <c r="A768" s="21" t="s">
        <v>6</v>
      </c>
      <c r="B768" s="21" t="s">
        <v>545</v>
      </c>
      <c r="C768" s="35">
        <v>1</v>
      </c>
      <c r="D768" s="21" t="s">
        <v>24</v>
      </c>
      <c r="E768" s="40">
        <v>549006</v>
      </c>
      <c r="F768" s="44">
        <v>549006</v>
      </c>
    </row>
    <row r="769" spans="1:6" s="34" customFormat="1" ht="12.95" customHeight="1">
      <c r="A769" s="21" t="s">
        <v>6</v>
      </c>
      <c r="B769" s="21" t="s">
        <v>545</v>
      </c>
      <c r="C769" s="35">
        <v>1</v>
      </c>
      <c r="D769" s="21" t="s">
        <v>394</v>
      </c>
      <c r="E769" s="40">
        <v>549006</v>
      </c>
      <c r="F769" s="44">
        <v>549006</v>
      </c>
    </row>
    <row r="770" spans="1:6" s="34" customFormat="1" ht="12.95" customHeight="1">
      <c r="A770" s="21" t="s">
        <v>6</v>
      </c>
      <c r="B770" s="21" t="s">
        <v>545</v>
      </c>
      <c r="C770" s="35">
        <v>1</v>
      </c>
      <c r="D770" s="21" t="s">
        <v>394</v>
      </c>
      <c r="E770" s="40">
        <v>549006</v>
      </c>
      <c r="F770" s="44">
        <v>549006</v>
      </c>
    </row>
    <row r="771" spans="1:6" s="34" customFormat="1" ht="12.95" customHeight="1">
      <c r="A771" s="21" t="s">
        <v>6</v>
      </c>
      <c r="B771" s="21" t="s">
        <v>545</v>
      </c>
      <c r="C771" s="35">
        <v>1</v>
      </c>
      <c r="D771" s="21" t="s">
        <v>394</v>
      </c>
      <c r="E771" s="40">
        <v>549006</v>
      </c>
      <c r="F771" s="44">
        <v>549006</v>
      </c>
    </row>
    <row r="772" spans="1:6" s="34" customFormat="1" ht="12.95" customHeight="1">
      <c r="A772" s="21" t="s">
        <v>6</v>
      </c>
      <c r="B772" s="21" t="s">
        <v>545</v>
      </c>
      <c r="C772" s="35">
        <v>1</v>
      </c>
      <c r="D772" s="21" t="s">
        <v>394</v>
      </c>
      <c r="E772" s="40">
        <v>549006</v>
      </c>
      <c r="F772" s="44">
        <v>549006</v>
      </c>
    </row>
    <row r="773" spans="1:6" s="34" customFormat="1" ht="12.95" customHeight="1">
      <c r="A773" s="21" t="s">
        <v>6</v>
      </c>
      <c r="B773" s="21" t="s">
        <v>365</v>
      </c>
      <c r="C773" s="35">
        <v>1</v>
      </c>
      <c r="D773" s="21" t="s">
        <v>394</v>
      </c>
      <c r="E773" s="40">
        <v>538462</v>
      </c>
      <c r="F773" s="44">
        <v>538462</v>
      </c>
    </row>
    <row r="774" spans="1:6" s="34" customFormat="1" ht="12.95" customHeight="1">
      <c r="A774" s="21" t="s">
        <v>6</v>
      </c>
      <c r="B774" s="21" t="s">
        <v>510</v>
      </c>
      <c r="C774" s="35">
        <v>1</v>
      </c>
      <c r="D774" s="21" t="s">
        <v>9</v>
      </c>
      <c r="E774" s="22">
        <v>3960000</v>
      </c>
      <c r="F774" s="44">
        <v>3960000</v>
      </c>
    </row>
    <row r="775" spans="1:6" s="34" customFormat="1" ht="12.95" customHeight="1">
      <c r="A775" s="21" t="s">
        <v>6</v>
      </c>
      <c r="B775" s="21" t="s">
        <v>510</v>
      </c>
      <c r="C775" s="35">
        <v>1</v>
      </c>
      <c r="D775" s="21" t="s">
        <v>9</v>
      </c>
      <c r="E775" s="22">
        <v>3960000</v>
      </c>
      <c r="F775" s="44">
        <v>3960000</v>
      </c>
    </row>
    <row r="776" spans="1:6" s="34" customFormat="1" ht="12.95" customHeight="1">
      <c r="A776" s="25" t="s">
        <v>6</v>
      </c>
      <c r="B776" s="21" t="s">
        <v>231</v>
      </c>
      <c r="C776" s="38">
        <v>1400</v>
      </c>
      <c r="D776" s="25" t="s">
        <v>394</v>
      </c>
      <c r="E776" s="26">
        <v>100</v>
      </c>
      <c r="F776" s="46">
        <v>140000</v>
      </c>
    </row>
    <row r="777" spans="1:6" s="34" customFormat="1" ht="12.95" customHeight="1">
      <c r="A777" s="21" t="s">
        <v>6</v>
      </c>
      <c r="B777" s="21" t="s">
        <v>226</v>
      </c>
      <c r="C777" s="35">
        <v>800</v>
      </c>
      <c r="D777" s="21" t="s">
        <v>394</v>
      </c>
      <c r="E777" s="22">
        <v>100</v>
      </c>
      <c r="F777" s="44">
        <v>80000</v>
      </c>
    </row>
    <row r="778" spans="1:6" s="34" customFormat="1" ht="12.95" customHeight="1">
      <c r="A778" s="21" t="s">
        <v>6</v>
      </c>
      <c r="B778" s="21" t="s">
        <v>226</v>
      </c>
      <c r="C778" s="35">
        <v>600</v>
      </c>
      <c r="D778" s="21" t="s">
        <v>394</v>
      </c>
      <c r="E778" s="22">
        <v>100</v>
      </c>
      <c r="F778" s="44">
        <v>60000</v>
      </c>
    </row>
    <row r="779" spans="1:6" s="34" customFormat="1" ht="12.95" customHeight="1">
      <c r="A779" s="21" t="s">
        <v>6</v>
      </c>
      <c r="B779" s="21" t="s">
        <v>226</v>
      </c>
      <c r="C779" s="35">
        <v>600</v>
      </c>
      <c r="D779" s="21" t="s">
        <v>394</v>
      </c>
      <c r="E779" s="22">
        <v>100</v>
      </c>
      <c r="F779" s="44">
        <v>60000</v>
      </c>
    </row>
    <row r="780" spans="1:6" s="34" customFormat="1" ht="12.95" customHeight="1">
      <c r="A780" s="21" t="s">
        <v>6</v>
      </c>
      <c r="B780" s="21" t="s">
        <v>226</v>
      </c>
      <c r="C780" s="35">
        <v>600</v>
      </c>
      <c r="D780" s="21" t="s">
        <v>394</v>
      </c>
      <c r="E780" s="22">
        <v>100</v>
      </c>
      <c r="F780" s="44">
        <v>60000</v>
      </c>
    </row>
    <row r="781" spans="1:6" s="34" customFormat="1" ht="12.95" customHeight="1">
      <c r="A781" s="21" t="s">
        <v>6</v>
      </c>
      <c r="B781" s="21" t="s">
        <v>226</v>
      </c>
      <c r="C781" s="35">
        <v>600</v>
      </c>
      <c r="D781" s="21" t="s">
        <v>394</v>
      </c>
      <c r="E781" s="22">
        <v>100</v>
      </c>
      <c r="F781" s="44">
        <v>60000</v>
      </c>
    </row>
    <row r="782" spans="1:6" s="34" customFormat="1" ht="12.95" customHeight="1">
      <c r="A782" s="21" t="s">
        <v>6</v>
      </c>
      <c r="B782" s="21" t="s">
        <v>81</v>
      </c>
      <c r="C782" s="35">
        <v>1</v>
      </c>
      <c r="D782" s="21" t="s">
        <v>9</v>
      </c>
      <c r="E782" s="22">
        <v>2000000</v>
      </c>
      <c r="F782" s="44">
        <v>2000000</v>
      </c>
    </row>
    <row r="783" spans="1:6" s="34" customFormat="1" ht="12.95" customHeight="1">
      <c r="A783" s="21" t="s">
        <v>6</v>
      </c>
      <c r="B783" s="21" t="s">
        <v>546</v>
      </c>
      <c r="C783" s="35">
        <v>1</v>
      </c>
      <c r="D783" s="21" t="s">
        <v>9</v>
      </c>
      <c r="E783" s="22">
        <v>769231</v>
      </c>
      <c r="F783" s="44">
        <v>769231</v>
      </c>
    </row>
    <row r="784" spans="1:6" s="34" customFormat="1" ht="12.95" customHeight="1">
      <c r="A784" s="21" t="s">
        <v>6</v>
      </c>
      <c r="B784" s="21" t="s">
        <v>547</v>
      </c>
      <c r="C784" s="35">
        <v>1</v>
      </c>
      <c r="D784" s="21" t="s">
        <v>9</v>
      </c>
      <c r="E784" s="22">
        <v>1100000</v>
      </c>
      <c r="F784" s="44">
        <v>1100000</v>
      </c>
    </row>
    <row r="785" spans="1:6" s="34" customFormat="1" ht="12.95" customHeight="1">
      <c r="A785" s="21" t="s">
        <v>6</v>
      </c>
      <c r="B785" s="21" t="s">
        <v>232</v>
      </c>
      <c r="C785" s="35">
        <v>1</v>
      </c>
      <c r="D785" s="21" t="s">
        <v>9</v>
      </c>
      <c r="E785" s="22">
        <v>252000</v>
      </c>
      <c r="F785" s="44">
        <v>252000</v>
      </c>
    </row>
    <row r="786" spans="1:6" s="34" customFormat="1" ht="12.95" customHeight="1">
      <c r="A786" s="21" t="s">
        <v>6</v>
      </c>
      <c r="B786" s="21" t="s">
        <v>232</v>
      </c>
      <c r="C786" s="35">
        <v>1</v>
      </c>
      <c r="D786" s="21" t="s">
        <v>9</v>
      </c>
      <c r="E786" s="22">
        <v>1065000</v>
      </c>
      <c r="F786" s="44">
        <v>1065000</v>
      </c>
    </row>
    <row r="787" spans="1:6" s="34" customFormat="1" ht="12.95" customHeight="1">
      <c r="A787" s="21" t="s">
        <v>6</v>
      </c>
      <c r="B787" s="21" t="s">
        <v>232</v>
      </c>
      <c r="C787" s="35">
        <v>1</v>
      </c>
      <c r="D787" s="21" t="s">
        <v>9</v>
      </c>
      <c r="E787" s="22">
        <v>732000</v>
      </c>
      <c r="F787" s="44">
        <v>732000</v>
      </c>
    </row>
    <row r="788" spans="1:6" s="34" customFormat="1" ht="12.95" customHeight="1">
      <c r="A788" s="21" t="s">
        <v>6</v>
      </c>
      <c r="B788" s="21" t="s">
        <v>232</v>
      </c>
      <c r="C788" s="35">
        <v>1</v>
      </c>
      <c r="D788" s="21" t="s">
        <v>9</v>
      </c>
      <c r="E788" s="22">
        <v>1221000</v>
      </c>
      <c r="F788" s="44">
        <v>1221000</v>
      </c>
    </row>
    <row r="789" spans="1:6" s="34" customFormat="1" ht="12.95" customHeight="1">
      <c r="A789" s="21" t="s">
        <v>6</v>
      </c>
      <c r="B789" s="21" t="s">
        <v>232</v>
      </c>
      <c r="C789" s="35">
        <v>1</v>
      </c>
      <c r="D789" s="21" t="s">
        <v>9</v>
      </c>
      <c r="E789" s="22">
        <v>315000</v>
      </c>
      <c r="F789" s="44">
        <v>315000</v>
      </c>
    </row>
    <row r="790" spans="1:6" s="34" customFormat="1" ht="12.95" customHeight="1">
      <c r="A790" s="21" t="s">
        <v>6</v>
      </c>
      <c r="B790" s="21" t="s">
        <v>232</v>
      </c>
      <c r="C790" s="35">
        <v>1</v>
      </c>
      <c r="D790" s="21" t="s">
        <v>9</v>
      </c>
      <c r="E790" s="22">
        <v>1562000</v>
      </c>
      <c r="F790" s="44">
        <v>1562000</v>
      </c>
    </row>
    <row r="791" spans="1:6" s="34" customFormat="1" ht="12.95" customHeight="1">
      <c r="A791" s="21" t="s">
        <v>6</v>
      </c>
      <c r="B791" s="21" t="s">
        <v>57</v>
      </c>
      <c r="C791" s="35">
        <v>50</v>
      </c>
      <c r="D791" s="21" t="s">
        <v>24</v>
      </c>
      <c r="E791" s="40">
        <v>1634</v>
      </c>
      <c r="F791" s="44">
        <v>81700</v>
      </c>
    </row>
    <row r="792" spans="1:6" s="34" customFormat="1" ht="12.95" customHeight="1">
      <c r="A792" s="21" t="s">
        <v>6</v>
      </c>
      <c r="B792" s="21" t="s">
        <v>541</v>
      </c>
      <c r="C792" s="35">
        <v>100</v>
      </c>
      <c r="D792" s="21" t="s">
        <v>24</v>
      </c>
      <c r="E792" s="40">
        <v>216</v>
      </c>
      <c r="F792" s="44">
        <v>21600</v>
      </c>
    </row>
    <row r="793" spans="1:6" s="34" customFormat="1" ht="12.95" customHeight="1">
      <c r="A793" s="21" t="s">
        <v>6</v>
      </c>
      <c r="B793" s="21" t="s">
        <v>85</v>
      </c>
      <c r="C793" s="35">
        <v>100</v>
      </c>
      <c r="D793" s="21" t="s">
        <v>24</v>
      </c>
      <c r="E793" s="40">
        <v>111</v>
      </c>
      <c r="F793" s="44">
        <v>11100</v>
      </c>
    </row>
    <row r="794" spans="1:6" s="34" customFormat="1" ht="12.95" customHeight="1">
      <c r="A794" s="21" t="s">
        <v>6</v>
      </c>
      <c r="B794" s="21" t="s">
        <v>113</v>
      </c>
      <c r="C794" s="35">
        <v>3</v>
      </c>
      <c r="D794" s="21" t="s">
        <v>24</v>
      </c>
      <c r="E794" s="40">
        <v>8310</v>
      </c>
      <c r="F794" s="44">
        <v>24930</v>
      </c>
    </row>
    <row r="795" spans="1:6" s="34" customFormat="1" ht="12.95" customHeight="1">
      <c r="A795" s="21" t="s">
        <v>6</v>
      </c>
      <c r="B795" s="21" t="s">
        <v>146</v>
      </c>
      <c r="C795" s="35">
        <v>50</v>
      </c>
      <c r="D795" s="21" t="s">
        <v>24</v>
      </c>
      <c r="E795" s="40">
        <v>1443</v>
      </c>
      <c r="F795" s="44">
        <v>72150</v>
      </c>
    </row>
    <row r="796" spans="1:6" s="34" customFormat="1" ht="12.95" customHeight="1">
      <c r="A796" s="21" t="s">
        <v>6</v>
      </c>
      <c r="B796" s="21" t="s">
        <v>183</v>
      </c>
      <c r="C796" s="35">
        <v>50</v>
      </c>
      <c r="D796" s="21" t="s">
        <v>24</v>
      </c>
      <c r="E796" s="40">
        <v>385</v>
      </c>
      <c r="F796" s="44">
        <v>19250</v>
      </c>
    </row>
    <row r="797" spans="1:6" s="34" customFormat="1" ht="12.95" customHeight="1">
      <c r="A797" s="21" t="s">
        <v>6</v>
      </c>
      <c r="B797" s="21" t="s">
        <v>200</v>
      </c>
      <c r="C797" s="35">
        <v>20</v>
      </c>
      <c r="D797" s="21" t="s">
        <v>24</v>
      </c>
      <c r="E797" s="40">
        <v>649</v>
      </c>
      <c r="F797" s="44">
        <v>12980</v>
      </c>
    </row>
    <row r="798" spans="1:6" s="34" customFormat="1" ht="12.95" customHeight="1">
      <c r="A798" s="21" t="s">
        <v>6</v>
      </c>
      <c r="B798" s="21" t="s">
        <v>208</v>
      </c>
      <c r="C798" s="35">
        <v>30</v>
      </c>
      <c r="D798" s="21" t="s">
        <v>24</v>
      </c>
      <c r="E798" s="40">
        <v>675</v>
      </c>
      <c r="F798" s="44">
        <v>20250</v>
      </c>
    </row>
    <row r="799" spans="1:6" s="34" customFormat="1" ht="12.95" customHeight="1">
      <c r="A799" s="21" t="s">
        <v>6</v>
      </c>
      <c r="B799" s="21" t="s">
        <v>243</v>
      </c>
      <c r="C799" s="35">
        <v>20</v>
      </c>
      <c r="D799" s="21" t="s">
        <v>237</v>
      </c>
      <c r="E799" s="40">
        <v>6223</v>
      </c>
      <c r="F799" s="44">
        <v>124460</v>
      </c>
    </row>
    <row r="800" spans="1:6" s="34" customFormat="1" ht="12.95" customHeight="1">
      <c r="A800" s="21" t="s">
        <v>6</v>
      </c>
      <c r="B800" s="21" t="s">
        <v>295</v>
      </c>
      <c r="C800" s="35">
        <v>2</v>
      </c>
      <c r="D800" s="21" t="s">
        <v>109</v>
      </c>
      <c r="E800" s="40">
        <v>10776</v>
      </c>
      <c r="F800" s="44">
        <v>21552</v>
      </c>
    </row>
    <row r="801" spans="1:6" s="34" customFormat="1" ht="12.95" customHeight="1">
      <c r="A801" s="21" t="s">
        <v>6</v>
      </c>
      <c r="B801" s="21" t="s">
        <v>315</v>
      </c>
      <c r="C801" s="35">
        <v>100</v>
      </c>
      <c r="D801" s="21" t="s">
        <v>24</v>
      </c>
      <c r="E801" s="40">
        <v>58</v>
      </c>
      <c r="F801" s="44">
        <v>5800</v>
      </c>
    </row>
    <row r="802" spans="1:6" s="34" customFormat="1" ht="12.95" customHeight="1">
      <c r="A802" s="21" t="s">
        <v>6</v>
      </c>
      <c r="B802" s="21" t="s">
        <v>548</v>
      </c>
      <c r="C802" s="35">
        <v>2</v>
      </c>
      <c r="D802" s="21" t="s">
        <v>24</v>
      </c>
      <c r="E802" s="40">
        <v>136539</v>
      </c>
      <c r="F802" s="44">
        <v>273078</v>
      </c>
    </row>
    <row r="803" spans="1:6" s="34" customFormat="1" ht="12.95" customHeight="1">
      <c r="A803" s="21" t="s">
        <v>6</v>
      </c>
      <c r="B803" s="21" t="s">
        <v>298</v>
      </c>
      <c r="C803" s="35">
        <v>1</v>
      </c>
      <c r="D803" s="21" t="s">
        <v>9</v>
      </c>
      <c r="E803" s="22">
        <v>2000000</v>
      </c>
      <c r="F803" s="44">
        <v>2000000</v>
      </c>
    </row>
    <row r="804" spans="1:6" s="34" customFormat="1" ht="12.95" customHeight="1">
      <c r="A804" s="21" t="s">
        <v>6</v>
      </c>
      <c r="B804" s="21" t="s">
        <v>298</v>
      </c>
      <c r="C804" s="35">
        <v>1</v>
      </c>
      <c r="D804" s="21" t="s">
        <v>9</v>
      </c>
      <c r="E804" s="22">
        <v>2000000</v>
      </c>
      <c r="F804" s="44">
        <v>2000000</v>
      </c>
    </row>
    <row r="805" spans="1:6" s="34" customFormat="1" ht="12.95" customHeight="1">
      <c r="A805" s="21" t="s">
        <v>6</v>
      </c>
      <c r="B805" s="21" t="s">
        <v>298</v>
      </c>
      <c r="C805" s="35">
        <v>1</v>
      </c>
      <c r="D805" s="21" t="s">
        <v>9</v>
      </c>
      <c r="E805" s="22">
        <v>2000000</v>
      </c>
      <c r="F805" s="44">
        <v>2000000</v>
      </c>
    </row>
    <row r="806" spans="1:6" s="34" customFormat="1" ht="12.95" customHeight="1">
      <c r="A806" s="21" t="s">
        <v>6</v>
      </c>
      <c r="B806" s="21" t="s">
        <v>298</v>
      </c>
      <c r="C806" s="35">
        <v>1</v>
      </c>
      <c r="D806" s="21" t="s">
        <v>9</v>
      </c>
      <c r="E806" s="22">
        <v>2000000</v>
      </c>
      <c r="F806" s="44">
        <v>2000000</v>
      </c>
    </row>
    <row r="807" spans="1:6" s="34" customFormat="1" ht="12.95" customHeight="1">
      <c r="A807" s="21" t="s">
        <v>6</v>
      </c>
      <c r="B807" s="21" t="s">
        <v>298</v>
      </c>
      <c r="C807" s="35">
        <v>1</v>
      </c>
      <c r="D807" s="21" t="s">
        <v>9</v>
      </c>
      <c r="E807" s="22">
        <v>2000000</v>
      </c>
      <c r="F807" s="44">
        <v>2000000</v>
      </c>
    </row>
    <row r="808" spans="1:6" s="34" customFormat="1" ht="12.95" customHeight="1">
      <c r="A808" s="21" t="s">
        <v>6</v>
      </c>
      <c r="B808" s="21" t="s">
        <v>298</v>
      </c>
      <c r="C808" s="35">
        <v>1</v>
      </c>
      <c r="D808" s="21" t="s">
        <v>9</v>
      </c>
      <c r="E808" s="22">
        <v>2000000</v>
      </c>
      <c r="F808" s="44">
        <v>2000000</v>
      </c>
    </row>
    <row r="809" spans="1:6" s="34" customFormat="1" ht="12.95" customHeight="1">
      <c r="A809" s="21" t="s">
        <v>6</v>
      </c>
      <c r="B809" s="21" t="s">
        <v>298</v>
      </c>
      <c r="C809" s="35">
        <v>1</v>
      </c>
      <c r="D809" s="21" t="s">
        <v>9</v>
      </c>
      <c r="E809" s="22">
        <v>2000000</v>
      </c>
      <c r="F809" s="44">
        <v>2000000</v>
      </c>
    </row>
    <row r="810" spans="1:6" s="34" customFormat="1" ht="12.95" customHeight="1">
      <c r="A810" s="21" t="s">
        <v>6</v>
      </c>
      <c r="B810" s="21" t="s">
        <v>298</v>
      </c>
      <c r="C810" s="35">
        <v>1</v>
      </c>
      <c r="D810" s="21" t="s">
        <v>9</v>
      </c>
      <c r="E810" s="22">
        <v>2000000</v>
      </c>
      <c r="F810" s="44">
        <v>2000000</v>
      </c>
    </row>
    <row r="811" spans="1:6" s="34" customFormat="1" ht="12.95" customHeight="1">
      <c r="A811" s="21" t="s">
        <v>6</v>
      </c>
      <c r="B811" s="21" t="s">
        <v>549</v>
      </c>
      <c r="C811" s="35">
        <v>1</v>
      </c>
      <c r="D811" s="21" t="s">
        <v>9</v>
      </c>
      <c r="E811" s="22">
        <v>1000000</v>
      </c>
      <c r="F811" s="44">
        <v>1000000</v>
      </c>
    </row>
    <row r="812" spans="1:6" s="34" customFormat="1" ht="12.95" customHeight="1">
      <c r="A812" s="21" t="s">
        <v>6</v>
      </c>
      <c r="B812" s="21" t="s">
        <v>549</v>
      </c>
      <c r="C812" s="35">
        <v>1</v>
      </c>
      <c r="D812" s="21" t="s">
        <v>9</v>
      </c>
      <c r="E812" s="41">
        <v>383886</v>
      </c>
      <c r="F812" s="41">
        <f>+C812*E812</f>
        <v>383886</v>
      </c>
    </row>
    <row r="813" spans="1:6" s="34" customFormat="1" ht="12.95" customHeight="1">
      <c r="A813" s="21" t="s">
        <v>6</v>
      </c>
      <c r="B813" s="21" t="s">
        <v>549</v>
      </c>
      <c r="C813" s="35">
        <v>1</v>
      </c>
      <c r="D813" s="21" t="s">
        <v>9</v>
      </c>
      <c r="E813" s="41">
        <v>447144</v>
      </c>
      <c r="F813" s="41">
        <f>+C813*E813</f>
        <v>447144</v>
      </c>
    </row>
    <row r="814" spans="1:6" s="34" customFormat="1" ht="12.95" customHeight="1">
      <c r="A814" s="21" t="s">
        <v>6</v>
      </c>
      <c r="B814" s="21" t="s">
        <v>232</v>
      </c>
      <c r="C814" s="35">
        <v>1</v>
      </c>
      <c r="D814" s="21" t="s">
        <v>9</v>
      </c>
      <c r="E814" s="22">
        <v>360000</v>
      </c>
      <c r="F814" s="44">
        <v>360000</v>
      </c>
    </row>
    <row r="815" spans="1:6" s="34" customFormat="1" ht="12.95" customHeight="1">
      <c r="A815" s="21" t="s">
        <v>6</v>
      </c>
      <c r="B815" s="21" t="s">
        <v>232</v>
      </c>
      <c r="C815" s="35">
        <v>1</v>
      </c>
      <c r="D815" s="21" t="s">
        <v>9</v>
      </c>
      <c r="E815" s="41">
        <v>52500</v>
      </c>
      <c r="F815" s="41">
        <f>+C815*E815</f>
        <v>52500</v>
      </c>
    </row>
    <row r="816" spans="1:6" s="34" customFormat="1" ht="12.95" customHeight="1">
      <c r="A816" s="21" t="s">
        <v>6</v>
      </c>
      <c r="B816" s="21" t="s">
        <v>232</v>
      </c>
      <c r="C816" s="35">
        <v>1</v>
      </c>
      <c r="D816" s="21" t="s">
        <v>9</v>
      </c>
      <c r="E816" s="41">
        <v>37500</v>
      </c>
      <c r="F816" s="41">
        <f>+C816*E816</f>
        <v>37500</v>
      </c>
    </row>
    <row r="817" spans="1:6" s="34" customFormat="1" ht="12.95" customHeight="1">
      <c r="A817" s="21" t="s">
        <v>6</v>
      </c>
      <c r="B817" s="21" t="s">
        <v>232</v>
      </c>
      <c r="C817" s="35">
        <v>1</v>
      </c>
      <c r="D817" s="21" t="s">
        <v>9</v>
      </c>
      <c r="E817" s="41">
        <v>37500</v>
      </c>
      <c r="F817" s="41">
        <f>+C817*E817</f>
        <v>37500</v>
      </c>
    </row>
    <row r="818" spans="1:6" s="34" customFormat="1" ht="12.95" customHeight="1">
      <c r="A818" s="21" t="s">
        <v>6</v>
      </c>
      <c r="B818" s="21" t="s">
        <v>232</v>
      </c>
      <c r="C818" s="35">
        <v>1</v>
      </c>
      <c r="D818" s="21" t="s">
        <v>9</v>
      </c>
      <c r="E818" s="22">
        <v>564000</v>
      </c>
      <c r="F818" s="44">
        <v>564000</v>
      </c>
    </row>
    <row r="819" spans="1:6" s="34" customFormat="1" ht="12.95" customHeight="1">
      <c r="A819" s="21" t="s">
        <v>6</v>
      </c>
      <c r="B819" s="21"/>
      <c r="C819" s="35">
        <v>1</v>
      </c>
      <c r="D819" s="21" t="s">
        <v>9</v>
      </c>
      <c r="E819" s="22">
        <v>1628622</v>
      </c>
      <c r="F819" s="41">
        <f>+C819*E819</f>
        <v>1628622</v>
      </c>
    </row>
    <row r="820" spans="1:6" s="34" customFormat="1" ht="12.95" customHeight="1">
      <c r="A820" s="21" t="s">
        <v>6</v>
      </c>
      <c r="B820" s="21" t="s">
        <v>232</v>
      </c>
      <c r="C820" s="35">
        <v>1</v>
      </c>
      <c r="D820" s="21" t="s">
        <v>9</v>
      </c>
      <c r="E820" s="22">
        <v>30000</v>
      </c>
      <c r="F820" s="44">
        <v>30000</v>
      </c>
    </row>
    <row r="821" spans="1:6" s="34" customFormat="1" ht="12.95" customHeight="1">
      <c r="A821" s="21" t="s">
        <v>6</v>
      </c>
      <c r="B821" s="21" t="s">
        <v>232</v>
      </c>
      <c r="C821" s="35">
        <v>1</v>
      </c>
      <c r="D821" s="21" t="s">
        <v>9</v>
      </c>
      <c r="E821" s="22">
        <v>30000</v>
      </c>
      <c r="F821" s="44">
        <v>30000</v>
      </c>
    </row>
    <row r="822" spans="1:6" s="34" customFormat="1" ht="12.95" customHeight="1">
      <c r="A822" s="21" t="s">
        <v>6</v>
      </c>
      <c r="B822" s="21" t="s">
        <v>232</v>
      </c>
      <c r="C822" s="35">
        <v>1</v>
      </c>
      <c r="D822" s="21" t="s">
        <v>9</v>
      </c>
      <c r="E822" s="22">
        <v>75000</v>
      </c>
      <c r="F822" s="44">
        <v>75000</v>
      </c>
    </row>
    <row r="823" spans="1:6" s="34" customFormat="1" ht="12.95" customHeight="1">
      <c r="A823" s="21" t="s">
        <v>6</v>
      </c>
      <c r="B823" s="21" t="s">
        <v>232</v>
      </c>
      <c r="C823" s="35">
        <v>1</v>
      </c>
      <c r="D823" s="21" t="s">
        <v>9</v>
      </c>
      <c r="E823" s="22">
        <v>200000</v>
      </c>
      <c r="F823" s="44">
        <v>200000</v>
      </c>
    </row>
    <row r="824" spans="1:6" s="34" customFormat="1" ht="12.95" customHeight="1">
      <c r="A824" s="21" t="s">
        <v>6</v>
      </c>
      <c r="B824" s="21" t="s">
        <v>232</v>
      </c>
      <c r="C824" s="35">
        <v>1</v>
      </c>
      <c r="D824" s="21" t="s">
        <v>9</v>
      </c>
      <c r="E824" s="22">
        <v>60000</v>
      </c>
      <c r="F824" s="44">
        <v>60000</v>
      </c>
    </row>
    <row r="825" spans="1:6" s="34" customFormat="1" ht="12.95" customHeight="1">
      <c r="A825" s="21" t="s">
        <v>6</v>
      </c>
      <c r="B825" s="21" t="s">
        <v>232</v>
      </c>
      <c r="C825" s="35">
        <v>1</v>
      </c>
      <c r="D825" s="21" t="s">
        <v>9</v>
      </c>
      <c r="E825" s="22">
        <v>100000</v>
      </c>
      <c r="F825" s="44">
        <v>100000</v>
      </c>
    </row>
    <row r="826" spans="1:6" s="34" customFormat="1" ht="12.95" customHeight="1">
      <c r="A826" s="21" t="s">
        <v>6</v>
      </c>
      <c r="B826" s="21" t="s">
        <v>232</v>
      </c>
      <c r="C826" s="35">
        <v>1</v>
      </c>
      <c r="D826" s="21" t="s">
        <v>9</v>
      </c>
      <c r="E826" s="22">
        <v>60000</v>
      </c>
      <c r="F826" s="44">
        <v>60000</v>
      </c>
    </row>
    <row r="827" spans="1:6" s="34" customFormat="1" ht="12.95" customHeight="1">
      <c r="A827" s="21" t="s">
        <v>6</v>
      </c>
      <c r="B827" s="21" t="s">
        <v>232</v>
      </c>
      <c r="C827" s="35">
        <v>1</v>
      </c>
      <c r="D827" s="21" t="s">
        <v>9</v>
      </c>
      <c r="E827" s="22">
        <v>30000</v>
      </c>
      <c r="F827" s="44">
        <v>30000</v>
      </c>
    </row>
    <row r="828" spans="1:6" s="34" customFormat="1" ht="12.95" customHeight="1">
      <c r="A828" s="21" t="s">
        <v>6</v>
      </c>
      <c r="B828" s="21" t="s">
        <v>232</v>
      </c>
      <c r="C828" s="35">
        <v>1</v>
      </c>
      <c r="D828" s="21" t="s">
        <v>9</v>
      </c>
      <c r="E828" s="22">
        <v>780000</v>
      </c>
      <c r="F828" s="44">
        <v>780000</v>
      </c>
    </row>
    <row r="829" spans="1:6" s="34" customFormat="1" ht="12.95" customHeight="1">
      <c r="A829" s="21" t="s">
        <v>6</v>
      </c>
      <c r="B829" s="21" t="s">
        <v>232</v>
      </c>
      <c r="C829" s="35">
        <v>1</v>
      </c>
      <c r="D829" s="21" t="s">
        <v>9</v>
      </c>
      <c r="E829" s="22">
        <v>324000</v>
      </c>
      <c r="F829" s="44">
        <v>324000</v>
      </c>
    </row>
    <row r="830" spans="1:6" s="34" customFormat="1" ht="12.95" customHeight="1">
      <c r="A830" s="21" t="s">
        <v>6</v>
      </c>
      <c r="B830" s="21" t="s">
        <v>232</v>
      </c>
      <c r="C830" s="35">
        <v>1</v>
      </c>
      <c r="D830" s="21" t="s">
        <v>9</v>
      </c>
      <c r="E830" s="22">
        <v>252000</v>
      </c>
      <c r="F830" s="44">
        <v>252000</v>
      </c>
    </row>
    <row r="831" spans="1:6" s="34" customFormat="1" ht="12.95" customHeight="1">
      <c r="A831" s="21" t="s">
        <v>6</v>
      </c>
      <c r="B831" s="21" t="s">
        <v>232</v>
      </c>
      <c r="C831" s="35">
        <v>1</v>
      </c>
      <c r="D831" s="21" t="s">
        <v>9</v>
      </c>
      <c r="E831" s="22">
        <v>60000</v>
      </c>
      <c r="F831" s="44">
        <v>60000</v>
      </c>
    </row>
    <row r="832" spans="1:6" s="34" customFormat="1" ht="12.95" customHeight="1">
      <c r="A832" s="21" t="s">
        <v>6</v>
      </c>
      <c r="B832" s="21" t="s">
        <v>232</v>
      </c>
      <c r="C832" s="35">
        <v>1</v>
      </c>
      <c r="D832" s="21" t="s">
        <v>9</v>
      </c>
      <c r="E832" s="22">
        <v>376000</v>
      </c>
      <c r="F832" s="44">
        <v>376000</v>
      </c>
    </row>
    <row r="833" spans="1:6" s="34" customFormat="1" ht="12.95" customHeight="1">
      <c r="A833" s="21" t="s">
        <v>6</v>
      </c>
      <c r="B833" s="21" t="s">
        <v>232</v>
      </c>
      <c r="C833" s="35">
        <v>1</v>
      </c>
      <c r="D833" s="21" t="s">
        <v>9</v>
      </c>
      <c r="E833" s="22">
        <v>198000</v>
      </c>
      <c r="F833" s="44">
        <v>198000</v>
      </c>
    </row>
    <row r="834" spans="1:6" s="34" customFormat="1" ht="12.95" customHeight="1">
      <c r="A834" s="21" t="s">
        <v>6</v>
      </c>
      <c r="B834" s="21" t="s">
        <v>232</v>
      </c>
      <c r="C834" s="35">
        <v>1</v>
      </c>
      <c r="D834" s="21" t="s">
        <v>9</v>
      </c>
      <c r="E834" s="22">
        <v>284000</v>
      </c>
      <c r="F834" s="44">
        <v>284000</v>
      </c>
    </row>
    <row r="835" spans="1:6" s="34" customFormat="1" ht="12.95" customHeight="1">
      <c r="A835" s="21" t="s">
        <v>6</v>
      </c>
      <c r="B835" s="21" t="s">
        <v>232</v>
      </c>
      <c r="C835" s="35">
        <v>1</v>
      </c>
      <c r="D835" s="21" t="s">
        <v>9</v>
      </c>
      <c r="E835" s="22">
        <v>100000</v>
      </c>
      <c r="F835" s="44">
        <v>100000</v>
      </c>
    </row>
    <row r="836" spans="1:6" s="34" customFormat="1" ht="12.95" customHeight="1">
      <c r="A836" s="21" t="s">
        <v>6</v>
      </c>
      <c r="B836" s="21" t="s">
        <v>232</v>
      </c>
      <c r="C836" s="35">
        <v>1</v>
      </c>
      <c r="D836" s="21" t="s">
        <v>9</v>
      </c>
      <c r="E836" s="22">
        <v>288000</v>
      </c>
      <c r="F836" s="44">
        <v>288000</v>
      </c>
    </row>
    <row r="837" spans="1:6" s="34" customFormat="1" ht="12.95" customHeight="1">
      <c r="A837" s="21" t="s">
        <v>6</v>
      </c>
      <c r="B837" s="21" t="s">
        <v>232</v>
      </c>
      <c r="C837" s="35">
        <v>1</v>
      </c>
      <c r="D837" s="21" t="s">
        <v>9</v>
      </c>
      <c r="E837" s="22">
        <v>720000</v>
      </c>
      <c r="F837" s="44">
        <v>720000</v>
      </c>
    </row>
    <row r="838" spans="1:6" s="34" customFormat="1" ht="12.95" customHeight="1">
      <c r="A838" s="21" t="s">
        <v>6</v>
      </c>
      <c r="B838" s="21" t="s">
        <v>232</v>
      </c>
      <c r="C838" s="35">
        <v>1</v>
      </c>
      <c r="D838" s="21" t="s">
        <v>9</v>
      </c>
      <c r="E838" s="22">
        <v>264000</v>
      </c>
      <c r="F838" s="44">
        <v>264000</v>
      </c>
    </row>
    <row r="839" spans="1:6" s="34" customFormat="1" ht="12.95" customHeight="1">
      <c r="A839" s="21" t="s">
        <v>6</v>
      </c>
      <c r="B839" s="21" t="s">
        <v>232</v>
      </c>
      <c r="C839" s="35">
        <v>1</v>
      </c>
      <c r="D839" s="21" t="s">
        <v>9</v>
      </c>
      <c r="E839" s="22">
        <v>720000</v>
      </c>
      <c r="F839" s="44">
        <v>720000</v>
      </c>
    </row>
    <row r="840" spans="1:6" s="34" customFormat="1" ht="12.95" customHeight="1">
      <c r="A840" s="21" t="s">
        <v>6</v>
      </c>
      <c r="B840" s="21" t="s">
        <v>232</v>
      </c>
      <c r="C840" s="35">
        <v>1</v>
      </c>
      <c r="D840" s="21" t="s">
        <v>9</v>
      </c>
      <c r="E840" s="22">
        <v>246000</v>
      </c>
      <c r="F840" s="44">
        <v>246000</v>
      </c>
    </row>
    <row r="841" spans="1:6" s="34" customFormat="1" ht="12.95" customHeight="1">
      <c r="A841" s="21" t="s">
        <v>6</v>
      </c>
      <c r="B841" s="21" t="s">
        <v>232</v>
      </c>
      <c r="C841" s="35">
        <v>1</v>
      </c>
      <c r="D841" s="21" t="s">
        <v>9</v>
      </c>
      <c r="E841" s="22">
        <v>500000</v>
      </c>
      <c r="F841" s="44">
        <v>500000</v>
      </c>
    </row>
    <row r="842" spans="1:6" s="34" customFormat="1" ht="12.95" customHeight="1">
      <c r="A842" s="21" t="s">
        <v>6</v>
      </c>
      <c r="B842" s="21" t="s">
        <v>232</v>
      </c>
      <c r="C842" s="35">
        <v>1</v>
      </c>
      <c r="D842" s="21" t="s">
        <v>9</v>
      </c>
      <c r="E842" s="22">
        <v>54000</v>
      </c>
      <c r="F842" s="44">
        <v>54000</v>
      </c>
    </row>
    <row r="843" spans="1:6" s="34" customFormat="1" ht="12.95" customHeight="1">
      <c r="A843" s="21" t="s">
        <v>6</v>
      </c>
      <c r="B843" s="21" t="s">
        <v>232</v>
      </c>
      <c r="C843" s="35">
        <v>1</v>
      </c>
      <c r="D843" s="21" t="s">
        <v>9</v>
      </c>
      <c r="E843" s="22">
        <v>90000</v>
      </c>
      <c r="F843" s="44">
        <v>90000</v>
      </c>
    </row>
    <row r="844" spans="1:6" s="34" customFormat="1" ht="12.95" customHeight="1">
      <c r="A844" s="21" t="s">
        <v>6</v>
      </c>
      <c r="B844" s="21" t="s">
        <v>232</v>
      </c>
      <c r="C844" s="35">
        <v>1</v>
      </c>
      <c r="D844" s="21" t="s">
        <v>9</v>
      </c>
      <c r="E844" s="22">
        <v>60000</v>
      </c>
      <c r="F844" s="44">
        <v>60000</v>
      </c>
    </row>
    <row r="845" spans="1:6" s="34" customFormat="1" ht="12.95" customHeight="1">
      <c r="A845" s="21" t="s">
        <v>6</v>
      </c>
      <c r="B845" s="21" t="s">
        <v>232</v>
      </c>
      <c r="C845" s="35">
        <v>1</v>
      </c>
      <c r="D845" s="21" t="s">
        <v>9</v>
      </c>
      <c r="E845" s="22">
        <v>460000</v>
      </c>
      <c r="F845" s="44">
        <v>460000</v>
      </c>
    </row>
    <row r="846" spans="1:6" s="34" customFormat="1" ht="12.95" customHeight="1">
      <c r="A846" s="21" t="s">
        <v>6</v>
      </c>
      <c r="B846" s="21" t="s">
        <v>232</v>
      </c>
      <c r="C846" s="35">
        <v>1</v>
      </c>
      <c r="D846" s="21" t="s">
        <v>9</v>
      </c>
      <c r="E846" s="22">
        <v>360000</v>
      </c>
      <c r="F846" s="44">
        <v>360000</v>
      </c>
    </row>
    <row r="847" spans="1:6" s="34" customFormat="1" ht="12.95" customHeight="1">
      <c r="A847" s="21" t="s">
        <v>6</v>
      </c>
      <c r="B847" s="21" t="s">
        <v>232</v>
      </c>
      <c r="C847" s="35">
        <v>1</v>
      </c>
      <c r="D847" s="21" t="s">
        <v>9</v>
      </c>
      <c r="E847" s="22">
        <v>375000</v>
      </c>
      <c r="F847" s="44">
        <v>375000</v>
      </c>
    </row>
    <row r="848" spans="1:6" s="34" customFormat="1" ht="12.95" customHeight="1">
      <c r="A848" s="21" t="s">
        <v>6</v>
      </c>
      <c r="B848" s="21" t="s">
        <v>232</v>
      </c>
      <c r="C848" s="35">
        <v>1</v>
      </c>
      <c r="D848" s="21" t="s">
        <v>9</v>
      </c>
      <c r="E848" s="22">
        <v>60000</v>
      </c>
      <c r="F848" s="44">
        <v>60000</v>
      </c>
    </row>
    <row r="849" spans="1:6" s="34" customFormat="1" ht="12.95" customHeight="1">
      <c r="A849" s="21" t="s">
        <v>6</v>
      </c>
      <c r="B849" s="21" t="s">
        <v>232</v>
      </c>
      <c r="C849" s="35">
        <v>1</v>
      </c>
      <c r="D849" s="21" t="s">
        <v>9</v>
      </c>
      <c r="E849" s="22">
        <v>120000</v>
      </c>
      <c r="F849" s="44">
        <v>120000</v>
      </c>
    </row>
    <row r="850" spans="1:6" s="34" customFormat="1" ht="12.95" customHeight="1">
      <c r="A850" s="21" t="s">
        <v>6</v>
      </c>
      <c r="B850" s="21" t="s">
        <v>232</v>
      </c>
      <c r="C850" s="35">
        <v>1</v>
      </c>
      <c r="D850" s="21" t="s">
        <v>9</v>
      </c>
      <c r="E850" s="22">
        <v>72000</v>
      </c>
      <c r="F850" s="44">
        <v>72000</v>
      </c>
    </row>
    <row r="851" spans="1:6" s="34" customFormat="1" ht="12.95" customHeight="1">
      <c r="A851" s="21" t="s">
        <v>6</v>
      </c>
      <c r="B851" s="21" t="s">
        <v>232</v>
      </c>
      <c r="C851" s="35">
        <v>1</v>
      </c>
      <c r="D851" s="21" t="s">
        <v>9</v>
      </c>
      <c r="E851" s="22">
        <v>60000</v>
      </c>
      <c r="F851" s="44">
        <v>60000</v>
      </c>
    </row>
    <row r="852" spans="1:6" s="34" customFormat="1" ht="12.95" customHeight="1">
      <c r="A852" s="21" t="s">
        <v>6</v>
      </c>
      <c r="B852" s="21" t="s">
        <v>232</v>
      </c>
      <c r="C852" s="35">
        <v>1</v>
      </c>
      <c r="D852" s="21" t="s">
        <v>9</v>
      </c>
      <c r="E852" s="22">
        <v>180000</v>
      </c>
      <c r="F852" s="44">
        <v>180000</v>
      </c>
    </row>
    <row r="853" spans="1:6" s="34" customFormat="1" ht="12.95" customHeight="1">
      <c r="A853" s="21" t="s">
        <v>6</v>
      </c>
      <c r="B853" s="21" t="s">
        <v>232</v>
      </c>
      <c r="C853" s="35">
        <v>1</v>
      </c>
      <c r="D853" s="21" t="s">
        <v>9</v>
      </c>
      <c r="E853" s="22">
        <v>120000</v>
      </c>
      <c r="F853" s="44">
        <v>120000</v>
      </c>
    </row>
    <row r="854" spans="1:6" s="34" customFormat="1" ht="12.95" customHeight="1">
      <c r="A854" s="21" t="s">
        <v>6</v>
      </c>
      <c r="B854" s="21" t="s">
        <v>232</v>
      </c>
      <c r="C854" s="35">
        <v>1</v>
      </c>
      <c r="D854" s="21" t="s">
        <v>9</v>
      </c>
      <c r="E854" s="22">
        <v>200000</v>
      </c>
      <c r="F854" s="44">
        <v>200000</v>
      </c>
    </row>
    <row r="855" spans="1:6" s="34" customFormat="1" ht="12.95" customHeight="1">
      <c r="A855" s="23" t="s">
        <v>6</v>
      </c>
      <c r="B855" s="21" t="s">
        <v>232</v>
      </c>
      <c r="C855" s="32">
        <v>1</v>
      </c>
      <c r="D855" s="23" t="s">
        <v>9</v>
      </c>
      <c r="E855" s="24">
        <v>75000</v>
      </c>
      <c r="F855" s="33">
        <v>75000</v>
      </c>
    </row>
    <row r="856" spans="1:6" s="34" customFormat="1" ht="12.95" customHeight="1">
      <c r="A856" s="21" t="s">
        <v>6</v>
      </c>
      <c r="B856" s="21" t="s">
        <v>232</v>
      </c>
      <c r="C856" s="35">
        <v>1</v>
      </c>
      <c r="D856" s="21" t="s">
        <v>9</v>
      </c>
      <c r="E856" s="22">
        <v>132000</v>
      </c>
      <c r="F856" s="44">
        <v>132000</v>
      </c>
    </row>
    <row r="857" spans="1:6" s="34" customFormat="1" ht="12.95" customHeight="1">
      <c r="A857" s="21" t="s">
        <v>6</v>
      </c>
      <c r="B857" s="21" t="s">
        <v>232</v>
      </c>
      <c r="C857" s="35">
        <v>1</v>
      </c>
      <c r="D857" s="21" t="s">
        <v>9</v>
      </c>
      <c r="E857" s="22">
        <v>150000</v>
      </c>
      <c r="F857" s="44">
        <v>150000</v>
      </c>
    </row>
    <row r="858" spans="1:6" s="34" customFormat="1" ht="12.95" customHeight="1">
      <c r="A858" s="21" t="s">
        <v>6</v>
      </c>
      <c r="B858" s="21" t="s">
        <v>232</v>
      </c>
      <c r="C858" s="35">
        <v>1</v>
      </c>
      <c r="D858" s="21" t="s">
        <v>9</v>
      </c>
      <c r="E858" s="22">
        <v>465000</v>
      </c>
      <c r="F858" s="44">
        <v>465000</v>
      </c>
    </row>
    <row r="859" spans="1:6" s="34" customFormat="1" ht="12.95" customHeight="1">
      <c r="A859" s="21" t="s">
        <v>6</v>
      </c>
      <c r="B859" s="21" t="s">
        <v>232</v>
      </c>
      <c r="C859" s="35">
        <v>1</v>
      </c>
      <c r="D859" s="21" t="s">
        <v>9</v>
      </c>
      <c r="E859" s="22">
        <v>1740000</v>
      </c>
      <c r="F859" s="44">
        <v>1740000</v>
      </c>
    </row>
    <row r="860" spans="1:6" s="34" customFormat="1" ht="12.95" customHeight="1">
      <c r="A860" s="21" t="s">
        <v>6</v>
      </c>
      <c r="B860" s="21" t="s">
        <v>232</v>
      </c>
      <c r="C860" s="35">
        <v>1</v>
      </c>
      <c r="D860" s="21" t="s">
        <v>9</v>
      </c>
      <c r="E860" s="22">
        <v>200000</v>
      </c>
      <c r="F860" s="44">
        <v>200000</v>
      </c>
    </row>
    <row r="861" spans="1:6" s="34" customFormat="1" ht="12.95" customHeight="1">
      <c r="A861" s="21" t="s">
        <v>6</v>
      </c>
      <c r="B861" s="21" t="s">
        <v>232</v>
      </c>
      <c r="C861" s="35">
        <v>1</v>
      </c>
      <c r="D861" s="21" t="s">
        <v>9</v>
      </c>
      <c r="E861" s="22">
        <v>360000</v>
      </c>
      <c r="F861" s="44">
        <v>360000</v>
      </c>
    </row>
    <row r="862" spans="1:6" s="34" customFormat="1" ht="12.95" customHeight="1">
      <c r="A862" s="21" t="s">
        <v>6</v>
      </c>
      <c r="B862" s="21" t="s">
        <v>232</v>
      </c>
      <c r="C862" s="35">
        <v>1</v>
      </c>
      <c r="D862" s="21" t="s">
        <v>9</v>
      </c>
      <c r="E862" s="22">
        <v>340000</v>
      </c>
      <c r="F862" s="44">
        <v>340000</v>
      </c>
    </row>
    <row r="863" spans="1:6" s="34" customFormat="1" ht="12.95" customHeight="1">
      <c r="A863" s="21" t="s">
        <v>6</v>
      </c>
      <c r="B863" s="21" t="s">
        <v>232</v>
      </c>
      <c r="C863" s="35">
        <v>1</v>
      </c>
      <c r="D863" s="21" t="s">
        <v>9</v>
      </c>
      <c r="E863" s="22">
        <v>220000</v>
      </c>
      <c r="F863" s="44">
        <v>220000</v>
      </c>
    </row>
    <row r="864" spans="1:6" s="34" customFormat="1" ht="12.95" customHeight="1">
      <c r="A864" s="21" t="s">
        <v>6</v>
      </c>
      <c r="B864" s="21" t="s">
        <v>232</v>
      </c>
      <c r="C864" s="35">
        <v>1</v>
      </c>
      <c r="D864" s="21" t="s">
        <v>9</v>
      </c>
      <c r="E864" s="22">
        <v>440000</v>
      </c>
      <c r="F864" s="44">
        <v>440000</v>
      </c>
    </row>
    <row r="865" spans="1:6" s="34" customFormat="1" ht="12.95" customHeight="1">
      <c r="A865" s="21" t="s">
        <v>6</v>
      </c>
      <c r="B865" s="21" t="s">
        <v>232</v>
      </c>
      <c r="C865" s="35">
        <v>1</v>
      </c>
      <c r="D865" s="21" t="s">
        <v>9</v>
      </c>
      <c r="E865" s="22">
        <v>120000</v>
      </c>
      <c r="F865" s="44">
        <v>120000</v>
      </c>
    </row>
    <row r="866" spans="1:6" s="34" customFormat="1" ht="12.95" customHeight="1">
      <c r="A866" s="21" t="s">
        <v>6</v>
      </c>
      <c r="B866" s="21" t="s">
        <v>232</v>
      </c>
      <c r="C866" s="35">
        <v>1</v>
      </c>
      <c r="D866" s="21" t="s">
        <v>9</v>
      </c>
      <c r="E866" s="22">
        <v>90000</v>
      </c>
      <c r="F866" s="44">
        <v>90000</v>
      </c>
    </row>
    <row r="867" spans="1:6" s="34" customFormat="1" ht="12.95" customHeight="1">
      <c r="A867" s="21" t="s">
        <v>6</v>
      </c>
      <c r="B867" s="21" t="s">
        <v>232</v>
      </c>
      <c r="C867" s="35">
        <v>1</v>
      </c>
      <c r="D867" s="21" t="s">
        <v>9</v>
      </c>
      <c r="E867" s="22">
        <v>150000</v>
      </c>
      <c r="F867" s="44">
        <v>150000</v>
      </c>
    </row>
    <row r="868" spans="1:6" s="34" customFormat="1" ht="12.95" customHeight="1">
      <c r="A868" s="21" t="s">
        <v>6</v>
      </c>
      <c r="B868" s="21" t="s">
        <v>232</v>
      </c>
      <c r="C868" s="35">
        <v>1</v>
      </c>
      <c r="D868" s="21" t="s">
        <v>9</v>
      </c>
      <c r="E868" s="22">
        <v>60000</v>
      </c>
      <c r="F868" s="44">
        <v>60000</v>
      </c>
    </row>
    <row r="869" spans="1:6" s="34" customFormat="1" ht="12.95" customHeight="1">
      <c r="A869" s="21" t="s">
        <v>6</v>
      </c>
      <c r="B869" s="21" t="s">
        <v>232</v>
      </c>
      <c r="C869" s="35">
        <v>1</v>
      </c>
      <c r="D869" s="21" t="s">
        <v>9</v>
      </c>
      <c r="E869" s="22">
        <v>60000</v>
      </c>
      <c r="F869" s="44">
        <v>60000</v>
      </c>
    </row>
    <row r="870" spans="1:6" s="34" customFormat="1" ht="12.95" customHeight="1">
      <c r="A870" s="21" t="s">
        <v>6</v>
      </c>
      <c r="B870" s="21" t="s">
        <v>232</v>
      </c>
      <c r="C870" s="35">
        <v>1</v>
      </c>
      <c r="D870" s="21" t="s">
        <v>9</v>
      </c>
      <c r="E870" s="22">
        <v>228000</v>
      </c>
      <c r="F870" s="44">
        <v>228000</v>
      </c>
    </row>
    <row r="871" spans="1:6" s="34" customFormat="1" ht="12.95" customHeight="1">
      <c r="A871" s="21" t="s">
        <v>6</v>
      </c>
      <c r="B871" s="21" t="s">
        <v>232</v>
      </c>
      <c r="C871" s="35">
        <v>1</v>
      </c>
      <c r="D871" s="21" t="s">
        <v>9</v>
      </c>
      <c r="E871" s="22">
        <v>240000</v>
      </c>
      <c r="F871" s="44">
        <v>240000</v>
      </c>
    </row>
    <row r="872" spans="1:6" s="34" customFormat="1" ht="12.95" customHeight="1">
      <c r="A872" s="21" t="s">
        <v>6</v>
      </c>
      <c r="B872" s="21" t="s">
        <v>232</v>
      </c>
      <c r="C872" s="35">
        <v>1</v>
      </c>
      <c r="D872" s="21" t="s">
        <v>9</v>
      </c>
      <c r="E872" s="22">
        <v>300000</v>
      </c>
      <c r="F872" s="44">
        <v>300000</v>
      </c>
    </row>
    <row r="873" spans="1:6" s="34" customFormat="1" ht="12.95" customHeight="1">
      <c r="A873" s="21" t="s">
        <v>6</v>
      </c>
      <c r="B873" s="21" t="s">
        <v>52</v>
      </c>
      <c r="C873" s="35">
        <v>5</v>
      </c>
      <c r="D873" s="21" t="s">
        <v>394</v>
      </c>
      <c r="E873" s="40">
        <v>1708</v>
      </c>
      <c r="F873" s="44">
        <v>8540</v>
      </c>
    </row>
    <row r="874" spans="1:6" s="34" customFormat="1" ht="12.95" customHeight="1">
      <c r="A874" s="21" t="s">
        <v>6</v>
      </c>
      <c r="B874" s="21" t="s">
        <v>54</v>
      </c>
      <c r="C874" s="35">
        <v>15</v>
      </c>
      <c r="D874" s="21" t="s">
        <v>394</v>
      </c>
      <c r="E874" s="40">
        <v>1308</v>
      </c>
      <c r="F874" s="44">
        <v>19620</v>
      </c>
    </row>
    <row r="875" spans="1:6" s="34" customFormat="1" ht="12.95" customHeight="1">
      <c r="A875" s="21" t="s">
        <v>6</v>
      </c>
      <c r="B875" s="21" t="s">
        <v>56</v>
      </c>
      <c r="C875" s="35">
        <v>15</v>
      </c>
      <c r="D875" s="21" t="s">
        <v>394</v>
      </c>
      <c r="E875" s="40">
        <v>137</v>
      </c>
      <c r="F875" s="44">
        <v>2055</v>
      </c>
    </row>
    <row r="876" spans="1:6" s="34" customFormat="1" ht="12.95" customHeight="1">
      <c r="A876" s="21" t="s">
        <v>6</v>
      </c>
      <c r="B876" s="21" t="s">
        <v>56</v>
      </c>
      <c r="C876" s="35">
        <v>15</v>
      </c>
      <c r="D876" s="21" t="s">
        <v>394</v>
      </c>
      <c r="E876" s="40">
        <v>137</v>
      </c>
      <c r="F876" s="44">
        <v>2055</v>
      </c>
    </row>
    <row r="877" spans="1:6" s="34" customFormat="1" ht="12.95" customHeight="1">
      <c r="A877" s="21" t="s">
        <v>6</v>
      </c>
      <c r="B877" s="21" t="s">
        <v>56</v>
      </c>
      <c r="C877" s="35">
        <v>15</v>
      </c>
      <c r="D877" s="21" t="s">
        <v>394</v>
      </c>
      <c r="E877" s="40">
        <v>137</v>
      </c>
      <c r="F877" s="44">
        <v>2055</v>
      </c>
    </row>
    <row r="878" spans="1:6" s="34" customFormat="1" ht="12.95" customHeight="1">
      <c r="A878" s="21" t="s">
        <v>6</v>
      </c>
      <c r="B878" s="21" t="s">
        <v>56</v>
      </c>
      <c r="C878" s="35">
        <v>15</v>
      </c>
      <c r="D878" s="21" t="s">
        <v>394</v>
      </c>
      <c r="E878" s="40">
        <v>137</v>
      </c>
      <c r="F878" s="44">
        <v>2055</v>
      </c>
    </row>
    <row r="879" spans="1:6" s="34" customFormat="1" ht="12.95" customHeight="1">
      <c r="A879" s="21" t="s">
        <v>6</v>
      </c>
      <c r="B879" s="21" t="s">
        <v>56</v>
      </c>
      <c r="C879" s="35">
        <v>15</v>
      </c>
      <c r="D879" s="21" t="s">
        <v>394</v>
      </c>
      <c r="E879" s="40">
        <v>137</v>
      </c>
      <c r="F879" s="44">
        <v>2055</v>
      </c>
    </row>
    <row r="880" spans="1:6" s="34" customFormat="1" ht="12.95" customHeight="1">
      <c r="A880" s="21" t="s">
        <v>6</v>
      </c>
      <c r="B880" s="21" t="s">
        <v>56</v>
      </c>
      <c r="C880" s="35">
        <v>15</v>
      </c>
      <c r="D880" s="21" t="s">
        <v>394</v>
      </c>
      <c r="E880" s="40">
        <v>137</v>
      </c>
      <c r="F880" s="44">
        <v>2055</v>
      </c>
    </row>
    <row r="881" spans="1:6" s="34" customFormat="1" ht="12.95" customHeight="1">
      <c r="A881" s="21" t="s">
        <v>6</v>
      </c>
      <c r="B881" s="21" t="s">
        <v>70</v>
      </c>
      <c r="C881" s="35">
        <v>15</v>
      </c>
      <c r="D881" s="21" t="s">
        <v>24</v>
      </c>
      <c r="E881" s="40">
        <v>720</v>
      </c>
      <c r="F881" s="44">
        <v>10800</v>
      </c>
    </row>
    <row r="882" spans="1:6" s="34" customFormat="1" ht="12.95" customHeight="1">
      <c r="A882" s="21" t="s">
        <v>6</v>
      </c>
      <c r="B882" s="21" t="s">
        <v>70</v>
      </c>
      <c r="C882" s="35">
        <v>15</v>
      </c>
      <c r="D882" s="21" t="s">
        <v>24</v>
      </c>
      <c r="E882" s="40">
        <v>720</v>
      </c>
      <c r="F882" s="44">
        <v>10800</v>
      </c>
    </row>
    <row r="883" spans="1:6" s="34" customFormat="1" ht="12.95" customHeight="1">
      <c r="A883" s="21" t="s">
        <v>6</v>
      </c>
      <c r="B883" s="21" t="s">
        <v>70</v>
      </c>
      <c r="C883" s="35">
        <v>15</v>
      </c>
      <c r="D883" s="21" t="s">
        <v>24</v>
      </c>
      <c r="E883" s="40">
        <v>720</v>
      </c>
      <c r="F883" s="44">
        <v>10800</v>
      </c>
    </row>
    <row r="884" spans="1:6" s="34" customFormat="1" ht="12.95" customHeight="1">
      <c r="A884" s="21" t="s">
        <v>6</v>
      </c>
      <c r="B884" s="21" t="s">
        <v>70</v>
      </c>
      <c r="C884" s="35">
        <v>15</v>
      </c>
      <c r="D884" s="21" t="s">
        <v>24</v>
      </c>
      <c r="E884" s="40">
        <v>720</v>
      </c>
      <c r="F884" s="44">
        <v>10800</v>
      </c>
    </row>
    <row r="885" spans="1:6" s="34" customFormat="1" ht="12.95" customHeight="1">
      <c r="A885" s="21" t="s">
        <v>6</v>
      </c>
      <c r="B885" s="21" t="s">
        <v>70</v>
      </c>
      <c r="C885" s="35">
        <v>15</v>
      </c>
      <c r="D885" s="21" t="s">
        <v>24</v>
      </c>
      <c r="E885" s="40">
        <v>720</v>
      </c>
      <c r="F885" s="44">
        <v>10800</v>
      </c>
    </row>
    <row r="886" spans="1:6" s="34" customFormat="1" ht="12.95" customHeight="1">
      <c r="A886" s="21" t="s">
        <v>6</v>
      </c>
      <c r="B886" s="21" t="s">
        <v>117</v>
      </c>
      <c r="C886" s="35">
        <v>4</v>
      </c>
      <c r="D886" s="21" t="s">
        <v>112</v>
      </c>
      <c r="E886" s="40">
        <v>1790</v>
      </c>
      <c r="F886" s="44">
        <v>7160</v>
      </c>
    </row>
    <row r="887" spans="1:6" s="34" customFormat="1" ht="12.95" customHeight="1">
      <c r="A887" s="21" t="s">
        <v>6</v>
      </c>
      <c r="B887" s="21" t="s">
        <v>117</v>
      </c>
      <c r="C887" s="35">
        <v>4</v>
      </c>
      <c r="D887" s="21" t="s">
        <v>112</v>
      </c>
      <c r="E887" s="40">
        <v>1790</v>
      </c>
      <c r="F887" s="44">
        <v>7160</v>
      </c>
    </row>
    <row r="888" spans="1:6" s="34" customFormat="1" ht="12.95" customHeight="1">
      <c r="A888" s="21" t="s">
        <v>6</v>
      </c>
      <c r="B888" s="21" t="s">
        <v>117</v>
      </c>
      <c r="C888" s="35">
        <v>4</v>
      </c>
      <c r="D888" s="21" t="s">
        <v>112</v>
      </c>
      <c r="E888" s="40">
        <v>1790</v>
      </c>
      <c r="F888" s="44">
        <v>7160</v>
      </c>
    </row>
    <row r="889" spans="1:6" s="34" customFormat="1" ht="12.95" customHeight="1">
      <c r="A889" s="21" t="s">
        <v>6</v>
      </c>
      <c r="B889" s="21" t="s">
        <v>117</v>
      </c>
      <c r="C889" s="35">
        <v>4</v>
      </c>
      <c r="D889" s="21" t="s">
        <v>112</v>
      </c>
      <c r="E889" s="40">
        <v>1790</v>
      </c>
      <c r="F889" s="44">
        <v>7160</v>
      </c>
    </row>
    <row r="890" spans="1:6" s="34" customFormat="1" ht="12.95" customHeight="1">
      <c r="A890" s="21" t="s">
        <v>6</v>
      </c>
      <c r="B890" s="21" t="s">
        <v>117</v>
      </c>
      <c r="C890" s="35">
        <v>5</v>
      </c>
      <c r="D890" s="21" t="s">
        <v>112</v>
      </c>
      <c r="E890" s="40">
        <v>1790</v>
      </c>
      <c r="F890" s="44">
        <v>8950</v>
      </c>
    </row>
    <row r="891" spans="1:6" s="34" customFormat="1" ht="12.95" customHeight="1">
      <c r="A891" s="21" t="s">
        <v>6</v>
      </c>
      <c r="B891" s="21" t="s">
        <v>550</v>
      </c>
      <c r="C891" s="35">
        <v>3</v>
      </c>
      <c r="D891" s="21" t="s">
        <v>394</v>
      </c>
      <c r="E891" s="40">
        <v>2199</v>
      </c>
      <c r="F891" s="44">
        <v>6597</v>
      </c>
    </row>
    <row r="892" spans="1:6" s="34" customFormat="1" ht="12.95" customHeight="1">
      <c r="A892" s="21" t="s">
        <v>6</v>
      </c>
      <c r="B892" s="21" t="s">
        <v>550</v>
      </c>
      <c r="C892" s="35">
        <v>4</v>
      </c>
      <c r="D892" s="21" t="s">
        <v>394</v>
      </c>
      <c r="E892" s="40">
        <v>2199</v>
      </c>
      <c r="F892" s="44">
        <v>8796</v>
      </c>
    </row>
    <row r="893" spans="1:6" s="34" customFormat="1" ht="12.95" customHeight="1">
      <c r="A893" s="21" t="s">
        <v>6</v>
      </c>
      <c r="B893" s="21" t="s">
        <v>550</v>
      </c>
      <c r="C893" s="35">
        <v>4</v>
      </c>
      <c r="D893" s="21" t="s">
        <v>394</v>
      </c>
      <c r="E893" s="40">
        <v>2199</v>
      </c>
      <c r="F893" s="44">
        <v>8796</v>
      </c>
    </row>
    <row r="894" spans="1:6" s="34" customFormat="1" ht="12.95" customHeight="1">
      <c r="A894" s="21" t="s">
        <v>6</v>
      </c>
      <c r="B894" s="21" t="s">
        <v>550</v>
      </c>
      <c r="C894" s="35">
        <v>4</v>
      </c>
      <c r="D894" s="21" t="s">
        <v>394</v>
      </c>
      <c r="E894" s="40">
        <v>2199</v>
      </c>
      <c r="F894" s="44">
        <v>8796</v>
      </c>
    </row>
    <row r="895" spans="1:6" s="34" customFormat="1" ht="12.95" customHeight="1">
      <c r="A895" s="21" t="s">
        <v>6</v>
      </c>
      <c r="B895" s="21" t="s">
        <v>550</v>
      </c>
      <c r="C895" s="35">
        <v>4</v>
      </c>
      <c r="D895" s="21" t="s">
        <v>394</v>
      </c>
      <c r="E895" s="40">
        <v>2199</v>
      </c>
      <c r="F895" s="44">
        <v>8796</v>
      </c>
    </row>
    <row r="896" spans="1:6" s="34" customFormat="1" ht="12.95" customHeight="1">
      <c r="A896" s="21" t="s">
        <v>6</v>
      </c>
      <c r="B896" s="21" t="s">
        <v>550</v>
      </c>
      <c r="C896" s="35">
        <v>4</v>
      </c>
      <c r="D896" s="21" t="s">
        <v>394</v>
      </c>
      <c r="E896" s="40">
        <v>2199</v>
      </c>
      <c r="F896" s="44">
        <v>8796</v>
      </c>
    </row>
    <row r="897" spans="1:6" s="34" customFormat="1" ht="12.95" customHeight="1">
      <c r="A897" s="21" t="s">
        <v>6</v>
      </c>
      <c r="B897" s="21" t="s">
        <v>152</v>
      </c>
      <c r="C897" s="35">
        <v>10</v>
      </c>
      <c r="D897" s="21" t="s">
        <v>394</v>
      </c>
      <c r="E897" s="40">
        <v>3077</v>
      </c>
      <c r="F897" s="44">
        <v>30770</v>
      </c>
    </row>
    <row r="898" spans="1:6" s="34" customFormat="1" ht="12.95" customHeight="1">
      <c r="A898" s="21" t="s">
        <v>6</v>
      </c>
      <c r="B898" s="21" t="s">
        <v>152</v>
      </c>
      <c r="C898" s="35">
        <v>10</v>
      </c>
      <c r="D898" s="21" t="s">
        <v>394</v>
      </c>
      <c r="E898" s="40">
        <v>3077</v>
      </c>
      <c r="F898" s="44">
        <v>30770</v>
      </c>
    </row>
    <row r="899" spans="1:6" s="34" customFormat="1" ht="12.95" customHeight="1">
      <c r="A899" s="21" t="s">
        <v>6</v>
      </c>
      <c r="B899" s="21" t="s">
        <v>152</v>
      </c>
      <c r="C899" s="35">
        <v>10</v>
      </c>
      <c r="D899" s="21" t="s">
        <v>394</v>
      </c>
      <c r="E899" s="40">
        <v>3077</v>
      </c>
      <c r="F899" s="44">
        <v>30770</v>
      </c>
    </row>
    <row r="900" spans="1:6" s="34" customFormat="1" ht="12.95" customHeight="1">
      <c r="A900" s="21" t="s">
        <v>6</v>
      </c>
      <c r="B900" s="21" t="s">
        <v>152</v>
      </c>
      <c r="C900" s="35">
        <v>10</v>
      </c>
      <c r="D900" s="21" t="s">
        <v>394</v>
      </c>
      <c r="E900" s="40">
        <v>3077</v>
      </c>
      <c r="F900" s="44">
        <v>30770</v>
      </c>
    </row>
    <row r="901" spans="1:6" s="34" customFormat="1" ht="12.95" customHeight="1">
      <c r="A901" s="21" t="s">
        <v>6</v>
      </c>
      <c r="B901" s="21" t="s">
        <v>152</v>
      </c>
      <c r="C901" s="35">
        <v>10</v>
      </c>
      <c r="D901" s="21" t="s">
        <v>394</v>
      </c>
      <c r="E901" s="40">
        <v>3077</v>
      </c>
      <c r="F901" s="44">
        <v>30770</v>
      </c>
    </row>
    <row r="902" spans="1:6" s="34" customFormat="1" ht="12.95" customHeight="1">
      <c r="A902" s="21" t="s">
        <v>6</v>
      </c>
      <c r="B902" s="21" t="s">
        <v>152</v>
      </c>
      <c r="C902" s="35">
        <v>10</v>
      </c>
      <c r="D902" s="21" t="s">
        <v>394</v>
      </c>
      <c r="E902" s="40">
        <v>3077</v>
      </c>
      <c r="F902" s="44">
        <v>30770</v>
      </c>
    </row>
    <row r="903" spans="1:6" s="34" customFormat="1" ht="12.95" customHeight="1">
      <c r="A903" s="21" t="s">
        <v>6</v>
      </c>
      <c r="B903" s="21" t="s">
        <v>154</v>
      </c>
      <c r="C903" s="35">
        <v>15</v>
      </c>
      <c r="D903" s="21" t="s">
        <v>394</v>
      </c>
      <c r="E903" s="40">
        <v>3933</v>
      </c>
      <c r="F903" s="44">
        <v>58995</v>
      </c>
    </row>
    <row r="904" spans="1:6" s="34" customFormat="1" ht="12.95" customHeight="1">
      <c r="A904" s="21" t="s">
        <v>6</v>
      </c>
      <c r="B904" s="21" t="s">
        <v>154</v>
      </c>
      <c r="C904" s="35">
        <v>15</v>
      </c>
      <c r="D904" s="21" t="s">
        <v>394</v>
      </c>
      <c r="E904" s="40">
        <v>3933</v>
      </c>
      <c r="F904" s="44">
        <v>58995</v>
      </c>
    </row>
    <row r="905" spans="1:6" s="34" customFormat="1" ht="12.95" customHeight="1">
      <c r="A905" s="21" t="s">
        <v>6</v>
      </c>
      <c r="B905" s="21" t="s">
        <v>154</v>
      </c>
      <c r="C905" s="35">
        <v>15</v>
      </c>
      <c r="D905" s="21" t="s">
        <v>394</v>
      </c>
      <c r="E905" s="40">
        <v>3933</v>
      </c>
      <c r="F905" s="44">
        <v>58995</v>
      </c>
    </row>
    <row r="906" spans="1:6" s="34" customFormat="1" ht="12.95" customHeight="1">
      <c r="A906" s="21" t="s">
        <v>6</v>
      </c>
      <c r="B906" s="21" t="s">
        <v>154</v>
      </c>
      <c r="C906" s="35">
        <v>15</v>
      </c>
      <c r="D906" s="21" t="s">
        <v>394</v>
      </c>
      <c r="E906" s="40">
        <v>3933</v>
      </c>
      <c r="F906" s="44">
        <v>58995</v>
      </c>
    </row>
    <row r="907" spans="1:6" s="34" customFormat="1" ht="12.95" customHeight="1">
      <c r="A907" s="21" t="s">
        <v>6</v>
      </c>
      <c r="B907" s="21" t="s">
        <v>157</v>
      </c>
      <c r="C907" s="35">
        <v>2</v>
      </c>
      <c r="D907" s="21" t="s">
        <v>404</v>
      </c>
      <c r="E907" s="40">
        <v>267</v>
      </c>
      <c r="F907" s="44">
        <v>534</v>
      </c>
    </row>
    <row r="908" spans="1:6" s="34" customFormat="1" ht="12.95" customHeight="1">
      <c r="A908" s="21" t="s">
        <v>6</v>
      </c>
      <c r="B908" s="21" t="s">
        <v>157</v>
      </c>
      <c r="C908" s="35">
        <v>2</v>
      </c>
      <c r="D908" s="21" t="s">
        <v>404</v>
      </c>
      <c r="E908" s="40">
        <v>267</v>
      </c>
      <c r="F908" s="44">
        <v>534</v>
      </c>
    </row>
    <row r="909" spans="1:6" s="34" customFormat="1" ht="12.95" customHeight="1">
      <c r="A909" s="21" t="s">
        <v>6</v>
      </c>
      <c r="B909" s="21" t="s">
        <v>157</v>
      </c>
      <c r="C909" s="35">
        <v>2</v>
      </c>
      <c r="D909" s="21" t="s">
        <v>404</v>
      </c>
      <c r="E909" s="40">
        <v>267</v>
      </c>
      <c r="F909" s="44">
        <v>534</v>
      </c>
    </row>
    <row r="910" spans="1:6" s="34" customFormat="1" ht="12.95" customHeight="1">
      <c r="A910" s="21" t="s">
        <v>6</v>
      </c>
      <c r="B910" s="21" t="s">
        <v>157</v>
      </c>
      <c r="C910" s="35">
        <v>2</v>
      </c>
      <c r="D910" s="21" t="s">
        <v>404</v>
      </c>
      <c r="E910" s="40">
        <v>267</v>
      </c>
      <c r="F910" s="44">
        <v>534</v>
      </c>
    </row>
    <row r="911" spans="1:6" s="34" customFormat="1" ht="12.95" customHeight="1">
      <c r="A911" s="21" t="s">
        <v>6</v>
      </c>
      <c r="B911" s="21" t="s">
        <v>157</v>
      </c>
      <c r="C911" s="35">
        <v>2</v>
      </c>
      <c r="D911" s="21" t="s">
        <v>404</v>
      </c>
      <c r="E911" s="40">
        <v>267</v>
      </c>
      <c r="F911" s="44">
        <v>534</v>
      </c>
    </row>
    <row r="912" spans="1:6" s="34" customFormat="1" ht="12.95" customHeight="1">
      <c r="A912" s="21" t="s">
        <v>6</v>
      </c>
      <c r="B912" s="21" t="s">
        <v>157</v>
      </c>
      <c r="C912" s="35">
        <v>2</v>
      </c>
      <c r="D912" s="21" t="s">
        <v>404</v>
      </c>
      <c r="E912" s="40">
        <v>267</v>
      </c>
      <c r="F912" s="44">
        <v>534</v>
      </c>
    </row>
    <row r="913" spans="1:6" s="34" customFormat="1" ht="12.95" customHeight="1">
      <c r="A913" s="21" t="s">
        <v>6</v>
      </c>
      <c r="B913" s="21" t="s">
        <v>163</v>
      </c>
      <c r="C913" s="35">
        <v>2</v>
      </c>
      <c r="D913" s="21" t="s">
        <v>404</v>
      </c>
      <c r="E913" s="40">
        <v>1382</v>
      </c>
      <c r="F913" s="44">
        <v>2764</v>
      </c>
    </row>
    <row r="914" spans="1:6" s="34" customFormat="1" ht="12.95" customHeight="1">
      <c r="A914" s="21" t="s">
        <v>6</v>
      </c>
      <c r="B914" s="21" t="s">
        <v>163</v>
      </c>
      <c r="C914" s="35">
        <v>2</v>
      </c>
      <c r="D914" s="21" t="s">
        <v>404</v>
      </c>
      <c r="E914" s="40">
        <v>1382</v>
      </c>
      <c r="F914" s="44">
        <v>2764</v>
      </c>
    </row>
    <row r="915" spans="1:6" s="34" customFormat="1" ht="12.95" customHeight="1">
      <c r="A915" s="21" t="s">
        <v>6</v>
      </c>
      <c r="B915" s="21" t="s">
        <v>163</v>
      </c>
      <c r="C915" s="35">
        <v>2</v>
      </c>
      <c r="D915" s="21" t="s">
        <v>404</v>
      </c>
      <c r="E915" s="40">
        <v>1382</v>
      </c>
      <c r="F915" s="44">
        <v>2764</v>
      </c>
    </row>
    <row r="916" spans="1:6" s="34" customFormat="1" ht="12.95" customHeight="1">
      <c r="A916" s="21" t="s">
        <v>6</v>
      </c>
      <c r="B916" s="21" t="s">
        <v>163</v>
      </c>
      <c r="C916" s="35">
        <v>2</v>
      </c>
      <c r="D916" s="21" t="s">
        <v>404</v>
      </c>
      <c r="E916" s="40">
        <v>1382</v>
      </c>
      <c r="F916" s="44">
        <v>2764</v>
      </c>
    </row>
    <row r="917" spans="1:6" s="34" customFormat="1" ht="12.95" customHeight="1">
      <c r="A917" s="21" t="s">
        <v>6</v>
      </c>
      <c r="B917" s="21" t="s">
        <v>163</v>
      </c>
      <c r="C917" s="35">
        <v>15</v>
      </c>
      <c r="D917" s="21" t="s">
        <v>404</v>
      </c>
      <c r="E917" s="40">
        <v>1382</v>
      </c>
      <c r="F917" s="44">
        <v>20730</v>
      </c>
    </row>
    <row r="918" spans="1:6" s="34" customFormat="1" ht="12.95" customHeight="1">
      <c r="A918" s="21" t="s">
        <v>6</v>
      </c>
      <c r="B918" s="21" t="s">
        <v>168</v>
      </c>
      <c r="C918" s="35">
        <v>6</v>
      </c>
      <c r="D918" s="21" t="s">
        <v>404</v>
      </c>
      <c r="E918" s="40">
        <v>819</v>
      </c>
      <c r="F918" s="44">
        <v>4914</v>
      </c>
    </row>
    <row r="919" spans="1:6" s="34" customFormat="1" ht="12.95" customHeight="1">
      <c r="A919" s="21" t="s">
        <v>6</v>
      </c>
      <c r="B919" s="21" t="s">
        <v>183</v>
      </c>
      <c r="C919" s="35">
        <v>15</v>
      </c>
      <c r="D919" s="21" t="s">
        <v>394</v>
      </c>
      <c r="E919" s="40">
        <v>385</v>
      </c>
      <c r="F919" s="44">
        <v>5775</v>
      </c>
    </row>
    <row r="920" spans="1:6" s="34" customFormat="1" ht="12.95" customHeight="1">
      <c r="A920" s="21" t="s">
        <v>6</v>
      </c>
      <c r="B920" s="21" t="s">
        <v>183</v>
      </c>
      <c r="C920" s="35">
        <v>10</v>
      </c>
      <c r="D920" s="21" t="s">
        <v>394</v>
      </c>
      <c r="E920" s="40">
        <v>385</v>
      </c>
      <c r="F920" s="44">
        <v>3850</v>
      </c>
    </row>
    <row r="921" spans="1:6" s="34" customFormat="1" ht="12.95" customHeight="1">
      <c r="A921" s="21" t="s">
        <v>6</v>
      </c>
      <c r="B921" s="21" t="s">
        <v>183</v>
      </c>
      <c r="C921" s="35">
        <v>10</v>
      </c>
      <c r="D921" s="21" t="s">
        <v>394</v>
      </c>
      <c r="E921" s="40">
        <v>385</v>
      </c>
      <c r="F921" s="44">
        <v>3850</v>
      </c>
    </row>
    <row r="922" spans="1:6" s="34" customFormat="1" ht="12.95" customHeight="1">
      <c r="A922" s="21" t="s">
        <v>6</v>
      </c>
      <c r="B922" s="21" t="s">
        <v>183</v>
      </c>
      <c r="C922" s="35">
        <v>10</v>
      </c>
      <c r="D922" s="21" t="s">
        <v>394</v>
      </c>
      <c r="E922" s="40">
        <v>385</v>
      </c>
      <c r="F922" s="44">
        <v>3850</v>
      </c>
    </row>
    <row r="923" spans="1:6" s="34" customFormat="1" ht="12.95" customHeight="1">
      <c r="A923" s="21" t="s">
        <v>6</v>
      </c>
      <c r="B923" s="21" t="s">
        <v>183</v>
      </c>
      <c r="C923" s="35">
        <v>10</v>
      </c>
      <c r="D923" s="21" t="s">
        <v>394</v>
      </c>
      <c r="E923" s="40">
        <v>385</v>
      </c>
      <c r="F923" s="44">
        <v>3850</v>
      </c>
    </row>
    <row r="924" spans="1:6" s="34" customFormat="1" ht="12.95" customHeight="1">
      <c r="A924" s="21" t="s">
        <v>6</v>
      </c>
      <c r="B924" s="21" t="s">
        <v>198</v>
      </c>
      <c r="C924" s="35">
        <v>5</v>
      </c>
      <c r="D924" s="21" t="s">
        <v>394</v>
      </c>
      <c r="E924" s="40">
        <v>1868</v>
      </c>
      <c r="F924" s="44">
        <v>9340</v>
      </c>
    </row>
    <row r="925" spans="1:6" s="34" customFormat="1" ht="12.95" customHeight="1">
      <c r="A925" s="21" t="s">
        <v>6</v>
      </c>
      <c r="B925" s="21" t="s">
        <v>198</v>
      </c>
      <c r="C925" s="35">
        <v>5</v>
      </c>
      <c r="D925" s="21" t="s">
        <v>394</v>
      </c>
      <c r="E925" s="40">
        <v>1868</v>
      </c>
      <c r="F925" s="44">
        <v>9340</v>
      </c>
    </row>
    <row r="926" spans="1:6" s="34" customFormat="1" ht="12.95" customHeight="1">
      <c r="A926" s="21" t="s">
        <v>6</v>
      </c>
      <c r="B926" s="21" t="s">
        <v>198</v>
      </c>
      <c r="C926" s="35">
        <v>5</v>
      </c>
      <c r="D926" s="21" t="s">
        <v>394</v>
      </c>
      <c r="E926" s="40">
        <v>1868</v>
      </c>
      <c r="F926" s="44">
        <v>9340</v>
      </c>
    </row>
    <row r="927" spans="1:6" s="34" customFormat="1" ht="12.95" customHeight="1">
      <c r="A927" s="21" t="s">
        <v>6</v>
      </c>
      <c r="B927" s="21" t="s">
        <v>198</v>
      </c>
      <c r="C927" s="35">
        <v>5</v>
      </c>
      <c r="D927" s="21" t="s">
        <v>394</v>
      </c>
      <c r="E927" s="40">
        <v>1868</v>
      </c>
      <c r="F927" s="44">
        <v>9340</v>
      </c>
    </row>
    <row r="928" spans="1:6" s="34" customFormat="1" ht="12.95" customHeight="1">
      <c r="A928" s="21" t="s">
        <v>6</v>
      </c>
      <c r="B928" s="21" t="s">
        <v>198</v>
      </c>
      <c r="C928" s="35">
        <v>5</v>
      </c>
      <c r="D928" s="21" t="s">
        <v>394</v>
      </c>
      <c r="E928" s="40">
        <v>1868</v>
      </c>
      <c r="F928" s="44">
        <v>9340</v>
      </c>
    </row>
    <row r="929" spans="1:6" s="34" customFormat="1" ht="12.95" customHeight="1">
      <c r="A929" s="21" t="s">
        <v>6</v>
      </c>
      <c r="B929" s="21" t="s">
        <v>198</v>
      </c>
      <c r="C929" s="35">
        <v>5</v>
      </c>
      <c r="D929" s="21" t="s">
        <v>394</v>
      </c>
      <c r="E929" s="40">
        <v>1868</v>
      </c>
      <c r="F929" s="44">
        <v>9340</v>
      </c>
    </row>
    <row r="930" spans="1:6" s="34" customFormat="1" ht="12.95" customHeight="1">
      <c r="A930" s="21" t="s">
        <v>6</v>
      </c>
      <c r="B930" s="21" t="s">
        <v>244</v>
      </c>
      <c r="C930" s="35">
        <v>5</v>
      </c>
      <c r="D930" s="21" t="s">
        <v>401</v>
      </c>
      <c r="E930" s="40">
        <v>7311</v>
      </c>
      <c r="F930" s="44">
        <v>36555</v>
      </c>
    </row>
    <row r="931" spans="1:6" s="34" customFormat="1" ht="12.95" customHeight="1">
      <c r="A931" s="21" t="s">
        <v>6</v>
      </c>
      <c r="B931" s="21" t="s">
        <v>244</v>
      </c>
      <c r="C931" s="35">
        <v>3</v>
      </c>
      <c r="D931" s="21" t="s">
        <v>401</v>
      </c>
      <c r="E931" s="40">
        <v>7311</v>
      </c>
      <c r="F931" s="44">
        <v>21933</v>
      </c>
    </row>
    <row r="932" spans="1:6" s="34" customFormat="1" ht="12.95" customHeight="1">
      <c r="A932" s="21" t="s">
        <v>6</v>
      </c>
      <c r="B932" s="21" t="s">
        <v>244</v>
      </c>
      <c r="C932" s="35">
        <v>4</v>
      </c>
      <c r="D932" s="21" t="s">
        <v>401</v>
      </c>
      <c r="E932" s="40">
        <v>7311</v>
      </c>
      <c r="F932" s="44">
        <v>29244</v>
      </c>
    </row>
    <row r="933" spans="1:6" s="34" customFormat="1" ht="12.95" customHeight="1">
      <c r="A933" s="21" t="s">
        <v>6</v>
      </c>
      <c r="B933" s="21" t="s">
        <v>244</v>
      </c>
      <c r="C933" s="35">
        <v>4</v>
      </c>
      <c r="D933" s="21" t="s">
        <v>401</v>
      </c>
      <c r="E933" s="40">
        <v>7311</v>
      </c>
      <c r="F933" s="44">
        <v>29244</v>
      </c>
    </row>
    <row r="934" spans="1:6" s="34" customFormat="1" ht="12.95" customHeight="1">
      <c r="A934" s="25" t="s">
        <v>6</v>
      </c>
      <c r="B934" s="21" t="s">
        <v>244</v>
      </c>
      <c r="C934" s="38">
        <v>3</v>
      </c>
      <c r="D934" s="25" t="s">
        <v>401</v>
      </c>
      <c r="E934" s="42">
        <v>7311</v>
      </c>
      <c r="F934" s="46">
        <v>21933</v>
      </c>
    </row>
    <row r="935" spans="1:6" s="34" customFormat="1" ht="12.95" customHeight="1">
      <c r="A935" s="23" t="s">
        <v>6</v>
      </c>
      <c r="B935" s="21" t="s">
        <v>248</v>
      </c>
      <c r="C935" s="32">
        <v>2</v>
      </c>
      <c r="D935" s="23" t="s">
        <v>401</v>
      </c>
      <c r="E935" s="43">
        <v>7474</v>
      </c>
      <c r="F935" s="33">
        <v>14948</v>
      </c>
    </row>
    <row r="936" spans="1:6" s="34" customFormat="1" ht="12.95" customHeight="1">
      <c r="A936" s="21" t="s">
        <v>6</v>
      </c>
      <c r="B936" s="21" t="s">
        <v>248</v>
      </c>
      <c r="C936" s="35">
        <v>3</v>
      </c>
      <c r="D936" s="21" t="s">
        <v>401</v>
      </c>
      <c r="E936" s="40">
        <v>7474</v>
      </c>
      <c r="F936" s="44">
        <v>22422</v>
      </c>
    </row>
    <row r="937" spans="1:6" s="34" customFormat="1" ht="12.95" customHeight="1">
      <c r="A937" s="21" t="s">
        <v>6</v>
      </c>
      <c r="B937" s="21" t="s">
        <v>248</v>
      </c>
      <c r="C937" s="35">
        <v>3</v>
      </c>
      <c r="D937" s="21" t="s">
        <v>401</v>
      </c>
      <c r="E937" s="40">
        <v>7474</v>
      </c>
      <c r="F937" s="44">
        <v>22422</v>
      </c>
    </row>
    <row r="938" spans="1:6" s="34" customFormat="1" ht="12.95" customHeight="1">
      <c r="A938" s="21" t="s">
        <v>6</v>
      </c>
      <c r="B938" s="21" t="s">
        <v>248</v>
      </c>
      <c r="C938" s="35">
        <v>2</v>
      </c>
      <c r="D938" s="21" t="s">
        <v>401</v>
      </c>
      <c r="E938" s="40">
        <v>7474</v>
      </c>
      <c r="F938" s="44">
        <v>14948</v>
      </c>
    </row>
    <row r="939" spans="1:6" s="34" customFormat="1" ht="12.95" customHeight="1">
      <c r="A939" s="21" t="s">
        <v>6</v>
      </c>
      <c r="B939" s="21" t="s">
        <v>248</v>
      </c>
      <c r="C939" s="35">
        <v>2</v>
      </c>
      <c r="D939" s="21" t="s">
        <v>401</v>
      </c>
      <c r="E939" s="40">
        <v>7474</v>
      </c>
      <c r="F939" s="44">
        <v>14948</v>
      </c>
    </row>
    <row r="940" spans="1:6" s="34" customFormat="1" ht="12.95" customHeight="1">
      <c r="A940" s="21" t="s">
        <v>6</v>
      </c>
      <c r="B940" s="21" t="s">
        <v>248</v>
      </c>
      <c r="C940" s="35">
        <v>3</v>
      </c>
      <c r="D940" s="21" t="s">
        <v>401</v>
      </c>
      <c r="E940" s="40">
        <v>7474</v>
      </c>
      <c r="F940" s="44">
        <v>22422</v>
      </c>
    </row>
    <row r="941" spans="1:6" s="34" customFormat="1" ht="12.95" customHeight="1">
      <c r="A941" s="25" t="s">
        <v>6</v>
      </c>
      <c r="B941" s="21" t="s">
        <v>315</v>
      </c>
      <c r="C941" s="38">
        <v>25</v>
      </c>
      <c r="D941" s="25" t="s">
        <v>394</v>
      </c>
      <c r="E941" s="42">
        <v>58</v>
      </c>
      <c r="F941" s="46">
        <v>1450</v>
      </c>
    </row>
    <row r="942" spans="1:6" s="34" customFormat="1" ht="12.95" customHeight="1">
      <c r="A942" s="21" t="s">
        <v>6</v>
      </c>
      <c r="B942" s="21" t="s">
        <v>315</v>
      </c>
      <c r="C942" s="35">
        <v>25</v>
      </c>
      <c r="D942" s="21" t="s">
        <v>394</v>
      </c>
      <c r="E942" s="40">
        <v>58</v>
      </c>
      <c r="F942" s="44">
        <v>1450</v>
      </c>
    </row>
    <row r="943" spans="1:6" s="34" customFormat="1" ht="12.95" customHeight="1">
      <c r="A943" s="21" t="s">
        <v>6</v>
      </c>
      <c r="B943" s="21" t="s">
        <v>315</v>
      </c>
      <c r="C943" s="35">
        <v>50</v>
      </c>
      <c r="D943" s="21" t="s">
        <v>394</v>
      </c>
      <c r="E943" s="40">
        <v>58</v>
      </c>
      <c r="F943" s="44">
        <v>2900</v>
      </c>
    </row>
    <row r="944" spans="1:6" s="34" customFormat="1" ht="12.95" customHeight="1">
      <c r="A944" s="21" t="s">
        <v>6</v>
      </c>
      <c r="B944" s="21" t="s">
        <v>315</v>
      </c>
      <c r="C944" s="35">
        <v>50</v>
      </c>
      <c r="D944" s="21" t="s">
        <v>394</v>
      </c>
      <c r="E944" s="40">
        <v>58</v>
      </c>
      <c r="F944" s="44">
        <v>2900</v>
      </c>
    </row>
    <row r="945" spans="1:6" s="34" customFormat="1" ht="12.95" customHeight="1">
      <c r="A945" s="21" t="s">
        <v>6</v>
      </c>
      <c r="B945" s="21" t="s">
        <v>315</v>
      </c>
      <c r="C945" s="35">
        <v>50</v>
      </c>
      <c r="D945" s="21" t="s">
        <v>394</v>
      </c>
      <c r="E945" s="40">
        <v>58</v>
      </c>
      <c r="F945" s="44">
        <v>2900</v>
      </c>
    </row>
    <row r="946" spans="1:6" s="34" customFormat="1" ht="12.95" customHeight="1">
      <c r="A946" s="21" t="s">
        <v>6</v>
      </c>
      <c r="B946" s="21" t="s">
        <v>315</v>
      </c>
      <c r="C946" s="35">
        <v>50</v>
      </c>
      <c r="D946" s="21" t="s">
        <v>394</v>
      </c>
      <c r="E946" s="40">
        <v>58</v>
      </c>
      <c r="F946" s="44">
        <v>2900</v>
      </c>
    </row>
    <row r="947" spans="1:6" s="34" customFormat="1" ht="12.95" customHeight="1">
      <c r="A947" s="21" t="s">
        <v>6</v>
      </c>
      <c r="B947" s="21" t="s">
        <v>346</v>
      </c>
      <c r="C947" s="35">
        <v>10</v>
      </c>
      <c r="D947" s="21" t="s">
        <v>394</v>
      </c>
      <c r="E947" s="40">
        <v>207</v>
      </c>
      <c r="F947" s="44">
        <v>2070</v>
      </c>
    </row>
    <row r="948" spans="1:6" s="34" customFormat="1" ht="12.95" customHeight="1">
      <c r="A948" s="21" t="s">
        <v>6</v>
      </c>
      <c r="B948" s="21" t="s">
        <v>346</v>
      </c>
      <c r="C948" s="35">
        <v>6</v>
      </c>
      <c r="D948" s="21" t="s">
        <v>394</v>
      </c>
      <c r="E948" s="40">
        <v>207</v>
      </c>
      <c r="F948" s="44">
        <v>1242</v>
      </c>
    </row>
    <row r="949" spans="1:6" s="34" customFormat="1" ht="12.95" customHeight="1">
      <c r="A949" s="21" t="s">
        <v>6</v>
      </c>
      <c r="B949" s="21" t="s">
        <v>346</v>
      </c>
      <c r="C949" s="35">
        <v>6</v>
      </c>
      <c r="D949" s="21" t="s">
        <v>394</v>
      </c>
      <c r="E949" s="40">
        <v>207</v>
      </c>
      <c r="F949" s="44">
        <v>1242</v>
      </c>
    </row>
    <row r="950" spans="1:6" s="34" customFormat="1" ht="12.95" customHeight="1">
      <c r="A950" s="21" t="s">
        <v>6</v>
      </c>
      <c r="B950" s="21" t="s">
        <v>346</v>
      </c>
      <c r="C950" s="35">
        <v>6</v>
      </c>
      <c r="D950" s="21" t="s">
        <v>394</v>
      </c>
      <c r="E950" s="40">
        <v>207</v>
      </c>
      <c r="F950" s="44">
        <v>1242</v>
      </c>
    </row>
    <row r="951" spans="1:6" s="34" customFormat="1" ht="12.95" customHeight="1">
      <c r="A951" s="21" t="s">
        <v>6</v>
      </c>
      <c r="B951" s="21" t="s">
        <v>346</v>
      </c>
      <c r="C951" s="35">
        <v>6</v>
      </c>
      <c r="D951" s="21" t="s">
        <v>394</v>
      </c>
      <c r="E951" s="40">
        <v>207</v>
      </c>
      <c r="F951" s="44">
        <v>1242</v>
      </c>
    </row>
    <row r="952" spans="1:6" s="34" customFormat="1" ht="12.95" customHeight="1">
      <c r="A952" s="21" t="s">
        <v>6</v>
      </c>
      <c r="B952" s="21" t="s">
        <v>232</v>
      </c>
      <c r="C952" s="35">
        <v>1</v>
      </c>
      <c r="D952" s="21" t="s">
        <v>9</v>
      </c>
      <c r="E952" s="22">
        <v>150000</v>
      </c>
      <c r="F952" s="44">
        <v>150000</v>
      </c>
    </row>
    <row r="953" spans="1:6" s="34" customFormat="1" ht="12.95" customHeight="1">
      <c r="A953" s="21" t="s">
        <v>6</v>
      </c>
      <c r="B953" s="21" t="s">
        <v>232</v>
      </c>
      <c r="C953" s="35">
        <v>1</v>
      </c>
      <c r="D953" s="21" t="s">
        <v>9</v>
      </c>
      <c r="E953" s="22">
        <v>990000</v>
      </c>
      <c r="F953" s="41">
        <f>+C953*E953</f>
        <v>990000</v>
      </c>
    </row>
    <row r="954" spans="1:6" s="34" customFormat="1" ht="12.95" customHeight="1">
      <c r="A954" s="21" t="s">
        <v>6</v>
      </c>
      <c r="B954" s="21" t="s">
        <v>232</v>
      </c>
      <c r="C954" s="35">
        <v>1</v>
      </c>
      <c r="D954" s="21" t="s">
        <v>9</v>
      </c>
      <c r="E954" s="51">
        <v>990000</v>
      </c>
      <c r="F954" s="41">
        <f>+C954*E954</f>
        <v>990000</v>
      </c>
    </row>
    <row r="955" spans="1:6" s="34" customFormat="1" ht="12.95" customHeight="1">
      <c r="A955" s="21" t="s">
        <v>6</v>
      </c>
      <c r="B955" s="21" t="s">
        <v>219</v>
      </c>
      <c r="C955" s="35">
        <v>1</v>
      </c>
      <c r="D955" s="21" t="s">
        <v>9</v>
      </c>
      <c r="E955" s="22">
        <v>200000</v>
      </c>
      <c r="F955" s="44">
        <v>200000</v>
      </c>
    </row>
    <row r="956" spans="1:6" s="34" customFormat="1" ht="12.95" customHeight="1">
      <c r="A956" s="21" t="s">
        <v>6</v>
      </c>
      <c r="B956" s="21" t="s">
        <v>551</v>
      </c>
      <c r="C956" s="35">
        <v>1</v>
      </c>
      <c r="D956" s="21" t="s">
        <v>9</v>
      </c>
      <c r="E956" s="41">
        <v>2475000</v>
      </c>
      <c r="F956" s="41">
        <f>+C956*E956</f>
        <v>2475000</v>
      </c>
    </row>
    <row r="957" spans="1:6" s="34" customFormat="1" ht="12.95" customHeight="1">
      <c r="A957" s="23" t="s">
        <v>6</v>
      </c>
      <c r="B957" s="21" t="s">
        <v>551</v>
      </c>
      <c r="C957" s="32">
        <v>1</v>
      </c>
      <c r="D957" s="23" t="s">
        <v>9</v>
      </c>
      <c r="E957" s="52">
        <v>1237500</v>
      </c>
      <c r="F957" s="41">
        <f>+C957*E957</f>
        <v>1237500</v>
      </c>
    </row>
    <row r="958" spans="1:6" s="34" customFormat="1" ht="12.95" customHeight="1">
      <c r="A958" s="21" t="s">
        <v>6</v>
      </c>
      <c r="B958" s="21" t="s">
        <v>551</v>
      </c>
      <c r="C958" s="35">
        <v>1</v>
      </c>
      <c r="D958" s="21" t="s">
        <v>9</v>
      </c>
      <c r="E958" s="41">
        <v>1237500</v>
      </c>
      <c r="F958" s="41">
        <f>+C958*E958</f>
        <v>1237500</v>
      </c>
    </row>
    <row r="959" spans="1:6" s="34" customFormat="1" ht="12.95" customHeight="1">
      <c r="A959" s="21" t="s">
        <v>6</v>
      </c>
      <c r="B959" s="21" t="s">
        <v>219</v>
      </c>
      <c r="C959" s="35">
        <v>1</v>
      </c>
      <c r="D959" s="21" t="s">
        <v>9</v>
      </c>
      <c r="E959" s="22">
        <v>600000</v>
      </c>
      <c r="F959" s="44">
        <v>600000</v>
      </c>
    </row>
    <row r="960" spans="1:6" s="34" customFormat="1" ht="12.95" customHeight="1">
      <c r="A960" s="21" t="s">
        <v>6</v>
      </c>
      <c r="B960" s="21" t="s">
        <v>552</v>
      </c>
      <c r="C960" s="35">
        <v>1</v>
      </c>
      <c r="D960" s="21" t="s">
        <v>9</v>
      </c>
      <c r="E960" s="22">
        <v>4000000</v>
      </c>
      <c r="F960" s="44">
        <v>4000000</v>
      </c>
    </row>
    <row r="961" spans="1:6" s="34" customFormat="1" ht="12.95" customHeight="1">
      <c r="A961" s="21" t="s">
        <v>6</v>
      </c>
      <c r="B961" s="21"/>
      <c r="C961" s="35">
        <v>1</v>
      </c>
      <c r="D961" s="21" t="s">
        <v>9</v>
      </c>
      <c r="E961" s="41">
        <v>1919312</v>
      </c>
      <c r="F961" s="41">
        <f>+C961*E961</f>
        <v>1919312</v>
      </c>
    </row>
    <row r="962" spans="1:6" s="34" customFormat="1" ht="12.95" customHeight="1">
      <c r="A962" s="21" t="s">
        <v>6</v>
      </c>
      <c r="B962" s="21" t="s">
        <v>232</v>
      </c>
      <c r="C962" s="35">
        <v>1</v>
      </c>
      <c r="D962" s="21" t="s">
        <v>9</v>
      </c>
      <c r="E962" s="22">
        <v>8400000</v>
      </c>
      <c r="F962" s="44">
        <v>8400000</v>
      </c>
    </row>
    <row r="963" spans="1:6" s="34" customFormat="1" ht="12.95" customHeight="1">
      <c r="A963" s="21" t="s">
        <v>6</v>
      </c>
      <c r="B963" s="21" t="s">
        <v>232</v>
      </c>
      <c r="C963" s="35">
        <v>1</v>
      </c>
      <c r="D963" s="21" t="s">
        <v>9</v>
      </c>
      <c r="E963" s="22"/>
      <c r="F963" s="44">
        <v>4200000</v>
      </c>
    </row>
    <row r="964" spans="1:6" s="34" customFormat="1" ht="12.95" customHeight="1">
      <c r="A964" s="21" t="s">
        <v>6</v>
      </c>
      <c r="B964" s="21" t="s">
        <v>553</v>
      </c>
      <c r="C964" s="35">
        <v>3</v>
      </c>
      <c r="D964" s="21" t="s">
        <v>394</v>
      </c>
      <c r="E964" s="22">
        <v>700000</v>
      </c>
      <c r="F964" s="44">
        <v>2100000</v>
      </c>
    </row>
    <row r="965" spans="1:6" s="34" customFormat="1" ht="12.95" customHeight="1">
      <c r="A965" s="21" t="s">
        <v>6</v>
      </c>
      <c r="B965" s="21"/>
      <c r="C965" s="35">
        <v>1</v>
      </c>
      <c r="D965" s="21" t="s">
        <v>9</v>
      </c>
      <c r="E965" s="41">
        <v>4162482</v>
      </c>
      <c r="F965" s="41">
        <f>+C965*E965</f>
        <v>4162482</v>
      </c>
    </row>
    <row r="966" spans="1:6" s="34" customFormat="1" ht="12.95" customHeight="1">
      <c r="A966" s="21" t="s">
        <v>6</v>
      </c>
      <c r="B966" s="21" t="s">
        <v>232</v>
      </c>
      <c r="C966" s="35">
        <v>1</v>
      </c>
      <c r="D966" s="21" t="s">
        <v>9</v>
      </c>
      <c r="E966" s="41">
        <v>510000</v>
      </c>
      <c r="F966" s="44">
        <v>510000</v>
      </c>
    </row>
    <row r="967" spans="1:6" s="34" customFormat="1" ht="12.95" customHeight="1">
      <c r="A967" s="21" t="s">
        <v>6</v>
      </c>
      <c r="B967" s="21" t="s">
        <v>232</v>
      </c>
      <c r="C967" s="35">
        <v>1</v>
      </c>
      <c r="D967" s="21" t="s">
        <v>9</v>
      </c>
      <c r="E967" s="41">
        <v>510000</v>
      </c>
      <c r="F967" s="44">
        <v>510000</v>
      </c>
    </row>
    <row r="968" spans="1:6" s="34" customFormat="1" ht="12.95" customHeight="1">
      <c r="A968" s="21" t="s">
        <v>6</v>
      </c>
      <c r="B968" s="21" t="s">
        <v>232</v>
      </c>
      <c r="C968" s="35">
        <v>1</v>
      </c>
      <c r="D968" s="21" t="s">
        <v>9</v>
      </c>
      <c r="E968" s="41">
        <v>36000</v>
      </c>
      <c r="F968" s="44">
        <v>36000</v>
      </c>
    </row>
    <row r="969" spans="1:6" s="34" customFormat="1" ht="12.95" customHeight="1">
      <c r="A969" s="21" t="s">
        <v>6</v>
      </c>
      <c r="B969" s="21" t="s">
        <v>232</v>
      </c>
      <c r="C969" s="35">
        <v>1</v>
      </c>
      <c r="D969" s="21" t="s">
        <v>9</v>
      </c>
      <c r="E969" s="41">
        <v>127500</v>
      </c>
      <c r="F969" s="44">
        <v>127500</v>
      </c>
    </row>
    <row r="970" spans="1:6" s="34" customFormat="1" ht="12.95" customHeight="1">
      <c r="A970" s="21" t="s">
        <v>6</v>
      </c>
      <c r="B970" s="21" t="s">
        <v>232</v>
      </c>
      <c r="C970" s="35">
        <v>1</v>
      </c>
      <c r="D970" s="21" t="s">
        <v>9</v>
      </c>
      <c r="E970" s="41">
        <v>127500</v>
      </c>
      <c r="F970" s="44">
        <v>127500</v>
      </c>
    </row>
    <row r="971" spans="1:6" s="34" customFormat="1" ht="12.95" customHeight="1">
      <c r="A971" s="21" t="s">
        <v>6</v>
      </c>
      <c r="B971" s="21" t="s">
        <v>232</v>
      </c>
      <c r="C971" s="35">
        <v>1</v>
      </c>
      <c r="D971" s="21" t="s">
        <v>9</v>
      </c>
      <c r="E971" s="41">
        <v>127500</v>
      </c>
      <c r="F971" s="44">
        <v>127500</v>
      </c>
    </row>
    <row r="972" spans="1:6" s="34" customFormat="1" ht="12.95" customHeight="1">
      <c r="A972" s="21" t="s">
        <v>6</v>
      </c>
      <c r="B972" s="21" t="s">
        <v>232</v>
      </c>
      <c r="C972" s="35">
        <v>1</v>
      </c>
      <c r="D972" s="21" t="s">
        <v>9</v>
      </c>
      <c r="E972" s="41">
        <v>127500</v>
      </c>
      <c r="F972" s="44">
        <v>127500</v>
      </c>
    </row>
    <row r="973" spans="1:6" s="34" customFormat="1" ht="12.95" customHeight="1">
      <c r="A973" s="21" t="s">
        <v>6</v>
      </c>
      <c r="B973" s="21" t="s">
        <v>232</v>
      </c>
      <c r="C973" s="35">
        <v>1</v>
      </c>
      <c r="D973" s="21" t="s">
        <v>9</v>
      </c>
      <c r="E973" s="41">
        <v>70000</v>
      </c>
      <c r="F973" s="44">
        <v>70000</v>
      </c>
    </row>
    <row r="974" spans="1:6" s="34" customFormat="1" ht="12.95" customHeight="1">
      <c r="A974" s="21" t="s">
        <v>6</v>
      </c>
      <c r="B974" s="21" t="s">
        <v>510</v>
      </c>
      <c r="C974" s="35">
        <v>1</v>
      </c>
      <c r="D974" s="21" t="s">
        <v>9</v>
      </c>
      <c r="E974" s="41">
        <v>375000</v>
      </c>
      <c r="F974" s="44">
        <v>375000</v>
      </c>
    </row>
    <row r="975" spans="1:6" s="34" customFormat="1" ht="12.95" customHeight="1">
      <c r="A975" s="21" t="s">
        <v>6</v>
      </c>
      <c r="B975" s="21" t="s">
        <v>510</v>
      </c>
      <c r="C975" s="35">
        <v>1</v>
      </c>
      <c r="D975" s="21" t="s">
        <v>9</v>
      </c>
      <c r="E975" s="41">
        <v>765000</v>
      </c>
      <c r="F975" s="44">
        <v>765000</v>
      </c>
    </row>
    <row r="976" spans="1:6" s="34" customFormat="1" ht="12.95" customHeight="1">
      <c r="A976" s="21" t="s">
        <v>6</v>
      </c>
      <c r="B976" s="21" t="s">
        <v>510</v>
      </c>
      <c r="C976" s="35">
        <v>1</v>
      </c>
      <c r="D976" s="21" t="s">
        <v>9</v>
      </c>
      <c r="E976" s="41">
        <v>1020000</v>
      </c>
      <c r="F976" s="44">
        <v>1020000</v>
      </c>
    </row>
    <row r="977" spans="1:6" s="34" customFormat="1" ht="12.95" customHeight="1">
      <c r="A977" s="25" t="s">
        <v>6</v>
      </c>
      <c r="B977" s="21" t="s">
        <v>510</v>
      </c>
      <c r="C977" s="38">
        <v>1</v>
      </c>
      <c r="D977" s="25" t="s">
        <v>9</v>
      </c>
      <c r="E977" s="53">
        <v>264000</v>
      </c>
      <c r="F977" s="46">
        <v>264000</v>
      </c>
    </row>
    <row r="978" spans="1:6" s="34" customFormat="1" ht="12.95" customHeight="1">
      <c r="A978" s="21" t="s">
        <v>6</v>
      </c>
      <c r="B978" s="21" t="s">
        <v>219</v>
      </c>
      <c r="C978" s="35">
        <v>1</v>
      </c>
      <c r="D978" s="21" t="s">
        <v>9</v>
      </c>
      <c r="E978" s="22">
        <v>800000</v>
      </c>
      <c r="F978" s="44">
        <v>800000</v>
      </c>
    </row>
    <row r="979" spans="1:6" s="34" customFormat="1" ht="12.95" customHeight="1">
      <c r="A979" s="21" t="s">
        <v>6</v>
      </c>
      <c r="B979" s="21" t="s">
        <v>554</v>
      </c>
      <c r="C979" s="35">
        <v>1</v>
      </c>
      <c r="D979" s="21" t="s">
        <v>9</v>
      </c>
      <c r="E979" s="22">
        <v>1000000</v>
      </c>
      <c r="F979" s="41">
        <f>+C979*E979</f>
        <v>1000000</v>
      </c>
    </row>
    <row r="980" spans="1:6" s="34" customFormat="1" ht="12.95" customHeight="1">
      <c r="A980" s="21" t="s">
        <v>6</v>
      </c>
      <c r="B980" s="21" t="s">
        <v>218</v>
      </c>
      <c r="C980" s="35">
        <v>1</v>
      </c>
      <c r="D980" s="21" t="s">
        <v>9</v>
      </c>
      <c r="E980" s="22">
        <v>1000000</v>
      </c>
      <c r="F980" s="44">
        <v>1000000</v>
      </c>
    </row>
    <row r="981" spans="1:6" s="34" customFormat="1" ht="12.95" customHeight="1">
      <c r="A981" s="21" t="s">
        <v>6</v>
      </c>
      <c r="B981" s="21"/>
      <c r="C981" s="35">
        <v>1</v>
      </c>
      <c r="D981" s="21" t="s">
        <v>9</v>
      </c>
      <c r="E981" s="22">
        <v>1000000</v>
      </c>
      <c r="F981" s="41">
        <f>+C981*E981</f>
        <v>1000000</v>
      </c>
    </row>
    <row r="982" spans="1:6" s="34" customFormat="1" ht="12.95" customHeight="1">
      <c r="A982" s="21" t="s">
        <v>6</v>
      </c>
      <c r="B982" s="21" t="s">
        <v>232</v>
      </c>
      <c r="C982" s="35">
        <v>1</v>
      </c>
      <c r="D982" s="21" t="s">
        <v>9</v>
      </c>
      <c r="E982" s="22">
        <v>540000</v>
      </c>
      <c r="F982" s="44">
        <v>540000</v>
      </c>
    </row>
    <row r="983" spans="1:6" s="34" customFormat="1" ht="12.95" customHeight="1">
      <c r="A983" s="21" t="s">
        <v>6</v>
      </c>
      <c r="B983" s="21" t="s">
        <v>232</v>
      </c>
      <c r="C983" s="35">
        <v>1</v>
      </c>
      <c r="D983" s="21" t="s">
        <v>9</v>
      </c>
      <c r="E983" s="22">
        <v>540000</v>
      </c>
      <c r="F983" s="44">
        <v>540000</v>
      </c>
    </row>
    <row r="984" spans="1:6" s="34" customFormat="1" ht="12.95" customHeight="1">
      <c r="A984" s="21" t="s">
        <v>6</v>
      </c>
      <c r="B984" s="21" t="s">
        <v>232</v>
      </c>
      <c r="C984" s="35">
        <v>1</v>
      </c>
      <c r="D984" s="21" t="s">
        <v>9</v>
      </c>
      <c r="E984" s="22">
        <v>540000</v>
      </c>
      <c r="F984" s="44">
        <v>540000</v>
      </c>
    </row>
    <row r="985" spans="1:6" s="34" customFormat="1" ht="12.95" customHeight="1">
      <c r="A985" s="21" t="s">
        <v>6</v>
      </c>
      <c r="B985" s="21" t="s">
        <v>232</v>
      </c>
      <c r="C985" s="35">
        <v>1</v>
      </c>
      <c r="D985" s="21" t="s">
        <v>9</v>
      </c>
      <c r="E985" s="22">
        <v>540000</v>
      </c>
      <c r="F985" s="44">
        <v>540000</v>
      </c>
    </row>
    <row r="986" spans="1:6" s="34" customFormat="1" ht="12.95" customHeight="1">
      <c r="A986" s="21" t="s">
        <v>6</v>
      </c>
      <c r="B986" s="21" t="s">
        <v>553</v>
      </c>
      <c r="C986" s="35">
        <v>1</v>
      </c>
      <c r="D986" s="21" t="s">
        <v>9</v>
      </c>
      <c r="E986" s="22">
        <v>700000</v>
      </c>
      <c r="F986" s="44">
        <v>700000</v>
      </c>
    </row>
    <row r="987" spans="1:6" s="34" customFormat="1" ht="12.95" customHeight="1">
      <c r="A987" s="21" t="s">
        <v>6</v>
      </c>
      <c r="B987" s="21" t="s">
        <v>553</v>
      </c>
      <c r="C987" s="35">
        <v>1</v>
      </c>
      <c r="D987" s="21" t="s">
        <v>9</v>
      </c>
      <c r="E987" s="22">
        <v>700000</v>
      </c>
      <c r="F987" s="44">
        <v>700000</v>
      </c>
    </row>
    <row r="988" spans="1:6" s="34" customFormat="1" ht="12.95" customHeight="1">
      <c r="A988" s="21" t="s">
        <v>6</v>
      </c>
      <c r="B988" s="21" t="s">
        <v>553</v>
      </c>
      <c r="C988" s="35">
        <v>1</v>
      </c>
      <c r="D988" s="21" t="s">
        <v>9</v>
      </c>
      <c r="E988" s="22">
        <v>700000</v>
      </c>
      <c r="F988" s="44">
        <v>700000</v>
      </c>
    </row>
    <row r="989" spans="1:6" s="34" customFormat="1" ht="12.95" customHeight="1">
      <c r="A989" s="21" t="s">
        <v>6</v>
      </c>
      <c r="B989" s="21" t="s">
        <v>510</v>
      </c>
      <c r="C989" s="35">
        <v>1</v>
      </c>
      <c r="D989" s="21" t="s">
        <v>9</v>
      </c>
      <c r="E989" s="22">
        <v>10980000</v>
      </c>
      <c r="F989" s="44">
        <v>10980000</v>
      </c>
    </row>
    <row r="990" spans="1:6" s="34" customFormat="1" ht="12.95" customHeight="1">
      <c r="A990" s="21" t="s">
        <v>6</v>
      </c>
      <c r="B990" s="21" t="s">
        <v>510</v>
      </c>
      <c r="C990" s="35">
        <v>1</v>
      </c>
      <c r="D990" s="21" t="s">
        <v>9</v>
      </c>
      <c r="E990" s="22">
        <v>5580000</v>
      </c>
      <c r="F990" s="44">
        <v>5580000</v>
      </c>
    </row>
    <row r="991" spans="1:6" s="34" customFormat="1" ht="12.95" customHeight="1">
      <c r="A991" s="21" t="s">
        <v>6</v>
      </c>
      <c r="B991" s="21" t="s">
        <v>510</v>
      </c>
      <c r="C991" s="35">
        <v>1</v>
      </c>
      <c r="D991" s="21" t="s">
        <v>9</v>
      </c>
      <c r="E991" s="22">
        <v>3600000</v>
      </c>
      <c r="F991" s="44">
        <v>3600000</v>
      </c>
    </row>
    <row r="992" spans="1:6" s="34" customFormat="1" ht="12.95" customHeight="1">
      <c r="A992" s="21" t="s">
        <v>6</v>
      </c>
      <c r="B992" s="21" t="s">
        <v>510</v>
      </c>
      <c r="C992" s="35">
        <v>1</v>
      </c>
      <c r="D992" s="21" t="s">
        <v>9</v>
      </c>
      <c r="E992" s="22">
        <v>3600000</v>
      </c>
      <c r="F992" s="44">
        <v>3600000</v>
      </c>
    </row>
    <row r="993" spans="1:6" s="34" customFormat="1" ht="12.95" customHeight="1">
      <c r="A993" s="21" t="s">
        <v>6</v>
      </c>
      <c r="B993" s="21" t="s">
        <v>510</v>
      </c>
      <c r="C993" s="35">
        <v>1</v>
      </c>
      <c r="D993" s="21" t="s">
        <v>9</v>
      </c>
      <c r="E993" s="22">
        <v>3600000</v>
      </c>
      <c r="F993" s="44">
        <v>3600000</v>
      </c>
    </row>
    <row r="994" spans="1:6" s="34" customFormat="1" ht="12.95" customHeight="1">
      <c r="A994" s="21" t="s">
        <v>6</v>
      </c>
      <c r="B994" s="21" t="s">
        <v>510</v>
      </c>
      <c r="C994" s="35">
        <v>1</v>
      </c>
      <c r="D994" s="21" t="s">
        <v>9</v>
      </c>
      <c r="E994" s="22">
        <v>3600000</v>
      </c>
      <c r="F994" s="44">
        <v>3600000</v>
      </c>
    </row>
    <row r="995" spans="1:6" s="34" customFormat="1" ht="12.95" customHeight="1">
      <c r="A995" s="21" t="s">
        <v>6</v>
      </c>
      <c r="B995" s="21" t="s">
        <v>510</v>
      </c>
      <c r="C995" s="35">
        <v>1</v>
      </c>
      <c r="D995" s="21" t="s">
        <v>9</v>
      </c>
      <c r="E995" s="22">
        <v>3600000</v>
      </c>
      <c r="F995" s="44">
        <v>3600000</v>
      </c>
    </row>
    <row r="996" spans="1:6" s="34" customFormat="1" ht="12.95" customHeight="1">
      <c r="A996" s="21" t="s">
        <v>6</v>
      </c>
      <c r="B996" s="21" t="s">
        <v>510</v>
      </c>
      <c r="C996" s="35">
        <v>1</v>
      </c>
      <c r="D996" s="21" t="s">
        <v>9</v>
      </c>
      <c r="E996" s="22">
        <v>3600000</v>
      </c>
      <c r="F996" s="44">
        <v>3600000</v>
      </c>
    </row>
    <row r="997" spans="1:6" s="34" customFormat="1" ht="12.95" customHeight="1">
      <c r="A997" s="21" t="s">
        <v>6</v>
      </c>
      <c r="B997" s="21" t="s">
        <v>510</v>
      </c>
      <c r="C997" s="35">
        <v>1</v>
      </c>
      <c r="D997" s="21" t="s">
        <v>9</v>
      </c>
      <c r="E997" s="22">
        <v>3600000</v>
      </c>
      <c r="F997" s="44">
        <v>3600000</v>
      </c>
    </row>
    <row r="998" spans="1:6" s="34" customFormat="1" ht="12.95" customHeight="1">
      <c r="A998" s="21" t="s">
        <v>6</v>
      </c>
      <c r="B998" s="21" t="s">
        <v>510</v>
      </c>
      <c r="C998" s="35">
        <v>1</v>
      </c>
      <c r="D998" s="21" t="s">
        <v>9</v>
      </c>
      <c r="E998" s="22">
        <v>3600000</v>
      </c>
      <c r="F998" s="44">
        <v>3600000</v>
      </c>
    </row>
    <row r="999" spans="1:6" s="34" customFormat="1" ht="12.95" customHeight="1">
      <c r="A999" s="21" t="s">
        <v>6</v>
      </c>
      <c r="B999" s="21" t="s">
        <v>510</v>
      </c>
      <c r="C999" s="35">
        <v>1</v>
      </c>
      <c r="D999" s="21" t="s">
        <v>9</v>
      </c>
      <c r="E999" s="22">
        <v>3600000</v>
      </c>
      <c r="F999" s="44">
        <v>3600000</v>
      </c>
    </row>
    <row r="1000" spans="1:6" s="34" customFormat="1" ht="12.95" customHeight="1">
      <c r="A1000" s="21" t="s">
        <v>6</v>
      </c>
      <c r="B1000" s="21" t="s">
        <v>510</v>
      </c>
      <c r="C1000" s="35">
        <v>1</v>
      </c>
      <c r="D1000" s="21" t="s">
        <v>9</v>
      </c>
      <c r="E1000" s="22">
        <v>3600000</v>
      </c>
      <c r="F1000" s="44">
        <v>3600000</v>
      </c>
    </row>
    <row r="1001" spans="1:6" s="34" customFormat="1" ht="12.95" customHeight="1">
      <c r="A1001" s="21" t="s">
        <v>6</v>
      </c>
      <c r="B1001" s="21" t="s">
        <v>510</v>
      </c>
      <c r="C1001" s="35">
        <v>1</v>
      </c>
      <c r="D1001" s="21" t="s">
        <v>9</v>
      </c>
      <c r="E1001" s="22">
        <v>3600000</v>
      </c>
      <c r="F1001" s="44">
        <v>3600000</v>
      </c>
    </row>
    <row r="1002" spans="1:6" s="34" customFormat="1" ht="12.95" customHeight="1">
      <c r="A1002" s="21" t="s">
        <v>6</v>
      </c>
      <c r="B1002" s="21" t="s">
        <v>510</v>
      </c>
      <c r="C1002" s="35">
        <v>1</v>
      </c>
      <c r="D1002" s="21" t="s">
        <v>9</v>
      </c>
      <c r="E1002" s="22">
        <v>3600000</v>
      </c>
      <c r="F1002" s="44">
        <v>3600000</v>
      </c>
    </row>
    <row r="1003" spans="1:6" s="34" customFormat="1" ht="12.95" customHeight="1">
      <c r="A1003" s="21" t="s">
        <v>6</v>
      </c>
      <c r="B1003" s="21" t="s">
        <v>510</v>
      </c>
      <c r="C1003" s="35">
        <v>1</v>
      </c>
      <c r="D1003" s="21" t="s">
        <v>9</v>
      </c>
      <c r="E1003" s="22">
        <v>3600000</v>
      </c>
      <c r="F1003" s="44">
        <v>3600000</v>
      </c>
    </row>
    <row r="1004" spans="1:6" s="34" customFormat="1" ht="12.95" customHeight="1">
      <c r="A1004" s="21" t="s">
        <v>6</v>
      </c>
      <c r="B1004" s="21" t="s">
        <v>510</v>
      </c>
      <c r="C1004" s="35">
        <v>1</v>
      </c>
      <c r="D1004" s="21" t="s">
        <v>9</v>
      </c>
      <c r="E1004" s="22">
        <v>3600000</v>
      </c>
      <c r="F1004" s="44">
        <v>3600000</v>
      </c>
    </row>
    <row r="1005" spans="1:6" s="34" customFormat="1" ht="12.95" customHeight="1">
      <c r="A1005" s="21" t="s">
        <v>6</v>
      </c>
      <c r="B1005" s="21" t="s">
        <v>510</v>
      </c>
      <c r="C1005" s="35">
        <v>1</v>
      </c>
      <c r="D1005" s="21" t="s">
        <v>9</v>
      </c>
      <c r="E1005" s="22">
        <v>3600000</v>
      </c>
      <c r="F1005" s="44">
        <v>3600000</v>
      </c>
    </row>
    <row r="1006" spans="1:6" s="34" customFormat="1" ht="12.95" customHeight="1">
      <c r="A1006" s="21" t="s">
        <v>6</v>
      </c>
      <c r="B1006" s="21" t="s">
        <v>510</v>
      </c>
      <c r="C1006" s="35">
        <v>1</v>
      </c>
      <c r="D1006" s="21" t="s">
        <v>9</v>
      </c>
      <c r="E1006" s="22">
        <v>3600000</v>
      </c>
      <c r="F1006" s="44">
        <v>3600000</v>
      </c>
    </row>
    <row r="1007" spans="1:6" s="34" customFormat="1" ht="12.95" customHeight="1">
      <c r="A1007" s="21" t="s">
        <v>6</v>
      </c>
      <c r="B1007" s="21" t="s">
        <v>510</v>
      </c>
      <c r="C1007" s="35">
        <v>1</v>
      </c>
      <c r="D1007" s="21" t="s">
        <v>9</v>
      </c>
      <c r="E1007" s="22">
        <v>3600000</v>
      </c>
      <c r="F1007" s="44">
        <v>3600000</v>
      </c>
    </row>
    <row r="1008" spans="1:6" s="34" customFormat="1" ht="12.95" customHeight="1">
      <c r="A1008" s="21" t="s">
        <v>6</v>
      </c>
      <c r="B1008" s="21" t="s">
        <v>510</v>
      </c>
      <c r="C1008" s="35">
        <v>1</v>
      </c>
      <c r="D1008" s="21" t="s">
        <v>9</v>
      </c>
      <c r="E1008" s="22">
        <v>3600000</v>
      </c>
      <c r="F1008" s="44">
        <v>3600000</v>
      </c>
    </row>
    <row r="1009" spans="1:6" s="34" customFormat="1" ht="12.95" customHeight="1">
      <c r="A1009" s="21" t="s">
        <v>6</v>
      </c>
      <c r="B1009" s="21" t="s">
        <v>510</v>
      </c>
      <c r="C1009" s="35">
        <v>1</v>
      </c>
      <c r="D1009" s="21" t="s">
        <v>9</v>
      </c>
      <c r="E1009" s="22">
        <v>3600000</v>
      </c>
      <c r="F1009" s="44">
        <v>3600000</v>
      </c>
    </row>
    <row r="1010" spans="1:6" s="34" customFormat="1" ht="12.95" customHeight="1">
      <c r="A1010" s="21" t="s">
        <v>6</v>
      </c>
      <c r="B1010" s="21" t="s">
        <v>510</v>
      </c>
      <c r="C1010" s="35">
        <v>1</v>
      </c>
      <c r="D1010" s="21" t="s">
        <v>9</v>
      </c>
      <c r="E1010" s="22">
        <v>3600000</v>
      </c>
      <c r="F1010" s="44">
        <v>3600000</v>
      </c>
    </row>
    <row r="1011" spans="1:6" s="34" customFormat="1" ht="12.95" customHeight="1">
      <c r="A1011" s="21" t="s">
        <v>6</v>
      </c>
      <c r="B1011" s="21" t="s">
        <v>510</v>
      </c>
      <c r="C1011" s="35">
        <v>1</v>
      </c>
      <c r="D1011" s="21" t="s">
        <v>9</v>
      </c>
      <c r="E1011" s="22">
        <v>3600000</v>
      </c>
      <c r="F1011" s="44">
        <v>3600000</v>
      </c>
    </row>
    <row r="1012" spans="1:6" s="34" customFormat="1" ht="12.95" customHeight="1">
      <c r="A1012" s="21" t="s">
        <v>6</v>
      </c>
      <c r="B1012" s="21" t="s">
        <v>510</v>
      </c>
      <c r="C1012" s="35">
        <v>1</v>
      </c>
      <c r="D1012" s="21" t="s">
        <v>9</v>
      </c>
      <c r="E1012" s="22">
        <v>3600000</v>
      </c>
      <c r="F1012" s="44">
        <v>3600000</v>
      </c>
    </row>
    <row r="1013" spans="1:6" s="34" customFormat="1" ht="12.95" customHeight="1">
      <c r="A1013" s="21" t="s">
        <v>6</v>
      </c>
      <c r="B1013" s="21" t="s">
        <v>510</v>
      </c>
      <c r="C1013" s="35">
        <v>1</v>
      </c>
      <c r="D1013" s="21" t="s">
        <v>9</v>
      </c>
      <c r="E1013" s="22">
        <v>3600000</v>
      </c>
      <c r="F1013" s="44">
        <v>3600000</v>
      </c>
    </row>
    <row r="1014" spans="1:6" s="34" customFormat="1" ht="12.95" customHeight="1">
      <c r="A1014" s="21" t="s">
        <v>6</v>
      </c>
      <c r="B1014" s="21" t="s">
        <v>233</v>
      </c>
      <c r="C1014" s="35">
        <v>1</v>
      </c>
      <c r="D1014" s="21" t="s">
        <v>9</v>
      </c>
      <c r="E1014" s="22">
        <v>585000</v>
      </c>
      <c r="F1014" s="41">
        <f>+C1014*E1014</f>
        <v>585000</v>
      </c>
    </row>
    <row r="1015" spans="1:6" s="34" customFormat="1" ht="12.95" customHeight="1">
      <c r="A1015" s="21" t="s">
        <v>6</v>
      </c>
      <c r="B1015" s="21" t="s">
        <v>233</v>
      </c>
      <c r="C1015" s="35">
        <v>1</v>
      </c>
      <c r="D1015" s="21" t="s">
        <v>9</v>
      </c>
      <c r="E1015" s="22">
        <v>23400000</v>
      </c>
      <c r="F1015" s="41">
        <f>+C1015*E1015</f>
        <v>23400000</v>
      </c>
    </row>
    <row r="1016" spans="1:6" s="34" customFormat="1" ht="12.95" customHeight="1">
      <c r="A1016" s="21" t="s">
        <v>6</v>
      </c>
      <c r="B1016" s="21" t="s">
        <v>555</v>
      </c>
      <c r="C1016" s="35">
        <v>1</v>
      </c>
      <c r="D1016" s="21" t="s">
        <v>9</v>
      </c>
      <c r="E1016" s="22">
        <v>2000000</v>
      </c>
      <c r="F1016" s="44">
        <v>2000000</v>
      </c>
    </row>
    <row r="1017" spans="1:6" s="34" customFormat="1" ht="12.95" customHeight="1">
      <c r="A1017" s="21" t="s">
        <v>6</v>
      </c>
      <c r="B1017" s="21"/>
      <c r="C1017" s="35">
        <v>1</v>
      </c>
      <c r="D1017" s="21" t="s">
        <v>9</v>
      </c>
      <c r="E1017" s="22">
        <v>2000000</v>
      </c>
      <c r="F1017" s="44">
        <v>2000000</v>
      </c>
    </row>
    <row r="1018" spans="1:6" s="34" customFormat="1" ht="12.95" customHeight="1">
      <c r="A1018" s="21" t="s">
        <v>6</v>
      </c>
      <c r="B1018" s="21"/>
      <c r="C1018" s="35">
        <v>1</v>
      </c>
      <c r="D1018" s="21" t="s">
        <v>9</v>
      </c>
      <c r="E1018" s="22">
        <v>2000000</v>
      </c>
      <c r="F1018" s="44">
        <v>2000000</v>
      </c>
    </row>
    <row r="1019" spans="1:6" s="34" customFormat="1" ht="12.95" customHeight="1">
      <c r="A1019" s="21" t="s">
        <v>6</v>
      </c>
      <c r="B1019" s="21"/>
      <c r="C1019" s="35">
        <v>1</v>
      </c>
      <c r="D1019" s="21" t="s">
        <v>9</v>
      </c>
      <c r="E1019" s="22">
        <v>2000000</v>
      </c>
      <c r="F1019" s="44">
        <v>2000000</v>
      </c>
    </row>
    <row r="1020" spans="1:6" s="34" customFormat="1" ht="12.95" customHeight="1">
      <c r="A1020" s="21" t="s">
        <v>6</v>
      </c>
      <c r="B1020" s="21"/>
      <c r="C1020" s="35">
        <v>1</v>
      </c>
      <c r="D1020" s="21" t="s">
        <v>9</v>
      </c>
      <c r="E1020" s="22">
        <v>2000000</v>
      </c>
      <c r="F1020" s="44">
        <v>2000000</v>
      </c>
    </row>
    <row r="1021" spans="1:6" s="34" customFormat="1" ht="12.95" customHeight="1">
      <c r="A1021" s="21" t="s">
        <v>6</v>
      </c>
      <c r="B1021" s="21"/>
      <c r="C1021" s="35">
        <v>1</v>
      </c>
      <c r="D1021" s="21" t="s">
        <v>9</v>
      </c>
      <c r="E1021" s="22">
        <v>2000000</v>
      </c>
      <c r="F1021" s="44">
        <v>2000000</v>
      </c>
    </row>
    <row r="1022" spans="1:6" s="34" customFormat="1" ht="12.95" customHeight="1">
      <c r="A1022" s="21" t="s">
        <v>6</v>
      </c>
      <c r="B1022" s="21"/>
      <c r="C1022" s="35">
        <v>1</v>
      </c>
      <c r="D1022" s="21" t="s">
        <v>9</v>
      </c>
      <c r="E1022" s="22">
        <v>2000000</v>
      </c>
      <c r="F1022" s="44">
        <v>2000000</v>
      </c>
    </row>
    <row r="1023" spans="1:6" s="34" customFormat="1" ht="12.95" customHeight="1">
      <c r="A1023" s="21" t="s">
        <v>6</v>
      </c>
      <c r="B1023" s="21"/>
      <c r="C1023" s="35">
        <v>1</v>
      </c>
      <c r="D1023" s="21" t="s">
        <v>9</v>
      </c>
      <c r="E1023" s="22">
        <v>2000000</v>
      </c>
      <c r="F1023" s="44">
        <v>2000000</v>
      </c>
    </row>
    <row r="1024" spans="1:6" s="34" customFormat="1" ht="12.95" customHeight="1">
      <c r="A1024" s="21" t="s">
        <v>6</v>
      </c>
      <c r="B1024" s="21"/>
      <c r="C1024" s="35">
        <v>1</v>
      </c>
      <c r="D1024" s="21" t="s">
        <v>9</v>
      </c>
      <c r="E1024" s="22">
        <v>2000000</v>
      </c>
      <c r="F1024" s="44">
        <v>2000000</v>
      </c>
    </row>
    <row r="1025" spans="1:6" s="34" customFormat="1" ht="12.95" customHeight="1">
      <c r="A1025" s="21" t="s">
        <v>6</v>
      </c>
      <c r="B1025" s="21" t="s">
        <v>79</v>
      </c>
      <c r="C1025" s="35">
        <v>1</v>
      </c>
      <c r="D1025" s="21" t="s">
        <v>9</v>
      </c>
      <c r="E1025" s="22">
        <v>2000000</v>
      </c>
      <c r="F1025" s="44">
        <v>2000000</v>
      </c>
    </row>
    <row r="1026" spans="1:6" s="34" customFormat="1" ht="12.95" customHeight="1">
      <c r="A1026" s="21" t="s">
        <v>6</v>
      </c>
      <c r="B1026" s="21" t="s">
        <v>79</v>
      </c>
      <c r="C1026" s="35">
        <v>1</v>
      </c>
      <c r="D1026" s="21" t="s">
        <v>9</v>
      </c>
      <c r="E1026" s="22">
        <v>2000000</v>
      </c>
      <c r="F1026" s="44">
        <v>2000000</v>
      </c>
    </row>
    <row r="1027" spans="1:6" s="34" customFormat="1" ht="12.95" customHeight="1">
      <c r="A1027" s="21" t="s">
        <v>6</v>
      </c>
      <c r="B1027" s="21" t="s">
        <v>79</v>
      </c>
      <c r="C1027" s="35">
        <v>1</v>
      </c>
      <c r="D1027" s="21" t="s">
        <v>9</v>
      </c>
      <c r="E1027" s="22">
        <v>1000000</v>
      </c>
      <c r="F1027" s="44">
        <v>1000000</v>
      </c>
    </row>
    <row r="1028" spans="1:6" s="34" customFormat="1" ht="12.95" customHeight="1">
      <c r="A1028" s="21" t="s">
        <v>6</v>
      </c>
      <c r="B1028" s="21" t="s">
        <v>79</v>
      </c>
      <c r="C1028" s="35">
        <v>1</v>
      </c>
      <c r="D1028" s="21" t="s">
        <v>9</v>
      </c>
      <c r="E1028" s="22">
        <v>1000000</v>
      </c>
      <c r="F1028" s="44">
        <v>1000000</v>
      </c>
    </row>
    <row r="1029" spans="1:6" s="34" customFormat="1" ht="12.95" customHeight="1">
      <c r="A1029" s="21" t="s">
        <v>6</v>
      </c>
      <c r="B1029" s="21" t="s">
        <v>232</v>
      </c>
      <c r="C1029" s="35">
        <v>1</v>
      </c>
      <c r="D1029" s="21" t="s">
        <v>9</v>
      </c>
      <c r="E1029" s="22">
        <v>240000</v>
      </c>
      <c r="F1029" s="44">
        <v>240000</v>
      </c>
    </row>
    <row r="1030" spans="1:6" s="34" customFormat="1" ht="12.95" customHeight="1">
      <c r="A1030" s="21" t="s">
        <v>6</v>
      </c>
      <c r="B1030" s="21" t="s">
        <v>232</v>
      </c>
      <c r="C1030" s="35">
        <v>1</v>
      </c>
      <c r="D1030" s="21" t="s">
        <v>9</v>
      </c>
      <c r="E1030" s="22">
        <v>592500</v>
      </c>
      <c r="F1030" s="41">
        <f>+C1030*E1030</f>
        <v>592500</v>
      </c>
    </row>
    <row r="1031" spans="1:6" s="34" customFormat="1" ht="12.95" customHeight="1">
      <c r="A1031" s="21" t="s">
        <v>6</v>
      </c>
      <c r="B1031" s="21" t="s">
        <v>232</v>
      </c>
      <c r="C1031" s="35">
        <v>1</v>
      </c>
      <c r="D1031" s="21" t="s">
        <v>9</v>
      </c>
      <c r="E1031" s="41">
        <v>180000</v>
      </c>
      <c r="F1031" s="41">
        <f>+C1031*E1031</f>
        <v>180000</v>
      </c>
    </row>
    <row r="1032" spans="1:6" s="34" customFormat="1" ht="12.95" customHeight="1">
      <c r="A1032" s="21" t="s">
        <v>6</v>
      </c>
      <c r="B1032" s="21" t="s">
        <v>232</v>
      </c>
      <c r="C1032" s="35">
        <v>1</v>
      </c>
      <c r="D1032" s="21" t="s">
        <v>9</v>
      </c>
      <c r="E1032" s="41">
        <v>180000</v>
      </c>
      <c r="F1032" s="41">
        <f>+C1032*E1032</f>
        <v>180000</v>
      </c>
    </row>
    <row r="1033" spans="1:6" s="34" customFormat="1" ht="12.95" customHeight="1">
      <c r="A1033" s="21" t="s">
        <v>6</v>
      </c>
      <c r="B1033" s="21" t="s">
        <v>232</v>
      </c>
      <c r="C1033" s="35">
        <v>1</v>
      </c>
      <c r="D1033" s="21" t="s">
        <v>9</v>
      </c>
      <c r="E1033" s="52">
        <v>22500</v>
      </c>
      <c r="F1033" s="41">
        <f>+C1033*E1033</f>
        <v>22500</v>
      </c>
    </row>
    <row r="1034" spans="1:6" s="34" customFormat="1" ht="12.95" customHeight="1">
      <c r="A1034" s="21" t="s">
        <v>6</v>
      </c>
      <c r="B1034" s="21" t="s">
        <v>556</v>
      </c>
      <c r="C1034" s="35">
        <v>20</v>
      </c>
      <c r="D1034" s="21" t="s">
        <v>394</v>
      </c>
      <c r="E1034" s="40">
        <v>5394</v>
      </c>
      <c r="F1034" s="33">
        <v>107880</v>
      </c>
    </row>
    <row r="1035" spans="1:6" s="34" customFormat="1" ht="12.95" customHeight="1">
      <c r="A1035" s="21" t="s">
        <v>6</v>
      </c>
      <c r="B1035" s="21" t="s">
        <v>557</v>
      </c>
      <c r="C1035" s="35">
        <v>1</v>
      </c>
      <c r="D1035" s="21" t="s">
        <v>394</v>
      </c>
      <c r="E1035" s="40">
        <v>52432</v>
      </c>
      <c r="F1035" s="33">
        <v>52432</v>
      </c>
    </row>
    <row r="1036" spans="1:6" s="34" customFormat="1" ht="12.95" customHeight="1">
      <c r="A1036" s="21" t="s">
        <v>6</v>
      </c>
      <c r="B1036" s="21" t="s">
        <v>558</v>
      </c>
      <c r="C1036" s="35">
        <v>1</v>
      </c>
      <c r="D1036" s="21" t="s">
        <v>394</v>
      </c>
      <c r="E1036" s="40">
        <v>64902</v>
      </c>
      <c r="F1036" s="33">
        <v>64902</v>
      </c>
    </row>
    <row r="1037" spans="1:6" s="34" customFormat="1" ht="12.95" customHeight="1">
      <c r="A1037" s="21" t="s">
        <v>6</v>
      </c>
      <c r="B1037" s="21" t="s">
        <v>559</v>
      </c>
      <c r="C1037" s="35">
        <v>80</v>
      </c>
      <c r="D1037" s="21" t="s">
        <v>394</v>
      </c>
      <c r="E1037" s="40">
        <v>261</v>
      </c>
      <c r="F1037" s="33">
        <v>20880</v>
      </c>
    </row>
    <row r="1038" spans="1:6" s="34" customFormat="1" ht="12.95" customHeight="1">
      <c r="A1038" s="21" t="s">
        <v>6</v>
      </c>
      <c r="B1038" s="21" t="s">
        <v>560</v>
      </c>
      <c r="C1038" s="35">
        <v>80</v>
      </c>
      <c r="D1038" s="21" t="s">
        <v>394</v>
      </c>
      <c r="E1038" s="40">
        <v>312</v>
      </c>
      <c r="F1038" s="33">
        <v>24960</v>
      </c>
    </row>
    <row r="1039" spans="1:6" s="34" customFormat="1" ht="12.95" customHeight="1">
      <c r="A1039" s="21" t="s">
        <v>6</v>
      </c>
      <c r="B1039" s="21" t="s">
        <v>561</v>
      </c>
      <c r="C1039" s="35">
        <v>4</v>
      </c>
      <c r="D1039" s="21" t="s">
        <v>394</v>
      </c>
      <c r="E1039" s="40">
        <v>3016</v>
      </c>
      <c r="F1039" s="33">
        <v>12064</v>
      </c>
    </row>
    <row r="1040" spans="1:6" s="34" customFormat="1" ht="12.95" customHeight="1">
      <c r="A1040" s="21" t="s">
        <v>6</v>
      </c>
      <c r="B1040" s="21" t="s">
        <v>562</v>
      </c>
      <c r="C1040" s="35">
        <v>4</v>
      </c>
      <c r="D1040" s="21" t="s">
        <v>394</v>
      </c>
      <c r="E1040" s="40">
        <v>31204</v>
      </c>
      <c r="F1040" s="33">
        <v>124816</v>
      </c>
    </row>
    <row r="1041" spans="1:6" s="34" customFormat="1" ht="12.95" customHeight="1">
      <c r="A1041" s="21" t="s">
        <v>6</v>
      </c>
      <c r="B1041" s="21" t="s">
        <v>536</v>
      </c>
      <c r="C1041" s="35">
        <v>1</v>
      </c>
      <c r="D1041" s="21" t="s">
        <v>9</v>
      </c>
      <c r="E1041" s="22">
        <v>1000000</v>
      </c>
      <c r="F1041" s="44">
        <v>1000000</v>
      </c>
    </row>
    <row r="1042" spans="1:6" s="34" customFormat="1" ht="12.95" customHeight="1">
      <c r="A1042" s="21" t="s">
        <v>6</v>
      </c>
      <c r="B1042" s="21" t="s">
        <v>536</v>
      </c>
      <c r="C1042" s="35">
        <v>1</v>
      </c>
      <c r="D1042" s="21" t="s">
        <v>9</v>
      </c>
      <c r="E1042" s="22">
        <v>1000000</v>
      </c>
      <c r="F1042" s="44">
        <v>1000000</v>
      </c>
    </row>
    <row r="1043" spans="1:6" s="34" customFormat="1" ht="12.95" customHeight="1">
      <c r="A1043" s="21" t="s">
        <v>6</v>
      </c>
      <c r="B1043" s="21" t="s">
        <v>537</v>
      </c>
      <c r="C1043" s="35">
        <v>1</v>
      </c>
      <c r="D1043" s="21" t="s">
        <v>9</v>
      </c>
      <c r="E1043" s="37">
        <v>60000</v>
      </c>
      <c r="F1043" s="41">
        <f>+C1043*E1043</f>
        <v>60000</v>
      </c>
    </row>
    <row r="1044" spans="1:6" s="34" customFormat="1" ht="12.95" customHeight="1">
      <c r="A1044" s="21" t="s">
        <v>6</v>
      </c>
      <c r="B1044" s="21" t="s">
        <v>539</v>
      </c>
      <c r="C1044" s="35">
        <v>1</v>
      </c>
      <c r="D1044" s="21" t="s">
        <v>9</v>
      </c>
      <c r="E1044" s="40">
        <v>3750000</v>
      </c>
      <c r="F1044" s="41">
        <f>+C1044*E1044</f>
        <v>3750000</v>
      </c>
    </row>
    <row r="1045" spans="1:6" s="34" customFormat="1" ht="12.95" customHeight="1">
      <c r="A1045" s="21" t="s">
        <v>6</v>
      </c>
      <c r="B1045" s="21" t="s">
        <v>107</v>
      </c>
      <c r="C1045" s="35">
        <v>16</v>
      </c>
      <c r="D1045" s="21" t="s">
        <v>24</v>
      </c>
      <c r="E1045" s="40">
        <v>29558</v>
      </c>
      <c r="F1045" s="44">
        <f t="shared" ref="F1045:F1066" si="1">C1045*E1045</f>
        <v>472928</v>
      </c>
    </row>
    <row r="1046" spans="1:6" s="34" customFormat="1" ht="12.95" customHeight="1">
      <c r="A1046" s="21" t="s">
        <v>6</v>
      </c>
      <c r="B1046" s="21" t="s">
        <v>107</v>
      </c>
      <c r="C1046" s="35">
        <v>8</v>
      </c>
      <c r="D1046" s="21" t="s">
        <v>24</v>
      </c>
      <c r="E1046" s="40">
        <v>29558</v>
      </c>
      <c r="F1046" s="44">
        <f t="shared" si="1"/>
        <v>236464</v>
      </c>
    </row>
    <row r="1047" spans="1:6" s="34" customFormat="1" ht="12.95" customHeight="1">
      <c r="A1047" s="21" t="s">
        <v>6</v>
      </c>
      <c r="B1047" s="21" t="s">
        <v>107</v>
      </c>
      <c r="C1047" s="35">
        <v>5</v>
      </c>
      <c r="D1047" s="21" t="s">
        <v>24</v>
      </c>
      <c r="E1047" s="40">
        <v>29558</v>
      </c>
      <c r="F1047" s="44">
        <f t="shared" si="1"/>
        <v>147790</v>
      </c>
    </row>
    <row r="1048" spans="1:6" s="34" customFormat="1" ht="12.95" customHeight="1">
      <c r="A1048" s="21" t="s">
        <v>6</v>
      </c>
      <c r="B1048" s="21" t="s">
        <v>107</v>
      </c>
      <c r="C1048" s="35">
        <v>5</v>
      </c>
      <c r="D1048" s="21" t="s">
        <v>24</v>
      </c>
      <c r="E1048" s="40">
        <v>29558</v>
      </c>
      <c r="F1048" s="44">
        <f t="shared" si="1"/>
        <v>147790</v>
      </c>
    </row>
    <row r="1049" spans="1:6" s="34" customFormat="1" ht="12.95" customHeight="1">
      <c r="A1049" s="21" t="s">
        <v>6</v>
      </c>
      <c r="B1049" s="21" t="s">
        <v>107</v>
      </c>
      <c r="C1049" s="35">
        <v>7</v>
      </c>
      <c r="D1049" s="21" t="s">
        <v>24</v>
      </c>
      <c r="E1049" s="40">
        <v>29558</v>
      </c>
      <c r="F1049" s="44">
        <f t="shared" si="1"/>
        <v>206906</v>
      </c>
    </row>
    <row r="1050" spans="1:6" s="34" customFormat="1" ht="12.95" customHeight="1">
      <c r="A1050" s="27" t="s">
        <v>6</v>
      </c>
      <c r="B1050" s="21" t="s">
        <v>107</v>
      </c>
      <c r="C1050" s="39">
        <v>5</v>
      </c>
      <c r="D1050" s="27" t="s">
        <v>24</v>
      </c>
      <c r="E1050" s="47">
        <v>29558</v>
      </c>
      <c r="F1050" s="48">
        <f t="shared" si="1"/>
        <v>147790</v>
      </c>
    </row>
    <row r="1051" spans="1:6" s="34" customFormat="1" ht="12.95" customHeight="1">
      <c r="A1051" s="21" t="s">
        <v>6</v>
      </c>
      <c r="B1051" s="21" t="s">
        <v>107</v>
      </c>
      <c r="C1051" s="35">
        <v>5</v>
      </c>
      <c r="D1051" s="21" t="s">
        <v>24</v>
      </c>
      <c r="E1051" s="40">
        <v>29558</v>
      </c>
      <c r="F1051" s="44">
        <f t="shared" si="1"/>
        <v>147790</v>
      </c>
    </row>
    <row r="1052" spans="1:6" s="34" customFormat="1" ht="12.95" customHeight="1">
      <c r="A1052" s="21" t="s">
        <v>6</v>
      </c>
      <c r="B1052" s="21" t="s">
        <v>195</v>
      </c>
      <c r="C1052" s="35">
        <v>5</v>
      </c>
      <c r="D1052" s="21" t="s">
        <v>24</v>
      </c>
      <c r="E1052" s="40">
        <v>28847</v>
      </c>
      <c r="F1052" s="44">
        <f t="shared" si="1"/>
        <v>144235</v>
      </c>
    </row>
    <row r="1053" spans="1:6" s="34" customFormat="1" ht="12.95" customHeight="1">
      <c r="A1053" s="21" t="s">
        <v>6</v>
      </c>
      <c r="B1053" s="21" t="s">
        <v>226</v>
      </c>
      <c r="C1053" s="35">
        <v>320</v>
      </c>
      <c r="D1053" s="21" t="s">
        <v>24</v>
      </c>
      <c r="E1053" s="22">
        <v>93.75</v>
      </c>
      <c r="F1053" s="44">
        <f t="shared" si="1"/>
        <v>30000</v>
      </c>
    </row>
    <row r="1054" spans="1:6" s="34" customFormat="1" ht="12.95" customHeight="1">
      <c r="A1054" s="21" t="s">
        <v>6</v>
      </c>
      <c r="B1054" s="21" t="s">
        <v>76</v>
      </c>
      <c r="C1054" s="35">
        <v>16</v>
      </c>
      <c r="D1054" s="21" t="s">
        <v>24</v>
      </c>
      <c r="E1054" s="40">
        <v>5912</v>
      </c>
      <c r="F1054" s="44">
        <f t="shared" si="1"/>
        <v>94592</v>
      </c>
    </row>
    <row r="1055" spans="1:6" s="34" customFormat="1" ht="12.95" customHeight="1">
      <c r="A1055" s="21" t="s">
        <v>6</v>
      </c>
      <c r="B1055" s="21" t="s">
        <v>76</v>
      </c>
      <c r="C1055" s="35">
        <v>8</v>
      </c>
      <c r="D1055" s="21" t="s">
        <v>24</v>
      </c>
      <c r="E1055" s="40">
        <v>5912</v>
      </c>
      <c r="F1055" s="44">
        <f t="shared" si="1"/>
        <v>47296</v>
      </c>
    </row>
    <row r="1056" spans="1:6" s="34" customFormat="1" ht="12.95" customHeight="1">
      <c r="A1056" s="21" t="s">
        <v>6</v>
      </c>
      <c r="B1056" s="21" t="s">
        <v>76</v>
      </c>
      <c r="C1056" s="35">
        <v>5</v>
      </c>
      <c r="D1056" s="21" t="s">
        <v>24</v>
      </c>
      <c r="E1056" s="40">
        <v>5912</v>
      </c>
      <c r="F1056" s="44">
        <f t="shared" si="1"/>
        <v>29560</v>
      </c>
    </row>
    <row r="1057" spans="1:6" s="34" customFormat="1" ht="12.95" customHeight="1">
      <c r="A1057" s="21" t="s">
        <v>6</v>
      </c>
      <c r="B1057" s="21" t="s">
        <v>76</v>
      </c>
      <c r="C1057" s="35">
        <v>5</v>
      </c>
      <c r="D1057" s="21" t="s">
        <v>24</v>
      </c>
      <c r="E1057" s="40">
        <v>5912</v>
      </c>
      <c r="F1057" s="44">
        <f t="shared" si="1"/>
        <v>29560</v>
      </c>
    </row>
    <row r="1058" spans="1:6" s="34" customFormat="1" ht="12.95" customHeight="1">
      <c r="A1058" s="21" t="s">
        <v>6</v>
      </c>
      <c r="B1058" s="21" t="s">
        <v>76</v>
      </c>
      <c r="C1058" s="35">
        <v>7</v>
      </c>
      <c r="D1058" s="21" t="s">
        <v>24</v>
      </c>
      <c r="E1058" s="40">
        <v>5912</v>
      </c>
      <c r="F1058" s="44">
        <f t="shared" si="1"/>
        <v>41384</v>
      </c>
    </row>
    <row r="1059" spans="1:6" s="34" customFormat="1" ht="12.95" customHeight="1">
      <c r="A1059" s="21" t="s">
        <v>6</v>
      </c>
      <c r="B1059" s="21" t="s">
        <v>76</v>
      </c>
      <c r="C1059" s="35">
        <v>5</v>
      </c>
      <c r="D1059" s="21" t="s">
        <v>24</v>
      </c>
      <c r="E1059" s="40">
        <v>5912</v>
      </c>
      <c r="F1059" s="44">
        <f t="shared" si="1"/>
        <v>29560</v>
      </c>
    </row>
    <row r="1060" spans="1:6" s="34" customFormat="1" ht="12.95" customHeight="1">
      <c r="A1060" s="21" t="s">
        <v>6</v>
      </c>
      <c r="B1060" s="21" t="s">
        <v>76</v>
      </c>
      <c r="C1060" s="35">
        <v>5</v>
      </c>
      <c r="D1060" s="21" t="s">
        <v>24</v>
      </c>
      <c r="E1060" s="40">
        <v>5912</v>
      </c>
      <c r="F1060" s="44">
        <f t="shared" si="1"/>
        <v>29560</v>
      </c>
    </row>
    <row r="1061" spans="1:6" s="34" customFormat="1" ht="12.95" customHeight="1">
      <c r="A1061" s="21" t="s">
        <v>6</v>
      </c>
      <c r="B1061" s="21" t="s">
        <v>195</v>
      </c>
      <c r="C1061" s="35">
        <v>16</v>
      </c>
      <c r="D1061" s="21" t="s">
        <v>24</v>
      </c>
      <c r="E1061" s="40">
        <v>28847</v>
      </c>
      <c r="F1061" s="44">
        <f t="shared" si="1"/>
        <v>461552</v>
      </c>
    </row>
    <row r="1062" spans="1:6" s="34" customFormat="1" ht="12.95" customHeight="1">
      <c r="A1062" s="21" t="s">
        <v>6</v>
      </c>
      <c r="B1062" s="21" t="s">
        <v>195</v>
      </c>
      <c r="C1062" s="35">
        <v>8</v>
      </c>
      <c r="D1062" s="21" t="s">
        <v>24</v>
      </c>
      <c r="E1062" s="40">
        <v>28847</v>
      </c>
      <c r="F1062" s="44">
        <f t="shared" si="1"/>
        <v>230776</v>
      </c>
    </row>
    <row r="1063" spans="1:6" s="34" customFormat="1" ht="12.95" customHeight="1">
      <c r="A1063" s="21" t="s">
        <v>6</v>
      </c>
      <c r="B1063" s="21" t="s">
        <v>195</v>
      </c>
      <c r="C1063" s="35">
        <v>5</v>
      </c>
      <c r="D1063" s="21" t="s">
        <v>24</v>
      </c>
      <c r="E1063" s="40">
        <v>28847</v>
      </c>
      <c r="F1063" s="44">
        <f t="shared" si="1"/>
        <v>144235</v>
      </c>
    </row>
    <row r="1064" spans="1:6" s="34" customFormat="1" ht="12.95" customHeight="1">
      <c r="A1064" s="21" t="s">
        <v>6</v>
      </c>
      <c r="B1064" s="21" t="s">
        <v>195</v>
      </c>
      <c r="C1064" s="35">
        <v>5</v>
      </c>
      <c r="D1064" s="21" t="s">
        <v>24</v>
      </c>
      <c r="E1064" s="40">
        <v>28847</v>
      </c>
      <c r="F1064" s="44">
        <f t="shared" si="1"/>
        <v>144235</v>
      </c>
    </row>
    <row r="1065" spans="1:6" s="34" customFormat="1" ht="12.95" customHeight="1">
      <c r="A1065" s="21" t="s">
        <v>6</v>
      </c>
      <c r="B1065" s="21" t="s">
        <v>195</v>
      </c>
      <c r="C1065" s="35">
        <v>7</v>
      </c>
      <c r="D1065" s="21" t="s">
        <v>24</v>
      </c>
      <c r="E1065" s="40">
        <v>28847</v>
      </c>
      <c r="F1065" s="44">
        <f t="shared" si="1"/>
        <v>201929</v>
      </c>
    </row>
    <row r="1066" spans="1:6" s="34" customFormat="1" ht="12.95" customHeight="1">
      <c r="A1066" s="21" t="s">
        <v>6</v>
      </c>
      <c r="B1066" s="21" t="s">
        <v>195</v>
      </c>
      <c r="C1066" s="35">
        <v>5</v>
      </c>
      <c r="D1066" s="21" t="s">
        <v>24</v>
      </c>
      <c r="E1066" s="40">
        <v>28847</v>
      </c>
      <c r="F1066" s="44">
        <f t="shared" si="1"/>
        <v>144235</v>
      </c>
    </row>
    <row r="1067" spans="1:6" s="34" customFormat="1" ht="12.95" customHeight="1">
      <c r="A1067" s="21" t="s">
        <v>6</v>
      </c>
      <c r="B1067" s="21"/>
      <c r="C1067" s="35">
        <v>1</v>
      </c>
      <c r="D1067" s="21" t="s">
        <v>9</v>
      </c>
      <c r="E1067" s="41">
        <v>7605000</v>
      </c>
      <c r="F1067" s="41">
        <f t="shared" ref="F1067:F1073" si="2">+C1067*E1067</f>
        <v>7605000</v>
      </c>
    </row>
    <row r="1068" spans="1:6" s="34" customFormat="1" ht="12.95" customHeight="1">
      <c r="A1068" s="21" t="s">
        <v>6</v>
      </c>
      <c r="B1068" s="21"/>
      <c r="C1068" s="35">
        <v>1</v>
      </c>
      <c r="D1068" s="21" t="s">
        <v>9</v>
      </c>
      <c r="E1068" s="41">
        <v>3555000</v>
      </c>
      <c r="F1068" s="41">
        <f t="shared" si="2"/>
        <v>3555000</v>
      </c>
    </row>
    <row r="1069" spans="1:6" s="34" customFormat="1" ht="12.95" customHeight="1">
      <c r="A1069" s="21" t="s">
        <v>6</v>
      </c>
      <c r="B1069" s="21"/>
      <c r="C1069" s="35">
        <v>1</v>
      </c>
      <c r="D1069" s="21" t="s">
        <v>9</v>
      </c>
      <c r="E1069" s="41">
        <v>3060000</v>
      </c>
      <c r="F1069" s="41">
        <f t="shared" si="2"/>
        <v>3060000</v>
      </c>
    </row>
    <row r="1070" spans="1:6" s="34" customFormat="1" ht="12.95" customHeight="1">
      <c r="A1070" s="21" t="s">
        <v>6</v>
      </c>
      <c r="B1070" s="21"/>
      <c r="C1070" s="35">
        <v>1</v>
      </c>
      <c r="D1070" s="21" t="s">
        <v>9</v>
      </c>
      <c r="E1070" s="41">
        <v>2025000</v>
      </c>
      <c r="F1070" s="41">
        <f t="shared" si="2"/>
        <v>2025000</v>
      </c>
    </row>
    <row r="1071" spans="1:6" s="34" customFormat="1" ht="12.95" customHeight="1">
      <c r="A1071" s="21" t="s">
        <v>6</v>
      </c>
      <c r="B1071" s="21"/>
      <c r="C1071" s="35">
        <v>1</v>
      </c>
      <c r="D1071" s="21" t="s">
        <v>9</v>
      </c>
      <c r="E1071" s="41">
        <v>2137500</v>
      </c>
      <c r="F1071" s="41">
        <f t="shared" si="2"/>
        <v>2137500</v>
      </c>
    </row>
    <row r="1072" spans="1:6" s="34" customFormat="1" ht="12.95" customHeight="1">
      <c r="A1072" s="21" t="s">
        <v>6</v>
      </c>
      <c r="B1072" s="21"/>
      <c r="C1072" s="35">
        <v>1</v>
      </c>
      <c r="D1072" s="21" t="s">
        <v>9</v>
      </c>
      <c r="E1072" s="41">
        <v>2137500</v>
      </c>
      <c r="F1072" s="41">
        <f t="shared" si="2"/>
        <v>2137500</v>
      </c>
    </row>
    <row r="1073" spans="1:6" s="34" customFormat="1" ht="12.95" customHeight="1">
      <c r="A1073" s="21" t="s">
        <v>6</v>
      </c>
      <c r="B1073" s="21"/>
      <c r="C1073" s="35">
        <v>1</v>
      </c>
      <c r="D1073" s="21" t="s">
        <v>9</v>
      </c>
      <c r="E1073" s="41">
        <v>383886</v>
      </c>
      <c r="F1073" s="41">
        <f t="shared" si="2"/>
        <v>383886</v>
      </c>
    </row>
    <row r="1074" spans="1:6" s="34" customFormat="1" ht="12.95" customHeight="1">
      <c r="A1074" s="21" t="s">
        <v>6</v>
      </c>
      <c r="B1074" s="21" t="s">
        <v>64</v>
      </c>
      <c r="C1074" s="35">
        <v>100</v>
      </c>
      <c r="D1074" s="21" t="s">
        <v>24</v>
      </c>
      <c r="E1074" s="40">
        <v>233</v>
      </c>
      <c r="F1074" s="44">
        <f t="shared" ref="F1074:F1080" si="3">C1074*E1074</f>
        <v>23300</v>
      </c>
    </row>
    <row r="1075" spans="1:6" s="34" customFormat="1" ht="12.95" customHeight="1">
      <c r="A1075" s="21" t="s">
        <v>6</v>
      </c>
      <c r="B1075" s="21" t="s">
        <v>64</v>
      </c>
      <c r="C1075" s="35">
        <v>60</v>
      </c>
      <c r="D1075" s="21" t="s">
        <v>24</v>
      </c>
      <c r="E1075" s="40">
        <v>233</v>
      </c>
      <c r="F1075" s="44">
        <f t="shared" si="3"/>
        <v>13980</v>
      </c>
    </row>
    <row r="1076" spans="1:6" s="34" customFormat="1" ht="12.95" customHeight="1">
      <c r="A1076" s="21" t="s">
        <v>6</v>
      </c>
      <c r="B1076" s="21" t="s">
        <v>64</v>
      </c>
      <c r="C1076" s="35">
        <v>60</v>
      </c>
      <c r="D1076" s="21" t="s">
        <v>394</v>
      </c>
      <c r="E1076" s="40">
        <v>233</v>
      </c>
      <c r="F1076" s="44">
        <f t="shared" si="3"/>
        <v>13980</v>
      </c>
    </row>
    <row r="1077" spans="1:6" s="34" customFormat="1" ht="12.95" customHeight="1">
      <c r="A1077" s="21" t="s">
        <v>6</v>
      </c>
      <c r="B1077" s="21" t="s">
        <v>64</v>
      </c>
      <c r="C1077" s="35">
        <v>60</v>
      </c>
      <c r="D1077" s="21" t="s">
        <v>394</v>
      </c>
      <c r="E1077" s="40">
        <v>233</v>
      </c>
      <c r="F1077" s="44">
        <f t="shared" si="3"/>
        <v>13980</v>
      </c>
    </row>
    <row r="1078" spans="1:6" s="34" customFormat="1" ht="12.95" customHeight="1">
      <c r="A1078" s="21" t="s">
        <v>6</v>
      </c>
      <c r="B1078" s="21" t="s">
        <v>64</v>
      </c>
      <c r="C1078" s="35">
        <v>60</v>
      </c>
      <c r="D1078" s="21" t="s">
        <v>394</v>
      </c>
      <c r="E1078" s="40">
        <v>233</v>
      </c>
      <c r="F1078" s="44">
        <f t="shared" si="3"/>
        <v>13980</v>
      </c>
    </row>
    <row r="1079" spans="1:6" s="34" customFormat="1" ht="12.95" customHeight="1">
      <c r="A1079" s="21" t="s">
        <v>6</v>
      </c>
      <c r="B1079" s="21" t="s">
        <v>64</v>
      </c>
      <c r="C1079" s="35">
        <v>60</v>
      </c>
      <c r="D1079" s="21" t="s">
        <v>394</v>
      </c>
      <c r="E1079" s="40">
        <v>233</v>
      </c>
      <c r="F1079" s="44">
        <f t="shared" si="3"/>
        <v>13980</v>
      </c>
    </row>
    <row r="1080" spans="1:6" s="34" customFormat="1" ht="12.95" customHeight="1">
      <c r="A1080" s="21" t="s">
        <v>6</v>
      </c>
      <c r="B1080" s="21" t="s">
        <v>64</v>
      </c>
      <c r="C1080" s="35">
        <v>60</v>
      </c>
      <c r="D1080" s="21" t="s">
        <v>394</v>
      </c>
      <c r="E1080" s="40">
        <v>233</v>
      </c>
      <c r="F1080" s="44">
        <f t="shared" si="3"/>
        <v>13980</v>
      </c>
    </row>
    <row r="1081" spans="1:6" s="34" customFormat="1" ht="12.95" customHeight="1">
      <c r="A1081" s="21" t="s">
        <v>6</v>
      </c>
      <c r="B1081" s="21" t="s">
        <v>541</v>
      </c>
      <c r="C1081" s="29">
        <v>700</v>
      </c>
      <c r="D1081" s="21" t="s">
        <v>28</v>
      </c>
      <c r="E1081" s="49">
        <v>485</v>
      </c>
      <c r="F1081" s="49">
        <v>339500</v>
      </c>
    </row>
    <row r="1082" spans="1:6" s="54" customFormat="1" ht="11.25">
      <c r="A1082" s="23" t="s">
        <v>6</v>
      </c>
      <c r="B1082" s="21" t="s">
        <v>74</v>
      </c>
      <c r="C1082" s="30">
        <v>70</v>
      </c>
      <c r="D1082" s="23" t="s">
        <v>28</v>
      </c>
      <c r="E1082" s="50">
        <v>298</v>
      </c>
      <c r="F1082" s="50">
        <v>20860</v>
      </c>
    </row>
    <row r="1083" spans="1:6" s="54" customFormat="1" ht="11.25">
      <c r="A1083" s="21" t="s">
        <v>6</v>
      </c>
      <c r="B1083" s="21" t="s">
        <v>542</v>
      </c>
      <c r="C1083" s="29">
        <v>140</v>
      </c>
      <c r="D1083" s="21" t="s">
        <v>28</v>
      </c>
      <c r="E1083" s="49">
        <v>187</v>
      </c>
      <c r="F1083" s="44">
        <v>26180</v>
      </c>
    </row>
    <row r="1084" spans="1:6" s="54" customFormat="1" ht="11.25">
      <c r="A1084" s="21" t="s">
        <v>6</v>
      </c>
      <c r="B1084" s="21" t="s">
        <v>168</v>
      </c>
      <c r="C1084" s="29">
        <v>14</v>
      </c>
      <c r="D1084" s="29" t="s">
        <v>543</v>
      </c>
      <c r="E1084" s="49">
        <v>1975</v>
      </c>
      <c r="F1084" s="49">
        <v>27650</v>
      </c>
    </row>
    <row r="1085" spans="1:6" s="54" customFormat="1" ht="11.25">
      <c r="A1085" s="21" t="s">
        <v>6</v>
      </c>
      <c r="B1085" s="21" t="s">
        <v>208</v>
      </c>
      <c r="C1085" s="29">
        <v>7</v>
      </c>
      <c r="D1085" s="21" t="s">
        <v>28</v>
      </c>
      <c r="E1085" s="49">
        <v>1040</v>
      </c>
      <c r="F1085" s="44">
        <v>7280</v>
      </c>
    </row>
    <row r="1086" spans="1:6" s="54" customFormat="1" ht="11.25">
      <c r="A1086" s="21" t="s">
        <v>6</v>
      </c>
      <c r="B1086" s="21" t="s">
        <v>243</v>
      </c>
      <c r="C1086" s="35">
        <v>8</v>
      </c>
      <c r="D1086" s="21" t="s">
        <v>237</v>
      </c>
      <c r="E1086" s="40">
        <v>6223</v>
      </c>
      <c r="F1086" s="44">
        <f t="shared" ref="F1086:F1100" si="4">C1086*E1086</f>
        <v>49784</v>
      </c>
    </row>
    <row r="1087" spans="1:6" s="54" customFormat="1" ht="11.25">
      <c r="A1087" s="21" t="s">
        <v>6</v>
      </c>
      <c r="B1087" s="21" t="s">
        <v>243</v>
      </c>
      <c r="C1087" s="35">
        <v>6</v>
      </c>
      <c r="D1087" s="21" t="s">
        <v>237</v>
      </c>
      <c r="E1087" s="40">
        <v>6223</v>
      </c>
      <c r="F1087" s="44">
        <f t="shared" si="4"/>
        <v>37338</v>
      </c>
    </row>
    <row r="1088" spans="1:6" s="54" customFormat="1" ht="11.25">
      <c r="A1088" s="21" t="s">
        <v>6</v>
      </c>
      <c r="B1088" s="21" t="s">
        <v>243</v>
      </c>
      <c r="C1088" s="35">
        <v>4</v>
      </c>
      <c r="D1088" s="21" t="s">
        <v>401</v>
      </c>
      <c r="E1088" s="40">
        <v>6223</v>
      </c>
      <c r="F1088" s="44">
        <f t="shared" si="4"/>
        <v>24892</v>
      </c>
    </row>
    <row r="1089" spans="1:6" s="54" customFormat="1" ht="11.25">
      <c r="A1089" s="21" t="s">
        <v>6</v>
      </c>
      <c r="B1089" s="21" t="s">
        <v>243</v>
      </c>
      <c r="C1089" s="35">
        <v>4</v>
      </c>
      <c r="D1089" s="21" t="s">
        <v>401</v>
      </c>
      <c r="E1089" s="40">
        <v>6223</v>
      </c>
      <c r="F1089" s="44">
        <f t="shared" si="4"/>
        <v>24892</v>
      </c>
    </row>
    <row r="1090" spans="1:6" s="54" customFormat="1" ht="11.25">
      <c r="A1090" s="21" t="s">
        <v>6</v>
      </c>
      <c r="B1090" s="21" t="s">
        <v>243</v>
      </c>
      <c r="C1090" s="35">
        <v>4</v>
      </c>
      <c r="D1090" s="21" t="s">
        <v>401</v>
      </c>
      <c r="E1090" s="40">
        <v>6223</v>
      </c>
      <c r="F1090" s="44">
        <f t="shared" si="4"/>
        <v>24892</v>
      </c>
    </row>
    <row r="1091" spans="1:6" s="54" customFormat="1" ht="11.25">
      <c r="A1091" s="21" t="s">
        <v>6</v>
      </c>
      <c r="B1091" s="21" t="s">
        <v>243</v>
      </c>
      <c r="C1091" s="35">
        <v>4</v>
      </c>
      <c r="D1091" s="21" t="s">
        <v>401</v>
      </c>
      <c r="E1091" s="40">
        <v>6223</v>
      </c>
      <c r="F1091" s="44">
        <f t="shared" si="4"/>
        <v>24892</v>
      </c>
    </row>
    <row r="1092" spans="1:6" s="54" customFormat="1" ht="11.25">
      <c r="A1092" s="21" t="s">
        <v>6</v>
      </c>
      <c r="B1092" s="21" t="s">
        <v>243</v>
      </c>
      <c r="C1092" s="35">
        <v>4</v>
      </c>
      <c r="D1092" s="21" t="s">
        <v>401</v>
      </c>
      <c r="E1092" s="40">
        <v>6223</v>
      </c>
      <c r="F1092" s="44">
        <f t="shared" si="4"/>
        <v>24892</v>
      </c>
    </row>
    <row r="1093" spans="1:6" s="54" customFormat="1" ht="11.25">
      <c r="A1093" s="21" t="s">
        <v>6</v>
      </c>
      <c r="B1093" s="21" t="s">
        <v>245</v>
      </c>
      <c r="C1093" s="35">
        <v>12</v>
      </c>
      <c r="D1093" s="21" t="s">
        <v>237</v>
      </c>
      <c r="E1093" s="40">
        <v>9050</v>
      </c>
      <c r="F1093" s="44">
        <f t="shared" si="4"/>
        <v>108600</v>
      </c>
    </row>
    <row r="1094" spans="1:6" s="54" customFormat="1" ht="11.25">
      <c r="A1094" s="21" t="s">
        <v>6</v>
      </c>
      <c r="B1094" s="21" t="s">
        <v>245</v>
      </c>
      <c r="C1094" s="35">
        <v>8</v>
      </c>
      <c r="D1094" s="21" t="s">
        <v>237</v>
      </c>
      <c r="E1094" s="40">
        <v>9050</v>
      </c>
      <c r="F1094" s="44">
        <f t="shared" si="4"/>
        <v>72400</v>
      </c>
    </row>
    <row r="1095" spans="1:6" s="54" customFormat="1" ht="11.25">
      <c r="A1095" s="21" t="s">
        <v>6</v>
      </c>
      <c r="B1095" s="21" t="s">
        <v>245</v>
      </c>
      <c r="C1095" s="35">
        <v>4</v>
      </c>
      <c r="D1095" s="21" t="s">
        <v>401</v>
      </c>
      <c r="E1095" s="40">
        <v>9050</v>
      </c>
      <c r="F1095" s="44">
        <f t="shared" si="4"/>
        <v>36200</v>
      </c>
    </row>
    <row r="1096" spans="1:6" s="54" customFormat="1" ht="11.25">
      <c r="A1096" s="21" t="s">
        <v>6</v>
      </c>
      <c r="B1096" s="21" t="s">
        <v>245</v>
      </c>
      <c r="C1096" s="35">
        <v>4</v>
      </c>
      <c r="D1096" s="21" t="s">
        <v>401</v>
      </c>
      <c r="E1096" s="40">
        <v>9050</v>
      </c>
      <c r="F1096" s="44">
        <f t="shared" si="4"/>
        <v>36200</v>
      </c>
    </row>
    <row r="1097" spans="1:6" s="54" customFormat="1" ht="11.25">
      <c r="A1097" s="21" t="s">
        <v>6</v>
      </c>
      <c r="B1097" s="21" t="s">
        <v>245</v>
      </c>
      <c r="C1097" s="35">
        <v>4</v>
      </c>
      <c r="D1097" s="21" t="s">
        <v>401</v>
      </c>
      <c r="E1097" s="40">
        <v>9050</v>
      </c>
      <c r="F1097" s="44">
        <f t="shared" si="4"/>
        <v>36200</v>
      </c>
    </row>
    <row r="1098" spans="1:6" s="54" customFormat="1" ht="11.25">
      <c r="A1098" s="21" t="s">
        <v>6</v>
      </c>
      <c r="B1098" s="21" t="s">
        <v>245</v>
      </c>
      <c r="C1098" s="35">
        <v>4</v>
      </c>
      <c r="D1098" s="21" t="s">
        <v>401</v>
      </c>
      <c r="E1098" s="40">
        <v>9050</v>
      </c>
      <c r="F1098" s="44">
        <f t="shared" si="4"/>
        <v>36200</v>
      </c>
    </row>
    <row r="1099" spans="1:6" s="54" customFormat="1" ht="11.25">
      <c r="A1099" s="21" t="s">
        <v>6</v>
      </c>
      <c r="B1099" s="21" t="s">
        <v>245</v>
      </c>
      <c r="C1099" s="35">
        <v>4</v>
      </c>
      <c r="D1099" s="21" t="s">
        <v>401</v>
      </c>
      <c r="E1099" s="40">
        <v>9050</v>
      </c>
      <c r="F1099" s="44">
        <f t="shared" si="4"/>
        <v>36200</v>
      </c>
    </row>
    <row r="1100" spans="1:6" s="54" customFormat="1" ht="11.25">
      <c r="A1100" s="21" t="s">
        <v>6</v>
      </c>
      <c r="B1100" s="21" t="s">
        <v>245</v>
      </c>
      <c r="C1100" s="35">
        <v>4</v>
      </c>
      <c r="D1100" s="21" t="s">
        <v>401</v>
      </c>
      <c r="E1100" s="40">
        <v>9050</v>
      </c>
      <c r="F1100" s="44">
        <f t="shared" si="4"/>
        <v>36200</v>
      </c>
    </row>
    <row r="1101" spans="1:6" s="54" customFormat="1" ht="11.25">
      <c r="A1101" s="21" t="s">
        <v>6</v>
      </c>
      <c r="B1101" s="21" t="s">
        <v>248</v>
      </c>
      <c r="C1101" s="35">
        <v>30</v>
      </c>
      <c r="D1101" s="21" t="s">
        <v>28</v>
      </c>
      <c r="E1101" s="40">
        <v>9171</v>
      </c>
      <c r="F1101" s="44">
        <v>275130</v>
      </c>
    </row>
    <row r="1102" spans="1:6" s="54" customFormat="1" ht="11.25">
      <c r="A1102" s="21" t="s">
        <v>6</v>
      </c>
      <c r="B1102" s="21" t="s">
        <v>544</v>
      </c>
      <c r="C1102" s="29">
        <v>7</v>
      </c>
      <c r="D1102" s="21" t="s">
        <v>28</v>
      </c>
      <c r="E1102" s="49">
        <v>3131</v>
      </c>
      <c r="F1102" s="49">
        <v>21917</v>
      </c>
    </row>
    <row r="1103" spans="1:6" s="54" customFormat="1" ht="11.25">
      <c r="A1103" s="21" t="s">
        <v>6</v>
      </c>
      <c r="B1103" s="21" t="s">
        <v>315</v>
      </c>
      <c r="C1103" s="29">
        <v>140</v>
      </c>
      <c r="D1103" s="21" t="s">
        <v>28</v>
      </c>
      <c r="E1103" s="49">
        <v>133</v>
      </c>
      <c r="F1103" s="44">
        <v>18620</v>
      </c>
    </row>
    <row r="1104" spans="1:6" s="54" customFormat="1" ht="11.25">
      <c r="A1104" s="21" t="s">
        <v>6</v>
      </c>
      <c r="B1104" s="21" t="s">
        <v>348</v>
      </c>
      <c r="C1104" s="29">
        <v>70</v>
      </c>
      <c r="D1104" s="21" t="s">
        <v>28</v>
      </c>
      <c r="E1104" s="49">
        <v>284</v>
      </c>
      <c r="F1104" s="49">
        <v>19880</v>
      </c>
    </row>
    <row r="1105" spans="1:6" s="54" customFormat="1" ht="11.25">
      <c r="A1105" s="21" t="s">
        <v>6</v>
      </c>
      <c r="B1105" s="21" t="s">
        <v>545</v>
      </c>
      <c r="C1105" s="35">
        <v>1</v>
      </c>
      <c r="D1105" s="21" t="s">
        <v>24</v>
      </c>
      <c r="E1105" s="40">
        <v>549006</v>
      </c>
      <c r="F1105" s="44">
        <f t="shared" ref="F1105:F1140" si="5">C1105*E1105</f>
        <v>549006</v>
      </c>
    </row>
    <row r="1106" spans="1:6" s="54" customFormat="1" ht="11.25">
      <c r="A1106" s="21" t="s">
        <v>6</v>
      </c>
      <c r="B1106" s="21" t="s">
        <v>545</v>
      </c>
      <c r="C1106" s="35">
        <v>1</v>
      </c>
      <c r="D1106" s="21" t="s">
        <v>24</v>
      </c>
      <c r="E1106" s="40">
        <v>549006</v>
      </c>
      <c r="F1106" s="44">
        <f t="shared" si="5"/>
        <v>549006</v>
      </c>
    </row>
    <row r="1107" spans="1:6" s="54" customFormat="1" ht="11.25">
      <c r="A1107" s="21" t="s">
        <v>6</v>
      </c>
      <c r="B1107" s="21" t="s">
        <v>545</v>
      </c>
      <c r="C1107" s="35">
        <v>1</v>
      </c>
      <c r="D1107" s="21" t="s">
        <v>394</v>
      </c>
      <c r="E1107" s="40">
        <v>549006</v>
      </c>
      <c r="F1107" s="44">
        <f t="shared" si="5"/>
        <v>549006</v>
      </c>
    </row>
    <row r="1108" spans="1:6" s="54" customFormat="1" ht="11.25">
      <c r="A1108" s="21" t="s">
        <v>6</v>
      </c>
      <c r="B1108" s="21" t="s">
        <v>545</v>
      </c>
      <c r="C1108" s="35">
        <v>1</v>
      </c>
      <c r="D1108" s="21" t="s">
        <v>394</v>
      </c>
      <c r="E1108" s="40">
        <v>549006</v>
      </c>
      <c r="F1108" s="44">
        <f t="shared" si="5"/>
        <v>549006</v>
      </c>
    </row>
    <row r="1109" spans="1:6" s="54" customFormat="1" ht="11.25">
      <c r="A1109" s="21" t="s">
        <v>6</v>
      </c>
      <c r="B1109" s="21" t="s">
        <v>545</v>
      </c>
      <c r="C1109" s="35">
        <v>1</v>
      </c>
      <c r="D1109" s="21" t="s">
        <v>394</v>
      </c>
      <c r="E1109" s="40">
        <v>549006</v>
      </c>
      <c r="F1109" s="44">
        <f t="shared" si="5"/>
        <v>549006</v>
      </c>
    </row>
    <row r="1110" spans="1:6" s="54" customFormat="1" ht="11.25">
      <c r="A1110" s="21" t="s">
        <v>6</v>
      </c>
      <c r="B1110" s="21" t="s">
        <v>545</v>
      </c>
      <c r="C1110" s="35">
        <v>1</v>
      </c>
      <c r="D1110" s="21" t="s">
        <v>394</v>
      </c>
      <c r="E1110" s="40">
        <v>549006</v>
      </c>
      <c r="F1110" s="44">
        <f t="shared" si="5"/>
        <v>549006</v>
      </c>
    </row>
    <row r="1111" spans="1:6" s="54" customFormat="1" ht="11.25">
      <c r="A1111" s="21" t="s">
        <v>6</v>
      </c>
      <c r="B1111" s="21" t="s">
        <v>365</v>
      </c>
      <c r="C1111" s="35">
        <v>1</v>
      </c>
      <c r="D1111" s="21" t="s">
        <v>394</v>
      </c>
      <c r="E1111" s="40">
        <v>538462</v>
      </c>
      <c r="F1111" s="44">
        <f t="shared" si="5"/>
        <v>538462</v>
      </c>
    </row>
    <row r="1112" spans="1:6" s="54" customFormat="1" ht="11.25">
      <c r="A1112" s="21" t="s">
        <v>6</v>
      </c>
      <c r="B1112" s="21" t="s">
        <v>510</v>
      </c>
      <c r="C1112" s="35">
        <v>1</v>
      </c>
      <c r="D1112" s="21" t="s">
        <v>9</v>
      </c>
      <c r="E1112" s="22">
        <v>3960000</v>
      </c>
      <c r="F1112" s="44">
        <f t="shared" si="5"/>
        <v>3960000</v>
      </c>
    </row>
    <row r="1113" spans="1:6" s="54" customFormat="1" ht="11.25">
      <c r="A1113" s="21" t="s">
        <v>6</v>
      </c>
      <c r="B1113" s="21" t="s">
        <v>510</v>
      </c>
      <c r="C1113" s="35">
        <v>1</v>
      </c>
      <c r="D1113" s="21" t="s">
        <v>9</v>
      </c>
      <c r="E1113" s="22">
        <v>3960000</v>
      </c>
      <c r="F1113" s="44">
        <f t="shared" si="5"/>
        <v>3960000</v>
      </c>
    </row>
    <row r="1114" spans="1:6" s="54" customFormat="1" ht="11.25">
      <c r="A1114" s="25" t="s">
        <v>6</v>
      </c>
      <c r="B1114" s="21" t="s">
        <v>231</v>
      </c>
      <c r="C1114" s="38">
        <v>1400</v>
      </c>
      <c r="D1114" s="25" t="s">
        <v>394</v>
      </c>
      <c r="E1114" s="26">
        <v>100</v>
      </c>
      <c r="F1114" s="46">
        <f t="shared" si="5"/>
        <v>140000</v>
      </c>
    </row>
    <row r="1115" spans="1:6" s="54" customFormat="1" ht="11.25">
      <c r="A1115" s="21" t="s">
        <v>6</v>
      </c>
      <c r="B1115" s="21" t="s">
        <v>226</v>
      </c>
      <c r="C1115" s="35">
        <v>800</v>
      </c>
      <c r="D1115" s="21" t="s">
        <v>394</v>
      </c>
      <c r="E1115" s="22">
        <v>100</v>
      </c>
      <c r="F1115" s="44">
        <f t="shared" si="5"/>
        <v>80000</v>
      </c>
    </row>
    <row r="1116" spans="1:6" s="54" customFormat="1" ht="11.25">
      <c r="A1116" s="21" t="s">
        <v>6</v>
      </c>
      <c r="B1116" s="21" t="s">
        <v>226</v>
      </c>
      <c r="C1116" s="35">
        <v>600</v>
      </c>
      <c r="D1116" s="21" t="s">
        <v>394</v>
      </c>
      <c r="E1116" s="22">
        <v>100</v>
      </c>
      <c r="F1116" s="44">
        <f t="shared" si="5"/>
        <v>60000</v>
      </c>
    </row>
    <row r="1117" spans="1:6" s="54" customFormat="1" ht="11.25">
      <c r="A1117" s="21" t="s">
        <v>6</v>
      </c>
      <c r="B1117" s="21" t="s">
        <v>226</v>
      </c>
      <c r="C1117" s="35">
        <v>600</v>
      </c>
      <c r="D1117" s="21" t="s">
        <v>394</v>
      </c>
      <c r="E1117" s="22">
        <v>100</v>
      </c>
      <c r="F1117" s="44">
        <f t="shared" si="5"/>
        <v>60000</v>
      </c>
    </row>
    <row r="1118" spans="1:6" s="54" customFormat="1" ht="11.25">
      <c r="A1118" s="21" t="s">
        <v>6</v>
      </c>
      <c r="B1118" s="21" t="s">
        <v>226</v>
      </c>
      <c r="C1118" s="35">
        <v>600</v>
      </c>
      <c r="D1118" s="21" t="s">
        <v>394</v>
      </c>
      <c r="E1118" s="22">
        <v>100</v>
      </c>
      <c r="F1118" s="44">
        <f t="shared" si="5"/>
        <v>60000</v>
      </c>
    </row>
    <row r="1119" spans="1:6" s="54" customFormat="1" ht="11.25">
      <c r="A1119" s="21" t="s">
        <v>6</v>
      </c>
      <c r="B1119" s="21" t="s">
        <v>226</v>
      </c>
      <c r="C1119" s="35">
        <v>600</v>
      </c>
      <c r="D1119" s="21" t="s">
        <v>394</v>
      </c>
      <c r="E1119" s="22">
        <v>100</v>
      </c>
      <c r="F1119" s="44">
        <f t="shared" si="5"/>
        <v>60000</v>
      </c>
    </row>
    <row r="1120" spans="1:6" s="54" customFormat="1" ht="11.25">
      <c r="A1120" s="21" t="s">
        <v>6</v>
      </c>
      <c r="B1120" s="21" t="s">
        <v>81</v>
      </c>
      <c r="C1120" s="35">
        <v>1</v>
      </c>
      <c r="D1120" s="21" t="s">
        <v>9</v>
      </c>
      <c r="E1120" s="22">
        <v>2000000</v>
      </c>
      <c r="F1120" s="44">
        <f t="shared" si="5"/>
        <v>2000000</v>
      </c>
    </row>
    <row r="1121" spans="1:6" s="54" customFormat="1" ht="11.25">
      <c r="A1121" s="21" t="s">
        <v>6</v>
      </c>
      <c r="B1121" s="21" t="s">
        <v>546</v>
      </c>
      <c r="C1121" s="35">
        <v>1</v>
      </c>
      <c r="D1121" s="21" t="s">
        <v>9</v>
      </c>
      <c r="E1121" s="22">
        <v>769231</v>
      </c>
      <c r="F1121" s="44">
        <f t="shared" si="5"/>
        <v>769231</v>
      </c>
    </row>
    <row r="1122" spans="1:6" s="54" customFormat="1" ht="11.25">
      <c r="A1122" s="21" t="s">
        <v>6</v>
      </c>
      <c r="B1122" s="21" t="s">
        <v>547</v>
      </c>
      <c r="C1122" s="35">
        <v>1</v>
      </c>
      <c r="D1122" s="21" t="s">
        <v>9</v>
      </c>
      <c r="E1122" s="22">
        <v>1100000</v>
      </c>
      <c r="F1122" s="44">
        <f t="shared" si="5"/>
        <v>1100000</v>
      </c>
    </row>
    <row r="1123" spans="1:6" s="54" customFormat="1" ht="11.25">
      <c r="A1123" s="21" t="s">
        <v>6</v>
      </c>
      <c r="B1123" s="21" t="s">
        <v>232</v>
      </c>
      <c r="C1123" s="35">
        <v>1</v>
      </c>
      <c r="D1123" s="21" t="s">
        <v>9</v>
      </c>
      <c r="E1123" s="22">
        <v>252000</v>
      </c>
      <c r="F1123" s="44">
        <f t="shared" si="5"/>
        <v>252000</v>
      </c>
    </row>
    <row r="1124" spans="1:6" s="54" customFormat="1" ht="11.25">
      <c r="A1124" s="21" t="s">
        <v>6</v>
      </c>
      <c r="B1124" s="21" t="s">
        <v>232</v>
      </c>
      <c r="C1124" s="35">
        <v>1</v>
      </c>
      <c r="D1124" s="21" t="s">
        <v>9</v>
      </c>
      <c r="E1124" s="22">
        <v>1065000</v>
      </c>
      <c r="F1124" s="44">
        <f t="shared" si="5"/>
        <v>1065000</v>
      </c>
    </row>
    <row r="1125" spans="1:6" s="54" customFormat="1" ht="11.25">
      <c r="A1125" s="21" t="s">
        <v>6</v>
      </c>
      <c r="B1125" s="21" t="s">
        <v>232</v>
      </c>
      <c r="C1125" s="35">
        <v>1</v>
      </c>
      <c r="D1125" s="21" t="s">
        <v>9</v>
      </c>
      <c r="E1125" s="22">
        <v>732000</v>
      </c>
      <c r="F1125" s="44">
        <f t="shared" si="5"/>
        <v>732000</v>
      </c>
    </row>
    <row r="1126" spans="1:6" s="54" customFormat="1" ht="11.25">
      <c r="A1126" s="21" t="s">
        <v>6</v>
      </c>
      <c r="B1126" s="21" t="s">
        <v>232</v>
      </c>
      <c r="C1126" s="35">
        <v>1</v>
      </c>
      <c r="D1126" s="21" t="s">
        <v>9</v>
      </c>
      <c r="E1126" s="22">
        <v>1221000</v>
      </c>
      <c r="F1126" s="44">
        <f t="shared" si="5"/>
        <v>1221000</v>
      </c>
    </row>
    <row r="1127" spans="1:6" s="54" customFormat="1" ht="11.25">
      <c r="A1127" s="21" t="s">
        <v>6</v>
      </c>
      <c r="B1127" s="21" t="s">
        <v>232</v>
      </c>
      <c r="C1127" s="35">
        <v>1</v>
      </c>
      <c r="D1127" s="21" t="s">
        <v>9</v>
      </c>
      <c r="E1127" s="22">
        <v>315000</v>
      </c>
      <c r="F1127" s="44">
        <f t="shared" si="5"/>
        <v>315000</v>
      </c>
    </row>
    <row r="1128" spans="1:6" s="54" customFormat="1" ht="11.25">
      <c r="A1128" s="21" t="s">
        <v>6</v>
      </c>
      <c r="B1128" s="21" t="s">
        <v>232</v>
      </c>
      <c r="C1128" s="35">
        <v>1</v>
      </c>
      <c r="D1128" s="21" t="s">
        <v>9</v>
      </c>
      <c r="E1128" s="22">
        <v>1562000</v>
      </c>
      <c r="F1128" s="44">
        <f t="shared" si="5"/>
        <v>1562000</v>
      </c>
    </row>
    <row r="1129" spans="1:6" s="54" customFormat="1" ht="11.25">
      <c r="A1129" s="21" t="s">
        <v>6</v>
      </c>
      <c r="B1129" s="21" t="s">
        <v>57</v>
      </c>
      <c r="C1129" s="35">
        <v>50</v>
      </c>
      <c r="D1129" s="21" t="s">
        <v>24</v>
      </c>
      <c r="E1129" s="40">
        <v>1634</v>
      </c>
      <c r="F1129" s="44">
        <f t="shared" si="5"/>
        <v>81700</v>
      </c>
    </row>
    <row r="1130" spans="1:6" s="54" customFormat="1" ht="11.25">
      <c r="A1130" s="21" t="s">
        <v>6</v>
      </c>
      <c r="B1130" s="21" t="s">
        <v>541</v>
      </c>
      <c r="C1130" s="35">
        <v>100</v>
      </c>
      <c r="D1130" s="21" t="s">
        <v>24</v>
      </c>
      <c r="E1130" s="40">
        <v>216</v>
      </c>
      <c r="F1130" s="44">
        <f t="shared" si="5"/>
        <v>21600</v>
      </c>
    </row>
    <row r="1131" spans="1:6" s="54" customFormat="1" ht="11.25">
      <c r="A1131" s="21" t="s">
        <v>6</v>
      </c>
      <c r="B1131" s="21" t="s">
        <v>85</v>
      </c>
      <c r="C1131" s="35">
        <v>100</v>
      </c>
      <c r="D1131" s="21" t="s">
        <v>24</v>
      </c>
      <c r="E1131" s="40">
        <v>111</v>
      </c>
      <c r="F1131" s="44">
        <f t="shared" si="5"/>
        <v>11100</v>
      </c>
    </row>
    <row r="1132" spans="1:6" s="54" customFormat="1" ht="11.25">
      <c r="A1132" s="21" t="s">
        <v>6</v>
      </c>
      <c r="B1132" s="21" t="s">
        <v>113</v>
      </c>
      <c r="C1132" s="35">
        <v>3</v>
      </c>
      <c r="D1132" s="21" t="s">
        <v>24</v>
      </c>
      <c r="E1132" s="40">
        <v>8310</v>
      </c>
      <c r="F1132" s="44">
        <f t="shared" si="5"/>
        <v>24930</v>
      </c>
    </row>
    <row r="1133" spans="1:6" s="54" customFormat="1" ht="11.25">
      <c r="A1133" s="21" t="s">
        <v>6</v>
      </c>
      <c r="B1133" s="21" t="s">
        <v>146</v>
      </c>
      <c r="C1133" s="35">
        <v>50</v>
      </c>
      <c r="D1133" s="21" t="s">
        <v>24</v>
      </c>
      <c r="E1133" s="40">
        <v>1443</v>
      </c>
      <c r="F1133" s="44">
        <f t="shared" si="5"/>
        <v>72150</v>
      </c>
    </row>
    <row r="1134" spans="1:6" s="54" customFormat="1" ht="11.25">
      <c r="A1134" s="21" t="s">
        <v>6</v>
      </c>
      <c r="B1134" s="21" t="s">
        <v>183</v>
      </c>
      <c r="C1134" s="35">
        <v>50</v>
      </c>
      <c r="D1134" s="21" t="s">
        <v>24</v>
      </c>
      <c r="E1134" s="40">
        <v>385</v>
      </c>
      <c r="F1134" s="44">
        <f t="shared" si="5"/>
        <v>19250</v>
      </c>
    </row>
    <row r="1135" spans="1:6" s="54" customFormat="1" ht="11.25">
      <c r="A1135" s="21" t="s">
        <v>6</v>
      </c>
      <c r="B1135" s="21" t="s">
        <v>200</v>
      </c>
      <c r="C1135" s="35">
        <v>20</v>
      </c>
      <c r="D1135" s="21" t="s">
        <v>24</v>
      </c>
      <c r="E1135" s="40">
        <v>649</v>
      </c>
      <c r="F1135" s="44">
        <f t="shared" si="5"/>
        <v>12980</v>
      </c>
    </row>
    <row r="1136" spans="1:6" s="54" customFormat="1" ht="11.25">
      <c r="A1136" s="21" t="s">
        <v>6</v>
      </c>
      <c r="B1136" s="21" t="s">
        <v>208</v>
      </c>
      <c r="C1136" s="35">
        <v>30</v>
      </c>
      <c r="D1136" s="21" t="s">
        <v>24</v>
      </c>
      <c r="E1136" s="40">
        <v>675</v>
      </c>
      <c r="F1136" s="44">
        <f t="shared" si="5"/>
        <v>20250</v>
      </c>
    </row>
    <row r="1137" spans="1:6" s="54" customFormat="1" ht="11.25">
      <c r="A1137" s="21" t="s">
        <v>6</v>
      </c>
      <c r="B1137" s="21" t="s">
        <v>243</v>
      </c>
      <c r="C1137" s="35">
        <v>20</v>
      </c>
      <c r="D1137" s="21" t="s">
        <v>237</v>
      </c>
      <c r="E1137" s="40">
        <v>6223</v>
      </c>
      <c r="F1137" s="44">
        <f t="shared" si="5"/>
        <v>124460</v>
      </c>
    </row>
    <row r="1138" spans="1:6" s="54" customFormat="1" ht="11.25">
      <c r="A1138" s="21" t="s">
        <v>6</v>
      </c>
      <c r="B1138" s="21" t="s">
        <v>295</v>
      </c>
      <c r="C1138" s="35">
        <v>2</v>
      </c>
      <c r="D1138" s="21" t="s">
        <v>109</v>
      </c>
      <c r="E1138" s="40">
        <v>10776</v>
      </c>
      <c r="F1138" s="44">
        <f t="shared" si="5"/>
        <v>21552</v>
      </c>
    </row>
    <row r="1139" spans="1:6" s="54" customFormat="1" ht="11.25">
      <c r="A1139" s="21" t="s">
        <v>6</v>
      </c>
      <c r="B1139" s="21" t="s">
        <v>315</v>
      </c>
      <c r="C1139" s="35">
        <v>100</v>
      </c>
      <c r="D1139" s="21" t="s">
        <v>24</v>
      </c>
      <c r="E1139" s="40">
        <v>58</v>
      </c>
      <c r="F1139" s="44">
        <f t="shared" si="5"/>
        <v>5800</v>
      </c>
    </row>
    <row r="1140" spans="1:6" s="54" customFormat="1" ht="11.25">
      <c r="A1140" s="21" t="s">
        <v>6</v>
      </c>
      <c r="B1140" s="21" t="s">
        <v>548</v>
      </c>
      <c r="C1140" s="35">
        <v>2</v>
      </c>
      <c r="D1140" s="21" t="s">
        <v>24</v>
      </c>
      <c r="E1140" s="40">
        <v>136539</v>
      </c>
      <c r="F1140" s="44">
        <f t="shared" si="5"/>
        <v>273078</v>
      </c>
    </row>
    <row r="1141" spans="1:6" s="54" customFormat="1" ht="11.25">
      <c r="A1141" s="21" t="s">
        <v>6</v>
      </c>
      <c r="B1141" s="21" t="s">
        <v>298</v>
      </c>
      <c r="C1141" s="35">
        <v>1</v>
      </c>
      <c r="D1141" s="21" t="s">
        <v>9</v>
      </c>
      <c r="E1141" s="22">
        <v>2000000</v>
      </c>
      <c r="F1141" s="44">
        <v>2000000</v>
      </c>
    </row>
    <row r="1142" spans="1:6" s="54" customFormat="1" ht="11.25">
      <c r="A1142" s="21" t="s">
        <v>6</v>
      </c>
      <c r="B1142" s="21" t="s">
        <v>298</v>
      </c>
      <c r="C1142" s="35">
        <v>1</v>
      </c>
      <c r="D1142" s="21" t="s">
        <v>9</v>
      </c>
      <c r="E1142" s="22">
        <v>2000000</v>
      </c>
      <c r="F1142" s="44">
        <v>2000000</v>
      </c>
    </row>
    <row r="1143" spans="1:6" s="54" customFormat="1" ht="11.25">
      <c r="A1143" s="21" t="s">
        <v>6</v>
      </c>
      <c r="B1143" s="21" t="s">
        <v>298</v>
      </c>
      <c r="C1143" s="35">
        <v>1</v>
      </c>
      <c r="D1143" s="21" t="s">
        <v>9</v>
      </c>
      <c r="E1143" s="22">
        <v>2000000</v>
      </c>
      <c r="F1143" s="44">
        <v>2000000</v>
      </c>
    </row>
    <row r="1144" spans="1:6" s="54" customFormat="1" ht="11.25">
      <c r="A1144" s="21" t="s">
        <v>6</v>
      </c>
      <c r="B1144" s="21" t="s">
        <v>298</v>
      </c>
      <c r="C1144" s="35">
        <v>1</v>
      </c>
      <c r="D1144" s="21" t="s">
        <v>9</v>
      </c>
      <c r="E1144" s="22">
        <v>2000000</v>
      </c>
      <c r="F1144" s="44">
        <v>2000000</v>
      </c>
    </row>
    <row r="1145" spans="1:6" s="54" customFormat="1" ht="11.25">
      <c r="A1145" s="21" t="s">
        <v>6</v>
      </c>
      <c r="B1145" s="21" t="s">
        <v>298</v>
      </c>
      <c r="C1145" s="35">
        <v>1</v>
      </c>
      <c r="D1145" s="21" t="s">
        <v>9</v>
      </c>
      <c r="E1145" s="22">
        <v>2000000</v>
      </c>
      <c r="F1145" s="44">
        <v>2000000</v>
      </c>
    </row>
    <row r="1146" spans="1:6" s="54" customFormat="1" ht="11.25">
      <c r="A1146" s="21" t="s">
        <v>6</v>
      </c>
      <c r="B1146" s="21" t="s">
        <v>298</v>
      </c>
      <c r="C1146" s="35">
        <v>1</v>
      </c>
      <c r="D1146" s="21" t="s">
        <v>9</v>
      </c>
      <c r="E1146" s="22">
        <v>2000000</v>
      </c>
      <c r="F1146" s="44">
        <v>2000000</v>
      </c>
    </row>
    <row r="1147" spans="1:6" s="54" customFormat="1" ht="11.25">
      <c r="A1147" s="21" t="s">
        <v>6</v>
      </c>
      <c r="B1147" s="21" t="s">
        <v>298</v>
      </c>
      <c r="C1147" s="35">
        <v>1</v>
      </c>
      <c r="D1147" s="21" t="s">
        <v>9</v>
      </c>
      <c r="E1147" s="22">
        <v>2000000</v>
      </c>
      <c r="F1147" s="44">
        <v>2000000</v>
      </c>
    </row>
    <row r="1148" spans="1:6" s="54" customFormat="1" ht="11.25">
      <c r="A1148" s="21" t="s">
        <v>6</v>
      </c>
      <c r="B1148" s="21" t="s">
        <v>298</v>
      </c>
      <c r="C1148" s="35">
        <v>1</v>
      </c>
      <c r="D1148" s="21" t="s">
        <v>9</v>
      </c>
      <c r="E1148" s="22">
        <v>2000000</v>
      </c>
      <c r="F1148" s="44">
        <v>2000000</v>
      </c>
    </row>
    <row r="1149" spans="1:6" s="54" customFormat="1" ht="11.25">
      <c r="A1149" s="21" t="s">
        <v>6</v>
      </c>
      <c r="B1149" s="21" t="s">
        <v>549</v>
      </c>
      <c r="C1149" s="35">
        <v>1</v>
      </c>
      <c r="D1149" s="21" t="s">
        <v>9</v>
      </c>
      <c r="E1149" s="22">
        <v>1000000</v>
      </c>
      <c r="F1149" s="44">
        <v>1000000</v>
      </c>
    </row>
    <row r="1150" spans="1:6" s="54" customFormat="1" ht="11.25">
      <c r="A1150" s="21" t="s">
        <v>6</v>
      </c>
      <c r="B1150" s="21" t="s">
        <v>549</v>
      </c>
      <c r="C1150" s="35">
        <v>1</v>
      </c>
      <c r="D1150" s="21" t="s">
        <v>9</v>
      </c>
      <c r="E1150" s="41">
        <v>383886</v>
      </c>
      <c r="F1150" s="41">
        <f>+C1150*E1150</f>
        <v>383886</v>
      </c>
    </row>
    <row r="1151" spans="1:6" s="54" customFormat="1" ht="11.25">
      <c r="A1151" s="21" t="s">
        <v>6</v>
      </c>
      <c r="B1151" s="21" t="s">
        <v>549</v>
      </c>
      <c r="C1151" s="35">
        <v>1</v>
      </c>
      <c r="D1151" s="21" t="s">
        <v>9</v>
      </c>
      <c r="E1151" s="41">
        <v>447144</v>
      </c>
      <c r="F1151" s="41">
        <f>+C1151*E1151</f>
        <v>447144</v>
      </c>
    </row>
    <row r="1152" spans="1:6" s="54" customFormat="1" ht="11.25">
      <c r="A1152" s="21" t="s">
        <v>6</v>
      </c>
      <c r="B1152" s="21" t="s">
        <v>232</v>
      </c>
      <c r="C1152" s="35">
        <v>1</v>
      </c>
      <c r="D1152" s="21" t="s">
        <v>9</v>
      </c>
      <c r="E1152" s="22">
        <v>360000</v>
      </c>
      <c r="F1152" s="44">
        <f>C1152*E1152</f>
        <v>360000</v>
      </c>
    </row>
    <row r="1153" spans="1:6" s="54" customFormat="1" ht="11.25">
      <c r="A1153" s="21" t="s">
        <v>6</v>
      </c>
      <c r="B1153" s="21" t="s">
        <v>232</v>
      </c>
      <c r="C1153" s="35">
        <v>1</v>
      </c>
      <c r="D1153" s="21" t="s">
        <v>9</v>
      </c>
      <c r="E1153" s="41">
        <v>22500</v>
      </c>
      <c r="F1153" s="41">
        <f>+C1153*E1153</f>
        <v>22500</v>
      </c>
    </row>
    <row r="1154" spans="1:6" s="54" customFormat="1" ht="11.25">
      <c r="A1154" s="21" t="s">
        <v>6</v>
      </c>
      <c r="B1154" s="21" t="s">
        <v>232</v>
      </c>
      <c r="C1154" s="35">
        <v>1</v>
      </c>
      <c r="D1154" s="21" t="s">
        <v>9</v>
      </c>
      <c r="E1154" s="41">
        <v>52500</v>
      </c>
      <c r="F1154" s="41">
        <f>+C1154*E1154</f>
        <v>52500</v>
      </c>
    </row>
    <row r="1155" spans="1:6" s="54" customFormat="1" ht="11.25">
      <c r="A1155" s="21" t="s">
        <v>6</v>
      </c>
      <c r="B1155" s="21" t="s">
        <v>232</v>
      </c>
      <c r="C1155" s="35">
        <v>1</v>
      </c>
      <c r="D1155" s="21" t="s">
        <v>9</v>
      </c>
      <c r="E1155" s="41">
        <v>37500</v>
      </c>
      <c r="F1155" s="41">
        <f>+C1155*E1155</f>
        <v>37500</v>
      </c>
    </row>
    <row r="1156" spans="1:6" s="54" customFormat="1" ht="11.25">
      <c r="A1156" s="21" t="s">
        <v>6</v>
      </c>
      <c r="B1156" s="21" t="s">
        <v>232</v>
      </c>
      <c r="C1156" s="35">
        <v>1</v>
      </c>
      <c r="D1156" s="21" t="s">
        <v>9</v>
      </c>
      <c r="E1156" s="22">
        <v>564000</v>
      </c>
      <c r="F1156" s="44">
        <f>C1156*E1156</f>
        <v>564000</v>
      </c>
    </row>
    <row r="1157" spans="1:6" s="54" customFormat="1" ht="11.25">
      <c r="A1157" s="21" t="s">
        <v>6</v>
      </c>
      <c r="B1157" s="21"/>
      <c r="C1157" s="35">
        <v>1</v>
      </c>
      <c r="D1157" s="21" t="s">
        <v>9</v>
      </c>
      <c r="E1157" s="41">
        <v>1628622</v>
      </c>
      <c r="F1157" s="41">
        <f>+C1157*E1157</f>
        <v>1628622</v>
      </c>
    </row>
    <row r="1158" spans="1:6" s="54" customFormat="1" ht="11.25">
      <c r="A1158" s="21" t="s">
        <v>6</v>
      </c>
      <c r="B1158" s="21" t="s">
        <v>232</v>
      </c>
      <c r="C1158" s="35">
        <v>1</v>
      </c>
      <c r="D1158" s="21" t="s">
        <v>9</v>
      </c>
      <c r="E1158" s="22">
        <v>30000</v>
      </c>
      <c r="F1158" s="44">
        <v>30000</v>
      </c>
    </row>
    <row r="1159" spans="1:6" s="54" customFormat="1" ht="11.25">
      <c r="A1159" s="21" t="s">
        <v>6</v>
      </c>
      <c r="B1159" s="21" t="s">
        <v>232</v>
      </c>
      <c r="C1159" s="35">
        <v>1</v>
      </c>
      <c r="D1159" s="21" t="s">
        <v>9</v>
      </c>
      <c r="E1159" s="22">
        <v>30000</v>
      </c>
      <c r="F1159" s="44">
        <v>30000</v>
      </c>
    </row>
    <row r="1160" spans="1:6" s="54" customFormat="1" ht="11.25">
      <c r="A1160" s="21" t="s">
        <v>6</v>
      </c>
      <c r="B1160" s="21" t="s">
        <v>232</v>
      </c>
      <c r="C1160" s="35">
        <v>1</v>
      </c>
      <c r="D1160" s="21" t="s">
        <v>9</v>
      </c>
      <c r="E1160" s="22">
        <v>75000</v>
      </c>
      <c r="F1160" s="44">
        <v>75000</v>
      </c>
    </row>
    <row r="1161" spans="1:6" s="54" customFormat="1" ht="11.25">
      <c r="A1161" s="21" t="s">
        <v>6</v>
      </c>
      <c r="B1161" s="21" t="s">
        <v>232</v>
      </c>
      <c r="C1161" s="35">
        <v>1</v>
      </c>
      <c r="D1161" s="21" t="s">
        <v>9</v>
      </c>
      <c r="E1161" s="22">
        <v>200000</v>
      </c>
      <c r="F1161" s="44">
        <v>200000</v>
      </c>
    </row>
    <row r="1162" spans="1:6" s="54" customFormat="1" ht="11.25">
      <c r="A1162" s="21" t="s">
        <v>6</v>
      </c>
      <c r="B1162" s="21" t="s">
        <v>232</v>
      </c>
      <c r="C1162" s="35">
        <v>1</v>
      </c>
      <c r="D1162" s="21" t="s">
        <v>9</v>
      </c>
      <c r="E1162" s="22">
        <v>60000</v>
      </c>
      <c r="F1162" s="44">
        <v>60000</v>
      </c>
    </row>
    <row r="1163" spans="1:6" s="54" customFormat="1" ht="11.25">
      <c r="A1163" s="21" t="s">
        <v>6</v>
      </c>
      <c r="B1163" s="21" t="s">
        <v>232</v>
      </c>
      <c r="C1163" s="35">
        <v>1</v>
      </c>
      <c r="D1163" s="21" t="s">
        <v>9</v>
      </c>
      <c r="E1163" s="22">
        <v>100000</v>
      </c>
      <c r="F1163" s="44">
        <v>100000</v>
      </c>
    </row>
    <row r="1164" spans="1:6" s="54" customFormat="1" ht="11.25">
      <c r="A1164" s="21" t="s">
        <v>6</v>
      </c>
      <c r="B1164" s="21" t="s">
        <v>232</v>
      </c>
      <c r="C1164" s="35">
        <v>1</v>
      </c>
      <c r="D1164" s="21" t="s">
        <v>9</v>
      </c>
      <c r="E1164" s="22">
        <v>60000</v>
      </c>
      <c r="F1164" s="44">
        <v>60000</v>
      </c>
    </row>
    <row r="1165" spans="1:6" s="54" customFormat="1" ht="11.25">
      <c r="A1165" s="21" t="s">
        <v>6</v>
      </c>
      <c r="B1165" s="21" t="s">
        <v>232</v>
      </c>
      <c r="C1165" s="35">
        <v>1</v>
      </c>
      <c r="D1165" s="21" t="s">
        <v>9</v>
      </c>
      <c r="E1165" s="22">
        <v>30000</v>
      </c>
      <c r="F1165" s="44">
        <v>30000</v>
      </c>
    </row>
    <row r="1166" spans="1:6" s="54" customFormat="1" ht="11.25">
      <c r="A1166" s="21" t="s">
        <v>6</v>
      </c>
      <c r="B1166" s="21" t="s">
        <v>232</v>
      </c>
      <c r="C1166" s="35">
        <v>1</v>
      </c>
      <c r="D1166" s="21" t="s">
        <v>9</v>
      </c>
      <c r="E1166" s="22">
        <v>780000</v>
      </c>
      <c r="F1166" s="44">
        <v>780000</v>
      </c>
    </row>
    <row r="1167" spans="1:6" s="54" customFormat="1" ht="11.25">
      <c r="A1167" s="21" t="s">
        <v>6</v>
      </c>
      <c r="B1167" s="21" t="s">
        <v>232</v>
      </c>
      <c r="C1167" s="35">
        <v>1</v>
      </c>
      <c r="D1167" s="21" t="s">
        <v>9</v>
      </c>
      <c r="E1167" s="22">
        <v>324000</v>
      </c>
      <c r="F1167" s="44">
        <v>324000</v>
      </c>
    </row>
    <row r="1168" spans="1:6" s="54" customFormat="1" ht="11.25">
      <c r="A1168" s="21" t="s">
        <v>6</v>
      </c>
      <c r="B1168" s="21" t="s">
        <v>232</v>
      </c>
      <c r="C1168" s="35">
        <v>1</v>
      </c>
      <c r="D1168" s="21" t="s">
        <v>9</v>
      </c>
      <c r="E1168" s="22">
        <v>252000</v>
      </c>
      <c r="F1168" s="44">
        <v>252000</v>
      </c>
    </row>
    <row r="1169" spans="1:6" s="54" customFormat="1" ht="11.25">
      <c r="A1169" s="21" t="s">
        <v>6</v>
      </c>
      <c r="B1169" s="21" t="s">
        <v>232</v>
      </c>
      <c r="C1169" s="35">
        <v>1</v>
      </c>
      <c r="D1169" s="21" t="s">
        <v>9</v>
      </c>
      <c r="E1169" s="22">
        <v>60000</v>
      </c>
      <c r="F1169" s="44">
        <v>60000</v>
      </c>
    </row>
    <row r="1170" spans="1:6" s="54" customFormat="1" ht="11.25">
      <c r="A1170" s="21" t="s">
        <v>6</v>
      </c>
      <c r="B1170" s="21" t="s">
        <v>232</v>
      </c>
      <c r="C1170" s="35">
        <v>1</v>
      </c>
      <c r="D1170" s="21" t="s">
        <v>9</v>
      </c>
      <c r="E1170" s="22">
        <v>376000</v>
      </c>
      <c r="F1170" s="44">
        <v>376000</v>
      </c>
    </row>
    <row r="1171" spans="1:6" s="54" customFormat="1" ht="11.25">
      <c r="A1171" s="21" t="s">
        <v>6</v>
      </c>
      <c r="B1171" s="21" t="s">
        <v>232</v>
      </c>
      <c r="C1171" s="35">
        <v>1</v>
      </c>
      <c r="D1171" s="21" t="s">
        <v>9</v>
      </c>
      <c r="E1171" s="22">
        <v>198000</v>
      </c>
      <c r="F1171" s="44">
        <v>198000</v>
      </c>
    </row>
    <row r="1172" spans="1:6" s="54" customFormat="1" ht="11.25">
      <c r="A1172" s="21" t="s">
        <v>6</v>
      </c>
      <c r="B1172" s="21" t="s">
        <v>232</v>
      </c>
      <c r="C1172" s="35">
        <v>1</v>
      </c>
      <c r="D1172" s="21" t="s">
        <v>9</v>
      </c>
      <c r="E1172" s="22">
        <v>284000</v>
      </c>
      <c r="F1172" s="44">
        <v>284000</v>
      </c>
    </row>
    <row r="1173" spans="1:6" s="54" customFormat="1" ht="11.25">
      <c r="A1173" s="21" t="s">
        <v>6</v>
      </c>
      <c r="B1173" s="21" t="s">
        <v>232</v>
      </c>
      <c r="C1173" s="35">
        <v>1</v>
      </c>
      <c r="D1173" s="21" t="s">
        <v>9</v>
      </c>
      <c r="E1173" s="22">
        <v>100000</v>
      </c>
      <c r="F1173" s="44">
        <v>100000</v>
      </c>
    </row>
    <row r="1174" spans="1:6" s="54" customFormat="1" ht="11.25">
      <c r="A1174" s="21" t="s">
        <v>6</v>
      </c>
      <c r="B1174" s="21" t="s">
        <v>232</v>
      </c>
      <c r="C1174" s="35">
        <v>1</v>
      </c>
      <c r="D1174" s="21" t="s">
        <v>9</v>
      </c>
      <c r="E1174" s="22">
        <v>288000</v>
      </c>
      <c r="F1174" s="44">
        <v>288000</v>
      </c>
    </row>
    <row r="1175" spans="1:6" s="54" customFormat="1" ht="11.25">
      <c r="A1175" s="21" t="s">
        <v>6</v>
      </c>
      <c r="B1175" s="21" t="s">
        <v>232</v>
      </c>
      <c r="C1175" s="35">
        <v>1</v>
      </c>
      <c r="D1175" s="21" t="s">
        <v>9</v>
      </c>
      <c r="E1175" s="22">
        <v>720000</v>
      </c>
      <c r="F1175" s="44">
        <v>720000</v>
      </c>
    </row>
    <row r="1176" spans="1:6" s="54" customFormat="1" ht="11.25">
      <c r="A1176" s="21" t="s">
        <v>6</v>
      </c>
      <c r="B1176" s="21" t="s">
        <v>232</v>
      </c>
      <c r="C1176" s="35">
        <v>1</v>
      </c>
      <c r="D1176" s="21" t="s">
        <v>9</v>
      </c>
      <c r="E1176" s="22">
        <v>264000</v>
      </c>
      <c r="F1176" s="44">
        <v>264000</v>
      </c>
    </row>
    <row r="1177" spans="1:6" s="54" customFormat="1" ht="11.25">
      <c r="A1177" s="21" t="s">
        <v>6</v>
      </c>
      <c r="B1177" s="21" t="s">
        <v>232</v>
      </c>
      <c r="C1177" s="35">
        <v>1</v>
      </c>
      <c r="D1177" s="21" t="s">
        <v>9</v>
      </c>
      <c r="E1177" s="22">
        <v>720000</v>
      </c>
      <c r="F1177" s="44">
        <v>720000</v>
      </c>
    </row>
    <row r="1178" spans="1:6" s="54" customFormat="1" ht="11.25">
      <c r="A1178" s="21" t="s">
        <v>6</v>
      </c>
      <c r="B1178" s="21" t="s">
        <v>232</v>
      </c>
      <c r="C1178" s="35">
        <v>1</v>
      </c>
      <c r="D1178" s="21" t="s">
        <v>9</v>
      </c>
      <c r="E1178" s="22">
        <v>246000</v>
      </c>
      <c r="F1178" s="44">
        <v>246000</v>
      </c>
    </row>
    <row r="1179" spans="1:6" s="54" customFormat="1" ht="11.25">
      <c r="A1179" s="21" t="s">
        <v>6</v>
      </c>
      <c r="B1179" s="21" t="s">
        <v>232</v>
      </c>
      <c r="C1179" s="35">
        <v>1</v>
      </c>
      <c r="D1179" s="21" t="s">
        <v>9</v>
      </c>
      <c r="E1179" s="22">
        <v>500000</v>
      </c>
      <c r="F1179" s="44">
        <v>500000</v>
      </c>
    </row>
    <row r="1180" spans="1:6" s="54" customFormat="1" ht="11.25">
      <c r="A1180" s="21" t="s">
        <v>6</v>
      </c>
      <c r="B1180" s="21" t="s">
        <v>232</v>
      </c>
      <c r="C1180" s="35">
        <v>1</v>
      </c>
      <c r="D1180" s="21" t="s">
        <v>9</v>
      </c>
      <c r="E1180" s="22">
        <v>54000</v>
      </c>
      <c r="F1180" s="44">
        <v>54000</v>
      </c>
    </row>
    <row r="1181" spans="1:6" s="54" customFormat="1" ht="11.25">
      <c r="A1181" s="21" t="s">
        <v>6</v>
      </c>
      <c r="B1181" s="21" t="s">
        <v>232</v>
      </c>
      <c r="C1181" s="35">
        <v>1</v>
      </c>
      <c r="D1181" s="21" t="s">
        <v>9</v>
      </c>
      <c r="E1181" s="22">
        <v>90000</v>
      </c>
      <c r="F1181" s="44">
        <v>90000</v>
      </c>
    </row>
    <row r="1182" spans="1:6" s="54" customFormat="1" ht="11.25">
      <c r="A1182" s="21" t="s">
        <v>6</v>
      </c>
      <c r="B1182" s="21" t="s">
        <v>232</v>
      </c>
      <c r="C1182" s="35">
        <v>1</v>
      </c>
      <c r="D1182" s="21" t="s">
        <v>9</v>
      </c>
      <c r="E1182" s="22">
        <v>60000</v>
      </c>
      <c r="F1182" s="44">
        <v>60000</v>
      </c>
    </row>
    <row r="1183" spans="1:6" s="54" customFormat="1" ht="11.25">
      <c r="A1183" s="21" t="s">
        <v>6</v>
      </c>
      <c r="B1183" s="21" t="s">
        <v>232</v>
      </c>
      <c r="C1183" s="35">
        <v>1</v>
      </c>
      <c r="D1183" s="21" t="s">
        <v>9</v>
      </c>
      <c r="E1183" s="22">
        <v>460000</v>
      </c>
      <c r="F1183" s="44">
        <v>460000</v>
      </c>
    </row>
    <row r="1184" spans="1:6" s="54" customFormat="1" ht="11.25">
      <c r="A1184" s="21" t="s">
        <v>6</v>
      </c>
      <c r="B1184" s="21" t="s">
        <v>232</v>
      </c>
      <c r="C1184" s="35">
        <v>1</v>
      </c>
      <c r="D1184" s="21" t="s">
        <v>9</v>
      </c>
      <c r="E1184" s="22">
        <v>360000</v>
      </c>
      <c r="F1184" s="44">
        <v>360000</v>
      </c>
    </row>
    <row r="1185" spans="1:6" s="54" customFormat="1" ht="11.25">
      <c r="A1185" s="21" t="s">
        <v>6</v>
      </c>
      <c r="B1185" s="21" t="s">
        <v>232</v>
      </c>
      <c r="C1185" s="35">
        <v>1</v>
      </c>
      <c r="D1185" s="21" t="s">
        <v>9</v>
      </c>
      <c r="E1185" s="22">
        <v>375000</v>
      </c>
      <c r="F1185" s="44">
        <v>375000</v>
      </c>
    </row>
    <row r="1186" spans="1:6" s="54" customFormat="1" ht="11.25">
      <c r="A1186" s="21" t="s">
        <v>6</v>
      </c>
      <c r="B1186" s="21" t="s">
        <v>232</v>
      </c>
      <c r="C1186" s="35">
        <v>1</v>
      </c>
      <c r="D1186" s="21" t="s">
        <v>9</v>
      </c>
      <c r="E1186" s="22">
        <v>60000</v>
      </c>
      <c r="F1186" s="44">
        <v>60000</v>
      </c>
    </row>
    <row r="1187" spans="1:6" s="54" customFormat="1" ht="11.25">
      <c r="A1187" s="21" t="s">
        <v>6</v>
      </c>
      <c r="B1187" s="21" t="s">
        <v>232</v>
      </c>
      <c r="C1187" s="35">
        <v>1</v>
      </c>
      <c r="D1187" s="21" t="s">
        <v>9</v>
      </c>
      <c r="E1187" s="22">
        <v>120000</v>
      </c>
      <c r="F1187" s="44">
        <v>120000</v>
      </c>
    </row>
    <row r="1188" spans="1:6" s="54" customFormat="1" ht="11.25">
      <c r="A1188" s="21" t="s">
        <v>6</v>
      </c>
      <c r="B1188" s="21" t="s">
        <v>232</v>
      </c>
      <c r="C1188" s="35">
        <v>1</v>
      </c>
      <c r="D1188" s="21" t="s">
        <v>9</v>
      </c>
      <c r="E1188" s="22">
        <v>72000</v>
      </c>
      <c r="F1188" s="44">
        <v>72000</v>
      </c>
    </row>
    <row r="1189" spans="1:6" s="54" customFormat="1" ht="11.25">
      <c r="A1189" s="21" t="s">
        <v>6</v>
      </c>
      <c r="B1189" s="21" t="s">
        <v>232</v>
      </c>
      <c r="C1189" s="35">
        <v>1</v>
      </c>
      <c r="D1189" s="21" t="s">
        <v>9</v>
      </c>
      <c r="E1189" s="22">
        <v>60000</v>
      </c>
      <c r="F1189" s="44">
        <v>60000</v>
      </c>
    </row>
    <row r="1190" spans="1:6" s="54" customFormat="1" ht="11.25">
      <c r="A1190" s="21" t="s">
        <v>6</v>
      </c>
      <c r="B1190" s="21" t="s">
        <v>232</v>
      </c>
      <c r="C1190" s="35">
        <v>1</v>
      </c>
      <c r="D1190" s="21" t="s">
        <v>9</v>
      </c>
      <c r="E1190" s="22">
        <v>180000</v>
      </c>
      <c r="F1190" s="44">
        <v>180000</v>
      </c>
    </row>
    <row r="1191" spans="1:6" s="54" customFormat="1" ht="11.25">
      <c r="A1191" s="21" t="s">
        <v>6</v>
      </c>
      <c r="B1191" s="21" t="s">
        <v>232</v>
      </c>
      <c r="C1191" s="35">
        <v>1</v>
      </c>
      <c r="D1191" s="21" t="s">
        <v>9</v>
      </c>
      <c r="E1191" s="22">
        <v>120000</v>
      </c>
      <c r="F1191" s="44">
        <v>120000</v>
      </c>
    </row>
    <row r="1192" spans="1:6" s="54" customFormat="1" ht="11.25">
      <c r="A1192" s="21" t="s">
        <v>6</v>
      </c>
      <c r="B1192" s="21" t="s">
        <v>232</v>
      </c>
      <c r="C1192" s="35">
        <v>1</v>
      </c>
      <c r="D1192" s="21" t="s">
        <v>9</v>
      </c>
      <c r="E1192" s="22">
        <v>200000</v>
      </c>
      <c r="F1192" s="44">
        <v>200000</v>
      </c>
    </row>
    <row r="1193" spans="1:6" s="54" customFormat="1" ht="11.25">
      <c r="A1193" s="23" t="s">
        <v>6</v>
      </c>
      <c r="B1193" s="21" t="s">
        <v>232</v>
      </c>
      <c r="C1193" s="32">
        <v>1</v>
      </c>
      <c r="D1193" s="23" t="s">
        <v>9</v>
      </c>
      <c r="E1193" s="24">
        <v>75000</v>
      </c>
      <c r="F1193" s="33">
        <v>75000</v>
      </c>
    </row>
    <row r="1194" spans="1:6" s="54" customFormat="1" ht="11.25">
      <c r="A1194" s="21" t="s">
        <v>6</v>
      </c>
      <c r="B1194" s="21" t="s">
        <v>232</v>
      </c>
      <c r="C1194" s="35">
        <v>1</v>
      </c>
      <c r="D1194" s="21" t="s">
        <v>9</v>
      </c>
      <c r="E1194" s="22">
        <v>132000</v>
      </c>
      <c r="F1194" s="44">
        <v>132000</v>
      </c>
    </row>
    <row r="1195" spans="1:6" s="54" customFormat="1" ht="11.25">
      <c r="A1195" s="21" t="s">
        <v>6</v>
      </c>
      <c r="B1195" s="21" t="s">
        <v>232</v>
      </c>
      <c r="C1195" s="35">
        <v>1</v>
      </c>
      <c r="D1195" s="21" t="s">
        <v>9</v>
      </c>
      <c r="E1195" s="22">
        <v>150000</v>
      </c>
      <c r="F1195" s="44">
        <v>150000</v>
      </c>
    </row>
    <row r="1196" spans="1:6" s="54" customFormat="1" ht="11.25">
      <c r="A1196" s="21" t="s">
        <v>6</v>
      </c>
      <c r="B1196" s="21" t="s">
        <v>232</v>
      </c>
      <c r="C1196" s="35">
        <v>1</v>
      </c>
      <c r="D1196" s="21" t="s">
        <v>9</v>
      </c>
      <c r="E1196" s="22">
        <v>465000</v>
      </c>
      <c r="F1196" s="44">
        <v>465000</v>
      </c>
    </row>
    <row r="1197" spans="1:6" s="54" customFormat="1" ht="11.25">
      <c r="A1197" s="21" t="s">
        <v>6</v>
      </c>
      <c r="B1197" s="21" t="s">
        <v>232</v>
      </c>
      <c r="C1197" s="35">
        <v>1</v>
      </c>
      <c r="D1197" s="21" t="s">
        <v>9</v>
      </c>
      <c r="E1197" s="22">
        <v>1740000</v>
      </c>
      <c r="F1197" s="44">
        <v>1740000</v>
      </c>
    </row>
    <row r="1198" spans="1:6" s="54" customFormat="1" ht="11.25">
      <c r="A1198" s="21" t="s">
        <v>6</v>
      </c>
      <c r="B1198" s="21" t="s">
        <v>232</v>
      </c>
      <c r="C1198" s="35">
        <v>1</v>
      </c>
      <c r="D1198" s="21" t="s">
        <v>9</v>
      </c>
      <c r="E1198" s="22">
        <v>200000</v>
      </c>
      <c r="F1198" s="44">
        <v>200000</v>
      </c>
    </row>
    <row r="1199" spans="1:6" s="54" customFormat="1" ht="11.25">
      <c r="A1199" s="21" t="s">
        <v>6</v>
      </c>
      <c r="B1199" s="21" t="s">
        <v>232</v>
      </c>
      <c r="C1199" s="35">
        <v>1</v>
      </c>
      <c r="D1199" s="21" t="s">
        <v>9</v>
      </c>
      <c r="E1199" s="22">
        <v>360000</v>
      </c>
      <c r="F1199" s="44">
        <v>360000</v>
      </c>
    </row>
    <row r="1200" spans="1:6" s="54" customFormat="1" ht="11.25">
      <c r="A1200" s="21" t="s">
        <v>6</v>
      </c>
      <c r="B1200" s="21" t="s">
        <v>232</v>
      </c>
      <c r="C1200" s="35">
        <v>1</v>
      </c>
      <c r="D1200" s="21" t="s">
        <v>9</v>
      </c>
      <c r="E1200" s="22">
        <v>340000</v>
      </c>
      <c r="F1200" s="44">
        <v>340000</v>
      </c>
    </row>
    <row r="1201" spans="1:6" s="54" customFormat="1" ht="11.25">
      <c r="A1201" s="21" t="s">
        <v>6</v>
      </c>
      <c r="B1201" s="21" t="s">
        <v>232</v>
      </c>
      <c r="C1201" s="35">
        <v>1</v>
      </c>
      <c r="D1201" s="21" t="s">
        <v>9</v>
      </c>
      <c r="E1201" s="22">
        <v>220000</v>
      </c>
      <c r="F1201" s="44">
        <v>220000</v>
      </c>
    </row>
    <row r="1202" spans="1:6" s="54" customFormat="1" ht="11.25">
      <c r="A1202" s="21" t="s">
        <v>6</v>
      </c>
      <c r="B1202" s="21" t="s">
        <v>232</v>
      </c>
      <c r="C1202" s="35">
        <v>1</v>
      </c>
      <c r="D1202" s="21" t="s">
        <v>9</v>
      </c>
      <c r="E1202" s="22">
        <v>440000</v>
      </c>
      <c r="F1202" s="44">
        <v>440000</v>
      </c>
    </row>
    <row r="1203" spans="1:6" s="54" customFormat="1" ht="11.25">
      <c r="A1203" s="21" t="s">
        <v>6</v>
      </c>
      <c r="B1203" s="21" t="s">
        <v>232</v>
      </c>
      <c r="C1203" s="35">
        <v>1</v>
      </c>
      <c r="D1203" s="21" t="s">
        <v>9</v>
      </c>
      <c r="E1203" s="22">
        <v>120000</v>
      </c>
      <c r="F1203" s="44">
        <v>120000</v>
      </c>
    </row>
    <row r="1204" spans="1:6" s="54" customFormat="1" ht="11.25">
      <c r="A1204" s="21" t="s">
        <v>6</v>
      </c>
      <c r="B1204" s="21" t="s">
        <v>232</v>
      </c>
      <c r="C1204" s="35">
        <v>1</v>
      </c>
      <c r="D1204" s="21" t="s">
        <v>9</v>
      </c>
      <c r="E1204" s="22">
        <v>90000</v>
      </c>
      <c r="F1204" s="44">
        <v>90000</v>
      </c>
    </row>
    <row r="1205" spans="1:6" s="54" customFormat="1" ht="11.25">
      <c r="A1205" s="21" t="s">
        <v>6</v>
      </c>
      <c r="B1205" s="21" t="s">
        <v>232</v>
      </c>
      <c r="C1205" s="35">
        <v>1</v>
      </c>
      <c r="D1205" s="21" t="s">
        <v>9</v>
      </c>
      <c r="E1205" s="22">
        <v>150000</v>
      </c>
      <c r="F1205" s="44">
        <v>150000</v>
      </c>
    </row>
    <row r="1206" spans="1:6" s="54" customFormat="1" ht="11.25">
      <c r="A1206" s="21" t="s">
        <v>6</v>
      </c>
      <c r="B1206" s="21" t="s">
        <v>232</v>
      </c>
      <c r="C1206" s="35">
        <v>1</v>
      </c>
      <c r="D1206" s="21" t="s">
        <v>9</v>
      </c>
      <c r="E1206" s="22">
        <v>60000</v>
      </c>
      <c r="F1206" s="44">
        <v>60000</v>
      </c>
    </row>
    <row r="1207" spans="1:6" s="54" customFormat="1" ht="11.25">
      <c r="A1207" s="21" t="s">
        <v>6</v>
      </c>
      <c r="B1207" s="21" t="s">
        <v>232</v>
      </c>
      <c r="C1207" s="35">
        <v>1</v>
      </c>
      <c r="D1207" s="21" t="s">
        <v>9</v>
      </c>
      <c r="E1207" s="22">
        <v>60000</v>
      </c>
      <c r="F1207" s="44">
        <v>60000</v>
      </c>
    </row>
    <row r="1208" spans="1:6" s="54" customFormat="1" ht="11.25">
      <c r="A1208" s="21" t="s">
        <v>6</v>
      </c>
      <c r="B1208" s="21" t="s">
        <v>232</v>
      </c>
      <c r="C1208" s="35">
        <v>1</v>
      </c>
      <c r="D1208" s="21" t="s">
        <v>9</v>
      </c>
      <c r="E1208" s="22">
        <v>228000</v>
      </c>
      <c r="F1208" s="44">
        <v>228000</v>
      </c>
    </row>
    <row r="1209" spans="1:6" s="54" customFormat="1" ht="11.25">
      <c r="A1209" s="21" t="s">
        <v>6</v>
      </c>
      <c r="B1209" s="21" t="s">
        <v>232</v>
      </c>
      <c r="C1209" s="35">
        <v>1</v>
      </c>
      <c r="D1209" s="21" t="s">
        <v>9</v>
      </c>
      <c r="E1209" s="22">
        <v>240000</v>
      </c>
      <c r="F1209" s="44">
        <v>240000</v>
      </c>
    </row>
    <row r="1210" spans="1:6" s="54" customFormat="1" ht="11.25">
      <c r="A1210" s="21" t="s">
        <v>6</v>
      </c>
      <c r="B1210" s="21" t="s">
        <v>232</v>
      </c>
      <c r="C1210" s="35">
        <v>1</v>
      </c>
      <c r="D1210" s="21" t="s">
        <v>9</v>
      </c>
      <c r="E1210" s="22">
        <v>300000</v>
      </c>
      <c r="F1210" s="44">
        <v>300000</v>
      </c>
    </row>
    <row r="1211" spans="1:6" s="54" customFormat="1" ht="11.25">
      <c r="A1211" s="21" t="s">
        <v>6</v>
      </c>
      <c r="B1211" s="21" t="s">
        <v>52</v>
      </c>
      <c r="C1211" s="35">
        <v>5</v>
      </c>
      <c r="D1211" s="21" t="s">
        <v>394</v>
      </c>
      <c r="E1211" s="40">
        <v>1708</v>
      </c>
      <c r="F1211" s="44">
        <v>8540</v>
      </c>
    </row>
    <row r="1212" spans="1:6" s="54" customFormat="1" ht="11.25">
      <c r="A1212" s="21" t="s">
        <v>6</v>
      </c>
      <c r="B1212" s="21" t="s">
        <v>54</v>
      </c>
      <c r="C1212" s="35">
        <v>15</v>
      </c>
      <c r="D1212" s="21" t="s">
        <v>394</v>
      </c>
      <c r="E1212" s="40">
        <v>1308</v>
      </c>
      <c r="F1212" s="44">
        <v>19620</v>
      </c>
    </row>
    <row r="1213" spans="1:6" s="54" customFormat="1" ht="11.25">
      <c r="A1213" s="21" t="s">
        <v>6</v>
      </c>
      <c r="B1213" s="21" t="s">
        <v>56</v>
      </c>
      <c r="C1213" s="35">
        <v>15</v>
      </c>
      <c r="D1213" s="21" t="s">
        <v>394</v>
      </c>
      <c r="E1213" s="40">
        <v>137</v>
      </c>
      <c r="F1213" s="44">
        <v>2055</v>
      </c>
    </row>
    <row r="1214" spans="1:6" s="54" customFormat="1" ht="11.25">
      <c r="A1214" s="21" t="s">
        <v>6</v>
      </c>
      <c r="B1214" s="21" t="s">
        <v>56</v>
      </c>
      <c r="C1214" s="35">
        <v>15</v>
      </c>
      <c r="D1214" s="21" t="s">
        <v>394</v>
      </c>
      <c r="E1214" s="40">
        <v>137</v>
      </c>
      <c r="F1214" s="44">
        <v>2055</v>
      </c>
    </row>
    <row r="1215" spans="1:6" s="54" customFormat="1" ht="11.25">
      <c r="A1215" s="21" t="s">
        <v>6</v>
      </c>
      <c r="B1215" s="21" t="s">
        <v>56</v>
      </c>
      <c r="C1215" s="35">
        <v>15</v>
      </c>
      <c r="D1215" s="21" t="s">
        <v>394</v>
      </c>
      <c r="E1215" s="40">
        <v>137</v>
      </c>
      <c r="F1215" s="44">
        <v>2055</v>
      </c>
    </row>
    <row r="1216" spans="1:6" s="54" customFormat="1" ht="11.25">
      <c r="A1216" s="21" t="s">
        <v>6</v>
      </c>
      <c r="B1216" s="21" t="s">
        <v>56</v>
      </c>
      <c r="C1216" s="35">
        <v>15</v>
      </c>
      <c r="D1216" s="21" t="s">
        <v>394</v>
      </c>
      <c r="E1216" s="40">
        <v>137</v>
      </c>
      <c r="F1216" s="44">
        <v>2055</v>
      </c>
    </row>
    <row r="1217" spans="1:6" s="54" customFormat="1" ht="11.25">
      <c r="A1217" s="21" t="s">
        <v>6</v>
      </c>
      <c r="B1217" s="21" t="s">
        <v>56</v>
      </c>
      <c r="C1217" s="35">
        <v>15</v>
      </c>
      <c r="D1217" s="21" t="s">
        <v>394</v>
      </c>
      <c r="E1217" s="40">
        <v>137</v>
      </c>
      <c r="F1217" s="44">
        <v>2055</v>
      </c>
    </row>
    <row r="1218" spans="1:6" s="54" customFormat="1" ht="11.25">
      <c r="A1218" s="21" t="s">
        <v>6</v>
      </c>
      <c r="B1218" s="21" t="s">
        <v>56</v>
      </c>
      <c r="C1218" s="35">
        <v>15</v>
      </c>
      <c r="D1218" s="21" t="s">
        <v>394</v>
      </c>
      <c r="E1218" s="40">
        <v>137</v>
      </c>
      <c r="F1218" s="44">
        <v>2055</v>
      </c>
    </row>
    <row r="1219" spans="1:6" s="54" customFormat="1" ht="11.25">
      <c r="A1219" s="21" t="s">
        <v>6</v>
      </c>
      <c r="B1219" s="21" t="s">
        <v>70</v>
      </c>
      <c r="C1219" s="35">
        <v>15</v>
      </c>
      <c r="D1219" s="21" t="s">
        <v>24</v>
      </c>
      <c r="E1219" s="40">
        <v>720</v>
      </c>
      <c r="F1219" s="44">
        <v>10800</v>
      </c>
    </row>
    <row r="1220" spans="1:6" s="54" customFormat="1" ht="11.25">
      <c r="A1220" s="21" t="s">
        <v>6</v>
      </c>
      <c r="B1220" s="21" t="s">
        <v>70</v>
      </c>
      <c r="C1220" s="35">
        <v>15</v>
      </c>
      <c r="D1220" s="21" t="s">
        <v>24</v>
      </c>
      <c r="E1220" s="40">
        <v>720</v>
      </c>
      <c r="F1220" s="44">
        <v>10800</v>
      </c>
    </row>
    <row r="1221" spans="1:6" s="54" customFormat="1" ht="11.25">
      <c r="A1221" s="21" t="s">
        <v>6</v>
      </c>
      <c r="B1221" s="21" t="s">
        <v>70</v>
      </c>
      <c r="C1221" s="35">
        <v>15</v>
      </c>
      <c r="D1221" s="21" t="s">
        <v>24</v>
      </c>
      <c r="E1221" s="40">
        <v>720</v>
      </c>
      <c r="F1221" s="44">
        <v>10800</v>
      </c>
    </row>
    <row r="1222" spans="1:6" s="54" customFormat="1" ht="11.25">
      <c r="A1222" s="21" t="s">
        <v>6</v>
      </c>
      <c r="B1222" s="21" t="s">
        <v>70</v>
      </c>
      <c r="C1222" s="35">
        <v>15</v>
      </c>
      <c r="D1222" s="21" t="s">
        <v>24</v>
      </c>
      <c r="E1222" s="40">
        <v>720</v>
      </c>
      <c r="F1222" s="44">
        <v>10800</v>
      </c>
    </row>
    <row r="1223" spans="1:6" s="54" customFormat="1" ht="11.25">
      <c r="A1223" s="21" t="s">
        <v>6</v>
      </c>
      <c r="B1223" s="21" t="s">
        <v>70</v>
      </c>
      <c r="C1223" s="35">
        <v>15</v>
      </c>
      <c r="D1223" s="21" t="s">
        <v>24</v>
      </c>
      <c r="E1223" s="40">
        <v>720</v>
      </c>
      <c r="F1223" s="44">
        <v>10800</v>
      </c>
    </row>
    <row r="1224" spans="1:6" s="54" customFormat="1" ht="11.25">
      <c r="A1224" s="21" t="s">
        <v>6</v>
      </c>
      <c r="B1224" s="21" t="s">
        <v>117</v>
      </c>
      <c r="C1224" s="35">
        <v>4</v>
      </c>
      <c r="D1224" s="21" t="s">
        <v>112</v>
      </c>
      <c r="E1224" s="40">
        <v>1790</v>
      </c>
      <c r="F1224" s="44">
        <v>7160</v>
      </c>
    </row>
    <row r="1225" spans="1:6" s="54" customFormat="1" ht="11.25">
      <c r="A1225" s="21" t="s">
        <v>6</v>
      </c>
      <c r="B1225" s="21" t="s">
        <v>117</v>
      </c>
      <c r="C1225" s="35">
        <v>4</v>
      </c>
      <c r="D1225" s="21" t="s">
        <v>112</v>
      </c>
      <c r="E1225" s="40">
        <v>1790</v>
      </c>
      <c r="F1225" s="44">
        <v>7160</v>
      </c>
    </row>
    <row r="1226" spans="1:6" s="54" customFormat="1" ht="11.25">
      <c r="A1226" s="21" t="s">
        <v>6</v>
      </c>
      <c r="B1226" s="21" t="s">
        <v>117</v>
      </c>
      <c r="C1226" s="35">
        <v>4</v>
      </c>
      <c r="D1226" s="21" t="s">
        <v>112</v>
      </c>
      <c r="E1226" s="40">
        <v>1790</v>
      </c>
      <c r="F1226" s="44">
        <v>7160</v>
      </c>
    </row>
    <row r="1227" spans="1:6" s="54" customFormat="1" ht="11.25">
      <c r="A1227" s="21" t="s">
        <v>6</v>
      </c>
      <c r="B1227" s="21" t="s">
        <v>117</v>
      </c>
      <c r="C1227" s="35">
        <v>4</v>
      </c>
      <c r="D1227" s="21" t="s">
        <v>112</v>
      </c>
      <c r="E1227" s="40">
        <v>1790</v>
      </c>
      <c r="F1227" s="44">
        <v>7160</v>
      </c>
    </row>
    <row r="1228" spans="1:6" s="54" customFormat="1" ht="11.25">
      <c r="A1228" s="21" t="s">
        <v>6</v>
      </c>
      <c r="B1228" s="21" t="s">
        <v>117</v>
      </c>
      <c r="C1228" s="35">
        <v>5</v>
      </c>
      <c r="D1228" s="21" t="s">
        <v>112</v>
      </c>
      <c r="E1228" s="40">
        <v>1790</v>
      </c>
      <c r="F1228" s="44">
        <v>8950</v>
      </c>
    </row>
    <row r="1229" spans="1:6" s="54" customFormat="1" ht="11.25">
      <c r="A1229" s="21" t="s">
        <v>6</v>
      </c>
      <c r="B1229" s="21" t="s">
        <v>550</v>
      </c>
      <c r="C1229" s="35">
        <v>3</v>
      </c>
      <c r="D1229" s="21" t="s">
        <v>394</v>
      </c>
      <c r="E1229" s="40">
        <v>2199</v>
      </c>
      <c r="F1229" s="44">
        <v>6597</v>
      </c>
    </row>
    <row r="1230" spans="1:6" s="54" customFormat="1" ht="11.25">
      <c r="A1230" s="21" t="s">
        <v>6</v>
      </c>
      <c r="B1230" s="21" t="s">
        <v>550</v>
      </c>
      <c r="C1230" s="35">
        <v>4</v>
      </c>
      <c r="D1230" s="21" t="s">
        <v>394</v>
      </c>
      <c r="E1230" s="40">
        <v>2199</v>
      </c>
      <c r="F1230" s="44">
        <v>8796</v>
      </c>
    </row>
    <row r="1231" spans="1:6" s="54" customFormat="1" ht="11.25">
      <c r="A1231" s="21" t="s">
        <v>6</v>
      </c>
      <c r="B1231" s="21" t="s">
        <v>550</v>
      </c>
      <c r="C1231" s="35">
        <v>4</v>
      </c>
      <c r="D1231" s="21" t="s">
        <v>394</v>
      </c>
      <c r="E1231" s="40">
        <v>2199</v>
      </c>
      <c r="F1231" s="44">
        <v>8796</v>
      </c>
    </row>
    <row r="1232" spans="1:6" s="54" customFormat="1" ht="11.25">
      <c r="A1232" s="21" t="s">
        <v>6</v>
      </c>
      <c r="B1232" s="21" t="s">
        <v>550</v>
      </c>
      <c r="C1232" s="35">
        <v>4</v>
      </c>
      <c r="D1232" s="21" t="s">
        <v>394</v>
      </c>
      <c r="E1232" s="40">
        <v>2199</v>
      </c>
      <c r="F1232" s="44">
        <v>8796</v>
      </c>
    </row>
    <row r="1233" spans="1:6" s="54" customFormat="1" ht="11.25">
      <c r="A1233" s="21" t="s">
        <v>6</v>
      </c>
      <c r="B1233" s="21" t="s">
        <v>550</v>
      </c>
      <c r="C1233" s="35">
        <v>4</v>
      </c>
      <c r="D1233" s="21" t="s">
        <v>394</v>
      </c>
      <c r="E1233" s="40">
        <v>2199</v>
      </c>
      <c r="F1233" s="44">
        <v>8796</v>
      </c>
    </row>
    <row r="1234" spans="1:6" s="54" customFormat="1" ht="11.25">
      <c r="A1234" s="21" t="s">
        <v>6</v>
      </c>
      <c r="B1234" s="21" t="s">
        <v>550</v>
      </c>
      <c r="C1234" s="35">
        <v>4</v>
      </c>
      <c r="D1234" s="21" t="s">
        <v>394</v>
      </c>
      <c r="E1234" s="40">
        <v>2199</v>
      </c>
      <c r="F1234" s="44">
        <v>8796</v>
      </c>
    </row>
    <row r="1235" spans="1:6" s="54" customFormat="1" ht="11.25">
      <c r="A1235" s="21" t="s">
        <v>6</v>
      </c>
      <c r="B1235" s="21" t="s">
        <v>152</v>
      </c>
      <c r="C1235" s="35">
        <v>10</v>
      </c>
      <c r="D1235" s="21" t="s">
        <v>394</v>
      </c>
      <c r="E1235" s="40">
        <v>3077</v>
      </c>
      <c r="F1235" s="44">
        <v>30770</v>
      </c>
    </row>
    <row r="1236" spans="1:6" s="54" customFormat="1" ht="11.25">
      <c r="A1236" s="21" t="s">
        <v>6</v>
      </c>
      <c r="B1236" s="21" t="s">
        <v>152</v>
      </c>
      <c r="C1236" s="35">
        <v>10</v>
      </c>
      <c r="D1236" s="21" t="s">
        <v>394</v>
      </c>
      <c r="E1236" s="40">
        <v>3077</v>
      </c>
      <c r="F1236" s="44">
        <v>30770</v>
      </c>
    </row>
    <row r="1237" spans="1:6" s="54" customFormat="1" ht="11.25">
      <c r="A1237" s="21" t="s">
        <v>6</v>
      </c>
      <c r="B1237" s="21" t="s">
        <v>152</v>
      </c>
      <c r="C1237" s="35">
        <v>10</v>
      </c>
      <c r="D1237" s="21" t="s">
        <v>394</v>
      </c>
      <c r="E1237" s="40">
        <v>3077</v>
      </c>
      <c r="F1237" s="44">
        <v>30770</v>
      </c>
    </row>
    <row r="1238" spans="1:6" s="54" customFormat="1" ht="11.25">
      <c r="A1238" s="21" t="s">
        <v>6</v>
      </c>
      <c r="B1238" s="21" t="s">
        <v>152</v>
      </c>
      <c r="C1238" s="35">
        <v>10</v>
      </c>
      <c r="D1238" s="21" t="s">
        <v>394</v>
      </c>
      <c r="E1238" s="40">
        <v>3077</v>
      </c>
      <c r="F1238" s="44">
        <v>30770</v>
      </c>
    </row>
    <row r="1239" spans="1:6" s="54" customFormat="1" ht="11.25">
      <c r="A1239" s="21" t="s">
        <v>6</v>
      </c>
      <c r="B1239" s="21" t="s">
        <v>152</v>
      </c>
      <c r="C1239" s="35">
        <v>10</v>
      </c>
      <c r="D1239" s="21" t="s">
        <v>394</v>
      </c>
      <c r="E1239" s="40">
        <v>3077</v>
      </c>
      <c r="F1239" s="44">
        <v>30770</v>
      </c>
    </row>
    <row r="1240" spans="1:6" s="54" customFormat="1" ht="11.25">
      <c r="A1240" s="21" t="s">
        <v>6</v>
      </c>
      <c r="B1240" s="21" t="s">
        <v>152</v>
      </c>
      <c r="C1240" s="35">
        <v>10</v>
      </c>
      <c r="D1240" s="21" t="s">
        <v>394</v>
      </c>
      <c r="E1240" s="40">
        <v>3077</v>
      </c>
      <c r="F1240" s="44">
        <v>30770</v>
      </c>
    </row>
    <row r="1241" spans="1:6" s="54" customFormat="1" ht="11.25">
      <c r="A1241" s="21" t="s">
        <v>6</v>
      </c>
      <c r="B1241" s="21" t="s">
        <v>154</v>
      </c>
      <c r="C1241" s="35">
        <v>15</v>
      </c>
      <c r="D1241" s="21" t="s">
        <v>394</v>
      </c>
      <c r="E1241" s="40">
        <v>3933</v>
      </c>
      <c r="F1241" s="44">
        <v>58995</v>
      </c>
    </row>
    <row r="1242" spans="1:6" s="54" customFormat="1" ht="11.25">
      <c r="A1242" s="21" t="s">
        <v>6</v>
      </c>
      <c r="B1242" s="21" t="s">
        <v>154</v>
      </c>
      <c r="C1242" s="35">
        <v>15</v>
      </c>
      <c r="D1242" s="21" t="s">
        <v>394</v>
      </c>
      <c r="E1242" s="40">
        <v>3933</v>
      </c>
      <c r="F1242" s="44">
        <v>58995</v>
      </c>
    </row>
    <row r="1243" spans="1:6" s="54" customFormat="1" ht="11.25">
      <c r="A1243" s="21" t="s">
        <v>6</v>
      </c>
      <c r="B1243" s="21" t="s">
        <v>154</v>
      </c>
      <c r="C1243" s="35">
        <v>15</v>
      </c>
      <c r="D1243" s="21" t="s">
        <v>394</v>
      </c>
      <c r="E1243" s="40">
        <v>3933</v>
      </c>
      <c r="F1243" s="44">
        <v>58995</v>
      </c>
    </row>
    <row r="1244" spans="1:6" s="54" customFormat="1" ht="11.25">
      <c r="A1244" s="21" t="s">
        <v>6</v>
      </c>
      <c r="B1244" s="21" t="s">
        <v>154</v>
      </c>
      <c r="C1244" s="35">
        <v>15</v>
      </c>
      <c r="D1244" s="21" t="s">
        <v>394</v>
      </c>
      <c r="E1244" s="40">
        <v>3933</v>
      </c>
      <c r="F1244" s="44">
        <v>58995</v>
      </c>
    </row>
    <row r="1245" spans="1:6" s="54" customFormat="1" ht="11.25">
      <c r="A1245" s="21" t="s">
        <v>6</v>
      </c>
      <c r="B1245" s="21" t="s">
        <v>157</v>
      </c>
      <c r="C1245" s="35">
        <v>2</v>
      </c>
      <c r="D1245" s="21" t="s">
        <v>404</v>
      </c>
      <c r="E1245" s="40">
        <v>267</v>
      </c>
      <c r="F1245" s="44">
        <v>534</v>
      </c>
    </row>
    <row r="1246" spans="1:6" s="54" customFormat="1" ht="11.25">
      <c r="A1246" s="21" t="s">
        <v>6</v>
      </c>
      <c r="B1246" s="21" t="s">
        <v>157</v>
      </c>
      <c r="C1246" s="35">
        <v>2</v>
      </c>
      <c r="D1246" s="21" t="s">
        <v>404</v>
      </c>
      <c r="E1246" s="40">
        <v>267</v>
      </c>
      <c r="F1246" s="44">
        <v>534</v>
      </c>
    </row>
    <row r="1247" spans="1:6" s="54" customFormat="1" ht="11.25">
      <c r="A1247" s="21" t="s">
        <v>6</v>
      </c>
      <c r="B1247" s="21" t="s">
        <v>157</v>
      </c>
      <c r="C1247" s="35">
        <v>2</v>
      </c>
      <c r="D1247" s="21" t="s">
        <v>404</v>
      </c>
      <c r="E1247" s="40">
        <v>267</v>
      </c>
      <c r="F1247" s="44">
        <v>534</v>
      </c>
    </row>
    <row r="1248" spans="1:6" s="54" customFormat="1" ht="11.25">
      <c r="A1248" s="21" t="s">
        <v>6</v>
      </c>
      <c r="B1248" s="21" t="s">
        <v>157</v>
      </c>
      <c r="C1248" s="35">
        <v>2</v>
      </c>
      <c r="D1248" s="21" t="s">
        <v>404</v>
      </c>
      <c r="E1248" s="40">
        <v>267</v>
      </c>
      <c r="F1248" s="44">
        <v>534</v>
      </c>
    </row>
    <row r="1249" spans="1:6" s="54" customFormat="1" ht="11.25">
      <c r="A1249" s="21" t="s">
        <v>6</v>
      </c>
      <c r="B1249" s="21" t="s">
        <v>157</v>
      </c>
      <c r="C1249" s="35">
        <v>2</v>
      </c>
      <c r="D1249" s="21" t="s">
        <v>404</v>
      </c>
      <c r="E1249" s="40">
        <v>267</v>
      </c>
      <c r="F1249" s="44">
        <v>534</v>
      </c>
    </row>
    <row r="1250" spans="1:6" s="54" customFormat="1" ht="11.25">
      <c r="A1250" s="21" t="s">
        <v>6</v>
      </c>
      <c r="B1250" s="21" t="s">
        <v>157</v>
      </c>
      <c r="C1250" s="35">
        <v>2</v>
      </c>
      <c r="D1250" s="21" t="s">
        <v>404</v>
      </c>
      <c r="E1250" s="40">
        <v>267</v>
      </c>
      <c r="F1250" s="44">
        <v>534</v>
      </c>
    </row>
    <row r="1251" spans="1:6" s="54" customFormat="1" ht="11.25">
      <c r="A1251" s="21" t="s">
        <v>6</v>
      </c>
      <c r="B1251" s="21" t="s">
        <v>163</v>
      </c>
      <c r="C1251" s="35">
        <v>2</v>
      </c>
      <c r="D1251" s="21" t="s">
        <v>404</v>
      </c>
      <c r="E1251" s="40">
        <v>1382</v>
      </c>
      <c r="F1251" s="44">
        <v>2764</v>
      </c>
    </row>
    <row r="1252" spans="1:6" s="54" customFormat="1" ht="11.25">
      <c r="A1252" s="21" t="s">
        <v>6</v>
      </c>
      <c r="B1252" s="21" t="s">
        <v>163</v>
      </c>
      <c r="C1252" s="35">
        <v>2</v>
      </c>
      <c r="D1252" s="21" t="s">
        <v>404</v>
      </c>
      <c r="E1252" s="40">
        <v>1382</v>
      </c>
      <c r="F1252" s="44">
        <v>2764</v>
      </c>
    </row>
    <row r="1253" spans="1:6" s="54" customFormat="1" ht="11.25">
      <c r="A1253" s="21" t="s">
        <v>6</v>
      </c>
      <c r="B1253" s="21" t="s">
        <v>163</v>
      </c>
      <c r="C1253" s="35">
        <v>2</v>
      </c>
      <c r="D1253" s="21" t="s">
        <v>404</v>
      </c>
      <c r="E1253" s="40">
        <v>1382</v>
      </c>
      <c r="F1253" s="44">
        <v>2764</v>
      </c>
    </row>
    <row r="1254" spans="1:6" s="54" customFormat="1" ht="11.25">
      <c r="A1254" s="21" t="s">
        <v>6</v>
      </c>
      <c r="B1254" s="21" t="s">
        <v>163</v>
      </c>
      <c r="C1254" s="35">
        <v>2</v>
      </c>
      <c r="D1254" s="21" t="s">
        <v>404</v>
      </c>
      <c r="E1254" s="40">
        <v>1382</v>
      </c>
      <c r="F1254" s="44">
        <v>2764</v>
      </c>
    </row>
    <row r="1255" spans="1:6" s="54" customFormat="1" ht="11.25">
      <c r="A1255" s="21" t="s">
        <v>6</v>
      </c>
      <c r="B1255" s="21" t="s">
        <v>163</v>
      </c>
      <c r="C1255" s="35">
        <v>15</v>
      </c>
      <c r="D1255" s="21" t="s">
        <v>404</v>
      </c>
      <c r="E1255" s="40">
        <v>1382</v>
      </c>
      <c r="F1255" s="44">
        <v>20730</v>
      </c>
    </row>
    <row r="1256" spans="1:6" s="54" customFormat="1" ht="11.25">
      <c r="A1256" s="21" t="s">
        <v>6</v>
      </c>
      <c r="B1256" s="21" t="s">
        <v>168</v>
      </c>
      <c r="C1256" s="35">
        <v>6</v>
      </c>
      <c r="D1256" s="21" t="s">
        <v>404</v>
      </c>
      <c r="E1256" s="40">
        <v>819</v>
      </c>
      <c r="F1256" s="44">
        <v>4914</v>
      </c>
    </row>
    <row r="1257" spans="1:6" s="54" customFormat="1" ht="11.25">
      <c r="A1257" s="21" t="s">
        <v>6</v>
      </c>
      <c r="B1257" s="21" t="s">
        <v>183</v>
      </c>
      <c r="C1257" s="35">
        <v>15</v>
      </c>
      <c r="D1257" s="21" t="s">
        <v>394</v>
      </c>
      <c r="E1257" s="40">
        <v>385</v>
      </c>
      <c r="F1257" s="44">
        <v>5775</v>
      </c>
    </row>
    <row r="1258" spans="1:6" s="54" customFormat="1" ht="11.25">
      <c r="A1258" s="21" t="s">
        <v>6</v>
      </c>
      <c r="B1258" s="21" t="s">
        <v>183</v>
      </c>
      <c r="C1258" s="35">
        <v>10</v>
      </c>
      <c r="D1258" s="21" t="s">
        <v>394</v>
      </c>
      <c r="E1258" s="40">
        <v>385</v>
      </c>
      <c r="F1258" s="44">
        <v>3850</v>
      </c>
    </row>
    <row r="1259" spans="1:6" s="54" customFormat="1" ht="11.25">
      <c r="A1259" s="21" t="s">
        <v>6</v>
      </c>
      <c r="B1259" s="21" t="s">
        <v>183</v>
      </c>
      <c r="C1259" s="35">
        <v>10</v>
      </c>
      <c r="D1259" s="21" t="s">
        <v>394</v>
      </c>
      <c r="E1259" s="40">
        <v>385</v>
      </c>
      <c r="F1259" s="44">
        <v>3850</v>
      </c>
    </row>
    <row r="1260" spans="1:6" s="54" customFormat="1" ht="11.25">
      <c r="A1260" s="21" t="s">
        <v>6</v>
      </c>
      <c r="B1260" s="21" t="s">
        <v>183</v>
      </c>
      <c r="C1260" s="35">
        <v>10</v>
      </c>
      <c r="D1260" s="21" t="s">
        <v>394</v>
      </c>
      <c r="E1260" s="40">
        <v>385</v>
      </c>
      <c r="F1260" s="44">
        <v>3850</v>
      </c>
    </row>
    <row r="1261" spans="1:6" s="54" customFormat="1" ht="11.25">
      <c r="A1261" s="21" t="s">
        <v>6</v>
      </c>
      <c r="B1261" s="21" t="s">
        <v>183</v>
      </c>
      <c r="C1261" s="35">
        <v>10</v>
      </c>
      <c r="D1261" s="21" t="s">
        <v>394</v>
      </c>
      <c r="E1261" s="40">
        <v>385</v>
      </c>
      <c r="F1261" s="44">
        <v>3850</v>
      </c>
    </row>
    <row r="1262" spans="1:6" s="54" customFormat="1" ht="11.25">
      <c r="A1262" s="21" t="s">
        <v>6</v>
      </c>
      <c r="B1262" s="21" t="s">
        <v>198</v>
      </c>
      <c r="C1262" s="35">
        <v>5</v>
      </c>
      <c r="D1262" s="21" t="s">
        <v>394</v>
      </c>
      <c r="E1262" s="40">
        <v>1868</v>
      </c>
      <c r="F1262" s="44">
        <v>9340</v>
      </c>
    </row>
    <row r="1263" spans="1:6" s="55" customFormat="1" ht="12" thickBot="1">
      <c r="A1263" s="21" t="s">
        <v>6</v>
      </c>
      <c r="B1263" s="21" t="s">
        <v>198</v>
      </c>
      <c r="C1263" s="35">
        <v>5</v>
      </c>
      <c r="D1263" s="21" t="s">
        <v>394</v>
      </c>
      <c r="E1263" s="40">
        <v>1868</v>
      </c>
      <c r="F1263" s="44">
        <v>9340</v>
      </c>
    </row>
    <row r="1264" spans="1:6" s="56" customFormat="1" ht="12.95" customHeight="1">
      <c r="A1264" s="21" t="s">
        <v>6</v>
      </c>
      <c r="B1264" s="21" t="s">
        <v>198</v>
      </c>
      <c r="C1264" s="35">
        <v>5</v>
      </c>
      <c r="D1264" s="21" t="s">
        <v>394</v>
      </c>
      <c r="E1264" s="40">
        <v>1868</v>
      </c>
      <c r="F1264" s="44">
        <v>9340</v>
      </c>
    </row>
    <row r="1265" spans="1:6" s="56" customFormat="1" ht="12.95" customHeight="1">
      <c r="A1265" s="21" t="s">
        <v>6</v>
      </c>
      <c r="B1265" s="21" t="s">
        <v>198</v>
      </c>
      <c r="C1265" s="35">
        <v>5</v>
      </c>
      <c r="D1265" s="21" t="s">
        <v>394</v>
      </c>
      <c r="E1265" s="40">
        <v>1868</v>
      </c>
      <c r="F1265" s="44">
        <v>9340</v>
      </c>
    </row>
    <row r="1266" spans="1:6" s="56" customFormat="1" ht="12.95" customHeight="1">
      <c r="A1266" s="21" t="s">
        <v>6</v>
      </c>
      <c r="B1266" s="21" t="s">
        <v>198</v>
      </c>
      <c r="C1266" s="35">
        <v>5</v>
      </c>
      <c r="D1266" s="21" t="s">
        <v>394</v>
      </c>
      <c r="E1266" s="40">
        <v>1868</v>
      </c>
      <c r="F1266" s="44">
        <v>9340</v>
      </c>
    </row>
    <row r="1267" spans="1:6" s="56" customFormat="1" ht="12.95" customHeight="1">
      <c r="A1267" s="21" t="s">
        <v>6</v>
      </c>
      <c r="B1267" s="21" t="s">
        <v>198</v>
      </c>
      <c r="C1267" s="35">
        <v>5</v>
      </c>
      <c r="D1267" s="21" t="s">
        <v>394</v>
      </c>
      <c r="E1267" s="40">
        <v>1868</v>
      </c>
      <c r="F1267" s="44">
        <v>9340</v>
      </c>
    </row>
    <row r="1268" spans="1:6" s="56" customFormat="1" ht="12.95" customHeight="1">
      <c r="A1268" s="21" t="s">
        <v>6</v>
      </c>
      <c r="B1268" s="21" t="s">
        <v>244</v>
      </c>
      <c r="C1268" s="35">
        <v>5</v>
      </c>
      <c r="D1268" s="21" t="s">
        <v>401</v>
      </c>
      <c r="E1268" s="40">
        <v>7311</v>
      </c>
      <c r="F1268" s="44">
        <v>36555</v>
      </c>
    </row>
    <row r="1269" spans="1:6" s="56" customFormat="1" ht="12.95" customHeight="1">
      <c r="A1269" s="21" t="s">
        <v>6</v>
      </c>
      <c r="B1269" s="21" t="s">
        <v>244</v>
      </c>
      <c r="C1269" s="35">
        <v>3</v>
      </c>
      <c r="D1269" s="21" t="s">
        <v>401</v>
      </c>
      <c r="E1269" s="40">
        <v>7311</v>
      </c>
      <c r="F1269" s="44">
        <v>21933</v>
      </c>
    </row>
    <row r="1270" spans="1:6" s="56" customFormat="1" ht="12.95" customHeight="1">
      <c r="A1270" s="21" t="s">
        <v>6</v>
      </c>
      <c r="B1270" s="21" t="s">
        <v>244</v>
      </c>
      <c r="C1270" s="35">
        <v>4</v>
      </c>
      <c r="D1270" s="21" t="s">
        <v>401</v>
      </c>
      <c r="E1270" s="40">
        <v>7311</v>
      </c>
      <c r="F1270" s="44">
        <v>29244</v>
      </c>
    </row>
    <row r="1271" spans="1:6" s="56" customFormat="1" ht="12.95" customHeight="1">
      <c r="A1271" s="21" t="s">
        <v>6</v>
      </c>
      <c r="B1271" s="21" t="s">
        <v>244</v>
      </c>
      <c r="C1271" s="35">
        <v>4</v>
      </c>
      <c r="D1271" s="21" t="s">
        <v>401</v>
      </c>
      <c r="E1271" s="40">
        <v>7311</v>
      </c>
      <c r="F1271" s="44">
        <v>29244</v>
      </c>
    </row>
    <row r="1272" spans="1:6" s="56" customFormat="1" ht="12.95" customHeight="1">
      <c r="A1272" s="25" t="s">
        <v>6</v>
      </c>
      <c r="B1272" s="21" t="s">
        <v>244</v>
      </c>
      <c r="C1272" s="38">
        <v>3</v>
      </c>
      <c r="D1272" s="25" t="s">
        <v>401</v>
      </c>
      <c r="E1272" s="42">
        <v>7311</v>
      </c>
      <c r="F1272" s="46">
        <v>21933</v>
      </c>
    </row>
    <row r="1273" spans="1:6" s="56" customFormat="1" ht="12.95" customHeight="1">
      <c r="A1273" s="23" t="s">
        <v>6</v>
      </c>
      <c r="B1273" s="21" t="s">
        <v>248</v>
      </c>
      <c r="C1273" s="32">
        <v>2</v>
      </c>
      <c r="D1273" s="23" t="s">
        <v>401</v>
      </c>
      <c r="E1273" s="43">
        <v>7474</v>
      </c>
      <c r="F1273" s="33">
        <v>14948</v>
      </c>
    </row>
    <row r="1274" spans="1:6" s="56" customFormat="1" ht="12.95" customHeight="1">
      <c r="A1274" s="21" t="s">
        <v>6</v>
      </c>
      <c r="B1274" s="21" t="s">
        <v>248</v>
      </c>
      <c r="C1274" s="35">
        <v>3</v>
      </c>
      <c r="D1274" s="21" t="s">
        <v>401</v>
      </c>
      <c r="E1274" s="40">
        <v>7474</v>
      </c>
      <c r="F1274" s="44">
        <v>22422</v>
      </c>
    </row>
    <row r="1275" spans="1:6" s="56" customFormat="1" ht="12.95" customHeight="1">
      <c r="A1275" s="21" t="s">
        <v>6</v>
      </c>
      <c r="B1275" s="21" t="s">
        <v>248</v>
      </c>
      <c r="C1275" s="35">
        <v>3</v>
      </c>
      <c r="D1275" s="21" t="s">
        <v>401</v>
      </c>
      <c r="E1275" s="40">
        <v>7474</v>
      </c>
      <c r="F1275" s="44">
        <v>22422</v>
      </c>
    </row>
    <row r="1276" spans="1:6" s="56" customFormat="1" ht="12.95" customHeight="1">
      <c r="A1276" s="21" t="s">
        <v>6</v>
      </c>
      <c r="B1276" s="21" t="s">
        <v>248</v>
      </c>
      <c r="C1276" s="35">
        <v>2</v>
      </c>
      <c r="D1276" s="21" t="s">
        <v>401</v>
      </c>
      <c r="E1276" s="40">
        <v>7474</v>
      </c>
      <c r="F1276" s="44">
        <v>14948</v>
      </c>
    </row>
    <row r="1277" spans="1:6" s="56" customFormat="1" ht="12.95" customHeight="1">
      <c r="A1277" s="21" t="s">
        <v>6</v>
      </c>
      <c r="B1277" s="21" t="s">
        <v>248</v>
      </c>
      <c r="C1277" s="35">
        <v>2</v>
      </c>
      <c r="D1277" s="21" t="s">
        <v>401</v>
      </c>
      <c r="E1277" s="40">
        <v>7474</v>
      </c>
      <c r="F1277" s="44">
        <v>14948</v>
      </c>
    </row>
    <row r="1278" spans="1:6" s="56" customFormat="1" ht="12.95" customHeight="1">
      <c r="A1278" s="21" t="s">
        <v>6</v>
      </c>
      <c r="B1278" s="21" t="s">
        <v>248</v>
      </c>
      <c r="C1278" s="35">
        <v>3</v>
      </c>
      <c r="D1278" s="21" t="s">
        <v>401</v>
      </c>
      <c r="E1278" s="40">
        <v>7474</v>
      </c>
      <c r="F1278" s="44">
        <v>22422</v>
      </c>
    </row>
    <row r="1279" spans="1:6" s="56" customFormat="1" ht="12.95" customHeight="1">
      <c r="A1279" s="25" t="s">
        <v>6</v>
      </c>
      <c r="B1279" s="21" t="s">
        <v>315</v>
      </c>
      <c r="C1279" s="38">
        <v>25</v>
      </c>
      <c r="D1279" s="25" t="s">
        <v>394</v>
      </c>
      <c r="E1279" s="42">
        <v>58</v>
      </c>
      <c r="F1279" s="46">
        <v>1450</v>
      </c>
    </row>
    <row r="1280" spans="1:6" s="56" customFormat="1" ht="12.95" customHeight="1">
      <c r="A1280" s="21" t="s">
        <v>6</v>
      </c>
      <c r="B1280" s="21" t="s">
        <v>315</v>
      </c>
      <c r="C1280" s="35">
        <v>25</v>
      </c>
      <c r="D1280" s="21" t="s">
        <v>394</v>
      </c>
      <c r="E1280" s="40">
        <v>58</v>
      </c>
      <c r="F1280" s="44">
        <v>1450</v>
      </c>
    </row>
    <row r="1281" spans="1:6" ht="12.95" customHeight="1">
      <c r="A1281" s="21" t="s">
        <v>6</v>
      </c>
      <c r="B1281" s="21" t="s">
        <v>315</v>
      </c>
      <c r="C1281" s="35">
        <v>50</v>
      </c>
      <c r="D1281" s="21" t="s">
        <v>394</v>
      </c>
      <c r="E1281" s="40">
        <v>58</v>
      </c>
      <c r="F1281" s="44">
        <v>2900</v>
      </c>
    </row>
    <row r="1282" spans="1:6" ht="12.95" customHeight="1">
      <c r="A1282" s="21" t="s">
        <v>6</v>
      </c>
      <c r="B1282" s="21" t="s">
        <v>315</v>
      </c>
      <c r="C1282" s="35">
        <v>50</v>
      </c>
      <c r="D1282" s="21" t="s">
        <v>394</v>
      </c>
      <c r="E1282" s="40">
        <v>58</v>
      </c>
      <c r="F1282" s="44">
        <v>2900</v>
      </c>
    </row>
    <row r="1283" spans="1:6" ht="12.95" customHeight="1">
      <c r="A1283" s="21" t="s">
        <v>6</v>
      </c>
      <c r="B1283" s="21" t="s">
        <v>315</v>
      </c>
      <c r="C1283" s="35">
        <v>50</v>
      </c>
      <c r="D1283" s="21" t="s">
        <v>394</v>
      </c>
      <c r="E1283" s="40">
        <v>58</v>
      </c>
      <c r="F1283" s="44">
        <v>2900</v>
      </c>
    </row>
    <row r="1284" spans="1:6" ht="12.95" customHeight="1">
      <c r="A1284" s="21" t="s">
        <v>6</v>
      </c>
      <c r="B1284" s="21" t="s">
        <v>315</v>
      </c>
      <c r="C1284" s="35">
        <v>50</v>
      </c>
      <c r="D1284" s="21" t="s">
        <v>394</v>
      </c>
      <c r="E1284" s="40">
        <v>58</v>
      </c>
      <c r="F1284" s="44">
        <v>2900</v>
      </c>
    </row>
    <row r="1285" spans="1:6" ht="12.95" customHeight="1">
      <c r="A1285" s="21" t="s">
        <v>6</v>
      </c>
      <c r="B1285" s="21" t="s">
        <v>346</v>
      </c>
      <c r="C1285" s="35">
        <v>10</v>
      </c>
      <c r="D1285" s="21" t="s">
        <v>394</v>
      </c>
      <c r="E1285" s="40">
        <v>207</v>
      </c>
      <c r="F1285" s="44">
        <v>2070</v>
      </c>
    </row>
    <row r="1286" spans="1:6" ht="12.95" customHeight="1">
      <c r="A1286" s="21" t="s">
        <v>6</v>
      </c>
      <c r="B1286" s="21" t="s">
        <v>346</v>
      </c>
      <c r="C1286" s="35">
        <v>6</v>
      </c>
      <c r="D1286" s="21" t="s">
        <v>394</v>
      </c>
      <c r="E1286" s="40">
        <v>207</v>
      </c>
      <c r="F1286" s="44">
        <v>1242</v>
      </c>
    </row>
    <row r="1287" spans="1:6" s="58" customFormat="1" ht="11.25">
      <c r="A1287" s="21" t="s">
        <v>6</v>
      </c>
      <c r="B1287" s="21" t="s">
        <v>346</v>
      </c>
      <c r="C1287" s="35">
        <v>6</v>
      </c>
      <c r="D1287" s="21" t="s">
        <v>394</v>
      </c>
      <c r="E1287" s="40">
        <v>207</v>
      </c>
      <c r="F1287" s="44">
        <v>1242</v>
      </c>
    </row>
    <row r="1288" spans="1:6" s="58" customFormat="1" ht="11.25">
      <c r="A1288" s="21" t="s">
        <v>6</v>
      </c>
      <c r="B1288" s="21" t="s">
        <v>346</v>
      </c>
      <c r="C1288" s="35">
        <v>6</v>
      </c>
      <c r="D1288" s="21" t="s">
        <v>394</v>
      </c>
      <c r="E1288" s="40">
        <v>207</v>
      </c>
      <c r="F1288" s="44">
        <v>1242</v>
      </c>
    </row>
    <row r="1289" spans="1:6" ht="12.95" customHeight="1">
      <c r="A1289" s="21" t="s">
        <v>6</v>
      </c>
      <c r="B1289" s="21" t="s">
        <v>346</v>
      </c>
      <c r="C1289" s="35">
        <v>6</v>
      </c>
      <c r="D1289" s="21" t="s">
        <v>394</v>
      </c>
      <c r="E1289" s="40">
        <v>207</v>
      </c>
      <c r="F1289" s="44">
        <v>1242</v>
      </c>
    </row>
    <row r="1290" spans="1:6" ht="12.95" customHeight="1">
      <c r="A1290" s="21" t="s">
        <v>6</v>
      </c>
      <c r="B1290" s="21" t="s">
        <v>232</v>
      </c>
      <c r="C1290" s="35">
        <v>1</v>
      </c>
      <c r="D1290" s="21" t="s">
        <v>9</v>
      </c>
      <c r="E1290" s="22">
        <v>150000</v>
      </c>
      <c r="F1290" s="44">
        <f>C1290*E1290</f>
        <v>150000</v>
      </c>
    </row>
    <row r="1291" spans="1:6" ht="12.95" customHeight="1">
      <c r="A1291" s="21" t="s">
        <v>6</v>
      </c>
      <c r="B1291" s="21" t="s">
        <v>232</v>
      </c>
      <c r="C1291" s="35">
        <v>1</v>
      </c>
      <c r="D1291" s="21" t="s">
        <v>9</v>
      </c>
      <c r="E1291" s="22">
        <v>990000</v>
      </c>
      <c r="F1291" s="41">
        <f>+C1291*E1291</f>
        <v>990000</v>
      </c>
    </row>
    <row r="1292" spans="1:6" ht="12.95" customHeight="1">
      <c r="A1292" s="21" t="s">
        <v>6</v>
      </c>
      <c r="B1292" s="21" t="s">
        <v>232</v>
      </c>
      <c r="C1292" s="35">
        <v>1</v>
      </c>
      <c r="D1292" s="21" t="s">
        <v>9</v>
      </c>
      <c r="E1292" s="22">
        <v>990000</v>
      </c>
      <c r="F1292" s="41">
        <f>+C1292*E1292</f>
        <v>990000</v>
      </c>
    </row>
    <row r="1293" spans="1:6" ht="12.95" customHeight="1">
      <c r="A1293" s="21" t="s">
        <v>6</v>
      </c>
      <c r="B1293" s="21" t="s">
        <v>219</v>
      </c>
      <c r="C1293" s="35">
        <v>1</v>
      </c>
      <c r="D1293" s="21" t="s">
        <v>9</v>
      </c>
      <c r="E1293" s="22">
        <v>200000</v>
      </c>
      <c r="F1293" s="44">
        <f>C1293*E1293</f>
        <v>200000</v>
      </c>
    </row>
    <row r="1294" spans="1:6" ht="12.95" customHeight="1">
      <c r="A1294" s="21" t="s">
        <v>6</v>
      </c>
      <c r="B1294" s="21" t="s">
        <v>551</v>
      </c>
      <c r="C1294" s="35">
        <v>1</v>
      </c>
      <c r="D1294" s="21" t="s">
        <v>9</v>
      </c>
      <c r="E1294" s="41">
        <v>2475000</v>
      </c>
      <c r="F1294" s="41">
        <f>+C1294*E1294</f>
        <v>2475000</v>
      </c>
    </row>
    <row r="1295" spans="1:6" ht="12.95" customHeight="1">
      <c r="A1295" s="23" t="s">
        <v>6</v>
      </c>
      <c r="B1295" s="21" t="s">
        <v>551</v>
      </c>
      <c r="C1295" s="32">
        <v>1</v>
      </c>
      <c r="D1295" s="23" t="s">
        <v>9</v>
      </c>
      <c r="E1295" s="52">
        <v>1237500</v>
      </c>
      <c r="F1295" s="41">
        <f>+C1295*E1295</f>
        <v>1237500</v>
      </c>
    </row>
    <row r="1296" spans="1:6" ht="12.95" customHeight="1">
      <c r="A1296" s="21" t="s">
        <v>6</v>
      </c>
      <c r="B1296" s="21" t="s">
        <v>551</v>
      </c>
      <c r="C1296" s="35">
        <v>1</v>
      </c>
      <c r="D1296" s="21" t="s">
        <v>9</v>
      </c>
      <c r="E1296" s="41">
        <v>1237500</v>
      </c>
      <c r="F1296" s="41">
        <f>+C1296*E1296</f>
        <v>1237500</v>
      </c>
    </row>
    <row r="1297" spans="1:6" ht="12.95" customHeight="1">
      <c r="A1297" s="21" t="s">
        <v>6</v>
      </c>
      <c r="B1297" s="21" t="s">
        <v>219</v>
      </c>
      <c r="C1297" s="35">
        <v>1</v>
      </c>
      <c r="D1297" s="21" t="s">
        <v>9</v>
      </c>
      <c r="E1297" s="22">
        <v>600000</v>
      </c>
      <c r="F1297" s="44">
        <f>C1297*E1297</f>
        <v>600000</v>
      </c>
    </row>
    <row r="1298" spans="1:6" ht="12.95" customHeight="1">
      <c r="A1298" s="21" t="s">
        <v>6</v>
      </c>
      <c r="B1298" s="21" t="s">
        <v>552</v>
      </c>
      <c r="C1298" s="35">
        <v>1</v>
      </c>
      <c r="D1298" s="21" t="s">
        <v>9</v>
      </c>
      <c r="E1298" s="22">
        <v>4000000</v>
      </c>
      <c r="F1298" s="44">
        <v>4000000</v>
      </c>
    </row>
    <row r="1299" spans="1:6" ht="12.95" customHeight="1">
      <c r="A1299" s="21" t="s">
        <v>6</v>
      </c>
      <c r="B1299" s="21"/>
      <c r="C1299" s="35">
        <v>1</v>
      </c>
      <c r="D1299" s="21" t="s">
        <v>9</v>
      </c>
      <c r="E1299" s="41">
        <v>1919312</v>
      </c>
      <c r="F1299" s="41">
        <f>+C1299*E1299</f>
        <v>1919312</v>
      </c>
    </row>
    <row r="1300" spans="1:6" ht="12.95" customHeight="1">
      <c r="A1300" s="21" t="s">
        <v>6</v>
      </c>
      <c r="B1300" s="21" t="s">
        <v>232</v>
      </c>
      <c r="C1300" s="35">
        <v>1</v>
      </c>
      <c r="D1300" s="21" t="s">
        <v>9</v>
      </c>
      <c r="E1300" s="22">
        <v>8400000</v>
      </c>
      <c r="F1300" s="44">
        <f>C1300*E1300</f>
        <v>8400000</v>
      </c>
    </row>
    <row r="1301" spans="1:6" ht="12.95" customHeight="1">
      <c r="A1301" s="21" t="s">
        <v>6</v>
      </c>
      <c r="B1301" s="21" t="s">
        <v>232</v>
      </c>
      <c r="C1301" s="35">
        <v>1</v>
      </c>
      <c r="D1301" s="21" t="s">
        <v>9</v>
      </c>
      <c r="E1301" s="22"/>
      <c r="F1301" s="44">
        <v>4200000</v>
      </c>
    </row>
    <row r="1302" spans="1:6" ht="12.95" customHeight="1">
      <c r="A1302" s="21" t="s">
        <v>6</v>
      </c>
      <c r="B1302" s="21" t="s">
        <v>553</v>
      </c>
      <c r="C1302" s="35">
        <v>3</v>
      </c>
      <c r="D1302" s="21" t="s">
        <v>394</v>
      </c>
      <c r="E1302" s="22">
        <v>700000</v>
      </c>
      <c r="F1302" s="44">
        <f>C1302*E1302</f>
        <v>2100000</v>
      </c>
    </row>
    <row r="1303" spans="1:6" ht="12.95" customHeight="1">
      <c r="A1303" s="21" t="s">
        <v>6</v>
      </c>
      <c r="B1303" s="21"/>
      <c r="C1303" s="35">
        <v>1</v>
      </c>
      <c r="D1303" s="21" t="s">
        <v>9</v>
      </c>
      <c r="E1303" s="41">
        <v>4162482</v>
      </c>
      <c r="F1303" s="41">
        <f>+C1303*E1303</f>
        <v>4162482</v>
      </c>
    </row>
    <row r="1304" spans="1:6" ht="12.95" customHeight="1">
      <c r="A1304" s="21" t="s">
        <v>6</v>
      </c>
      <c r="B1304" s="21" t="s">
        <v>232</v>
      </c>
      <c r="C1304" s="35">
        <v>1</v>
      </c>
      <c r="D1304" s="21" t="s">
        <v>9</v>
      </c>
      <c r="E1304" s="41">
        <v>510000</v>
      </c>
      <c r="F1304" s="44">
        <f t="shared" ref="F1304:F1316" si="6">C1304*E1304</f>
        <v>510000</v>
      </c>
    </row>
    <row r="1305" spans="1:6" ht="12.95" customHeight="1">
      <c r="A1305" s="21" t="s">
        <v>6</v>
      </c>
      <c r="B1305" s="21" t="s">
        <v>232</v>
      </c>
      <c r="C1305" s="35">
        <v>1</v>
      </c>
      <c r="D1305" s="21" t="s">
        <v>9</v>
      </c>
      <c r="E1305" s="41">
        <v>510000</v>
      </c>
      <c r="F1305" s="44">
        <f t="shared" si="6"/>
        <v>510000</v>
      </c>
    </row>
    <row r="1306" spans="1:6" ht="12.95" customHeight="1">
      <c r="A1306" s="21" t="s">
        <v>6</v>
      </c>
      <c r="B1306" s="21" t="s">
        <v>232</v>
      </c>
      <c r="C1306" s="35">
        <v>1</v>
      </c>
      <c r="D1306" s="21" t="s">
        <v>9</v>
      </c>
      <c r="E1306" s="41">
        <v>36000</v>
      </c>
      <c r="F1306" s="44">
        <f t="shared" si="6"/>
        <v>36000</v>
      </c>
    </row>
    <row r="1307" spans="1:6" ht="12.95" customHeight="1">
      <c r="A1307" s="21" t="s">
        <v>6</v>
      </c>
      <c r="B1307" s="21" t="s">
        <v>232</v>
      </c>
      <c r="C1307" s="35">
        <v>1</v>
      </c>
      <c r="D1307" s="21" t="s">
        <v>9</v>
      </c>
      <c r="E1307" s="41">
        <v>127500</v>
      </c>
      <c r="F1307" s="44">
        <f t="shared" si="6"/>
        <v>127500</v>
      </c>
    </row>
    <row r="1308" spans="1:6" ht="12.95" customHeight="1">
      <c r="A1308" s="21" t="s">
        <v>6</v>
      </c>
      <c r="B1308" s="21" t="s">
        <v>232</v>
      </c>
      <c r="C1308" s="35">
        <v>1</v>
      </c>
      <c r="D1308" s="21" t="s">
        <v>9</v>
      </c>
      <c r="E1308" s="41">
        <v>127500</v>
      </c>
      <c r="F1308" s="44">
        <f t="shared" si="6"/>
        <v>127500</v>
      </c>
    </row>
    <row r="1309" spans="1:6" ht="12.95" customHeight="1">
      <c r="A1309" s="21" t="s">
        <v>6</v>
      </c>
      <c r="B1309" s="21" t="s">
        <v>232</v>
      </c>
      <c r="C1309" s="35">
        <v>1</v>
      </c>
      <c r="D1309" s="21" t="s">
        <v>9</v>
      </c>
      <c r="E1309" s="41">
        <v>127500</v>
      </c>
      <c r="F1309" s="44">
        <f t="shared" si="6"/>
        <v>127500</v>
      </c>
    </row>
    <row r="1310" spans="1:6" ht="12.95" customHeight="1">
      <c r="A1310" s="21" t="s">
        <v>6</v>
      </c>
      <c r="B1310" s="21" t="s">
        <v>232</v>
      </c>
      <c r="C1310" s="35">
        <v>1</v>
      </c>
      <c r="D1310" s="21" t="s">
        <v>9</v>
      </c>
      <c r="E1310" s="41">
        <v>127500</v>
      </c>
      <c r="F1310" s="44">
        <f t="shared" si="6"/>
        <v>127500</v>
      </c>
    </row>
    <row r="1311" spans="1:6" ht="12.95" customHeight="1">
      <c r="A1311" s="21" t="s">
        <v>6</v>
      </c>
      <c r="B1311" s="21" t="s">
        <v>232</v>
      </c>
      <c r="C1311" s="35">
        <v>1</v>
      </c>
      <c r="D1311" s="21" t="s">
        <v>9</v>
      </c>
      <c r="E1311" s="41">
        <v>70000</v>
      </c>
      <c r="F1311" s="44">
        <f t="shared" si="6"/>
        <v>70000</v>
      </c>
    </row>
    <row r="1312" spans="1:6" ht="12.95" customHeight="1">
      <c r="A1312" s="21" t="s">
        <v>6</v>
      </c>
      <c r="B1312" s="21" t="s">
        <v>510</v>
      </c>
      <c r="C1312" s="35">
        <v>1</v>
      </c>
      <c r="D1312" s="21" t="s">
        <v>9</v>
      </c>
      <c r="E1312" s="41">
        <v>375000</v>
      </c>
      <c r="F1312" s="44">
        <f t="shared" si="6"/>
        <v>375000</v>
      </c>
    </row>
    <row r="1313" spans="1:6" ht="12.95" customHeight="1">
      <c r="A1313" s="21" t="s">
        <v>6</v>
      </c>
      <c r="B1313" s="21" t="s">
        <v>510</v>
      </c>
      <c r="C1313" s="35">
        <v>1</v>
      </c>
      <c r="D1313" s="21" t="s">
        <v>9</v>
      </c>
      <c r="E1313" s="41">
        <v>765000</v>
      </c>
      <c r="F1313" s="44">
        <f t="shared" si="6"/>
        <v>765000</v>
      </c>
    </row>
    <row r="1314" spans="1:6" ht="12.95" customHeight="1">
      <c r="A1314" s="21" t="s">
        <v>6</v>
      </c>
      <c r="B1314" s="21" t="s">
        <v>510</v>
      </c>
      <c r="C1314" s="35">
        <v>1</v>
      </c>
      <c r="D1314" s="21" t="s">
        <v>9</v>
      </c>
      <c r="E1314" s="41">
        <v>1020000</v>
      </c>
      <c r="F1314" s="44">
        <f t="shared" si="6"/>
        <v>1020000</v>
      </c>
    </row>
    <row r="1315" spans="1:6" ht="12.95" customHeight="1">
      <c r="A1315" s="25" t="s">
        <v>6</v>
      </c>
      <c r="B1315" s="21" t="s">
        <v>510</v>
      </c>
      <c r="C1315" s="38">
        <v>1</v>
      </c>
      <c r="D1315" s="25" t="s">
        <v>9</v>
      </c>
      <c r="E1315" s="53">
        <v>264000</v>
      </c>
      <c r="F1315" s="46">
        <f t="shared" si="6"/>
        <v>264000</v>
      </c>
    </row>
    <row r="1316" spans="1:6" ht="12.95" customHeight="1">
      <c r="A1316" s="21" t="s">
        <v>6</v>
      </c>
      <c r="B1316" s="21" t="s">
        <v>219</v>
      </c>
      <c r="C1316" s="35">
        <v>1</v>
      </c>
      <c r="D1316" s="21" t="s">
        <v>9</v>
      </c>
      <c r="E1316" s="22">
        <v>800000</v>
      </c>
      <c r="F1316" s="44">
        <f t="shared" si="6"/>
        <v>800000</v>
      </c>
    </row>
    <row r="1317" spans="1:6" ht="12.95" customHeight="1">
      <c r="A1317" s="21" t="s">
        <v>6</v>
      </c>
      <c r="B1317" s="21" t="s">
        <v>554</v>
      </c>
      <c r="C1317" s="35">
        <v>1</v>
      </c>
      <c r="D1317" s="21" t="s">
        <v>9</v>
      </c>
      <c r="E1317" s="41">
        <v>260000</v>
      </c>
      <c r="F1317" s="41">
        <f>+C1317*E1317</f>
        <v>260000</v>
      </c>
    </row>
    <row r="1318" spans="1:6" ht="12.95" customHeight="1">
      <c r="A1318" s="21" t="s">
        <v>6</v>
      </c>
      <c r="B1318" s="21" t="s">
        <v>218</v>
      </c>
      <c r="C1318" s="35">
        <v>1</v>
      </c>
      <c r="D1318" s="21" t="s">
        <v>9</v>
      </c>
      <c r="E1318" s="22">
        <v>1000000</v>
      </c>
      <c r="F1318" s="44">
        <v>1000000</v>
      </c>
    </row>
    <row r="1319" spans="1:6" ht="12.95" customHeight="1">
      <c r="A1319" s="21" t="s">
        <v>6</v>
      </c>
      <c r="B1319" s="21"/>
      <c r="C1319" s="35">
        <v>1</v>
      </c>
      <c r="D1319" s="21" t="s">
        <v>9</v>
      </c>
      <c r="E1319" s="22">
        <v>280515</v>
      </c>
      <c r="F1319" s="41">
        <f>+C1319*E1319</f>
        <v>280515</v>
      </c>
    </row>
    <row r="1320" spans="1:6" ht="12.95" customHeight="1">
      <c r="A1320" s="21" t="s">
        <v>6</v>
      </c>
      <c r="B1320" s="21" t="s">
        <v>232</v>
      </c>
      <c r="C1320" s="35">
        <v>1</v>
      </c>
      <c r="D1320" s="21" t="s">
        <v>9</v>
      </c>
      <c r="E1320" s="22">
        <v>540000</v>
      </c>
      <c r="F1320" s="44">
        <f>C1320*E1320</f>
        <v>540000</v>
      </c>
    </row>
    <row r="1321" spans="1:6" ht="12.95" customHeight="1">
      <c r="A1321" s="21" t="s">
        <v>6</v>
      </c>
      <c r="B1321" s="21" t="s">
        <v>232</v>
      </c>
      <c r="C1321" s="35">
        <v>1</v>
      </c>
      <c r="D1321" s="21" t="s">
        <v>9</v>
      </c>
      <c r="E1321" s="22">
        <v>540000</v>
      </c>
      <c r="F1321" s="44">
        <v>540000</v>
      </c>
    </row>
    <row r="1322" spans="1:6" ht="12.95" customHeight="1">
      <c r="A1322" s="21" t="s">
        <v>6</v>
      </c>
      <c r="B1322" s="21" t="s">
        <v>232</v>
      </c>
      <c r="C1322" s="35">
        <v>1</v>
      </c>
      <c r="D1322" s="21" t="s">
        <v>9</v>
      </c>
      <c r="E1322" s="22">
        <v>540000</v>
      </c>
      <c r="F1322" s="44">
        <v>540000</v>
      </c>
    </row>
    <row r="1323" spans="1:6" ht="12.95" customHeight="1">
      <c r="A1323" s="21" t="s">
        <v>6</v>
      </c>
      <c r="B1323" s="21" t="s">
        <v>232</v>
      </c>
      <c r="C1323" s="35">
        <v>1</v>
      </c>
      <c r="D1323" s="21" t="s">
        <v>9</v>
      </c>
      <c r="E1323" s="22">
        <v>540000</v>
      </c>
      <c r="F1323" s="44">
        <v>540000</v>
      </c>
    </row>
    <row r="1324" spans="1:6" ht="12.95" customHeight="1">
      <c r="A1324" s="21" t="s">
        <v>6</v>
      </c>
      <c r="B1324" s="21" t="s">
        <v>553</v>
      </c>
      <c r="C1324" s="35">
        <v>1</v>
      </c>
      <c r="D1324" s="21" t="s">
        <v>9</v>
      </c>
      <c r="E1324" s="22">
        <v>700000</v>
      </c>
      <c r="F1324" s="44">
        <f t="shared" ref="F1324:F1330" si="7">C1324*E1324</f>
        <v>700000</v>
      </c>
    </row>
    <row r="1325" spans="1:6" ht="12.95" customHeight="1">
      <c r="A1325" s="21" t="s">
        <v>6</v>
      </c>
      <c r="B1325" s="21" t="s">
        <v>553</v>
      </c>
      <c r="C1325" s="35">
        <v>1</v>
      </c>
      <c r="D1325" s="21" t="s">
        <v>9</v>
      </c>
      <c r="E1325" s="22">
        <v>700000</v>
      </c>
      <c r="F1325" s="44">
        <f t="shared" si="7"/>
        <v>700000</v>
      </c>
    </row>
    <row r="1326" spans="1:6" ht="11.25">
      <c r="A1326" s="21" t="s">
        <v>6</v>
      </c>
      <c r="B1326" s="21" t="s">
        <v>553</v>
      </c>
      <c r="C1326" s="35">
        <v>1</v>
      </c>
      <c r="D1326" s="21" t="s">
        <v>9</v>
      </c>
      <c r="E1326" s="22">
        <v>700000</v>
      </c>
      <c r="F1326" s="44">
        <f t="shared" si="7"/>
        <v>700000</v>
      </c>
    </row>
    <row r="1327" spans="1:6" ht="12.95" customHeight="1">
      <c r="A1327" s="21" t="s">
        <v>6</v>
      </c>
      <c r="B1327" s="21" t="s">
        <v>510</v>
      </c>
      <c r="C1327" s="35">
        <v>1</v>
      </c>
      <c r="D1327" s="21" t="s">
        <v>9</v>
      </c>
      <c r="E1327" s="22">
        <v>10980000</v>
      </c>
      <c r="F1327" s="44">
        <f t="shared" si="7"/>
        <v>10980000</v>
      </c>
    </row>
    <row r="1328" spans="1:6" ht="12.95" customHeight="1">
      <c r="A1328" s="21" t="s">
        <v>6</v>
      </c>
      <c r="B1328" s="21" t="s">
        <v>510</v>
      </c>
      <c r="C1328" s="35">
        <v>1</v>
      </c>
      <c r="D1328" s="21" t="s">
        <v>9</v>
      </c>
      <c r="E1328" s="22">
        <v>5580000</v>
      </c>
      <c r="F1328" s="44">
        <f t="shared" si="7"/>
        <v>5580000</v>
      </c>
    </row>
    <row r="1329" spans="1:6" ht="12.95" customHeight="1">
      <c r="A1329" s="21" t="s">
        <v>6</v>
      </c>
      <c r="B1329" s="21" t="s">
        <v>510</v>
      </c>
      <c r="C1329" s="35">
        <v>1</v>
      </c>
      <c r="D1329" s="21" t="s">
        <v>9</v>
      </c>
      <c r="E1329" s="22">
        <v>3600000</v>
      </c>
      <c r="F1329" s="44">
        <f t="shared" si="7"/>
        <v>3600000</v>
      </c>
    </row>
    <row r="1330" spans="1:6" ht="12.95" customHeight="1">
      <c r="A1330" s="21" t="s">
        <v>6</v>
      </c>
      <c r="B1330" s="21" t="s">
        <v>510</v>
      </c>
      <c r="C1330" s="35">
        <v>1</v>
      </c>
      <c r="D1330" s="21" t="s">
        <v>9</v>
      </c>
      <c r="E1330" s="22">
        <v>3600000</v>
      </c>
      <c r="F1330" s="44">
        <f t="shared" si="7"/>
        <v>3600000</v>
      </c>
    </row>
    <row r="1331" spans="1:6" ht="12.95" customHeight="1">
      <c r="A1331" s="21" t="s">
        <v>6</v>
      </c>
      <c r="B1331" s="21" t="s">
        <v>510</v>
      </c>
      <c r="C1331" s="35">
        <v>1</v>
      </c>
      <c r="D1331" s="21" t="s">
        <v>9</v>
      </c>
      <c r="E1331" s="22">
        <v>3600000</v>
      </c>
      <c r="F1331" s="44">
        <v>3600000</v>
      </c>
    </row>
    <row r="1332" spans="1:6" ht="12.95" customHeight="1">
      <c r="A1332" s="21" t="s">
        <v>6</v>
      </c>
      <c r="B1332" s="21" t="s">
        <v>510</v>
      </c>
      <c r="C1332" s="35">
        <v>1</v>
      </c>
      <c r="D1332" s="21" t="s">
        <v>9</v>
      </c>
      <c r="E1332" s="22">
        <v>3600000</v>
      </c>
      <c r="F1332" s="44">
        <v>3600000</v>
      </c>
    </row>
    <row r="1333" spans="1:6" ht="12.95" customHeight="1">
      <c r="A1333" s="21" t="s">
        <v>6</v>
      </c>
      <c r="B1333" s="21" t="s">
        <v>510</v>
      </c>
      <c r="C1333" s="35">
        <v>1</v>
      </c>
      <c r="D1333" s="21" t="s">
        <v>9</v>
      </c>
      <c r="E1333" s="22">
        <v>3600000</v>
      </c>
      <c r="F1333" s="44">
        <v>3600000</v>
      </c>
    </row>
    <row r="1334" spans="1:6" ht="12.95" customHeight="1">
      <c r="A1334" s="21" t="s">
        <v>6</v>
      </c>
      <c r="B1334" s="21" t="s">
        <v>510</v>
      </c>
      <c r="C1334" s="35">
        <v>1</v>
      </c>
      <c r="D1334" s="21" t="s">
        <v>9</v>
      </c>
      <c r="E1334" s="22">
        <v>3600000</v>
      </c>
      <c r="F1334" s="44">
        <v>3600000</v>
      </c>
    </row>
    <row r="1335" spans="1:6" ht="12.95" customHeight="1">
      <c r="A1335" s="21" t="s">
        <v>6</v>
      </c>
      <c r="B1335" s="21" t="s">
        <v>510</v>
      </c>
      <c r="C1335" s="35">
        <v>1</v>
      </c>
      <c r="D1335" s="21" t="s">
        <v>9</v>
      </c>
      <c r="E1335" s="22">
        <v>3600000</v>
      </c>
      <c r="F1335" s="44">
        <v>3600000</v>
      </c>
    </row>
    <row r="1336" spans="1:6" ht="12.95" customHeight="1">
      <c r="A1336" s="21" t="s">
        <v>6</v>
      </c>
      <c r="B1336" s="21" t="s">
        <v>510</v>
      </c>
      <c r="C1336" s="35">
        <v>1</v>
      </c>
      <c r="D1336" s="21" t="s">
        <v>9</v>
      </c>
      <c r="E1336" s="22">
        <v>3600000</v>
      </c>
      <c r="F1336" s="44">
        <v>3600000</v>
      </c>
    </row>
    <row r="1337" spans="1:6" ht="12.95" customHeight="1">
      <c r="A1337" s="21" t="s">
        <v>6</v>
      </c>
      <c r="B1337" s="21" t="s">
        <v>510</v>
      </c>
      <c r="C1337" s="35">
        <v>1</v>
      </c>
      <c r="D1337" s="21" t="s">
        <v>9</v>
      </c>
      <c r="E1337" s="22">
        <v>3600000</v>
      </c>
      <c r="F1337" s="44">
        <v>3600000</v>
      </c>
    </row>
    <row r="1338" spans="1:6" ht="12.95" customHeight="1">
      <c r="A1338" s="21" t="s">
        <v>6</v>
      </c>
      <c r="B1338" s="21" t="s">
        <v>510</v>
      </c>
      <c r="C1338" s="35">
        <v>1</v>
      </c>
      <c r="D1338" s="21" t="s">
        <v>9</v>
      </c>
      <c r="E1338" s="22">
        <v>3600000</v>
      </c>
      <c r="F1338" s="44">
        <v>3600000</v>
      </c>
    </row>
    <row r="1339" spans="1:6" ht="12.95" customHeight="1">
      <c r="A1339" s="21" t="s">
        <v>6</v>
      </c>
      <c r="B1339" s="21" t="s">
        <v>510</v>
      </c>
      <c r="C1339" s="35">
        <v>1</v>
      </c>
      <c r="D1339" s="21" t="s">
        <v>9</v>
      </c>
      <c r="E1339" s="22">
        <v>3600000</v>
      </c>
      <c r="F1339" s="44">
        <v>3600000</v>
      </c>
    </row>
    <row r="1340" spans="1:6" ht="12.95" customHeight="1">
      <c r="A1340" s="21" t="s">
        <v>6</v>
      </c>
      <c r="B1340" s="21" t="s">
        <v>510</v>
      </c>
      <c r="C1340" s="35">
        <v>1</v>
      </c>
      <c r="D1340" s="21" t="s">
        <v>9</v>
      </c>
      <c r="E1340" s="22">
        <v>3600000</v>
      </c>
      <c r="F1340" s="44">
        <v>3600000</v>
      </c>
    </row>
    <row r="1341" spans="1:6" ht="12.95" customHeight="1">
      <c r="A1341" s="21" t="s">
        <v>6</v>
      </c>
      <c r="B1341" s="21" t="s">
        <v>510</v>
      </c>
      <c r="C1341" s="35">
        <v>1</v>
      </c>
      <c r="D1341" s="21" t="s">
        <v>9</v>
      </c>
      <c r="E1341" s="22">
        <v>3600000</v>
      </c>
      <c r="F1341" s="44">
        <v>3600000</v>
      </c>
    </row>
    <row r="1342" spans="1:6" ht="12.95" customHeight="1">
      <c r="A1342" s="21" t="s">
        <v>6</v>
      </c>
      <c r="B1342" s="21" t="s">
        <v>510</v>
      </c>
      <c r="C1342" s="35">
        <v>1</v>
      </c>
      <c r="D1342" s="21" t="s">
        <v>9</v>
      </c>
      <c r="E1342" s="22">
        <v>3600000</v>
      </c>
      <c r="F1342" s="44">
        <v>3600000</v>
      </c>
    </row>
    <row r="1343" spans="1:6" ht="12.95" customHeight="1">
      <c r="A1343" s="21" t="s">
        <v>6</v>
      </c>
      <c r="B1343" s="21" t="s">
        <v>510</v>
      </c>
      <c r="C1343" s="35">
        <v>1</v>
      </c>
      <c r="D1343" s="21" t="s">
        <v>9</v>
      </c>
      <c r="E1343" s="22">
        <v>3600000</v>
      </c>
      <c r="F1343" s="44">
        <v>3600000</v>
      </c>
    </row>
    <row r="1344" spans="1:6" ht="12.95" customHeight="1">
      <c r="A1344" s="21" t="s">
        <v>6</v>
      </c>
      <c r="B1344" s="21" t="s">
        <v>510</v>
      </c>
      <c r="C1344" s="35">
        <v>1</v>
      </c>
      <c r="D1344" s="21" t="s">
        <v>9</v>
      </c>
      <c r="E1344" s="22">
        <v>3600000</v>
      </c>
      <c r="F1344" s="44">
        <v>3600000</v>
      </c>
    </row>
    <row r="1345" spans="1:6" ht="12.95" customHeight="1">
      <c r="A1345" s="21" t="s">
        <v>6</v>
      </c>
      <c r="B1345" s="21" t="s">
        <v>510</v>
      </c>
      <c r="C1345" s="35">
        <v>1</v>
      </c>
      <c r="D1345" s="21" t="s">
        <v>9</v>
      </c>
      <c r="E1345" s="22">
        <v>3600000</v>
      </c>
      <c r="F1345" s="44">
        <v>3600000</v>
      </c>
    </row>
    <row r="1346" spans="1:6" ht="12.95" customHeight="1">
      <c r="A1346" s="21" t="s">
        <v>6</v>
      </c>
      <c r="B1346" s="21" t="s">
        <v>510</v>
      </c>
      <c r="C1346" s="35">
        <v>1</v>
      </c>
      <c r="D1346" s="21" t="s">
        <v>9</v>
      </c>
      <c r="E1346" s="22">
        <v>3600000</v>
      </c>
      <c r="F1346" s="44">
        <v>3600000</v>
      </c>
    </row>
    <row r="1347" spans="1:6" ht="12.95" customHeight="1">
      <c r="A1347" s="21" t="s">
        <v>6</v>
      </c>
      <c r="B1347" s="21" t="s">
        <v>510</v>
      </c>
      <c r="C1347" s="35">
        <v>1</v>
      </c>
      <c r="D1347" s="21" t="s">
        <v>9</v>
      </c>
      <c r="E1347" s="22">
        <v>3600000</v>
      </c>
      <c r="F1347" s="44">
        <v>3600000</v>
      </c>
    </row>
    <row r="1348" spans="1:6" ht="12.95" customHeight="1">
      <c r="A1348" s="21" t="s">
        <v>6</v>
      </c>
      <c r="B1348" s="21" t="s">
        <v>510</v>
      </c>
      <c r="C1348" s="35">
        <v>1</v>
      </c>
      <c r="D1348" s="21" t="s">
        <v>9</v>
      </c>
      <c r="E1348" s="22">
        <v>3600000</v>
      </c>
      <c r="F1348" s="44">
        <v>3600000</v>
      </c>
    </row>
    <row r="1349" spans="1:6" ht="12.95" customHeight="1">
      <c r="A1349" s="21" t="s">
        <v>6</v>
      </c>
      <c r="B1349" s="21" t="s">
        <v>510</v>
      </c>
      <c r="C1349" s="35">
        <v>1</v>
      </c>
      <c r="D1349" s="21" t="s">
        <v>9</v>
      </c>
      <c r="E1349" s="22">
        <v>3600000</v>
      </c>
      <c r="F1349" s="44">
        <v>3600000</v>
      </c>
    </row>
    <row r="1350" spans="1:6" ht="12.95" customHeight="1">
      <c r="A1350" s="21" t="s">
        <v>6</v>
      </c>
      <c r="B1350" s="21" t="s">
        <v>510</v>
      </c>
      <c r="C1350" s="35">
        <v>1</v>
      </c>
      <c r="D1350" s="21" t="s">
        <v>9</v>
      </c>
      <c r="E1350" s="22">
        <v>3600000</v>
      </c>
      <c r="F1350" s="44">
        <v>3600000</v>
      </c>
    </row>
    <row r="1351" spans="1:6" ht="12.95" customHeight="1">
      <c r="A1351" s="21" t="s">
        <v>6</v>
      </c>
      <c r="B1351" s="21" t="s">
        <v>510</v>
      </c>
      <c r="C1351" s="35">
        <v>1</v>
      </c>
      <c r="D1351" s="21" t="s">
        <v>9</v>
      </c>
      <c r="E1351" s="22">
        <v>3600000</v>
      </c>
      <c r="F1351" s="44">
        <v>3600000</v>
      </c>
    </row>
    <row r="1352" spans="1:6" ht="12.95" customHeight="1">
      <c r="A1352" s="21" t="s">
        <v>6</v>
      </c>
      <c r="B1352" s="21" t="s">
        <v>233</v>
      </c>
      <c r="C1352" s="35">
        <v>1</v>
      </c>
      <c r="D1352" s="21" t="s">
        <v>9</v>
      </c>
      <c r="E1352" s="22">
        <v>585000</v>
      </c>
      <c r="F1352" s="41">
        <f>+C1352*E1352</f>
        <v>585000</v>
      </c>
    </row>
    <row r="1353" spans="1:6" ht="12.95" customHeight="1">
      <c r="A1353" s="21" t="s">
        <v>6</v>
      </c>
      <c r="B1353" s="21" t="s">
        <v>233</v>
      </c>
      <c r="C1353" s="35">
        <v>1</v>
      </c>
      <c r="D1353" s="21" t="s">
        <v>9</v>
      </c>
      <c r="E1353" s="22">
        <v>23400000</v>
      </c>
      <c r="F1353" s="41">
        <f>+C1353*E1353</f>
        <v>23400000</v>
      </c>
    </row>
    <row r="1354" spans="1:6" ht="12.95" customHeight="1">
      <c r="A1354" s="21" t="s">
        <v>6</v>
      </c>
      <c r="B1354" s="21" t="s">
        <v>555</v>
      </c>
      <c r="C1354" s="35">
        <v>1</v>
      </c>
      <c r="D1354" s="21" t="s">
        <v>9</v>
      </c>
      <c r="E1354" s="22">
        <v>2000000</v>
      </c>
      <c r="F1354" s="44">
        <v>2000000</v>
      </c>
    </row>
    <row r="1355" spans="1:6" ht="12.95" customHeight="1">
      <c r="A1355" s="21" t="s">
        <v>6</v>
      </c>
      <c r="B1355" s="21"/>
      <c r="C1355" s="35">
        <v>1</v>
      </c>
      <c r="D1355" s="21" t="s">
        <v>9</v>
      </c>
      <c r="E1355" s="22">
        <v>2000000</v>
      </c>
      <c r="F1355" s="44">
        <v>2000000</v>
      </c>
    </row>
    <row r="1356" spans="1:6" ht="12.95" customHeight="1">
      <c r="A1356" s="21" t="s">
        <v>6</v>
      </c>
      <c r="B1356" s="21"/>
      <c r="C1356" s="35">
        <v>1</v>
      </c>
      <c r="D1356" s="21" t="s">
        <v>9</v>
      </c>
      <c r="E1356" s="22">
        <v>2000000</v>
      </c>
      <c r="F1356" s="44">
        <v>2000000</v>
      </c>
    </row>
    <row r="1357" spans="1:6" ht="12.95" customHeight="1">
      <c r="A1357" s="21" t="s">
        <v>6</v>
      </c>
      <c r="B1357" s="21"/>
      <c r="C1357" s="35">
        <v>1</v>
      </c>
      <c r="D1357" s="21" t="s">
        <v>9</v>
      </c>
      <c r="E1357" s="22">
        <v>2000000</v>
      </c>
      <c r="F1357" s="44">
        <v>2000000</v>
      </c>
    </row>
    <row r="1358" spans="1:6" ht="12.95" customHeight="1">
      <c r="A1358" s="21" t="s">
        <v>6</v>
      </c>
      <c r="B1358" s="21"/>
      <c r="C1358" s="35">
        <v>1</v>
      </c>
      <c r="D1358" s="21" t="s">
        <v>9</v>
      </c>
      <c r="E1358" s="22">
        <v>2000000</v>
      </c>
      <c r="F1358" s="44">
        <v>2000000</v>
      </c>
    </row>
    <row r="1359" spans="1:6" ht="12.95" customHeight="1">
      <c r="A1359" s="21" t="s">
        <v>6</v>
      </c>
      <c r="B1359" s="21"/>
      <c r="C1359" s="35">
        <v>1</v>
      </c>
      <c r="D1359" s="21" t="s">
        <v>9</v>
      </c>
      <c r="E1359" s="22">
        <v>2000000</v>
      </c>
      <c r="F1359" s="44">
        <v>2000000</v>
      </c>
    </row>
    <row r="1360" spans="1:6" ht="12.95" customHeight="1">
      <c r="A1360" s="21" t="s">
        <v>6</v>
      </c>
      <c r="B1360" s="21"/>
      <c r="C1360" s="35">
        <v>1</v>
      </c>
      <c r="D1360" s="21" t="s">
        <v>9</v>
      </c>
      <c r="E1360" s="22">
        <v>2000000</v>
      </c>
      <c r="F1360" s="44">
        <v>2000000</v>
      </c>
    </row>
    <row r="1361" spans="1:6" ht="12.95" customHeight="1">
      <c r="A1361" s="21" t="s">
        <v>6</v>
      </c>
      <c r="B1361" s="21"/>
      <c r="C1361" s="35">
        <v>1</v>
      </c>
      <c r="D1361" s="21" t="s">
        <v>9</v>
      </c>
      <c r="E1361" s="22">
        <v>2000000</v>
      </c>
      <c r="F1361" s="44">
        <v>2000000</v>
      </c>
    </row>
    <row r="1362" spans="1:6" ht="12.95" customHeight="1">
      <c r="A1362" s="21" t="s">
        <v>6</v>
      </c>
      <c r="B1362" s="21"/>
      <c r="C1362" s="35">
        <v>1</v>
      </c>
      <c r="D1362" s="21" t="s">
        <v>9</v>
      </c>
      <c r="E1362" s="22">
        <v>2000000</v>
      </c>
      <c r="F1362" s="44">
        <v>2000000</v>
      </c>
    </row>
    <row r="1363" spans="1:6" ht="12.95" customHeight="1">
      <c r="A1363" s="21" t="s">
        <v>6</v>
      </c>
      <c r="B1363" s="21" t="s">
        <v>79</v>
      </c>
      <c r="C1363" s="35">
        <v>1</v>
      </c>
      <c r="D1363" s="21" t="s">
        <v>9</v>
      </c>
      <c r="E1363" s="22">
        <v>2000000</v>
      </c>
      <c r="F1363" s="44">
        <v>2000000</v>
      </c>
    </row>
    <row r="1364" spans="1:6" ht="12.95" customHeight="1">
      <c r="A1364" s="21" t="s">
        <v>6</v>
      </c>
      <c r="B1364" s="21" t="s">
        <v>79</v>
      </c>
      <c r="C1364" s="35">
        <v>1</v>
      </c>
      <c r="D1364" s="21" t="s">
        <v>9</v>
      </c>
      <c r="E1364" s="22">
        <v>2000000</v>
      </c>
      <c r="F1364" s="44">
        <v>2000000</v>
      </c>
    </row>
    <row r="1365" spans="1:6" ht="12.95" customHeight="1">
      <c r="A1365" s="21" t="s">
        <v>6</v>
      </c>
      <c r="B1365" s="21" t="s">
        <v>79</v>
      </c>
      <c r="C1365" s="35">
        <v>1</v>
      </c>
      <c r="D1365" s="21" t="s">
        <v>9</v>
      </c>
      <c r="E1365" s="22">
        <v>1000000</v>
      </c>
      <c r="F1365" s="44">
        <v>1000000</v>
      </c>
    </row>
    <row r="1366" spans="1:6" ht="12.95" customHeight="1">
      <c r="A1366" s="21" t="s">
        <v>6</v>
      </c>
      <c r="B1366" s="21" t="s">
        <v>79</v>
      </c>
      <c r="C1366" s="35">
        <v>1</v>
      </c>
      <c r="D1366" s="21" t="s">
        <v>9</v>
      </c>
      <c r="E1366" s="22">
        <v>1000000</v>
      </c>
      <c r="F1366" s="44">
        <v>1000000</v>
      </c>
    </row>
    <row r="1367" spans="1:6" ht="12.95" customHeight="1">
      <c r="A1367" s="21" t="s">
        <v>6</v>
      </c>
      <c r="B1367" s="21" t="s">
        <v>232</v>
      </c>
      <c r="C1367" s="35">
        <v>1</v>
      </c>
      <c r="D1367" s="21" t="s">
        <v>9</v>
      </c>
      <c r="E1367" s="22">
        <v>240000</v>
      </c>
      <c r="F1367" s="44">
        <f>C1367*E1367</f>
        <v>240000</v>
      </c>
    </row>
    <row r="1368" spans="1:6" ht="12.95" customHeight="1">
      <c r="A1368" s="21" t="s">
        <v>6</v>
      </c>
      <c r="B1368" s="21" t="s">
        <v>232</v>
      </c>
      <c r="C1368" s="35">
        <v>1</v>
      </c>
      <c r="D1368" s="21" t="s">
        <v>9</v>
      </c>
      <c r="E1368" s="22">
        <v>592500</v>
      </c>
      <c r="F1368" s="41">
        <f>+C1368*E1368</f>
        <v>592500</v>
      </c>
    </row>
    <row r="1369" spans="1:6" ht="12.95" customHeight="1">
      <c r="A1369" s="21" t="s">
        <v>6</v>
      </c>
      <c r="B1369" s="21" t="s">
        <v>232</v>
      </c>
      <c r="C1369" s="35">
        <v>1</v>
      </c>
      <c r="D1369" s="21" t="s">
        <v>9</v>
      </c>
      <c r="E1369" s="41">
        <v>180000</v>
      </c>
      <c r="F1369" s="41">
        <f>+C1369*E1369</f>
        <v>180000</v>
      </c>
    </row>
    <row r="1370" spans="1:6" ht="12.95" customHeight="1">
      <c r="A1370" s="21" t="s">
        <v>6</v>
      </c>
      <c r="B1370" s="21" t="s">
        <v>232</v>
      </c>
      <c r="C1370" s="35">
        <v>1</v>
      </c>
      <c r="D1370" s="21" t="s">
        <v>9</v>
      </c>
      <c r="E1370" s="41">
        <v>180000</v>
      </c>
      <c r="F1370" s="41">
        <f>+C1370*E1370</f>
        <v>180000</v>
      </c>
    </row>
    <row r="1371" spans="1:6" ht="12.95" customHeight="1">
      <c r="A1371" s="21" t="s">
        <v>6</v>
      </c>
      <c r="B1371" s="21" t="s">
        <v>232</v>
      </c>
      <c r="C1371" s="35">
        <v>1</v>
      </c>
      <c r="D1371" s="21" t="s">
        <v>9</v>
      </c>
      <c r="E1371" s="52">
        <v>22500</v>
      </c>
      <c r="F1371" s="41">
        <f>+C1371*E1371</f>
        <v>22500</v>
      </c>
    </row>
    <row r="1372" spans="1:6" ht="12.95" customHeight="1">
      <c r="A1372" s="21" t="s">
        <v>6</v>
      </c>
      <c r="B1372" s="21" t="s">
        <v>556</v>
      </c>
      <c r="C1372" s="35">
        <v>20</v>
      </c>
      <c r="D1372" s="21" t="s">
        <v>394</v>
      </c>
      <c r="E1372" s="40">
        <v>5394</v>
      </c>
      <c r="F1372" s="33">
        <f t="shared" ref="F1372:F1378" si="8">C1372*E1372</f>
        <v>107880</v>
      </c>
    </row>
    <row r="1373" spans="1:6" ht="12.95" customHeight="1">
      <c r="A1373" s="21" t="s">
        <v>6</v>
      </c>
      <c r="B1373" s="21" t="s">
        <v>557</v>
      </c>
      <c r="C1373" s="35">
        <v>1</v>
      </c>
      <c r="D1373" s="21" t="s">
        <v>394</v>
      </c>
      <c r="E1373" s="40">
        <v>52432</v>
      </c>
      <c r="F1373" s="33">
        <f t="shared" si="8"/>
        <v>52432</v>
      </c>
    </row>
    <row r="1374" spans="1:6" ht="12.95" customHeight="1">
      <c r="A1374" s="21" t="s">
        <v>6</v>
      </c>
      <c r="B1374" s="21" t="s">
        <v>558</v>
      </c>
      <c r="C1374" s="35">
        <v>1</v>
      </c>
      <c r="D1374" s="21" t="s">
        <v>394</v>
      </c>
      <c r="E1374" s="40">
        <v>64902</v>
      </c>
      <c r="F1374" s="33">
        <f t="shared" si="8"/>
        <v>64902</v>
      </c>
    </row>
    <row r="1375" spans="1:6" ht="12.95" customHeight="1">
      <c r="A1375" s="21" t="s">
        <v>6</v>
      </c>
      <c r="B1375" s="21" t="s">
        <v>559</v>
      </c>
      <c r="C1375" s="35">
        <v>80</v>
      </c>
      <c r="D1375" s="21" t="s">
        <v>394</v>
      </c>
      <c r="E1375" s="40">
        <v>261</v>
      </c>
      <c r="F1375" s="33">
        <f t="shared" si="8"/>
        <v>20880</v>
      </c>
    </row>
    <row r="1376" spans="1:6" ht="12.95" customHeight="1">
      <c r="A1376" s="21" t="s">
        <v>6</v>
      </c>
      <c r="B1376" s="21" t="s">
        <v>560</v>
      </c>
      <c r="C1376" s="35">
        <v>80</v>
      </c>
      <c r="D1376" s="21" t="s">
        <v>394</v>
      </c>
      <c r="E1376" s="40">
        <v>312</v>
      </c>
      <c r="F1376" s="33">
        <f t="shared" si="8"/>
        <v>24960</v>
      </c>
    </row>
    <row r="1377" spans="1:6" ht="12.95" customHeight="1">
      <c r="A1377" s="21" t="s">
        <v>6</v>
      </c>
      <c r="B1377" s="21" t="s">
        <v>561</v>
      </c>
      <c r="C1377" s="35">
        <v>4</v>
      </c>
      <c r="D1377" s="21" t="s">
        <v>394</v>
      </c>
      <c r="E1377" s="40">
        <v>3016</v>
      </c>
      <c r="F1377" s="33">
        <f t="shared" si="8"/>
        <v>12064</v>
      </c>
    </row>
    <row r="1378" spans="1:6" ht="12.75" customHeight="1">
      <c r="A1378" s="21" t="s">
        <v>6</v>
      </c>
      <c r="B1378" s="21" t="s">
        <v>562</v>
      </c>
      <c r="C1378" s="35">
        <v>4</v>
      </c>
      <c r="D1378" s="21" t="s">
        <v>394</v>
      </c>
      <c r="E1378" s="40">
        <v>31204</v>
      </c>
      <c r="F1378" s="33">
        <f t="shared" si="8"/>
        <v>124816</v>
      </c>
    </row>
  </sheetData>
  <sheetProtection autoFilter="0"/>
  <autoFilter ref="A1:F1378">
    <filterColumn colId="0"/>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H928"/>
  <sheetViews>
    <sheetView zoomScaleNormal="100" workbookViewId="0">
      <pane ySplit="1" topLeftCell="A2" activePane="bottomLeft" state="frozen"/>
      <selection pane="bottomLeft" activeCell="A2" sqref="A2"/>
    </sheetView>
  </sheetViews>
  <sheetFormatPr baseColWidth="10" defaultRowHeight="12.95" customHeight="1"/>
  <cols>
    <col min="1" max="1" width="12.7109375" style="123" customWidth="1"/>
    <col min="2" max="2" width="45" style="123" customWidth="1"/>
    <col min="3" max="3" width="12.7109375" style="123" customWidth="1"/>
    <col min="4" max="4" width="12.7109375" style="124" customWidth="1"/>
    <col min="5" max="5" width="12.7109375" style="125" customWidth="1"/>
    <col min="6" max="6" width="15.5703125" style="125" customWidth="1"/>
    <col min="7" max="223" width="11.42578125" style="126"/>
    <col min="224" max="224" width="21.140625" style="126" bestFit="1" customWidth="1"/>
    <col min="225" max="225" width="43" style="126" customWidth="1"/>
    <col min="226" max="226" width="51.5703125" style="126" customWidth="1"/>
    <col min="227" max="228" width="14.42578125" style="126" customWidth="1"/>
    <col min="229" max="235" width="12.7109375" style="126" customWidth="1"/>
    <col min="236" max="236" width="45" style="126" customWidth="1"/>
    <col min="237" max="237" width="32.5703125" style="126" customWidth="1"/>
    <col min="238" max="238" width="27.28515625" style="126" customWidth="1"/>
    <col min="239" max="239" width="32" style="126" bestFit="1" customWidth="1"/>
    <col min="240" max="240" width="32" style="126" customWidth="1"/>
    <col min="241" max="241" width="22.7109375" style="126" customWidth="1"/>
    <col min="242" max="245" width="12.7109375" style="126" customWidth="1"/>
    <col min="246" max="247" width="15.5703125" style="126" customWidth="1"/>
    <col min="248" max="248" width="0" style="126" hidden="1" customWidth="1"/>
    <col min="249" max="249" width="15.5703125" style="126" customWidth="1"/>
    <col min="250" max="252" width="13.28515625" style="126" customWidth="1"/>
    <col min="253" max="259" width="12.7109375" style="126" customWidth="1"/>
    <col min="260" max="260" width="38.42578125" style="126" customWidth="1"/>
    <col min="261" max="479" width="11.42578125" style="126"/>
    <col min="480" max="480" width="21.140625" style="126" bestFit="1" customWidth="1"/>
    <col min="481" max="481" width="43" style="126" customWidth="1"/>
    <col min="482" max="482" width="51.5703125" style="126" customWidth="1"/>
    <col min="483" max="484" width="14.42578125" style="126" customWidth="1"/>
    <col min="485" max="491" width="12.7109375" style="126" customWidth="1"/>
    <col min="492" max="492" width="45" style="126" customWidth="1"/>
    <col min="493" max="493" width="32.5703125" style="126" customWidth="1"/>
    <col min="494" max="494" width="27.28515625" style="126" customWidth="1"/>
    <col min="495" max="495" width="32" style="126" bestFit="1" customWidth="1"/>
    <col min="496" max="496" width="32" style="126" customWidth="1"/>
    <col min="497" max="497" width="22.7109375" style="126" customWidth="1"/>
    <col min="498" max="501" width="12.7109375" style="126" customWidth="1"/>
    <col min="502" max="503" width="15.5703125" style="126" customWidth="1"/>
    <col min="504" max="504" width="0" style="126" hidden="1" customWidth="1"/>
    <col min="505" max="505" width="15.5703125" style="126" customWidth="1"/>
    <col min="506" max="508" width="13.28515625" style="126" customWidth="1"/>
    <col min="509" max="515" width="12.7109375" style="126" customWidth="1"/>
    <col min="516" max="516" width="38.42578125" style="126" customWidth="1"/>
    <col min="517" max="735" width="11.42578125" style="126"/>
    <col min="736" max="736" width="21.140625" style="126" bestFit="1" customWidth="1"/>
    <col min="737" max="737" width="43" style="126" customWidth="1"/>
    <col min="738" max="738" width="51.5703125" style="126" customWidth="1"/>
    <col min="739" max="740" width="14.42578125" style="126" customWidth="1"/>
    <col min="741" max="747" width="12.7109375" style="126" customWidth="1"/>
    <col min="748" max="748" width="45" style="126" customWidth="1"/>
    <col min="749" max="749" width="32.5703125" style="126" customWidth="1"/>
    <col min="750" max="750" width="27.28515625" style="126" customWidth="1"/>
    <col min="751" max="751" width="32" style="126" bestFit="1" customWidth="1"/>
    <col min="752" max="752" width="32" style="126" customWidth="1"/>
    <col min="753" max="753" width="22.7109375" style="126" customWidth="1"/>
    <col min="754" max="757" width="12.7109375" style="126" customWidth="1"/>
    <col min="758" max="759" width="15.5703125" style="126" customWidth="1"/>
    <col min="760" max="760" width="0" style="126" hidden="1" customWidth="1"/>
    <col min="761" max="761" width="15.5703125" style="126" customWidth="1"/>
    <col min="762" max="764" width="13.28515625" style="126" customWidth="1"/>
    <col min="765" max="771" width="12.7109375" style="126" customWidth="1"/>
    <col min="772" max="772" width="38.42578125" style="126" customWidth="1"/>
    <col min="773" max="991" width="11.42578125" style="126"/>
    <col min="992" max="992" width="21.140625" style="126" bestFit="1" customWidth="1"/>
    <col min="993" max="993" width="43" style="126" customWidth="1"/>
    <col min="994" max="994" width="51.5703125" style="126" customWidth="1"/>
    <col min="995" max="996" width="14.42578125" style="126" customWidth="1"/>
    <col min="997" max="1003" width="12.7109375" style="126" customWidth="1"/>
    <col min="1004" max="1004" width="45" style="126" customWidth="1"/>
    <col min="1005" max="1005" width="32.5703125" style="126" customWidth="1"/>
    <col min="1006" max="1006" width="27.28515625" style="126" customWidth="1"/>
    <col min="1007" max="1007" width="32" style="126" bestFit="1" customWidth="1"/>
    <col min="1008" max="1008" width="32" style="126" customWidth="1"/>
    <col min="1009" max="1009" width="22.7109375" style="126" customWidth="1"/>
    <col min="1010" max="1013" width="12.7109375" style="126" customWidth="1"/>
    <col min="1014" max="1015" width="15.5703125" style="126" customWidth="1"/>
    <col min="1016" max="1016" width="0" style="126" hidden="1" customWidth="1"/>
    <col min="1017" max="1017" width="15.5703125" style="126" customWidth="1"/>
    <col min="1018" max="1020" width="13.28515625" style="126" customWidth="1"/>
    <col min="1021" max="1027" width="12.7109375" style="126" customWidth="1"/>
    <col min="1028" max="1028" width="38.42578125" style="126" customWidth="1"/>
    <col min="1029" max="1247" width="11.42578125" style="126"/>
    <col min="1248" max="1248" width="21.140625" style="126" bestFit="1" customWidth="1"/>
    <col min="1249" max="1249" width="43" style="126" customWidth="1"/>
    <col min="1250" max="1250" width="51.5703125" style="126" customWidth="1"/>
    <col min="1251" max="1252" width="14.42578125" style="126" customWidth="1"/>
    <col min="1253" max="1259" width="12.7109375" style="126" customWidth="1"/>
    <col min="1260" max="1260" width="45" style="126" customWidth="1"/>
    <col min="1261" max="1261" width="32.5703125" style="126" customWidth="1"/>
    <col min="1262" max="1262" width="27.28515625" style="126" customWidth="1"/>
    <col min="1263" max="1263" width="32" style="126" bestFit="1" customWidth="1"/>
    <col min="1264" max="1264" width="32" style="126" customWidth="1"/>
    <col min="1265" max="1265" width="22.7109375" style="126" customWidth="1"/>
    <col min="1266" max="1269" width="12.7109375" style="126" customWidth="1"/>
    <col min="1270" max="1271" width="15.5703125" style="126" customWidth="1"/>
    <col min="1272" max="1272" width="0" style="126" hidden="1" customWidth="1"/>
    <col min="1273" max="1273" width="15.5703125" style="126" customWidth="1"/>
    <col min="1274" max="1276" width="13.28515625" style="126" customWidth="1"/>
    <col min="1277" max="1283" width="12.7109375" style="126" customWidth="1"/>
    <col min="1284" max="1284" width="38.42578125" style="126" customWidth="1"/>
    <col min="1285" max="1503" width="11.42578125" style="126"/>
    <col min="1504" max="1504" width="21.140625" style="126" bestFit="1" customWidth="1"/>
    <col min="1505" max="1505" width="43" style="126" customWidth="1"/>
    <col min="1506" max="1506" width="51.5703125" style="126" customWidth="1"/>
    <col min="1507" max="1508" width="14.42578125" style="126" customWidth="1"/>
    <col min="1509" max="1515" width="12.7109375" style="126" customWidth="1"/>
    <col min="1516" max="1516" width="45" style="126" customWidth="1"/>
    <col min="1517" max="1517" width="32.5703125" style="126" customWidth="1"/>
    <col min="1518" max="1518" width="27.28515625" style="126" customWidth="1"/>
    <col min="1519" max="1519" width="32" style="126" bestFit="1" customWidth="1"/>
    <col min="1520" max="1520" width="32" style="126" customWidth="1"/>
    <col min="1521" max="1521" width="22.7109375" style="126" customWidth="1"/>
    <col min="1522" max="1525" width="12.7109375" style="126" customWidth="1"/>
    <col min="1526" max="1527" width="15.5703125" style="126" customWidth="1"/>
    <col min="1528" max="1528" width="0" style="126" hidden="1" customWidth="1"/>
    <col min="1529" max="1529" width="15.5703125" style="126" customWidth="1"/>
    <col min="1530" max="1532" width="13.28515625" style="126" customWidth="1"/>
    <col min="1533" max="1539" width="12.7109375" style="126" customWidth="1"/>
    <col min="1540" max="1540" width="38.42578125" style="126" customWidth="1"/>
    <col min="1541" max="1759" width="11.42578125" style="126"/>
    <col min="1760" max="1760" width="21.140625" style="126" bestFit="1" customWidth="1"/>
    <col min="1761" max="1761" width="43" style="126" customWidth="1"/>
    <col min="1762" max="1762" width="51.5703125" style="126" customWidth="1"/>
    <col min="1763" max="1764" width="14.42578125" style="126" customWidth="1"/>
    <col min="1765" max="1771" width="12.7109375" style="126" customWidth="1"/>
    <col min="1772" max="1772" width="45" style="126" customWidth="1"/>
    <col min="1773" max="1773" width="32.5703125" style="126" customWidth="1"/>
    <col min="1774" max="1774" width="27.28515625" style="126" customWidth="1"/>
    <col min="1775" max="1775" width="32" style="126" bestFit="1" customWidth="1"/>
    <col min="1776" max="1776" width="32" style="126" customWidth="1"/>
    <col min="1777" max="1777" width="22.7109375" style="126" customWidth="1"/>
    <col min="1778" max="1781" width="12.7109375" style="126" customWidth="1"/>
    <col min="1782" max="1783" width="15.5703125" style="126" customWidth="1"/>
    <col min="1784" max="1784" width="0" style="126" hidden="1" customWidth="1"/>
    <col min="1785" max="1785" width="15.5703125" style="126" customWidth="1"/>
    <col min="1786" max="1788" width="13.28515625" style="126" customWidth="1"/>
    <col min="1789" max="1795" width="12.7109375" style="126" customWidth="1"/>
    <col min="1796" max="1796" width="38.42578125" style="126" customWidth="1"/>
    <col min="1797" max="2015" width="11.42578125" style="126"/>
    <col min="2016" max="2016" width="21.140625" style="126" bestFit="1" customWidth="1"/>
    <col min="2017" max="2017" width="43" style="126" customWidth="1"/>
    <col min="2018" max="2018" width="51.5703125" style="126" customWidth="1"/>
    <col min="2019" max="2020" width="14.42578125" style="126" customWidth="1"/>
    <col min="2021" max="2027" width="12.7109375" style="126" customWidth="1"/>
    <col min="2028" max="2028" width="45" style="126" customWidth="1"/>
    <col min="2029" max="2029" width="32.5703125" style="126" customWidth="1"/>
    <col min="2030" max="2030" width="27.28515625" style="126" customWidth="1"/>
    <col min="2031" max="2031" width="32" style="126" bestFit="1" customWidth="1"/>
    <col min="2032" max="2032" width="32" style="126" customWidth="1"/>
    <col min="2033" max="2033" width="22.7109375" style="126" customWidth="1"/>
    <col min="2034" max="2037" width="12.7109375" style="126" customWidth="1"/>
    <col min="2038" max="2039" width="15.5703125" style="126" customWidth="1"/>
    <col min="2040" max="2040" width="0" style="126" hidden="1" customWidth="1"/>
    <col min="2041" max="2041" width="15.5703125" style="126" customWidth="1"/>
    <col min="2042" max="2044" width="13.28515625" style="126" customWidth="1"/>
    <col min="2045" max="2051" width="12.7109375" style="126" customWidth="1"/>
    <col min="2052" max="2052" width="38.42578125" style="126" customWidth="1"/>
    <col min="2053" max="2271" width="11.42578125" style="126"/>
    <col min="2272" max="2272" width="21.140625" style="126" bestFit="1" customWidth="1"/>
    <col min="2273" max="2273" width="43" style="126" customWidth="1"/>
    <col min="2274" max="2274" width="51.5703125" style="126" customWidth="1"/>
    <col min="2275" max="2276" width="14.42578125" style="126" customWidth="1"/>
    <col min="2277" max="2283" width="12.7109375" style="126" customWidth="1"/>
    <col min="2284" max="2284" width="45" style="126" customWidth="1"/>
    <col min="2285" max="2285" width="32.5703125" style="126" customWidth="1"/>
    <col min="2286" max="2286" width="27.28515625" style="126" customWidth="1"/>
    <col min="2287" max="2287" width="32" style="126" bestFit="1" customWidth="1"/>
    <col min="2288" max="2288" width="32" style="126" customWidth="1"/>
    <col min="2289" max="2289" width="22.7109375" style="126" customWidth="1"/>
    <col min="2290" max="2293" width="12.7109375" style="126" customWidth="1"/>
    <col min="2294" max="2295" width="15.5703125" style="126" customWidth="1"/>
    <col min="2296" max="2296" width="0" style="126" hidden="1" customWidth="1"/>
    <col min="2297" max="2297" width="15.5703125" style="126" customWidth="1"/>
    <col min="2298" max="2300" width="13.28515625" style="126" customWidth="1"/>
    <col min="2301" max="2307" width="12.7109375" style="126" customWidth="1"/>
    <col min="2308" max="2308" width="38.42578125" style="126" customWidth="1"/>
    <col min="2309" max="2527" width="11.42578125" style="126"/>
    <col min="2528" max="2528" width="21.140625" style="126" bestFit="1" customWidth="1"/>
    <col min="2529" max="2529" width="43" style="126" customWidth="1"/>
    <col min="2530" max="2530" width="51.5703125" style="126" customWidth="1"/>
    <col min="2531" max="2532" width="14.42578125" style="126" customWidth="1"/>
    <col min="2533" max="2539" width="12.7109375" style="126" customWidth="1"/>
    <col min="2540" max="2540" width="45" style="126" customWidth="1"/>
    <col min="2541" max="2541" width="32.5703125" style="126" customWidth="1"/>
    <col min="2542" max="2542" width="27.28515625" style="126" customWidth="1"/>
    <col min="2543" max="2543" width="32" style="126" bestFit="1" customWidth="1"/>
    <col min="2544" max="2544" width="32" style="126" customWidth="1"/>
    <col min="2545" max="2545" width="22.7109375" style="126" customWidth="1"/>
    <col min="2546" max="2549" width="12.7109375" style="126" customWidth="1"/>
    <col min="2550" max="2551" width="15.5703125" style="126" customWidth="1"/>
    <col min="2552" max="2552" width="0" style="126" hidden="1" customWidth="1"/>
    <col min="2553" max="2553" width="15.5703125" style="126" customWidth="1"/>
    <col min="2554" max="2556" width="13.28515625" style="126" customWidth="1"/>
    <col min="2557" max="2563" width="12.7109375" style="126" customWidth="1"/>
    <col min="2564" max="2564" width="38.42578125" style="126" customWidth="1"/>
    <col min="2565" max="2783" width="11.42578125" style="126"/>
    <col min="2784" max="2784" width="21.140625" style="126" bestFit="1" customWidth="1"/>
    <col min="2785" max="2785" width="43" style="126" customWidth="1"/>
    <col min="2786" max="2786" width="51.5703125" style="126" customWidth="1"/>
    <col min="2787" max="2788" width="14.42578125" style="126" customWidth="1"/>
    <col min="2789" max="2795" width="12.7109375" style="126" customWidth="1"/>
    <col min="2796" max="2796" width="45" style="126" customWidth="1"/>
    <col min="2797" max="2797" width="32.5703125" style="126" customWidth="1"/>
    <col min="2798" max="2798" width="27.28515625" style="126" customWidth="1"/>
    <col min="2799" max="2799" width="32" style="126" bestFit="1" customWidth="1"/>
    <col min="2800" max="2800" width="32" style="126" customWidth="1"/>
    <col min="2801" max="2801" width="22.7109375" style="126" customWidth="1"/>
    <col min="2802" max="2805" width="12.7109375" style="126" customWidth="1"/>
    <col min="2806" max="2807" width="15.5703125" style="126" customWidth="1"/>
    <col min="2808" max="2808" width="0" style="126" hidden="1" customWidth="1"/>
    <col min="2809" max="2809" width="15.5703125" style="126" customWidth="1"/>
    <col min="2810" max="2812" width="13.28515625" style="126" customWidth="1"/>
    <col min="2813" max="2819" width="12.7109375" style="126" customWidth="1"/>
    <col min="2820" max="2820" width="38.42578125" style="126" customWidth="1"/>
    <col min="2821" max="3039" width="11.42578125" style="126"/>
    <col min="3040" max="3040" width="21.140625" style="126" bestFit="1" customWidth="1"/>
    <col min="3041" max="3041" width="43" style="126" customWidth="1"/>
    <col min="3042" max="3042" width="51.5703125" style="126" customWidth="1"/>
    <col min="3043" max="3044" width="14.42578125" style="126" customWidth="1"/>
    <col min="3045" max="3051" width="12.7109375" style="126" customWidth="1"/>
    <col min="3052" max="3052" width="45" style="126" customWidth="1"/>
    <col min="3053" max="3053" width="32.5703125" style="126" customWidth="1"/>
    <col min="3054" max="3054" width="27.28515625" style="126" customWidth="1"/>
    <col min="3055" max="3055" width="32" style="126" bestFit="1" customWidth="1"/>
    <col min="3056" max="3056" width="32" style="126" customWidth="1"/>
    <col min="3057" max="3057" width="22.7109375" style="126" customWidth="1"/>
    <col min="3058" max="3061" width="12.7109375" style="126" customWidth="1"/>
    <col min="3062" max="3063" width="15.5703125" style="126" customWidth="1"/>
    <col min="3064" max="3064" width="0" style="126" hidden="1" customWidth="1"/>
    <col min="3065" max="3065" width="15.5703125" style="126" customWidth="1"/>
    <col min="3066" max="3068" width="13.28515625" style="126" customWidth="1"/>
    <col min="3069" max="3075" width="12.7109375" style="126" customWidth="1"/>
    <col min="3076" max="3076" width="38.42578125" style="126" customWidth="1"/>
    <col min="3077" max="3295" width="11.42578125" style="126"/>
    <col min="3296" max="3296" width="21.140625" style="126" bestFit="1" customWidth="1"/>
    <col min="3297" max="3297" width="43" style="126" customWidth="1"/>
    <col min="3298" max="3298" width="51.5703125" style="126" customWidth="1"/>
    <col min="3299" max="3300" width="14.42578125" style="126" customWidth="1"/>
    <col min="3301" max="3307" width="12.7109375" style="126" customWidth="1"/>
    <col min="3308" max="3308" width="45" style="126" customWidth="1"/>
    <col min="3309" max="3309" width="32.5703125" style="126" customWidth="1"/>
    <col min="3310" max="3310" width="27.28515625" style="126" customWidth="1"/>
    <col min="3311" max="3311" width="32" style="126" bestFit="1" customWidth="1"/>
    <col min="3312" max="3312" width="32" style="126" customWidth="1"/>
    <col min="3313" max="3313" width="22.7109375" style="126" customWidth="1"/>
    <col min="3314" max="3317" width="12.7109375" style="126" customWidth="1"/>
    <col min="3318" max="3319" width="15.5703125" style="126" customWidth="1"/>
    <col min="3320" max="3320" width="0" style="126" hidden="1" customWidth="1"/>
    <col min="3321" max="3321" width="15.5703125" style="126" customWidth="1"/>
    <col min="3322" max="3324" width="13.28515625" style="126" customWidth="1"/>
    <col min="3325" max="3331" width="12.7109375" style="126" customWidth="1"/>
    <col min="3332" max="3332" width="38.42578125" style="126" customWidth="1"/>
    <col min="3333" max="3551" width="11.42578125" style="126"/>
    <col min="3552" max="3552" width="21.140625" style="126" bestFit="1" customWidth="1"/>
    <col min="3553" max="3553" width="43" style="126" customWidth="1"/>
    <col min="3554" max="3554" width="51.5703125" style="126" customWidth="1"/>
    <col min="3555" max="3556" width="14.42578125" style="126" customWidth="1"/>
    <col min="3557" max="3563" width="12.7109375" style="126" customWidth="1"/>
    <col min="3564" max="3564" width="45" style="126" customWidth="1"/>
    <col min="3565" max="3565" width="32.5703125" style="126" customWidth="1"/>
    <col min="3566" max="3566" width="27.28515625" style="126" customWidth="1"/>
    <col min="3567" max="3567" width="32" style="126" bestFit="1" customWidth="1"/>
    <col min="3568" max="3568" width="32" style="126" customWidth="1"/>
    <col min="3569" max="3569" width="22.7109375" style="126" customWidth="1"/>
    <col min="3570" max="3573" width="12.7109375" style="126" customWidth="1"/>
    <col min="3574" max="3575" width="15.5703125" style="126" customWidth="1"/>
    <col min="3576" max="3576" width="0" style="126" hidden="1" customWidth="1"/>
    <col min="3577" max="3577" width="15.5703125" style="126" customWidth="1"/>
    <col min="3578" max="3580" width="13.28515625" style="126" customWidth="1"/>
    <col min="3581" max="3587" width="12.7109375" style="126" customWidth="1"/>
    <col min="3588" max="3588" width="38.42578125" style="126" customWidth="1"/>
    <col min="3589" max="3807" width="11.42578125" style="126"/>
    <col min="3808" max="3808" width="21.140625" style="126" bestFit="1" customWidth="1"/>
    <col min="3809" max="3809" width="43" style="126" customWidth="1"/>
    <col min="3810" max="3810" width="51.5703125" style="126" customWidth="1"/>
    <col min="3811" max="3812" width="14.42578125" style="126" customWidth="1"/>
    <col min="3813" max="3819" width="12.7109375" style="126" customWidth="1"/>
    <col min="3820" max="3820" width="45" style="126" customWidth="1"/>
    <col min="3821" max="3821" width="32.5703125" style="126" customWidth="1"/>
    <col min="3822" max="3822" width="27.28515625" style="126" customWidth="1"/>
    <col min="3823" max="3823" width="32" style="126" bestFit="1" customWidth="1"/>
    <col min="3824" max="3824" width="32" style="126" customWidth="1"/>
    <col min="3825" max="3825" width="22.7109375" style="126" customWidth="1"/>
    <col min="3826" max="3829" width="12.7109375" style="126" customWidth="1"/>
    <col min="3830" max="3831" width="15.5703125" style="126" customWidth="1"/>
    <col min="3832" max="3832" width="0" style="126" hidden="1" customWidth="1"/>
    <col min="3833" max="3833" width="15.5703125" style="126" customWidth="1"/>
    <col min="3834" max="3836" width="13.28515625" style="126" customWidth="1"/>
    <col min="3837" max="3843" width="12.7109375" style="126" customWidth="1"/>
    <col min="3844" max="3844" width="38.42578125" style="126" customWidth="1"/>
    <col min="3845" max="4063" width="11.42578125" style="126"/>
    <col min="4064" max="4064" width="21.140625" style="126" bestFit="1" customWidth="1"/>
    <col min="4065" max="4065" width="43" style="126" customWidth="1"/>
    <col min="4066" max="4066" width="51.5703125" style="126" customWidth="1"/>
    <col min="4067" max="4068" width="14.42578125" style="126" customWidth="1"/>
    <col min="4069" max="4075" width="12.7109375" style="126" customWidth="1"/>
    <col min="4076" max="4076" width="45" style="126" customWidth="1"/>
    <col min="4077" max="4077" width="32.5703125" style="126" customWidth="1"/>
    <col min="4078" max="4078" width="27.28515625" style="126" customWidth="1"/>
    <col min="4079" max="4079" width="32" style="126" bestFit="1" customWidth="1"/>
    <col min="4080" max="4080" width="32" style="126" customWidth="1"/>
    <col min="4081" max="4081" width="22.7109375" style="126" customWidth="1"/>
    <col min="4082" max="4085" width="12.7109375" style="126" customWidth="1"/>
    <col min="4086" max="4087" width="15.5703125" style="126" customWidth="1"/>
    <col min="4088" max="4088" width="0" style="126" hidden="1" customWidth="1"/>
    <col min="4089" max="4089" width="15.5703125" style="126" customWidth="1"/>
    <col min="4090" max="4092" width="13.28515625" style="126" customWidth="1"/>
    <col min="4093" max="4099" width="12.7109375" style="126" customWidth="1"/>
    <col min="4100" max="4100" width="38.42578125" style="126" customWidth="1"/>
    <col min="4101" max="4319" width="11.42578125" style="126"/>
    <col min="4320" max="4320" width="21.140625" style="126" bestFit="1" customWidth="1"/>
    <col min="4321" max="4321" width="43" style="126" customWidth="1"/>
    <col min="4322" max="4322" width="51.5703125" style="126" customWidth="1"/>
    <col min="4323" max="4324" width="14.42578125" style="126" customWidth="1"/>
    <col min="4325" max="4331" width="12.7109375" style="126" customWidth="1"/>
    <col min="4332" max="4332" width="45" style="126" customWidth="1"/>
    <col min="4333" max="4333" width="32.5703125" style="126" customWidth="1"/>
    <col min="4334" max="4334" width="27.28515625" style="126" customWidth="1"/>
    <col min="4335" max="4335" width="32" style="126" bestFit="1" customWidth="1"/>
    <col min="4336" max="4336" width="32" style="126" customWidth="1"/>
    <col min="4337" max="4337" width="22.7109375" style="126" customWidth="1"/>
    <col min="4338" max="4341" width="12.7109375" style="126" customWidth="1"/>
    <col min="4342" max="4343" width="15.5703125" style="126" customWidth="1"/>
    <col min="4344" max="4344" width="0" style="126" hidden="1" customWidth="1"/>
    <col min="4345" max="4345" width="15.5703125" style="126" customWidth="1"/>
    <col min="4346" max="4348" width="13.28515625" style="126" customWidth="1"/>
    <col min="4349" max="4355" width="12.7109375" style="126" customWidth="1"/>
    <col min="4356" max="4356" width="38.42578125" style="126" customWidth="1"/>
    <col min="4357" max="4575" width="11.42578125" style="126"/>
    <col min="4576" max="4576" width="21.140625" style="126" bestFit="1" customWidth="1"/>
    <col min="4577" max="4577" width="43" style="126" customWidth="1"/>
    <col min="4578" max="4578" width="51.5703125" style="126" customWidth="1"/>
    <col min="4579" max="4580" width="14.42578125" style="126" customWidth="1"/>
    <col min="4581" max="4587" width="12.7109375" style="126" customWidth="1"/>
    <col min="4588" max="4588" width="45" style="126" customWidth="1"/>
    <col min="4589" max="4589" width="32.5703125" style="126" customWidth="1"/>
    <col min="4590" max="4590" width="27.28515625" style="126" customWidth="1"/>
    <col min="4591" max="4591" width="32" style="126" bestFit="1" customWidth="1"/>
    <col min="4592" max="4592" width="32" style="126" customWidth="1"/>
    <col min="4593" max="4593" width="22.7109375" style="126" customWidth="1"/>
    <col min="4594" max="4597" width="12.7109375" style="126" customWidth="1"/>
    <col min="4598" max="4599" width="15.5703125" style="126" customWidth="1"/>
    <col min="4600" max="4600" width="0" style="126" hidden="1" customWidth="1"/>
    <col min="4601" max="4601" width="15.5703125" style="126" customWidth="1"/>
    <col min="4602" max="4604" width="13.28515625" style="126" customWidth="1"/>
    <col min="4605" max="4611" width="12.7109375" style="126" customWidth="1"/>
    <col min="4612" max="4612" width="38.42578125" style="126" customWidth="1"/>
    <col min="4613" max="4831" width="11.42578125" style="126"/>
    <col min="4832" max="4832" width="21.140625" style="126" bestFit="1" customWidth="1"/>
    <col min="4833" max="4833" width="43" style="126" customWidth="1"/>
    <col min="4834" max="4834" width="51.5703125" style="126" customWidth="1"/>
    <col min="4835" max="4836" width="14.42578125" style="126" customWidth="1"/>
    <col min="4837" max="4843" width="12.7109375" style="126" customWidth="1"/>
    <col min="4844" max="4844" width="45" style="126" customWidth="1"/>
    <col min="4845" max="4845" width="32.5703125" style="126" customWidth="1"/>
    <col min="4846" max="4846" width="27.28515625" style="126" customWidth="1"/>
    <col min="4847" max="4847" width="32" style="126" bestFit="1" customWidth="1"/>
    <col min="4848" max="4848" width="32" style="126" customWidth="1"/>
    <col min="4849" max="4849" width="22.7109375" style="126" customWidth="1"/>
    <col min="4850" max="4853" width="12.7109375" style="126" customWidth="1"/>
    <col min="4854" max="4855" width="15.5703125" style="126" customWidth="1"/>
    <col min="4856" max="4856" width="0" style="126" hidden="1" customWidth="1"/>
    <col min="4857" max="4857" width="15.5703125" style="126" customWidth="1"/>
    <col min="4858" max="4860" width="13.28515625" style="126" customWidth="1"/>
    <col min="4861" max="4867" width="12.7109375" style="126" customWidth="1"/>
    <col min="4868" max="4868" width="38.42578125" style="126" customWidth="1"/>
    <col min="4869" max="5087" width="11.42578125" style="126"/>
    <col min="5088" max="5088" width="21.140625" style="126" bestFit="1" customWidth="1"/>
    <col min="5089" max="5089" width="43" style="126" customWidth="1"/>
    <col min="5090" max="5090" width="51.5703125" style="126" customWidth="1"/>
    <col min="5091" max="5092" width="14.42578125" style="126" customWidth="1"/>
    <col min="5093" max="5099" width="12.7109375" style="126" customWidth="1"/>
    <col min="5100" max="5100" width="45" style="126" customWidth="1"/>
    <col min="5101" max="5101" width="32.5703125" style="126" customWidth="1"/>
    <col min="5102" max="5102" width="27.28515625" style="126" customWidth="1"/>
    <col min="5103" max="5103" width="32" style="126" bestFit="1" customWidth="1"/>
    <col min="5104" max="5104" width="32" style="126" customWidth="1"/>
    <col min="5105" max="5105" width="22.7109375" style="126" customWidth="1"/>
    <col min="5106" max="5109" width="12.7109375" style="126" customWidth="1"/>
    <col min="5110" max="5111" width="15.5703125" style="126" customWidth="1"/>
    <col min="5112" max="5112" width="0" style="126" hidden="1" customWidth="1"/>
    <col min="5113" max="5113" width="15.5703125" style="126" customWidth="1"/>
    <col min="5114" max="5116" width="13.28515625" style="126" customWidth="1"/>
    <col min="5117" max="5123" width="12.7109375" style="126" customWidth="1"/>
    <col min="5124" max="5124" width="38.42578125" style="126" customWidth="1"/>
    <col min="5125" max="5343" width="11.42578125" style="126"/>
    <col min="5344" max="5344" width="21.140625" style="126" bestFit="1" customWidth="1"/>
    <col min="5345" max="5345" width="43" style="126" customWidth="1"/>
    <col min="5346" max="5346" width="51.5703125" style="126" customWidth="1"/>
    <col min="5347" max="5348" width="14.42578125" style="126" customWidth="1"/>
    <col min="5349" max="5355" width="12.7109375" style="126" customWidth="1"/>
    <col min="5356" max="5356" width="45" style="126" customWidth="1"/>
    <col min="5357" max="5357" width="32.5703125" style="126" customWidth="1"/>
    <col min="5358" max="5358" width="27.28515625" style="126" customWidth="1"/>
    <col min="5359" max="5359" width="32" style="126" bestFit="1" customWidth="1"/>
    <col min="5360" max="5360" width="32" style="126" customWidth="1"/>
    <col min="5361" max="5361" width="22.7109375" style="126" customWidth="1"/>
    <col min="5362" max="5365" width="12.7109375" style="126" customWidth="1"/>
    <col min="5366" max="5367" width="15.5703125" style="126" customWidth="1"/>
    <col min="5368" max="5368" width="0" style="126" hidden="1" customWidth="1"/>
    <col min="5369" max="5369" width="15.5703125" style="126" customWidth="1"/>
    <col min="5370" max="5372" width="13.28515625" style="126" customWidth="1"/>
    <col min="5373" max="5379" width="12.7109375" style="126" customWidth="1"/>
    <col min="5380" max="5380" width="38.42578125" style="126" customWidth="1"/>
    <col min="5381" max="5599" width="11.42578125" style="126"/>
    <col min="5600" max="5600" width="21.140625" style="126" bestFit="1" customWidth="1"/>
    <col min="5601" max="5601" width="43" style="126" customWidth="1"/>
    <col min="5602" max="5602" width="51.5703125" style="126" customWidth="1"/>
    <col min="5603" max="5604" width="14.42578125" style="126" customWidth="1"/>
    <col min="5605" max="5611" width="12.7109375" style="126" customWidth="1"/>
    <col min="5612" max="5612" width="45" style="126" customWidth="1"/>
    <col min="5613" max="5613" width="32.5703125" style="126" customWidth="1"/>
    <col min="5614" max="5614" width="27.28515625" style="126" customWidth="1"/>
    <col min="5615" max="5615" width="32" style="126" bestFit="1" customWidth="1"/>
    <col min="5616" max="5616" width="32" style="126" customWidth="1"/>
    <col min="5617" max="5617" width="22.7109375" style="126" customWidth="1"/>
    <col min="5618" max="5621" width="12.7109375" style="126" customWidth="1"/>
    <col min="5622" max="5623" width="15.5703125" style="126" customWidth="1"/>
    <col min="5624" max="5624" width="0" style="126" hidden="1" customWidth="1"/>
    <col min="5625" max="5625" width="15.5703125" style="126" customWidth="1"/>
    <col min="5626" max="5628" width="13.28515625" style="126" customWidth="1"/>
    <col min="5629" max="5635" width="12.7109375" style="126" customWidth="1"/>
    <col min="5636" max="5636" width="38.42578125" style="126" customWidth="1"/>
    <col min="5637" max="5855" width="11.42578125" style="126"/>
    <col min="5856" max="5856" width="21.140625" style="126" bestFit="1" customWidth="1"/>
    <col min="5857" max="5857" width="43" style="126" customWidth="1"/>
    <col min="5858" max="5858" width="51.5703125" style="126" customWidth="1"/>
    <col min="5859" max="5860" width="14.42578125" style="126" customWidth="1"/>
    <col min="5861" max="5867" width="12.7109375" style="126" customWidth="1"/>
    <col min="5868" max="5868" width="45" style="126" customWidth="1"/>
    <col min="5869" max="5869" width="32.5703125" style="126" customWidth="1"/>
    <col min="5870" max="5870" width="27.28515625" style="126" customWidth="1"/>
    <col min="5871" max="5871" width="32" style="126" bestFit="1" customWidth="1"/>
    <col min="5872" max="5872" width="32" style="126" customWidth="1"/>
    <col min="5873" max="5873" width="22.7109375" style="126" customWidth="1"/>
    <col min="5874" max="5877" width="12.7109375" style="126" customWidth="1"/>
    <col min="5878" max="5879" width="15.5703125" style="126" customWidth="1"/>
    <col min="5880" max="5880" width="0" style="126" hidden="1" customWidth="1"/>
    <col min="5881" max="5881" width="15.5703125" style="126" customWidth="1"/>
    <col min="5882" max="5884" width="13.28515625" style="126" customWidth="1"/>
    <col min="5885" max="5891" width="12.7109375" style="126" customWidth="1"/>
    <col min="5892" max="5892" width="38.42578125" style="126" customWidth="1"/>
    <col min="5893" max="6111" width="11.42578125" style="126"/>
    <col min="6112" max="6112" width="21.140625" style="126" bestFit="1" customWidth="1"/>
    <col min="6113" max="6113" width="43" style="126" customWidth="1"/>
    <col min="6114" max="6114" width="51.5703125" style="126" customWidth="1"/>
    <col min="6115" max="6116" width="14.42578125" style="126" customWidth="1"/>
    <col min="6117" max="6123" width="12.7109375" style="126" customWidth="1"/>
    <col min="6124" max="6124" width="45" style="126" customWidth="1"/>
    <col min="6125" max="6125" width="32.5703125" style="126" customWidth="1"/>
    <col min="6126" max="6126" width="27.28515625" style="126" customWidth="1"/>
    <col min="6127" max="6127" width="32" style="126" bestFit="1" customWidth="1"/>
    <col min="6128" max="6128" width="32" style="126" customWidth="1"/>
    <col min="6129" max="6129" width="22.7109375" style="126" customWidth="1"/>
    <col min="6130" max="6133" width="12.7109375" style="126" customWidth="1"/>
    <col min="6134" max="6135" width="15.5703125" style="126" customWidth="1"/>
    <col min="6136" max="6136" width="0" style="126" hidden="1" customWidth="1"/>
    <col min="6137" max="6137" width="15.5703125" style="126" customWidth="1"/>
    <col min="6138" max="6140" width="13.28515625" style="126" customWidth="1"/>
    <col min="6141" max="6147" width="12.7109375" style="126" customWidth="1"/>
    <col min="6148" max="6148" width="38.42578125" style="126" customWidth="1"/>
    <col min="6149" max="6367" width="11.42578125" style="126"/>
    <col min="6368" max="6368" width="21.140625" style="126" bestFit="1" customWidth="1"/>
    <col min="6369" max="6369" width="43" style="126" customWidth="1"/>
    <col min="6370" max="6370" width="51.5703125" style="126" customWidth="1"/>
    <col min="6371" max="6372" width="14.42578125" style="126" customWidth="1"/>
    <col min="6373" max="6379" width="12.7109375" style="126" customWidth="1"/>
    <col min="6380" max="6380" width="45" style="126" customWidth="1"/>
    <col min="6381" max="6381" width="32.5703125" style="126" customWidth="1"/>
    <col min="6382" max="6382" width="27.28515625" style="126" customWidth="1"/>
    <col min="6383" max="6383" width="32" style="126" bestFit="1" customWidth="1"/>
    <col min="6384" max="6384" width="32" style="126" customWidth="1"/>
    <col min="6385" max="6385" width="22.7109375" style="126" customWidth="1"/>
    <col min="6386" max="6389" width="12.7109375" style="126" customWidth="1"/>
    <col min="6390" max="6391" width="15.5703125" style="126" customWidth="1"/>
    <col min="6392" max="6392" width="0" style="126" hidden="1" customWidth="1"/>
    <col min="6393" max="6393" width="15.5703125" style="126" customWidth="1"/>
    <col min="6394" max="6396" width="13.28515625" style="126" customWidth="1"/>
    <col min="6397" max="6403" width="12.7109375" style="126" customWidth="1"/>
    <col min="6404" max="6404" width="38.42578125" style="126" customWidth="1"/>
    <col min="6405" max="6623" width="11.42578125" style="126"/>
    <col min="6624" max="6624" width="21.140625" style="126" bestFit="1" customWidth="1"/>
    <col min="6625" max="6625" width="43" style="126" customWidth="1"/>
    <col min="6626" max="6626" width="51.5703125" style="126" customWidth="1"/>
    <col min="6627" max="6628" width="14.42578125" style="126" customWidth="1"/>
    <col min="6629" max="6635" width="12.7109375" style="126" customWidth="1"/>
    <col min="6636" max="6636" width="45" style="126" customWidth="1"/>
    <col min="6637" max="6637" width="32.5703125" style="126" customWidth="1"/>
    <col min="6638" max="6638" width="27.28515625" style="126" customWidth="1"/>
    <col min="6639" max="6639" width="32" style="126" bestFit="1" customWidth="1"/>
    <col min="6640" max="6640" width="32" style="126" customWidth="1"/>
    <col min="6641" max="6641" width="22.7109375" style="126" customWidth="1"/>
    <col min="6642" max="6645" width="12.7109375" style="126" customWidth="1"/>
    <col min="6646" max="6647" width="15.5703125" style="126" customWidth="1"/>
    <col min="6648" max="6648" width="0" style="126" hidden="1" customWidth="1"/>
    <col min="6649" max="6649" width="15.5703125" style="126" customWidth="1"/>
    <col min="6650" max="6652" width="13.28515625" style="126" customWidth="1"/>
    <col min="6653" max="6659" width="12.7109375" style="126" customWidth="1"/>
    <col min="6660" max="6660" width="38.42578125" style="126" customWidth="1"/>
    <col min="6661" max="6879" width="11.42578125" style="126"/>
    <col min="6880" max="6880" width="21.140625" style="126" bestFit="1" customWidth="1"/>
    <col min="6881" max="6881" width="43" style="126" customWidth="1"/>
    <col min="6882" max="6882" width="51.5703125" style="126" customWidth="1"/>
    <col min="6883" max="6884" width="14.42578125" style="126" customWidth="1"/>
    <col min="6885" max="6891" width="12.7109375" style="126" customWidth="1"/>
    <col min="6892" max="6892" width="45" style="126" customWidth="1"/>
    <col min="6893" max="6893" width="32.5703125" style="126" customWidth="1"/>
    <col min="6894" max="6894" width="27.28515625" style="126" customWidth="1"/>
    <col min="6895" max="6895" width="32" style="126" bestFit="1" customWidth="1"/>
    <col min="6896" max="6896" width="32" style="126" customWidth="1"/>
    <col min="6897" max="6897" width="22.7109375" style="126" customWidth="1"/>
    <col min="6898" max="6901" width="12.7109375" style="126" customWidth="1"/>
    <col min="6902" max="6903" width="15.5703125" style="126" customWidth="1"/>
    <col min="6904" max="6904" width="0" style="126" hidden="1" customWidth="1"/>
    <col min="6905" max="6905" width="15.5703125" style="126" customWidth="1"/>
    <col min="6906" max="6908" width="13.28515625" style="126" customWidth="1"/>
    <col min="6909" max="6915" width="12.7109375" style="126" customWidth="1"/>
    <col min="6916" max="6916" width="38.42578125" style="126" customWidth="1"/>
    <col min="6917" max="7135" width="11.42578125" style="126"/>
    <col min="7136" max="7136" width="21.140625" style="126" bestFit="1" customWidth="1"/>
    <col min="7137" max="7137" width="43" style="126" customWidth="1"/>
    <col min="7138" max="7138" width="51.5703125" style="126" customWidth="1"/>
    <col min="7139" max="7140" width="14.42578125" style="126" customWidth="1"/>
    <col min="7141" max="7147" width="12.7109375" style="126" customWidth="1"/>
    <col min="7148" max="7148" width="45" style="126" customWidth="1"/>
    <col min="7149" max="7149" width="32.5703125" style="126" customWidth="1"/>
    <col min="7150" max="7150" width="27.28515625" style="126" customWidth="1"/>
    <col min="7151" max="7151" width="32" style="126" bestFit="1" customWidth="1"/>
    <col min="7152" max="7152" width="32" style="126" customWidth="1"/>
    <col min="7153" max="7153" width="22.7109375" style="126" customWidth="1"/>
    <col min="7154" max="7157" width="12.7109375" style="126" customWidth="1"/>
    <col min="7158" max="7159" width="15.5703125" style="126" customWidth="1"/>
    <col min="7160" max="7160" width="0" style="126" hidden="1" customWidth="1"/>
    <col min="7161" max="7161" width="15.5703125" style="126" customWidth="1"/>
    <col min="7162" max="7164" width="13.28515625" style="126" customWidth="1"/>
    <col min="7165" max="7171" width="12.7109375" style="126" customWidth="1"/>
    <col min="7172" max="7172" width="38.42578125" style="126" customWidth="1"/>
    <col min="7173" max="7391" width="11.42578125" style="126"/>
    <col min="7392" max="7392" width="21.140625" style="126" bestFit="1" customWidth="1"/>
    <col min="7393" max="7393" width="43" style="126" customWidth="1"/>
    <col min="7394" max="7394" width="51.5703125" style="126" customWidth="1"/>
    <col min="7395" max="7396" width="14.42578125" style="126" customWidth="1"/>
    <col min="7397" max="7403" width="12.7109375" style="126" customWidth="1"/>
    <col min="7404" max="7404" width="45" style="126" customWidth="1"/>
    <col min="7405" max="7405" width="32.5703125" style="126" customWidth="1"/>
    <col min="7406" max="7406" width="27.28515625" style="126" customWidth="1"/>
    <col min="7407" max="7407" width="32" style="126" bestFit="1" customWidth="1"/>
    <col min="7408" max="7408" width="32" style="126" customWidth="1"/>
    <col min="7409" max="7409" width="22.7109375" style="126" customWidth="1"/>
    <col min="7410" max="7413" width="12.7109375" style="126" customWidth="1"/>
    <col min="7414" max="7415" width="15.5703125" style="126" customWidth="1"/>
    <col min="7416" max="7416" width="0" style="126" hidden="1" customWidth="1"/>
    <col min="7417" max="7417" width="15.5703125" style="126" customWidth="1"/>
    <col min="7418" max="7420" width="13.28515625" style="126" customWidth="1"/>
    <col min="7421" max="7427" width="12.7109375" style="126" customWidth="1"/>
    <col min="7428" max="7428" width="38.42578125" style="126" customWidth="1"/>
    <col min="7429" max="7647" width="11.42578125" style="126"/>
    <col min="7648" max="7648" width="21.140625" style="126" bestFit="1" customWidth="1"/>
    <col min="7649" max="7649" width="43" style="126" customWidth="1"/>
    <col min="7650" max="7650" width="51.5703125" style="126" customWidth="1"/>
    <col min="7651" max="7652" width="14.42578125" style="126" customWidth="1"/>
    <col min="7653" max="7659" width="12.7109375" style="126" customWidth="1"/>
    <col min="7660" max="7660" width="45" style="126" customWidth="1"/>
    <col min="7661" max="7661" width="32.5703125" style="126" customWidth="1"/>
    <col min="7662" max="7662" width="27.28515625" style="126" customWidth="1"/>
    <col min="7663" max="7663" width="32" style="126" bestFit="1" customWidth="1"/>
    <col min="7664" max="7664" width="32" style="126" customWidth="1"/>
    <col min="7665" max="7665" width="22.7109375" style="126" customWidth="1"/>
    <col min="7666" max="7669" width="12.7109375" style="126" customWidth="1"/>
    <col min="7670" max="7671" width="15.5703125" style="126" customWidth="1"/>
    <col min="7672" max="7672" width="0" style="126" hidden="1" customWidth="1"/>
    <col min="7673" max="7673" width="15.5703125" style="126" customWidth="1"/>
    <col min="7674" max="7676" width="13.28515625" style="126" customWidth="1"/>
    <col min="7677" max="7683" width="12.7109375" style="126" customWidth="1"/>
    <col min="7684" max="7684" width="38.42578125" style="126" customWidth="1"/>
    <col min="7685" max="7903" width="11.42578125" style="126"/>
    <col min="7904" max="7904" width="21.140625" style="126" bestFit="1" customWidth="1"/>
    <col min="7905" max="7905" width="43" style="126" customWidth="1"/>
    <col min="7906" max="7906" width="51.5703125" style="126" customWidth="1"/>
    <col min="7907" max="7908" width="14.42578125" style="126" customWidth="1"/>
    <col min="7909" max="7915" width="12.7109375" style="126" customWidth="1"/>
    <col min="7916" max="7916" width="45" style="126" customWidth="1"/>
    <col min="7917" max="7917" width="32.5703125" style="126" customWidth="1"/>
    <col min="7918" max="7918" width="27.28515625" style="126" customWidth="1"/>
    <col min="7919" max="7919" width="32" style="126" bestFit="1" customWidth="1"/>
    <col min="7920" max="7920" width="32" style="126" customWidth="1"/>
    <col min="7921" max="7921" width="22.7109375" style="126" customWidth="1"/>
    <col min="7922" max="7925" width="12.7109375" style="126" customWidth="1"/>
    <col min="7926" max="7927" width="15.5703125" style="126" customWidth="1"/>
    <col min="7928" max="7928" width="0" style="126" hidden="1" customWidth="1"/>
    <col min="7929" max="7929" width="15.5703125" style="126" customWidth="1"/>
    <col min="7930" max="7932" width="13.28515625" style="126" customWidth="1"/>
    <col min="7933" max="7939" width="12.7109375" style="126" customWidth="1"/>
    <col min="7940" max="7940" width="38.42578125" style="126" customWidth="1"/>
    <col min="7941" max="8159" width="11.42578125" style="126"/>
    <col min="8160" max="8160" width="21.140625" style="126" bestFit="1" customWidth="1"/>
    <col min="8161" max="8161" width="43" style="126" customWidth="1"/>
    <col min="8162" max="8162" width="51.5703125" style="126" customWidth="1"/>
    <col min="8163" max="8164" width="14.42578125" style="126" customWidth="1"/>
    <col min="8165" max="8171" width="12.7109375" style="126" customWidth="1"/>
    <col min="8172" max="8172" width="45" style="126" customWidth="1"/>
    <col min="8173" max="8173" width="32.5703125" style="126" customWidth="1"/>
    <col min="8174" max="8174" width="27.28515625" style="126" customWidth="1"/>
    <col min="8175" max="8175" width="32" style="126" bestFit="1" customWidth="1"/>
    <col min="8176" max="8176" width="32" style="126" customWidth="1"/>
    <col min="8177" max="8177" width="22.7109375" style="126" customWidth="1"/>
    <col min="8178" max="8181" width="12.7109375" style="126" customWidth="1"/>
    <col min="8182" max="8183" width="15.5703125" style="126" customWidth="1"/>
    <col min="8184" max="8184" width="0" style="126" hidden="1" customWidth="1"/>
    <col min="8185" max="8185" width="15.5703125" style="126" customWidth="1"/>
    <col min="8186" max="8188" width="13.28515625" style="126" customWidth="1"/>
    <col min="8189" max="8195" width="12.7109375" style="126" customWidth="1"/>
    <col min="8196" max="8196" width="38.42578125" style="126" customWidth="1"/>
    <col min="8197" max="8415" width="11.42578125" style="126"/>
    <col min="8416" max="8416" width="21.140625" style="126" bestFit="1" customWidth="1"/>
    <col min="8417" max="8417" width="43" style="126" customWidth="1"/>
    <col min="8418" max="8418" width="51.5703125" style="126" customWidth="1"/>
    <col min="8419" max="8420" width="14.42578125" style="126" customWidth="1"/>
    <col min="8421" max="8427" width="12.7109375" style="126" customWidth="1"/>
    <col min="8428" max="8428" width="45" style="126" customWidth="1"/>
    <col min="8429" max="8429" width="32.5703125" style="126" customWidth="1"/>
    <col min="8430" max="8430" width="27.28515625" style="126" customWidth="1"/>
    <col min="8431" max="8431" width="32" style="126" bestFit="1" customWidth="1"/>
    <col min="8432" max="8432" width="32" style="126" customWidth="1"/>
    <col min="8433" max="8433" width="22.7109375" style="126" customWidth="1"/>
    <col min="8434" max="8437" width="12.7109375" style="126" customWidth="1"/>
    <col min="8438" max="8439" width="15.5703125" style="126" customWidth="1"/>
    <col min="8440" max="8440" width="0" style="126" hidden="1" customWidth="1"/>
    <col min="8441" max="8441" width="15.5703125" style="126" customWidth="1"/>
    <col min="8442" max="8444" width="13.28515625" style="126" customWidth="1"/>
    <col min="8445" max="8451" width="12.7109375" style="126" customWidth="1"/>
    <col min="8452" max="8452" width="38.42578125" style="126" customWidth="1"/>
    <col min="8453" max="8671" width="11.42578125" style="126"/>
    <col min="8672" max="8672" width="21.140625" style="126" bestFit="1" customWidth="1"/>
    <col min="8673" max="8673" width="43" style="126" customWidth="1"/>
    <col min="8674" max="8674" width="51.5703125" style="126" customWidth="1"/>
    <col min="8675" max="8676" width="14.42578125" style="126" customWidth="1"/>
    <col min="8677" max="8683" width="12.7109375" style="126" customWidth="1"/>
    <col min="8684" max="8684" width="45" style="126" customWidth="1"/>
    <col min="8685" max="8685" width="32.5703125" style="126" customWidth="1"/>
    <col min="8686" max="8686" width="27.28515625" style="126" customWidth="1"/>
    <col min="8687" max="8687" width="32" style="126" bestFit="1" customWidth="1"/>
    <col min="8688" max="8688" width="32" style="126" customWidth="1"/>
    <col min="8689" max="8689" width="22.7109375" style="126" customWidth="1"/>
    <col min="8690" max="8693" width="12.7109375" style="126" customWidth="1"/>
    <col min="8694" max="8695" width="15.5703125" style="126" customWidth="1"/>
    <col min="8696" max="8696" width="0" style="126" hidden="1" customWidth="1"/>
    <col min="8697" max="8697" width="15.5703125" style="126" customWidth="1"/>
    <col min="8698" max="8700" width="13.28515625" style="126" customWidth="1"/>
    <col min="8701" max="8707" width="12.7109375" style="126" customWidth="1"/>
    <col min="8708" max="8708" width="38.42578125" style="126" customWidth="1"/>
    <col min="8709" max="8927" width="11.42578125" style="126"/>
    <col min="8928" max="8928" width="21.140625" style="126" bestFit="1" customWidth="1"/>
    <col min="8929" max="8929" width="43" style="126" customWidth="1"/>
    <col min="8930" max="8930" width="51.5703125" style="126" customWidth="1"/>
    <col min="8931" max="8932" width="14.42578125" style="126" customWidth="1"/>
    <col min="8933" max="8939" width="12.7109375" style="126" customWidth="1"/>
    <col min="8940" max="8940" width="45" style="126" customWidth="1"/>
    <col min="8941" max="8941" width="32.5703125" style="126" customWidth="1"/>
    <col min="8942" max="8942" width="27.28515625" style="126" customWidth="1"/>
    <col min="8943" max="8943" width="32" style="126" bestFit="1" customWidth="1"/>
    <col min="8944" max="8944" width="32" style="126" customWidth="1"/>
    <col min="8945" max="8945" width="22.7109375" style="126" customWidth="1"/>
    <col min="8946" max="8949" width="12.7109375" style="126" customWidth="1"/>
    <col min="8950" max="8951" width="15.5703125" style="126" customWidth="1"/>
    <col min="8952" max="8952" width="0" style="126" hidden="1" customWidth="1"/>
    <col min="8953" max="8953" width="15.5703125" style="126" customWidth="1"/>
    <col min="8954" max="8956" width="13.28515625" style="126" customWidth="1"/>
    <col min="8957" max="8963" width="12.7109375" style="126" customWidth="1"/>
    <col min="8964" max="8964" width="38.42578125" style="126" customWidth="1"/>
    <col min="8965" max="9183" width="11.42578125" style="126"/>
    <col min="9184" max="9184" width="21.140625" style="126" bestFit="1" customWidth="1"/>
    <col min="9185" max="9185" width="43" style="126" customWidth="1"/>
    <col min="9186" max="9186" width="51.5703125" style="126" customWidth="1"/>
    <col min="9187" max="9188" width="14.42578125" style="126" customWidth="1"/>
    <col min="9189" max="9195" width="12.7109375" style="126" customWidth="1"/>
    <col min="9196" max="9196" width="45" style="126" customWidth="1"/>
    <col min="9197" max="9197" width="32.5703125" style="126" customWidth="1"/>
    <col min="9198" max="9198" width="27.28515625" style="126" customWidth="1"/>
    <col min="9199" max="9199" width="32" style="126" bestFit="1" customWidth="1"/>
    <col min="9200" max="9200" width="32" style="126" customWidth="1"/>
    <col min="9201" max="9201" width="22.7109375" style="126" customWidth="1"/>
    <col min="9202" max="9205" width="12.7109375" style="126" customWidth="1"/>
    <col min="9206" max="9207" width="15.5703125" style="126" customWidth="1"/>
    <col min="9208" max="9208" width="0" style="126" hidden="1" customWidth="1"/>
    <col min="9209" max="9209" width="15.5703125" style="126" customWidth="1"/>
    <col min="9210" max="9212" width="13.28515625" style="126" customWidth="1"/>
    <col min="9213" max="9219" width="12.7109375" style="126" customWidth="1"/>
    <col min="9220" max="9220" width="38.42578125" style="126" customWidth="1"/>
    <col min="9221" max="9439" width="11.42578125" style="126"/>
    <col min="9440" max="9440" width="21.140625" style="126" bestFit="1" customWidth="1"/>
    <col min="9441" max="9441" width="43" style="126" customWidth="1"/>
    <col min="9442" max="9442" width="51.5703125" style="126" customWidth="1"/>
    <col min="9443" max="9444" width="14.42578125" style="126" customWidth="1"/>
    <col min="9445" max="9451" width="12.7109375" style="126" customWidth="1"/>
    <col min="9452" max="9452" width="45" style="126" customWidth="1"/>
    <col min="9453" max="9453" width="32.5703125" style="126" customWidth="1"/>
    <col min="9454" max="9454" width="27.28515625" style="126" customWidth="1"/>
    <col min="9455" max="9455" width="32" style="126" bestFit="1" customWidth="1"/>
    <col min="9456" max="9456" width="32" style="126" customWidth="1"/>
    <col min="9457" max="9457" width="22.7109375" style="126" customWidth="1"/>
    <col min="9458" max="9461" width="12.7109375" style="126" customWidth="1"/>
    <col min="9462" max="9463" width="15.5703125" style="126" customWidth="1"/>
    <col min="9464" max="9464" width="0" style="126" hidden="1" customWidth="1"/>
    <col min="9465" max="9465" width="15.5703125" style="126" customWidth="1"/>
    <col min="9466" max="9468" width="13.28515625" style="126" customWidth="1"/>
    <col min="9469" max="9475" width="12.7109375" style="126" customWidth="1"/>
    <col min="9476" max="9476" width="38.42578125" style="126" customWidth="1"/>
    <col min="9477" max="9695" width="11.42578125" style="126"/>
    <col min="9696" max="9696" width="21.140625" style="126" bestFit="1" customWidth="1"/>
    <col min="9697" max="9697" width="43" style="126" customWidth="1"/>
    <col min="9698" max="9698" width="51.5703125" style="126" customWidth="1"/>
    <col min="9699" max="9700" width="14.42578125" style="126" customWidth="1"/>
    <col min="9701" max="9707" width="12.7109375" style="126" customWidth="1"/>
    <col min="9708" max="9708" width="45" style="126" customWidth="1"/>
    <col min="9709" max="9709" width="32.5703125" style="126" customWidth="1"/>
    <col min="9710" max="9710" width="27.28515625" style="126" customWidth="1"/>
    <col min="9711" max="9711" width="32" style="126" bestFit="1" customWidth="1"/>
    <col min="9712" max="9712" width="32" style="126" customWidth="1"/>
    <col min="9713" max="9713" width="22.7109375" style="126" customWidth="1"/>
    <col min="9714" max="9717" width="12.7109375" style="126" customWidth="1"/>
    <col min="9718" max="9719" width="15.5703125" style="126" customWidth="1"/>
    <col min="9720" max="9720" width="0" style="126" hidden="1" customWidth="1"/>
    <col min="9721" max="9721" width="15.5703125" style="126" customWidth="1"/>
    <col min="9722" max="9724" width="13.28515625" style="126" customWidth="1"/>
    <col min="9725" max="9731" width="12.7109375" style="126" customWidth="1"/>
    <col min="9732" max="9732" width="38.42578125" style="126" customWidth="1"/>
    <col min="9733" max="9951" width="11.42578125" style="126"/>
    <col min="9952" max="9952" width="21.140625" style="126" bestFit="1" customWidth="1"/>
    <col min="9953" max="9953" width="43" style="126" customWidth="1"/>
    <col min="9954" max="9954" width="51.5703125" style="126" customWidth="1"/>
    <col min="9955" max="9956" width="14.42578125" style="126" customWidth="1"/>
    <col min="9957" max="9963" width="12.7109375" style="126" customWidth="1"/>
    <col min="9964" max="9964" width="45" style="126" customWidth="1"/>
    <col min="9965" max="9965" width="32.5703125" style="126" customWidth="1"/>
    <col min="9966" max="9966" width="27.28515625" style="126" customWidth="1"/>
    <col min="9967" max="9967" width="32" style="126" bestFit="1" customWidth="1"/>
    <col min="9968" max="9968" width="32" style="126" customWidth="1"/>
    <col min="9969" max="9969" width="22.7109375" style="126" customWidth="1"/>
    <col min="9970" max="9973" width="12.7109375" style="126" customWidth="1"/>
    <col min="9974" max="9975" width="15.5703125" style="126" customWidth="1"/>
    <col min="9976" max="9976" width="0" style="126" hidden="1" customWidth="1"/>
    <col min="9977" max="9977" width="15.5703125" style="126" customWidth="1"/>
    <col min="9978" max="9980" width="13.28515625" style="126" customWidth="1"/>
    <col min="9981" max="9987" width="12.7109375" style="126" customWidth="1"/>
    <col min="9988" max="9988" width="38.42578125" style="126" customWidth="1"/>
    <col min="9989" max="10207" width="11.42578125" style="126"/>
    <col min="10208" max="10208" width="21.140625" style="126" bestFit="1" customWidth="1"/>
    <col min="10209" max="10209" width="43" style="126" customWidth="1"/>
    <col min="10210" max="10210" width="51.5703125" style="126" customWidth="1"/>
    <col min="10211" max="10212" width="14.42578125" style="126" customWidth="1"/>
    <col min="10213" max="10219" width="12.7109375" style="126" customWidth="1"/>
    <col min="10220" max="10220" width="45" style="126" customWidth="1"/>
    <col min="10221" max="10221" width="32.5703125" style="126" customWidth="1"/>
    <col min="10222" max="10222" width="27.28515625" style="126" customWidth="1"/>
    <col min="10223" max="10223" width="32" style="126" bestFit="1" customWidth="1"/>
    <col min="10224" max="10224" width="32" style="126" customWidth="1"/>
    <col min="10225" max="10225" width="22.7109375" style="126" customWidth="1"/>
    <col min="10226" max="10229" width="12.7109375" style="126" customWidth="1"/>
    <col min="10230" max="10231" width="15.5703125" style="126" customWidth="1"/>
    <col min="10232" max="10232" width="0" style="126" hidden="1" customWidth="1"/>
    <col min="10233" max="10233" width="15.5703125" style="126" customWidth="1"/>
    <col min="10234" max="10236" width="13.28515625" style="126" customWidth="1"/>
    <col min="10237" max="10243" width="12.7109375" style="126" customWidth="1"/>
    <col min="10244" max="10244" width="38.42578125" style="126" customWidth="1"/>
    <col min="10245" max="10463" width="11.42578125" style="126"/>
    <col min="10464" max="10464" width="21.140625" style="126" bestFit="1" customWidth="1"/>
    <col min="10465" max="10465" width="43" style="126" customWidth="1"/>
    <col min="10466" max="10466" width="51.5703125" style="126" customWidth="1"/>
    <col min="10467" max="10468" width="14.42578125" style="126" customWidth="1"/>
    <col min="10469" max="10475" width="12.7109375" style="126" customWidth="1"/>
    <col min="10476" max="10476" width="45" style="126" customWidth="1"/>
    <col min="10477" max="10477" width="32.5703125" style="126" customWidth="1"/>
    <col min="10478" max="10478" width="27.28515625" style="126" customWidth="1"/>
    <col min="10479" max="10479" width="32" style="126" bestFit="1" customWidth="1"/>
    <col min="10480" max="10480" width="32" style="126" customWidth="1"/>
    <col min="10481" max="10481" width="22.7109375" style="126" customWidth="1"/>
    <col min="10482" max="10485" width="12.7109375" style="126" customWidth="1"/>
    <col min="10486" max="10487" width="15.5703125" style="126" customWidth="1"/>
    <col min="10488" max="10488" width="0" style="126" hidden="1" customWidth="1"/>
    <col min="10489" max="10489" width="15.5703125" style="126" customWidth="1"/>
    <col min="10490" max="10492" width="13.28515625" style="126" customWidth="1"/>
    <col min="10493" max="10499" width="12.7109375" style="126" customWidth="1"/>
    <col min="10500" max="10500" width="38.42578125" style="126" customWidth="1"/>
    <col min="10501" max="10719" width="11.42578125" style="126"/>
    <col min="10720" max="10720" width="21.140625" style="126" bestFit="1" customWidth="1"/>
    <col min="10721" max="10721" width="43" style="126" customWidth="1"/>
    <col min="10722" max="10722" width="51.5703125" style="126" customWidth="1"/>
    <col min="10723" max="10724" width="14.42578125" style="126" customWidth="1"/>
    <col min="10725" max="10731" width="12.7109375" style="126" customWidth="1"/>
    <col min="10732" max="10732" width="45" style="126" customWidth="1"/>
    <col min="10733" max="10733" width="32.5703125" style="126" customWidth="1"/>
    <col min="10734" max="10734" width="27.28515625" style="126" customWidth="1"/>
    <col min="10735" max="10735" width="32" style="126" bestFit="1" customWidth="1"/>
    <col min="10736" max="10736" width="32" style="126" customWidth="1"/>
    <col min="10737" max="10737" width="22.7109375" style="126" customWidth="1"/>
    <col min="10738" max="10741" width="12.7109375" style="126" customWidth="1"/>
    <col min="10742" max="10743" width="15.5703125" style="126" customWidth="1"/>
    <col min="10744" max="10744" width="0" style="126" hidden="1" customWidth="1"/>
    <col min="10745" max="10745" width="15.5703125" style="126" customWidth="1"/>
    <col min="10746" max="10748" width="13.28515625" style="126" customWidth="1"/>
    <col min="10749" max="10755" width="12.7109375" style="126" customWidth="1"/>
    <col min="10756" max="10756" width="38.42578125" style="126" customWidth="1"/>
    <col min="10757" max="10975" width="11.42578125" style="126"/>
    <col min="10976" max="10976" width="21.140625" style="126" bestFit="1" customWidth="1"/>
    <col min="10977" max="10977" width="43" style="126" customWidth="1"/>
    <col min="10978" max="10978" width="51.5703125" style="126" customWidth="1"/>
    <col min="10979" max="10980" width="14.42578125" style="126" customWidth="1"/>
    <col min="10981" max="10987" width="12.7109375" style="126" customWidth="1"/>
    <col min="10988" max="10988" width="45" style="126" customWidth="1"/>
    <col min="10989" max="10989" width="32.5703125" style="126" customWidth="1"/>
    <col min="10990" max="10990" width="27.28515625" style="126" customWidth="1"/>
    <col min="10991" max="10991" width="32" style="126" bestFit="1" customWidth="1"/>
    <col min="10992" max="10992" width="32" style="126" customWidth="1"/>
    <col min="10993" max="10993" width="22.7109375" style="126" customWidth="1"/>
    <col min="10994" max="10997" width="12.7109375" style="126" customWidth="1"/>
    <col min="10998" max="10999" width="15.5703125" style="126" customWidth="1"/>
    <col min="11000" max="11000" width="0" style="126" hidden="1" customWidth="1"/>
    <col min="11001" max="11001" width="15.5703125" style="126" customWidth="1"/>
    <col min="11002" max="11004" width="13.28515625" style="126" customWidth="1"/>
    <col min="11005" max="11011" width="12.7109375" style="126" customWidth="1"/>
    <col min="11012" max="11012" width="38.42578125" style="126" customWidth="1"/>
    <col min="11013" max="11231" width="11.42578125" style="126"/>
    <col min="11232" max="11232" width="21.140625" style="126" bestFit="1" customWidth="1"/>
    <col min="11233" max="11233" width="43" style="126" customWidth="1"/>
    <col min="11234" max="11234" width="51.5703125" style="126" customWidth="1"/>
    <col min="11235" max="11236" width="14.42578125" style="126" customWidth="1"/>
    <col min="11237" max="11243" width="12.7109375" style="126" customWidth="1"/>
    <col min="11244" max="11244" width="45" style="126" customWidth="1"/>
    <col min="11245" max="11245" width="32.5703125" style="126" customWidth="1"/>
    <col min="11246" max="11246" width="27.28515625" style="126" customWidth="1"/>
    <col min="11247" max="11247" width="32" style="126" bestFit="1" customWidth="1"/>
    <col min="11248" max="11248" width="32" style="126" customWidth="1"/>
    <col min="11249" max="11249" width="22.7109375" style="126" customWidth="1"/>
    <col min="11250" max="11253" width="12.7109375" style="126" customWidth="1"/>
    <col min="11254" max="11255" width="15.5703125" style="126" customWidth="1"/>
    <col min="11256" max="11256" width="0" style="126" hidden="1" customWidth="1"/>
    <col min="11257" max="11257" width="15.5703125" style="126" customWidth="1"/>
    <col min="11258" max="11260" width="13.28515625" style="126" customWidth="1"/>
    <col min="11261" max="11267" width="12.7109375" style="126" customWidth="1"/>
    <col min="11268" max="11268" width="38.42578125" style="126" customWidth="1"/>
    <col min="11269" max="11487" width="11.42578125" style="126"/>
    <col min="11488" max="11488" width="21.140625" style="126" bestFit="1" customWidth="1"/>
    <col min="11489" max="11489" width="43" style="126" customWidth="1"/>
    <col min="11490" max="11490" width="51.5703125" style="126" customWidth="1"/>
    <col min="11491" max="11492" width="14.42578125" style="126" customWidth="1"/>
    <col min="11493" max="11499" width="12.7109375" style="126" customWidth="1"/>
    <col min="11500" max="11500" width="45" style="126" customWidth="1"/>
    <col min="11501" max="11501" width="32.5703125" style="126" customWidth="1"/>
    <col min="11502" max="11502" width="27.28515625" style="126" customWidth="1"/>
    <col min="11503" max="11503" width="32" style="126" bestFit="1" customWidth="1"/>
    <col min="11504" max="11504" width="32" style="126" customWidth="1"/>
    <col min="11505" max="11505" width="22.7109375" style="126" customWidth="1"/>
    <col min="11506" max="11509" width="12.7109375" style="126" customWidth="1"/>
    <col min="11510" max="11511" width="15.5703125" style="126" customWidth="1"/>
    <col min="11512" max="11512" width="0" style="126" hidden="1" customWidth="1"/>
    <col min="11513" max="11513" width="15.5703125" style="126" customWidth="1"/>
    <col min="11514" max="11516" width="13.28515625" style="126" customWidth="1"/>
    <col min="11517" max="11523" width="12.7109375" style="126" customWidth="1"/>
    <col min="11524" max="11524" width="38.42578125" style="126" customWidth="1"/>
    <col min="11525" max="11743" width="11.42578125" style="126"/>
    <col min="11744" max="11744" width="21.140625" style="126" bestFit="1" customWidth="1"/>
    <col min="11745" max="11745" width="43" style="126" customWidth="1"/>
    <col min="11746" max="11746" width="51.5703125" style="126" customWidth="1"/>
    <col min="11747" max="11748" width="14.42578125" style="126" customWidth="1"/>
    <col min="11749" max="11755" width="12.7109375" style="126" customWidth="1"/>
    <col min="11756" max="11756" width="45" style="126" customWidth="1"/>
    <col min="11757" max="11757" width="32.5703125" style="126" customWidth="1"/>
    <col min="11758" max="11758" width="27.28515625" style="126" customWidth="1"/>
    <col min="11759" max="11759" width="32" style="126" bestFit="1" customWidth="1"/>
    <col min="11760" max="11760" width="32" style="126" customWidth="1"/>
    <col min="11761" max="11761" width="22.7109375" style="126" customWidth="1"/>
    <col min="11762" max="11765" width="12.7109375" style="126" customWidth="1"/>
    <col min="11766" max="11767" width="15.5703125" style="126" customWidth="1"/>
    <col min="11768" max="11768" width="0" style="126" hidden="1" customWidth="1"/>
    <col min="11769" max="11769" width="15.5703125" style="126" customWidth="1"/>
    <col min="11770" max="11772" width="13.28515625" style="126" customWidth="1"/>
    <col min="11773" max="11779" width="12.7109375" style="126" customWidth="1"/>
    <col min="11780" max="11780" width="38.42578125" style="126" customWidth="1"/>
    <col min="11781" max="11999" width="11.42578125" style="126"/>
    <col min="12000" max="12000" width="21.140625" style="126" bestFit="1" customWidth="1"/>
    <col min="12001" max="12001" width="43" style="126" customWidth="1"/>
    <col min="12002" max="12002" width="51.5703125" style="126" customWidth="1"/>
    <col min="12003" max="12004" width="14.42578125" style="126" customWidth="1"/>
    <col min="12005" max="12011" width="12.7109375" style="126" customWidth="1"/>
    <col min="12012" max="12012" width="45" style="126" customWidth="1"/>
    <col min="12013" max="12013" width="32.5703125" style="126" customWidth="1"/>
    <col min="12014" max="12014" width="27.28515625" style="126" customWidth="1"/>
    <col min="12015" max="12015" width="32" style="126" bestFit="1" customWidth="1"/>
    <col min="12016" max="12016" width="32" style="126" customWidth="1"/>
    <col min="12017" max="12017" width="22.7109375" style="126" customWidth="1"/>
    <col min="12018" max="12021" width="12.7109375" style="126" customWidth="1"/>
    <col min="12022" max="12023" width="15.5703125" style="126" customWidth="1"/>
    <col min="12024" max="12024" width="0" style="126" hidden="1" customWidth="1"/>
    <col min="12025" max="12025" width="15.5703125" style="126" customWidth="1"/>
    <col min="12026" max="12028" width="13.28515625" style="126" customWidth="1"/>
    <col min="12029" max="12035" width="12.7109375" style="126" customWidth="1"/>
    <col min="12036" max="12036" width="38.42578125" style="126" customWidth="1"/>
    <col min="12037" max="12255" width="11.42578125" style="126"/>
    <col min="12256" max="12256" width="21.140625" style="126" bestFit="1" customWidth="1"/>
    <col min="12257" max="12257" width="43" style="126" customWidth="1"/>
    <col min="12258" max="12258" width="51.5703125" style="126" customWidth="1"/>
    <col min="12259" max="12260" width="14.42578125" style="126" customWidth="1"/>
    <col min="12261" max="12267" width="12.7109375" style="126" customWidth="1"/>
    <col min="12268" max="12268" width="45" style="126" customWidth="1"/>
    <col min="12269" max="12269" width="32.5703125" style="126" customWidth="1"/>
    <col min="12270" max="12270" width="27.28515625" style="126" customWidth="1"/>
    <col min="12271" max="12271" width="32" style="126" bestFit="1" customWidth="1"/>
    <col min="12272" max="12272" width="32" style="126" customWidth="1"/>
    <col min="12273" max="12273" width="22.7109375" style="126" customWidth="1"/>
    <col min="12274" max="12277" width="12.7109375" style="126" customWidth="1"/>
    <col min="12278" max="12279" width="15.5703125" style="126" customWidth="1"/>
    <col min="12280" max="12280" width="0" style="126" hidden="1" customWidth="1"/>
    <col min="12281" max="12281" width="15.5703125" style="126" customWidth="1"/>
    <col min="12282" max="12284" width="13.28515625" style="126" customWidth="1"/>
    <col min="12285" max="12291" width="12.7109375" style="126" customWidth="1"/>
    <col min="12292" max="12292" width="38.42578125" style="126" customWidth="1"/>
    <col min="12293" max="12511" width="11.42578125" style="126"/>
    <col min="12512" max="12512" width="21.140625" style="126" bestFit="1" customWidth="1"/>
    <col min="12513" max="12513" width="43" style="126" customWidth="1"/>
    <col min="12514" max="12514" width="51.5703125" style="126" customWidth="1"/>
    <col min="12515" max="12516" width="14.42578125" style="126" customWidth="1"/>
    <col min="12517" max="12523" width="12.7109375" style="126" customWidth="1"/>
    <col min="12524" max="12524" width="45" style="126" customWidth="1"/>
    <col min="12525" max="12525" width="32.5703125" style="126" customWidth="1"/>
    <col min="12526" max="12526" width="27.28515625" style="126" customWidth="1"/>
    <col min="12527" max="12527" width="32" style="126" bestFit="1" customWidth="1"/>
    <col min="12528" max="12528" width="32" style="126" customWidth="1"/>
    <col min="12529" max="12529" width="22.7109375" style="126" customWidth="1"/>
    <col min="12530" max="12533" width="12.7109375" style="126" customWidth="1"/>
    <col min="12534" max="12535" width="15.5703125" style="126" customWidth="1"/>
    <col min="12536" max="12536" width="0" style="126" hidden="1" customWidth="1"/>
    <col min="12537" max="12537" width="15.5703125" style="126" customWidth="1"/>
    <col min="12538" max="12540" width="13.28515625" style="126" customWidth="1"/>
    <col min="12541" max="12547" width="12.7109375" style="126" customWidth="1"/>
    <col min="12548" max="12548" width="38.42578125" style="126" customWidth="1"/>
    <col min="12549" max="12767" width="11.42578125" style="126"/>
    <col min="12768" max="12768" width="21.140625" style="126" bestFit="1" customWidth="1"/>
    <col min="12769" max="12769" width="43" style="126" customWidth="1"/>
    <col min="12770" max="12770" width="51.5703125" style="126" customWidth="1"/>
    <col min="12771" max="12772" width="14.42578125" style="126" customWidth="1"/>
    <col min="12773" max="12779" width="12.7109375" style="126" customWidth="1"/>
    <col min="12780" max="12780" width="45" style="126" customWidth="1"/>
    <col min="12781" max="12781" width="32.5703125" style="126" customWidth="1"/>
    <col min="12782" max="12782" width="27.28515625" style="126" customWidth="1"/>
    <col min="12783" max="12783" width="32" style="126" bestFit="1" customWidth="1"/>
    <col min="12784" max="12784" width="32" style="126" customWidth="1"/>
    <col min="12785" max="12785" width="22.7109375" style="126" customWidth="1"/>
    <col min="12786" max="12789" width="12.7109375" style="126" customWidth="1"/>
    <col min="12790" max="12791" width="15.5703125" style="126" customWidth="1"/>
    <col min="12792" max="12792" width="0" style="126" hidden="1" customWidth="1"/>
    <col min="12793" max="12793" width="15.5703125" style="126" customWidth="1"/>
    <col min="12794" max="12796" width="13.28515625" style="126" customWidth="1"/>
    <col min="12797" max="12803" width="12.7109375" style="126" customWidth="1"/>
    <col min="12804" max="12804" width="38.42578125" style="126" customWidth="1"/>
    <col min="12805" max="13023" width="11.42578125" style="126"/>
    <col min="13024" max="13024" width="21.140625" style="126" bestFit="1" customWidth="1"/>
    <col min="13025" max="13025" width="43" style="126" customWidth="1"/>
    <col min="13026" max="13026" width="51.5703125" style="126" customWidth="1"/>
    <col min="13027" max="13028" width="14.42578125" style="126" customWidth="1"/>
    <col min="13029" max="13035" width="12.7109375" style="126" customWidth="1"/>
    <col min="13036" max="13036" width="45" style="126" customWidth="1"/>
    <col min="13037" max="13037" width="32.5703125" style="126" customWidth="1"/>
    <col min="13038" max="13038" width="27.28515625" style="126" customWidth="1"/>
    <col min="13039" max="13039" width="32" style="126" bestFit="1" customWidth="1"/>
    <col min="13040" max="13040" width="32" style="126" customWidth="1"/>
    <col min="13041" max="13041" width="22.7109375" style="126" customWidth="1"/>
    <col min="13042" max="13045" width="12.7109375" style="126" customWidth="1"/>
    <col min="13046" max="13047" width="15.5703125" style="126" customWidth="1"/>
    <col min="13048" max="13048" width="0" style="126" hidden="1" customWidth="1"/>
    <col min="13049" max="13049" width="15.5703125" style="126" customWidth="1"/>
    <col min="13050" max="13052" width="13.28515625" style="126" customWidth="1"/>
    <col min="13053" max="13059" width="12.7109375" style="126" customWidth="1"/>
    <col min="13060" max="13060" width="38.42578125" style="126" customWidth="1"/>
    <col min="13061" max="13279" width="11.42578125" style="126"/>
    <col min="13280" max="13280" width="21.140625" style="126" bestFit="1" customWidth="1"/>
    <col min="13281" max="13281" width="43" style="126" customWidth="1"/>
    <col min="13282" max="13282" width="51.5703125" style="126" customWidth="1"/>
    <col min="13283" max="13284" width="14.42578125" style="126" customWidth="1"/>
    <col min="13285" max="13291" width="12.7109375" style="126" customWidth="1"/>
    <col min="13292" max="13292" width="45" style="126" customWidth="1"/>
    <col min="13293" max="13293" width="32.5703125" style="126" customWidth="1"/>
    <col min="13294" max="13294" width="27.28515625" style="126" customWidth="1"/>
    <col min="13295" max="13295" width="32" style="126" bestFit="1" customWidth="1"/>
    <col min="13296" max="13296" width="32" style="126" customWidth="1"/>
    <col min="13297" max="13297" width="22.7109375" style="126" customWidth="1"/>
    <col min="13298" max="13301" width="12.7109375" style="126" customWidth="1"/>
    <col min="13302" max="13303" width="15.5703125" style="126" customWidth="1"/>
    <col min="13304" max="13304" width="0" style="126" hidden="1" customWidth="1"/>
    <col min="13305" max="13305" width="15.5703125" style="126" customWidth="1"/>
    <col min="13306" max="13308" width="13.28515625" style="126" customWidth="1"/>
    <col min="13309" max="13315" width="12.7109375" style="126" customWidth="1"/>
    <col min="13316" max="13316" width="38.42578125" style="126" customWidth="1"/>
    <col min="13317" max="13535" width="11.42578125" style="126"/>
    <col min="13536" max="13536" width="21.140625" style="126" bestFit="1" customWidth="1"/>
    <col min="13537" max="13537" width="43" style="126" customWidth="1"/>
    <col min="13538" max="13538" width="51.5703125" style="126" customWidth="1"/>
    <col min="13539" max="13540" width="14.42578125" style="126" customWidth="1"/>
    <col min="13541" max="13547" width="12.7109375" style="126" customWidth="1"/>
    <col min="13548" max="13548" width="45" style="126" customWidth="1"/>
    <col min="13549" max="13549" width="32.5703125" style="126" customWidth="1"/>
    <col min="13550" max="13550" width="27.28515625" style="126" customWidth="1"/>
    <col min="13551" max="13551" width="32" style="126" bestFit="1" customWidth="1"/>
    <col min="13552" max="13552" width="32" style="126" customWidth="1"/>
    <col min="13553" max="13553" width="22.7109375" style="126" customWidth="1"/>
    <col min="13554" max="13557" width="12.7109375" style="126" customWidth="1"/>
    <col min="13558" max="13559" width="15.5703125" style="126" customWidth="1"/>
    <col min="13560" max="13560" width="0" style="126" hidden="1" customWidth="1"/>
    <col min="13561" max="13561" width="15.5703125" style="126" customWidth="1"/>
    <col min="13562" max="13564" width="13.28515625" style="126" customWidth="1"/>
    <col min="13565" max="13571" width="12.7109375" style="126" customWidth="1"/>
    <col min="13572" max="13572" width="38.42578125" style="126" customWidth="1"/>
    <col min="13573" max="13791" width="11.42578125" style="126"/>
    <col min="13792" max="13792" width="21.140625" style="126" bestFit="1" customWidth="1"/>
    <col min="13793" max="13793" width="43" style="126" customWidth="1"/>
    <col min="13794" max="13794" width="51.5703125" style="126" customWidth="1"/>
    <col min="13795" max="13796" width="14.42578125" style="126" customWidth="1"/>
    <col min="13797" max="13803" width="12.7109375" style="126" customWidth="1"/>
    <col min="13804" max="13804" width="45" style="126" customWidth="1"/>
    <col min="13805" max="13805" width="32.5703125" style="126" customWidth="1"/>
    <col min="13806" max="13806" width="27.28515625" style="126" customWidth="1"/>
    <col min="13807" max="13807" width="32" style="126" bestFit="1" customWidth="1"/>
    <col min="13808" max="13808" width="32" style="126" customWidth="1"/>
    <col min="13809" max="13809" width="22.7109375" style="126" customWidth="1"/>
    <col min="13810" max="13813" width="12.7109375" style="126" customWidth="1"/>
    <col min="13814" max="13815" width="15.5703125" style="126" customWidth="1"/>
    <col min="13816" max="13816" width="0" style="126" hidden="1" customWidth="1"/>
    <col min="13817" max="13817" width="15.5703125" style="126" customWidth="1"/>
    <col min="13818" max="13820" width="13.28515625" style="126" customWidth="1"/>
    <col min="13821" max="13827" width="12.7109375" style="126" customWidth="1"/>
    <col min="13828" max="13828" width="38.42578125" style="126" customWidth="1"/>
    <col min="13829" max="14047" width="11.42578125" style="126"/>
    <col min="14048" max="14048" width="21.140625" style="126" bestFit="1" customWidth="1"/>
    <col min="14049" max="14049" width="43" style="126" customWidth="1"/>
    <col min="14050" max="14050" width="51.5703125" style="126" customWidth="1"/>
    <col min="14051" max="14052" width="14.42578125" style="126" customWidth="1"/>
    <col min="14053" max="14059" width="12.7109375" style="126" customWidth="1"/>
    <col min="14060" max="14060" width="45" style="126" customWidth="1"/>
    <col min="14061" max="14061" width="32.5703125" style="126" customWidth="1"/>
    <col min="14062" max="14062" width="27.28515625" style="126" customWidth="1"/>
    <col min="14063" max="14063" width="32" style="126" bestFit="1" customWidth="1"/>
    <col min="14064" max="14064" width="32" style="126" customWidth="1"/>
    <col min="14065" max="14065" width="22.7109375" style="126" customWidth="1"/>
    <col min="14066" max="14069" width="12.7109375" style="126" customWidth="1"/>
    <col min="14070" max="14071" width="15.5703125" style="126" customWidth="1"/>
    <col min="14072" max="14072" width="0" style="126" hidden="1" customWidth="1"/>
    <col min="14073" max="14073" width="15.5703125" style="126" customWidth="1"/>
    <col min="14074" max="14076" width="13.28515625" style="126" customWidth="1"/>
    <col min="14077" max="14083" width="12.7109375" style="126" customWidth="1"/>
    <col min="14084" max="14084" width="38.42578125" style="126" customWidth="1"/>
    <col min="14085" max="14303" width="11.42578125" style="126"/>
    <col min="14304" max="14304" width="21.140625" style="126" bestFit="1" customWidth="1"/>
    <col min="14305" max="14305" width="43" style="126" customWidth="1"/>
    <col min="14306" max="14306" width="51.5703125" style="126" customWidth="1"/>
    <col min="14307" max="14308" width="14.42578125" style="126" customWidth="1"/>
    <col min="14309" max="14315" width="12.7109375" style="126" customWidth="1"/>
    <col min="14316" max="14316" width="45" style="126" customWidth="1"/>
    <col min="14317" max="14317" width="32.5703125" style="126" customWidth="1"/>
    <col min="14318" max="14318" width="27.28515625" style="126" customWidth="1"/>
    <col min="14319" max="14319" width="32" style="126" bestFit="1" customWidth="1"/>
    <col min="14320" max="14320" width="32" style="126" customWidth="1"/>
    <col min="14321" max="14321" width="22.7109375" style="126" customWidth="1"/>
    <col min="14322" max="14325" width="12.7109375" style="126" customWidth="1"/>
    <col min="14326" max="14327" width="15.5703125" style="126" customWidth="1"/>
    <col min="14328" max="14328" width="0" style="126" hidden="1" customWidth="1"/>
    <col min="14329" max="14329" width="15.5703125" style="126" customWidth="1"/>
    <col min="14330" max="14332" width="13.28515625" style="126" customWidth="1"/>
    <col min="14333" max="14339" width="12.7109375" style="126" customWidth="1"/>
    <col min="14340" max="14340" width="38.42578125" style="126" customWidth="1"/>
    <col min="14341" max="14559" width="11.42578125" style="126"/>
    <col min="14560" max="14560" width="21.140625" style="126" bestFit="1" customWidth="1"/>
    <col min="14561" max="14561" width="43" style="126" customWidth="1"/>
    <col min="14562" max="14562" width="51.5703125" style="126" customWidth="1"/>
    <col min="14563" max="14564" width="14.42578125" style="126" customWidth="1"/>
    <col min="14565" max="14571" width="12.7109375" style="126" customWidth="1"/>
    <col min="14572" max="14572" width="45" style="126" customWidth="1"/>
    <col min="14573" max="14573" width="32.5703125" style="126" customWidth="1"/>
    <col min="14574" max="14574" width="27.28515625" style="126" customWidth="1"/>
    <col min="14575" max="14575" width="32" style="126" bestFit="1" customWidth="1"/>
    <col min="14576" max="14576" width="32" style="126" customWidth="1"/>
    <col min="14577" max="14577" width="22.7109375" style="126" customWidth="1"/>
    <col min="14578" max="14581" width="12.7109375" style="126" customWidth="1"/>
    <col min="14582" max="14583" width="15.5703125" style="126" customWidth="1"/>
    <col min="14584" max="14584" width="0" style="126" hidden="1" customWidth="1"/>
    <col min="14585" max="14585" width="15.5703125" style="126" customWidth="1"/>
    <col min="14586" max="14588" width="13.28515625" style="126" customWidth="1"/>
    <col min="14589" max="14595" width="12.7109375" style="126" customWidth="1"/>
    <col min="14596" max="14596" width="38.42578125" style="126" customWidth="1"/>
    <col min="14597" max="14815" width="11.42578125" style="126"/>
    <col min="14816" max="14816" width="21.140625" style="126" bestFit="1" customWidth="1"/>
    <col min="14817" max="14817" width="43" style="126" customWidth="1"/>
    <col min="14818" max="14818" width="51.5703125" style="126" customWidth="1"/>
    <col min="14819" max="14820" width="14.42578125" style="126" customWidth="1"/>
    <col min="14821" max="14827" width="12.7109375" style="126" customWidth="1"/>
    <col min="14828" max="14828" width="45" style="126" customWidth="1"/>
    <col min="14829" max="14829" width="32.5703125" style="126" customWidth="1"/>
    <col min="14830" max="14830" width="27.28515625" style="126" customWidth="1"/>
    <col min="14831" max="14831" width="32" style="126" bestFit="1" customWidth="1"/>
    <col min="14832" max="14832" width="32" style="126" customWidth="1"/>
    <col min="14833" max="14833" width="22.7109375" style="126" customWidth="1"/>
    <col min="14834" max="14837" width="12.7109375" style="126" customWidth="1"/>
    <col min="14838" max="14839" width="15.5703125" style="126" customWidth="1"/>
    <col min="14840" max="14840" width="0" style="126" hidden="1" customWidth="1"/>
    <col min="14841" max="14841" width="15.5703125" style="126" customWidth="1"/>
    <col min="14842" max="14844" width="13.28515625" style="126" customWidth="1"/>
    <col min="14845" max="14851" width="12.7109375" style="126" customWidth="1"/>
    <col min="14852" max="14852" width="38.42578125" style="126" customWidth="1"/>
    <col min="14853" max="15071" width="11.42578125" style="126"/>
    <col min="15072" max="15072" width="21.140625" style="126" bestFit="1" customWidth="1"/>
    <col min="15073" max="15073" width="43" style="126" customWidth="1"/>
    <col min="15074" max="15074" width="51.5703125" style="126" customWidth="1"/>
    <col min="15075" max="15076" width="14.42578125" style="126" customWidth="1"/>
    <col min="15077" max="15083" width="12.7109375" style="126" customWidth="1"/>
    <col min="15084" max="15084" width="45" style="126" customWidth="1"/>
    <col min="15085" max="15085" width="32.5703125" style="126" customWidth="1"/>
    <col min="15086" max="15086" width="27.28515625" style="126" customWidth="1"/>
    <col min="15087" max="15087" width="32" style="126" bestFit="1" customWidth="1"/>
    <col min="15088" max="15088" width="32" style="126" customWidth="1"/>
    <col min="15089" max="15089" width="22.7109375" style="126" customWidth="1"/>
    <col min="15090" max="15093" width="12.7109375" style="126" customWidth="1"/>
    <col min="15094" max="15095" width="15.5703125" style="126" customWidth="1"/>
    <col min="15096" max="15096" width="0" style="126" hidden="1" customWidth="1"/>
    <col min="15097" max="15097" width="15.5703125" style="126" customWidth="1"/>
    <col min="15098" max="15100" width="13.28515625" style="126" customWidth="1"/>
    <col min="15101" max="15107" width="12.7109375" style="126" customWidth="1"/>
    <col min="15108" max="15108" width="38.42578125" style="126" customWidth="1"/>
    <col min="15109" max="15327" width="11.42578125" style="126"/>
    <col min="15328" max="15328" width="21.140625" style="126" bestFit="1" customWidth="1"/>
    <col min="15329" max="15329" width="43" style="126" customWidth="1"/>
    <col min="15330" max="15330" width="51.5703125" style="126" customWidth="1"/>
    <col min="15331" max="15332" width="14.42578125" style="126" customWidth="1"/>
    <col min="15333" max="15339" width="12.7109375" style="126" customWidth="1"/>
    <col min="15340" max="15340" width="45" style="126" customWidth="1"/>
    <col min="15341" max="15341" width="32.5703125" style="126" customWidth="1"/>
    <col min="15342" max="15342" width="27.28515625" style="126" customWidth="1"/>
    <col min="15343" max="15343" width="32" style="126" bestFit="1" customWidth="1"/>
    <col min="15344" max="15344" width="32" style="126" customWidth="1"/>
    <col min="15345" max="15345" width="22.7109375" style="126" customWidth="1"/>
    <col min="15346" max="15349" width="12.7109375" style="126" customWidth="1"/>
    <col min="15350" max="15351" width="15.5703125" style="126" customWidth="1"/>
    <col min="15352" max="15352" width="0" style="126" hidden="1" customWidth="1"/>
    <col min="15353" max="15353" width="15.5703125" style="126" customWidth="1"/>
    <col min="15354" max="15356" width="13.28515625" style="126" customWidth="1"/>
    <col min="15357" max="15363" width="12.7109375" style="126" customWidth="1"/>
    <col min="15364" max="15364" width="38.42578125" style="126" customWidth="1"/>
    <col min="15365" max="15583" width="11.42578125" style="126"/>
    <col min="15584" max="15584" width="21.140625" style="126" bestFit="1" customWidth="1"/>
    <col min="15585" max="15585" width="43" style="126" customWidth="1"/>
    <col min="15586" max="15586" width="51.5703125" style="126" customWidth="1"/>
    <col min="15587" max="15588" width="14.42578125" style="126" customWidth="1"/>
    <col min="15589" max="15595" width="12.7109375" style="126" customWidth="1"/>
    <col min="15596" max="15596" width="45" style="126" customWidth="1"/>
    <col min="15597" max="15597" width="32.5703125" style="126" customWidth="1"/>
    <col min="15598" max="15598" width="27.28515625" style="126" customWidth="1"/>
    <col min="15599" max="15599" width="32" style="126" bestFit="1" customWidth="1"/>
    <col min="15600" max="15600" width="32" style="126" customWidth="1"/>
    <col min="15601" max="15601" width="22.7109375" style="126" customWidth="1"/>
    <col min="15602" max="15605" width="12.7109375" style="126" customWidth="1"/>
    <col min="15606" max="15607" width="15.5703125" style="126" customWidth="1"/>
    <col min="15608" max="15608" width="0" style="126" hidden="1" customWidth="1"/>
    <col min="15609" max="15609" width="15.5703125" style="126" customWidth="1"/>
    <col min="15610" max="15612" width="13.28515625" style="126" customWidth="1"/>
    <col min="15613" max="15619" width="12.7109375" style="126" customWidth="1"/>
    <col min="15620" max="15620" width="38.42578125" style="126" customWidth="1"/>
    <col min="15621" max="15839" width="11.42578125" style="126"/>
    <col min="15840" max="15840" width="21.140625" style="126" bestFit="1" customWidth="1"/>
    <col min="15841" max="15841" width="43" style="126" customWidth="1"/>
    <col min="15842" max="15842" width="51.5703125" style="126" customWidth="1"/>
    <col min="15843" max="15844" width="14.42578125" style="126" customWidth="1"/>
    <col min="15845" max="15851" width="12.7109375" style="126" customWidth="1"/>
    <col min="15852" max="15852" width="45" style="126" customWidth="1"/>
    <col min="15853" max="15853" width="32.5703125" style="126" customWidth="1"/>
    <col min="15854" max="15854" width="27.28515625" style="126" customWidth="1"/>
    <col min="15855" max="15855" width="32" style="126" bestFit="1" customWidth="1"/>
    <col min="15856" max="15856" width="32" style="126" customWidth="1"/>
    <col min="15857" max="15857" width="22.7109375" style="126" customWidth="1"/>
    <col min="15858" max="15861" width="12.7109375" style="126" customWidth="1"/>
    <col min="15862" max="15863" width="15.5703125" style="126" customWidth="1"/>
    <col min="15864" max="15864" width="0" style="126" hidden="1" customWidth="1"/>
    <col min="15865" max="15865" width="15.5703125" style="126" customWidth="1"/>
    <col min="15866" max="15868" width="13.28515625" style="126" customWidth="1"/>
    <col min="15869" max="15875" width="12.7109375" style="126" customWidth="1"/>
    <col min="15876" max="15876" width="38.42578125" style="126" customWidth="1"/>
    <col min="15877" max="16095" width="11.42578125" style="126"/>
    <col min="16096" max="16096" width="21.140625" style="126" bestFit="1" customWidth="1"/>
    <col min="16097" max="16097" width="43" style="126" customWidth="1"/>
    <col min="16098" max="16098" width="51.5703125" style="126" customWidth="1"/>
    <col min="16099" max="16100" width="14.42578125" style="126" customWidth="1"/>
    <col min="16101" max="16107" width="12.7109375" style="126" customWidth="1"/>
    <col min="16108" max="16108" width="45" style="126" customWidth="1"/>
    <col min="16109" max="16109" width="32.5703125" style="126" customWidth="1"/>
    <col min="16110" max="16110" width="27.28515625" style="126" customWidth="1"/>
    <col min="16111" max="16111" width="32" style="126" bestFit="1" customWidth="1"/>
    <col min="16112" max="16112" width="32" style="126" customWidth="1"/>
    <col min="16113" max="16113" width="22.7109375" style="126" customWidth="1"/>
    <col min="16114" max="16117" width="12.7109375" style="126" customWidth="1"/>
    <col min="16118" max="16119" width="15.5703125" style="126" customWidth="1"/>
    <col min="16120" max="16120" width="0" style="126" hidden="1" customWidth="1"/>
    <col min="16121" max="16121" width="15.5703125" style="126" customWidth="1"/>
    <col min="16122" max="16124" width="13.28515625" style="126" customWidth="1"/>
    <col min="16125" max="16131" width="12.7109375" style="126" customWidth="1"/>
    <col min="16132" max="16132" width="38.42578125" style="126" customWidth="1"/>
    <col min="16133" max="16384" width="11.42578125" style="126"/>
  </cols>
  <sheetData>
    <row r="1" spans="1:6" s="119" customFormat="1" ht="41.25" customHeight="1">
      <c r="A1" s="127" t="s">
        <v>0</v>
      </c>
      <c r="B1" s="127" t="s">
        <v>1</v>
      </c>
      <c r="C1" s="127" t="s">
        <v>2</v>
      </c>
      <c r="D1" s="127" t="s">
        <v>3</v>
      </c>
      <c r="E1" s="128" t="s">
        <v>4</v>
      </c>
      <c r="F1" s="128" t="s">
        <v>509</v>
      </c>
    </row>
    <row r="2" spans="1:6" s="120" customFormat="1" ht="12.95" customHeight="1">
      <c r="A2" s="64" t="s">
        <v>6</v>
      </c>
      <c r="B2" s="63" t="s">
        <v>76</v>
      </c>
      <c r="C2" s="63">
        <v>25</v>
      </c>
      <c r="D2" s="65" t="s">
        <v>24</v>
      </c>
      <c r="E2" s="66">
        <v>5912</v>
      </c>
      <c r="F2" s="67">
        <f t="shared" ref="F2:F65" si="0">+E2*C2</f>
        <v>147800</v>
      </c>
    </row>
    <row r="3" spans="1:6" s="120" customFormat="1" ht="12.95" customHeight="1">
      <c r="A3" s="64" t="s">
        <v>6</v>
      </c>
      <c r="B3" s="63" t="s">
        <v>76</v>
      </c>
      <c r="C3" s="63">
        <v>5</v>
      </c>
      <c r="D3" s="65" t="s">
        <v>24</v>
      </c>
      <c r="E3" s="66">
        <v>5912</v>
      </c>
      <c r="F3" s="67">
        <f t="shared" si="0"/>
        <v>29560</v>
      </c>
    </row>
    <row r="4" spans="1:6" s="120" customFormat="1" ht="12.95" customHeight="1">
      <c r="A4" s="64" t="s">
        <v>6</v>
      </c>
      <c r="B4" s="63" t="s">
        <v>76</v>
      </c>
      <c r="C4" s="63">
        <v>7</v>
      </c>
      <c r="D4" s="65" t="s">
        <v>24</v>
      </c>
      <c r="E4" s="66">
        <v>5912</v>
      </c>
      <c r="F4" s="67">
        <f t="shared" si="0"/>
        <v>41384</v>
      </c>
    </row>
    <row r="5" spans="1:6" s="120" customFormat="1" ht="12.95" customHeight="1">
      <c r="A5" s="64" t="s">
        <v>6</v>
      </c>
      <c r="B5" s="63" t="s">
        <v>76</v>
      </c>
      <c r="C5" s="63">
        <v>6</v>
      </c>
      <c r="D5" s="65" t="s">
        <v>24</v>
      </c>
      <c r="E5" s="66">
        <v>5912</v>
      </c>
      <c r="F5" s="67">
        <f t="shared" si="0"/>
        <v>35472</v>
      </c>
    </row>
    <row r="6" spans="1:6" s="120" customFormat="1" ht="12.95" customHeight="1">
      <c r="A6" s="64" t="s">
        <v>6</v>
      </c>
      <c r="B6" s="63" t="s">
        <v>564</v>
      </c>
      <c r="C6" s="63">
        <v>8</v>
      </c>
      <c r="D6" s="65" t="s">
        <v>24</v>
      </c>
      <c r="E6" s="68">
        <v>200000</v>
      </c>
      <c r="F6" s="67">
        <f t="shared" si="0"/>
        <v>1600000</v>
      </c>
    </row>
    <row r="7" spans="1:6" s="120" customFormat="1" ht="12.95" customHeight="1">
      <c r="A7" s="64" t="s">
        <v>6</v>
      </c>
      <c r="B7" s="63" t="s">
        <v>564</v>
      </c>
      <c r="C7" s="63">
        <v>1</v>
      </c>
      <c r="D7" s="65" t="s">
        <v>9</v>
      </c>
      <c r="E7" s="68">
        <v>100000</v>
      </c>
      <c r="F7" s="67">
        <f t="shared" si="0"/>
        <v>100000</v>
      </c>
    </row>
    <row r="8" spans="1:6" s="120" customFormat="1" ht="12.95" customHeight="1">
      <c r="A8" s="64" t="s">
        <v>6</v>
      </c>
      <c r="B8" s="63" t="s">
        <v>564</v>
      </c>
      <c r="C8" s="63">
        <v>1</v>
      </c>
      <c r="D8" s="65" t="s">
        <v>9</v>
      </c>
      <c r="E8" s="68">
        <v>100000</v>
      </c>
      <c r="F8" s="67">
        <f t="shared" si="0"/>
        <v>100000</v>
      </c>
    </row>
    <row r="9" spans="1:6" s="120" customFormat="1" ht="12.95" customHeight="1">
      <c r="A9" s="64" t="s">
        <v>6</v>
      </c>
      <c r="B9" s="63" t="s">
        <v>564</v>
      </c>
      <c r="C9" s="63">
        <v>1</v>
      </c>
      <c r="D9" s="65" t="s">
        <v>9</v>
      </c>
      <c r="E9" s="68">
        <v>100000</v>
      </c>
      <c r="F9" s="67">
        <f t="shared" si="0"/>
        <v>100000</v>
      </c>
    </row>
    <row r="10" spans="1:6" s="120" customFormat="1" ht="12.95" customHeight="1">
      <c r="A10" s="64" t="s">
        <v>6</v>
      </c>
      <c r="B10" s="63" t="s">
        <v>226</v>
      </c>
      <c r="C10" s="63">
        <v>1</v>
      </c>
      <c r="D10" s="65" t="s">
        <v>9</v>
      </c>
      <c r="E10" s="68">
        <v>23163</v>
      </c>
      <c r="F10" s="67">
        <f t="shared" si="0"/>
        <v>23163</v>
      </c>
    </row>
    <row r="11" spans="1:6" s="120" customFormat="1" ht="12.95" customHeight="1">
      <c r="A11" s="64" t="s">
        <v>6</v>
      </c>
      <c r="B11" s="63" t="s">
        <v>226</v>
      </c>
      <c r="C11" s="63">
        <v>1</v>
      </c>
      <c r="D11" s="65" t="s">
        <v>9</v>
      </c>
      <c r="E11" s="68">
        <v>350000</v>
      </c>
      <c r="F11" s="67">
        <f t="shared" si="0"/>
        <v>350000</v>
      </c>
    </row>
    <row r="12" spans="1:6" s="120" customFormat="1" ht="12.95" customHeight="1">
      <c r="A12" s="64" t="s">
        <v>6</v>
      </c>
      <c r="B12" s="63" t="s">
        <v>564</v>
      </c>
      <c r="C12" s="63">
        <v>1</v>
      </c>
      <c r="D12" s="65" t="s">
        <v>9</v>
      </c>
      <c r="E12" s="68">
        <v>100000</v>
      </c>
      <c r="F12" s="67">
        <f t="shared" si="0"/>
        <v>100000</v>
      </c>
    </row>
    <row r="13" spans="1:6" s="120" customFormat="1" ht="12.95" customHeight="1">
      <c r="A13" s="64" t="s">
        <v>6</v>
      </c>
      <c r="B13" s="63" t="s">
        <v>76</v>
      </c>
      <c r="C13" s="63">
        <v>8</v>
      </c>
      <c r="D13" s="65" t="s">
        <v>24</v>
      </c>
      <c r="E13" s="66">
        <v>5912</v>
      </c>
      <c r="F13" s="67">
        <f t="shared" si="0"/>
        <v>47296</v>
      </c>
    </row>
    <row r="14" spans="1:6" s="120" customFormat="1" ht="12.95" customHeight="1">
      <c r="A14" s="64" t="s">
        <v>6</v>
      </c>
      <c r="B14" s="63" t="s">
        <v>38</v>
      </c>
      <c r="C14" s="63">
        <v>1</v>
      </c>
      <c r="D14" s="65" t="s">
        <v>24</v>
      </c>
      <c r="E14" s="66">
        <v>409</v>
      </c>
      <c r="F14" s="67">
        <f t="shared" si="0"/>
        <v>409</v>
      </c>
    </row>
    <row r="15" spans="1:6" s="120" customFormat="1" ht="12.95" customHeight="1">
      <c r="A15" s="64" t="s">
        <v>6</v>
      </c>
      <c r="B15" s="63" t="s">
        <v>56</v>
      </c>
      <c r="C15" s="63">
        <v>12</v>
      </c>
      <c r="D15" s="65" t="s">
        <v>24</v>
      </c>
      <c r="E15" s="66">
        <v>137</v>
      </c>
      <c r="F15" s="67">
        <f t="shared" si="0"/>
        <v>1644</v>
      </c>
    </row>
    <row r="16" spans="1:6" s="120" customFormat="1" ht="12.95" customHeight="1">
      <c r="A16" s="64" t="s">
        <v>6</v>
      </c>
      <c r="B16" s="63" t="s">
        <v>56</v>
      </c>
      <c r="C16" s="63">
        <v>4</v>
      </c>
      <c r="D16" s="65" t="s">
        <v>24</v>
      </c>
      <c r="E16" s="66">
        <v>137</v>
      </c>
      <c r="F16" s="67">
        <f t="shared" si="0"/>
        <v>548</v>
      </c>
    </row>
    <row r="17" spans="1:6" s="120" customFormat="1" ht="12.95" customHeight="1">
      <c r="A17" s="64" t="s">
        <v>6</v>
      </c>
      <c r="B17" s="63" t="s">
        <v>56</v>
      </c>
      <c r="C17" s="63">
        <v>4</v>
      </c>
      <c r="D17" s="65" t="s">
        <v>24</v>
      </c>
      <c r="E17" s="66">
        <v>137</v>
      </c>
      <c r="F17" s="67">
        <f t="shared" si="0"/>
        <v>548</v>
      </c>
    </row>
    <row r="18" spans="1:6" s="120" customFormat="1" ht="12.95" customHeight="1">
      <c r="A18" s="64" t="s">
        <v>6</v>
      </c>
      <c r="B18" s="63" t="s">
        <v>58</v>
      </c>
      <c r="C18" s="63">
        <v>10</v>
      </c>
      <c r="D18" s="65" t="s">
        <v>24</v>
      </c>
      <c r="E18" s="66">
        <v>137</v>
      </c>
      <c r="F18" s="67">
        <f t="shared" si="0"/>
        <v>1370</v>
      </c>
    </row>
    <row r="19" spans="1:6" s="120" customFormat="1" ht="12.95" customHeight="1">
      <c r="A19" s="64" t="s">
        <v>6</v>
      </c>
      <c r="B19" s="63" t="s">
        <v>58</v>
      </c>
      <c r="C19" s="63">
        <v>12</v>
      </c>
      <c r="D19" s="65" t="s">
        <v>24</v>
      </c>
      <c r="E19" s="66">
        <v>137</v>
      </c>
      <c r="F19" s="67">
        <f t="shared" si="0"/>
        <v>1644</v>
      </c>
    </row>
    <row r="20" spans="1:6" s="120" customFormat="1" ht="12.95" customHeight="1">
      <c r="A20" s="64" t="s">
        <v>6</v>
      </c>
      <c r="B20" s="63" t="s">
        <v>565</v>
      </c>
      <c r="C20" s="63">
        <v>1</v>
      </c>
      <c r="D20" s="65" t="s">
        <v>9</v>
      </c>
      <c r="E20" s="68">
        <v>500000</v>
      </c>
      <c r="F20" s="67">
        <f t="shared" si="0"/>
        <v>500000</v>
      </c>
    </row>
    <row r="21" spans="1:6" s="120" customFormat="1" ht="12.95" customHeight="1">
      <c r="A21" s="64" t="s">
        <v>6</v>
      </c>
      <c r="B21" s="63" t="s">
        <v>564</v>
      </c>
      <c r="C21" s="63">
        <v>2</v>
      </c>
      <c r="D21" s="65" t="s">
        <v>24</v>
      </c>
      <c r="E21" s="68">
        <v>450000</v>
      </c>
      <c r="F21" s="67">
        <f t="shared" si="0"/>
        <v>900000</v>
      </c>
    </row>
    <row r="22" spans="1:6" s="120" customFormat="1" ht="12.95" customHeight="1">
      <c r="A22" s="64" t="s">
        <v>6</v>
      </c>
      <c r="B22" s="63" t="s">
        <v>564</v>
      </c>
      <c r="C22" s="63">
        <v>1</v>
      </c>
      <c r="D22" s="65" t="s">
        <v>9</v>
      </c>
      <c r="E22" s="68">
        <v>450000</v>
      </c>
      <c r="F22" s="67">
        <f t="shared" si="0"/>
        <v>450000</v>
      </c>
    </row>
    <row r="23" spans="1:6" s="120" customFormat="1" ht="12.95" customHeight="1">
      <c r="A23" s="64" t="s">
        <v>6</v>
      </c>
      <c r="B23" s="63" t="s">
        <v>564</v>
      </c>
      <c r="C23" s="63">
        <v>1</v>
      </c>
      <c r="D23" s="65" t="s">
        <v>9</v>
      </c>
      <c r="E23" s="68">
        <v>450000</v>
      </c>
      <c r="F23" s="67">
        <f t="shared" si="0"/>
        <v>450000</v>
      </c>
    </row>
    <row r="24" spans="1:6" s="120" customFormat="1" ht="12.95" customHeight="1">
      <c r="A24" s="64" t="s">
        <v>6</v>
      </c>
      <c r="B24" s="63" t="s">
        <v>564</v>
      </c>
      <c r="C24" s="63">
        <v>1</v>
      </c>
      <c r="D24" s="65" t="s">
        <v>9</v>
      </c>
      <c r="E24" s="68">
        <v>450000</v>
      </c>
      <c r="F24" s="67">
        <f t="shared" si="0"/>
        <v>450000</v>
      </c>
    </row>
    <row r="25" spans="1:6" s="120" customFormat="1" ht="12.95" customHeight="1">
      <c r="A25" s="64" t="s">
        <v>6</v>
      </c>
      <c r="B25" s="63" t="s">
        <v>564</v>
      </c>
      <c r="C25" s="63">
        <v>1</v>
      </c>
      <c r="D25" s="65" t="s">
        <v>9</v>
      </c>
      <c r="E25" s="68">
        <v>450000</v>
      </c>
      <c r="F25" s="67">
        <f t="shared" si="0"/>
        <v>450000</v>
      </c>
    </row>
    <row r="26" spans="1:6" s="120" customFormat="1" ht="12.95" customHeight="1">
      <c r="A26" s="64" t="s">
        <v>6</v>
      </c>
      <c r="B26" s="63" t="s">
        <v>58</v>
      </c>
      <c r="C26" s="63">
        <v>36</v>
      </c>
      <c r="D26" s="65" t="s">
        <v>24</v>
      </c>
      <c r="E26" s="66">
        <v>137</v>
      </c>
      <c r="F26" s="67">
        <f t="shared" si="0"/>
        <v>4932</v>
      </c>
    </row>
    <row r="27" spans="1:6" s="120" customFormat="1" ht="12.95" customHeight="1">
      <c r="A27" s="64" t="s">
        <v>6</v>
      </c>
      <c r="B27" s="63" t="s">
        <v>64</v>
      </c>
      <c r="C27" s="63">
        <v>200</v>
      </c>
      <c r="D27" s="65" t="s">
        <v>24</v>
      </c>
      <c r="E27" s="66">
        <v>233</v>
      </c>
      <c r="F27" s="67">
        <f t="shared" si="0"/>
        <v>46600</v>
      </c>
    </row>
    <row r="28" spans="1:6" s="120" customFormat="1" ht="12.95" customHeight="1">
      <c r="A28" s="64" t="s">
        <v>6</v>
      </c>
      <c r="B28" s="63" t="s">
        <v>64</v>
      </c>
      <c r="C28" s="63">
        <v>60</v>
      </c>
      <c r="D28" s="65" t="s">
        <v>24</v>
      </c>
      <c r="E28" s="66">
        <v>233</v>
      </c>
      <c r="F28" s="67">
        <f t="shared" si="0"/>
        <v>13980</v>
      </c>
    </row>
    <row r="29" spans="1:6" s="120" customFormat="1" ht="12.95" customHeight="1">
      <c r="A29" s="64" t="s">
        <v>6</v>
      </c>
      <c r="B29" s="63" t="s">
        <v>64</v>
      </c>
      <c r="C29" s="63">
        <v>60</v>
      </c>
      <c r="D29" s="65" t="s">
        <v>394</v>
      </c>
      <c r="E29" s="66">
        <v>233</v>
      </c>
      <c r="F29" s="67">
        <f t="shared" si="0"/>
        <v>13980</v>
      </c>
    </row>
    <row r="30" spans="1:6" s="120" customFormat="1" ht="12.95" customHeight="1">
      <c r="A30" s="64" t="s">
        <v>6</v>
      </c>
      <c r="B30" s="63" t="s">
        <v>64</v>
      </c>
      <c r="C30" s="63">
        <v>60</v>
      </c>
      <c r="D30" s="65" t="s">
        <v>394</v>
      </c>
      <c r="E30" s="66">
        <v>233</v>
      </c>
      <c r="F30" s="67">
        <f t="shared" si="0"/>
        <v>13980</v>
      </c>
    </row>
    <row r="31" spans="1:6" s="120" customFormat="1" ht="12.95" customHeight="1">
      <c r="A31" s="64" t="s">
        <v>6</v>
      </c>
      <c r="B31" s="63" t="s">
        <v>64</v>
      </c>
      <c r="C31" s="63">
        <v>60</v>
      </c>
      <c r="D31" s="65" t="s">
        <v>394</v>
      </c>
      <c r="E31" s="66">
        <v>233</v>
      </c>
      <c r="F31" s="67">
        <f t="shared" si="0"/>
        <v>13980</v>
      </c>
    </row>
    <row r="32" spans="1:6" s="120" customFormat="1" ht="12.95" customHeight="1">
      <c r="A32" s="64" t="s">
        <v>6</v>
      </c>
      <c r="B32" s="63" t="s">
        <v>64</v>
      </c>
      <c r="C32" s="63">
        <v>350</v>
      </c>
      <c r="D32" s="65" t="s">
        <v>394</v>
      </c>
      <c r="E32" s="66">
        <v>233</v>
      </c>
      <c r="F32" s="67">
        <f t="shared" si="0"/>
        <v>81550</v>
      </c>
    </row>
    <row r="33" spans="1:6" s="120" customFormat="1" ht="12.95" customHeight="1">
      <c r="A33" s="64" t="s">
        <v>6</v>
      </c>
      <c r="B33" s="63" t="s">
        <v>64</v>
      </c>
      <c r="C33" s="63">
        <v>40</v>
      </c>
      <c r="D33" s="65" t="s">
        <v>394</v>
      </c>
      <c r="E33" s="66">
        <v>233</v>
      </c>
      <c r="F33" s="67">
        <f t="shared" si="0"/>
        <v>9320</v>
      </c>
    </row>
    <row r="34" spans="1:6" s="120" customFormat="1" ht="12.95" customHeight="1">
      <c r="A34" s="64" t="s">
        <v>6</v>
      </c>
      <c r="B34" s="63" t="s">
        <v>74</v>
      </c>
      <c r="C34" s="63">
        <v>2</v>
      </c>
      <c r="D34" s="65" t="s">
        <v>24</v>
      </c>
      <c r="E34" s="66">
        <v>192</v>
      </c>
      <c r="F34" s="67">
        <f t="shared" si="0"/>
        <v>384</v>
      </c>
    </row>
    <row r="35" spans="1:6" s="120" customFormat="1" ht="12.95" customHeight="1">
      <c r="A35" s="64" t="s">
        <v>6</v>
      </c>
      <c r="B35" s="63" t="s">
        <v>74</v>
      </c>
      <c r="C35" s="63">
        <v>4</v>
      </c>
      <c r="D35" s="65" t="s">
        <v>24</v>
      </c>
      <c r="E35" s="66">
        <v>192</v>
      </c>
      <c r="F35" s="67">
        <f t="shared" si="0"/>
        <v>768</v>
      </c>
    </row>
    <row r="36" spans="1:6" s="120" customFormat="1" ht="12.95" customHeight="1">
      <c r="A36" s="64" t="s">
        <v>6</v>
      </c>
      <c r="B36" s="63" t="s">
        <v>74</v>
      </c>
      <c r="C36" s="63">
        <v>2</v>
      </c>
      <c r="D36" s="65" t="s">
        <v>24</v>
      </c>
      <c r="E36" s="66">
        <v>192</v>
      </c>
      <c r="F36" s="67">
        <f t="shared" si="0"/>
        <v>384</v>
      </c>
    </row>
    <row r="37" spans="1:6" s="120" customFormat="1" ht="12.95" customHeight="1">
      <c r="A37" s="64" t="s">
        <v>6</v>
      </c>
      <c r="B37" s="63" t="s">
        <v>88</v>
      </c>
      <c r="C37" s="63">
        <v>4</v>
      </c>
      <c r="D37" s="65" t="s">
        <v>24</v>
      </c>
      <c r="E37" s="66">
        <v>107</v>
      </c>
      <c r="F37" s="67">
        <f t="shared" si="0"/>
        <v>428</v>
      </c>
    </row>
    <row r="38" spans="1:6" s="120" customFormat="1" ht="12.95" customHeight="1">
      <c r="A38" s="64" t="s">
        <v>6</v>
      </c>
      <c r="B38" s="63" t="s">
        <v>226</v>
      </c>
      <c r="C38" s="63">
        <v>150</v>
      </c>
      <c r="D38" s="65" t="s">
        <v>24</v>
      </c>
      <c r="E38" s="68">
        <v>1000</v>
      </c>
      <c r="F38" s="67">
        <f t="shared" si="0"/>
        <v>150000</v>
      </c>
    </row>
    <row r="39" spans="1:6" s="120" customFormat="1" ht="12.95" customHeight="1">
      <c r="A39" s="64" t="s">
        <v>6</v>
      </c>
      <c r="B39" s="63" t="s">
        <v>121</v>
      </c>
      <c r="C39" s="63">
        <v>10</v>
      </c>
      <c r="D39" s="65" t="s">
        <v>112</v>
      </c>
      <c r="E39" s="66">
        <v>925</v>
      </c>
      <c r="F39" s="67">
        <f t="shared" si="0"/>
        <v>9250</v>
      </c>
    </row>
    <row r="40" spans="1:6" s="120" customFormat="1" ht="12.95" customHeight="1">
      <c r="A40" s="64" t="s">
        <v>6</v>
      </c>
      <c r="B40" s="63" t="s">
        <v>121</v>
      </c>
      <c r="C40" s="63">
        <v>3</v>
      </c>
      <c r="D40" s="65" t="s">
        <v>112</v>
      </c>
      <c r="E40" s="66">
        <v>925</v>
      </c>
      <c r="F40" s="67">
        <f t="shared" si="0"/>
        <v>2775</v>
      </c>
    </row>
    <row r="41" spans="1:6" s="120" customFormat="1" ht="12.95" customHeight="1">
      <c r="A41" s="64" t="s">
        <v>6</v>
      </c>
      <c r="B41" s="63" t="s">
        <v>121</v>
      </c>
      <c r="C41" s="63">
        <v>3</v>
      </c>
      <c r="D41" s="65" t="s">
        <v>112</v>
      </c>
      <c r="E41" s="66">
        <v>925</v>
      </c>
      <c r="F41" s="67">
        <f t="shared" si="0"/>
        <v>2775</v>
      </c>
    </row>
    <row r="42" spans="1:6" s="120" customFormat="1" ht="12.95" customHeight="1">
      <c r="A42" s="64" t="s">
        <v>6</v>
      </c>
      <c r="B42" s="63" t="s">
        <v>121</v>
      </c>
      <c r="C42" s="63">
        <v>3</v>
      </c>
      <c r="D42" s="65" t="s">
        <v>112</v>
      </c>
      <c r="E42" s="66">
        <v>925</v>
      </c>
      <c r="F42" s="67">
        <f t="shared" si="0"/>
        <v>2775</v>
      </c>
    </row>
    <row r="43" spans="1:6" s="120" customFormat="1" ht="12.95" customHeight="1">
      <c r="A43" s="64" t="s">
        <v>6</v>
      </c>
      <c r="B43" s="63" t="s">
        <v>121</v>
      </c>
      <c r="C43" s="63">
        <v>5</v>
      </c>
      <c r="D43" s="65" t="s">
        <v>112</v>
      </c>
      <c r="E43" s="66">
        <v>925</v>
      </c>
      <c r="F43" s="67">
        <f t="shared" si="0"/>
        <v>4625</v>
      </c>
    </row>
    <row r="44" spans="1:6" s="120" customFormat="1" ht="12.95" customHeight="1">
      <c r="A44" s="64" t="s">
        <v>6</v>
      </c>
      <c r="B44" s="63" t="s">
        <v>516</v>
      </c>
      <c r="C44" s="63">
        <v>1</v>
      </c>
      <c r="D44" s="65" t="s">
        <v>24</v>
      </c>
      <c r="E44" s="66">
        <v>10625</v>
      </c>
      <c r="F44" s="67">
        <f t="shared" si="0"/>
        <v>10625</v>
      </c>
    </row>
    <row r="45" spans="1:6" s="120" customFormat="1" ht="12.95" customHeight="1">
      <c r="A45" s="64" t="s">
        <v>6</v>
      </c>
      <c r="B45" s="63" t="s">
        <v>516</v>
      </c>
      <c r="C45" s="63">
        <v>1</v>
      </c>
      <c r="D45" s="65" t="s">
        <v>24</v>
      </c>
      <c r="E45" s="66">
        <v>10625</v>
      </c>
      <c r="F45" s="67">
        <f t="shared" si="0"/>
        <v>10625</v>
      </c>
    </row>
    <row r="46" spans="1:6" s="120" customFormat="1" ht="12.95" customHeight="1">
      <c r="A46" s="64" t="s">
        <v>6</v>
      </c>
      <c r="B46" s="63" t="s">
        <v>152</v>
      </c>
      <c r="C46" s="63">
        <v>1</v>
      </c>
      <c r="D46" s="65" t="s">
        <v>24</v>
      </c>
      <c r="E46" s="66">
        <v>3077</v>
      </c>
      <c r="F46" s="67">
        <f t="shared" si="0"/>
        <v>3077</v>
      </c>
    </row>
    <row r="47" spans="1:6" s="120" customFormat="1" ht="12.95" customHeight="1">
      <c r="A47" s="64" t="s">
        <v>6</v>
      </c>
      <c r="B47" s="63" t="s">
        <v>152</v>
      </c>
      <c r="C47" s="63">
        <v>1</v>
      </c>
      <c r="D47" s="65" t="s">
        <v>24</v>
      </c>
      <c r="E47" s="66">
        <v>3077</v>
      </c>
      <c r="F47" s="67">
        <f t="shared" si="0"/>
        <v>3077</v>
      </c>
    </row>
    <row r="48" spans="1:6" s="120" customFormat="1" ht="12.95" customHeight="1">
      <c r="A48" s="70" t="s">
        <v>6</v>
      </c>
      <c r="B48" s="69" t="s">
        <v>566</v>
      </c>
      <c r="C48" s="69">
        <v>4950</v>
      </c>
      <c r="D48" s="71" t="s">
        <v>567</v>
      </c>
      <c r="E48" s="72">
        <v>870</v>
      </c>
      <c r="F48" s="67">
        <f t="shared" si="0"/>
        <v>4306500</v>
      </c>
    </row>
    <row r="49" spans="1:6" s="120" customFormat="1" ht="12.95" customHeight="1">
      <c r="A49" s="64" t="s">
        <v>6</v>
      </c>
      <c r="B49" s="63" t="s">
        <v>226</v>
      </c>
      <c r="C49" s="63">
        <v>2000</v>
      </c>
      <c r="D49" s="65" t="s">
        <v>394</v>
      </c>
      <c r="E49" s="68">
        <v>100</v>
      </c>
      <c r="F49" s="67">
        <f t="shared" si="0"/>
        <v>200000</v>
      </c>
    </row>
    <row r="50" spans="1:6" s="120" customFormat="1" ht="12.95" customHeight="1">
      <c r="A50" s="64" t="s">
        <v>6</v>
      </c>
      <c r="B50" s="63" t="s">
        <v>226</v>
      </c>
      <c r="C50" s="63">
        <v>600</v>
      </c>
      <c r="D50" s="65" t="s">
        <v>394</v>
      </c>
      <c r="E50" s="68">
        <v>100</v>
      </c>
      <c r="F50" s="67">
        <f t="shared" si="0"/>
        <v>60000</v>
      </c>
    </row>
    <row r="51" spans="1:6" s="120" customFormat="1" ht="12.95" customHeight="1">
      <c r="A51" s="64" t="s">
        <v>6</v>
      </c>
      <c r="B51" s="63" t="s">
        <v>226</v>
      </c>
      <c r="C51" s="63">
        <v>600</v>
      </c>
      <c r="D51" s="65" t="s">
        <v>394</v>
      </c>
      <c r="E51" s="68">
        <v>100</v>
      </c>
      <c r="F51" s="67">
        <f t="shared" si="0"/>
        <v>60000</v>
      </c>
    </row>
    <row r="52" spans="1:6" s="120" customFormat="1" ht="12.95" customHeight="1">
      <c r="A52" s="64" t="s">
        <v>6</v>
      </c>
      <c r="B52" s="63" t="s">
        <v>226</v>
      </c>
      <c r="C52" s="63">
        <v>600</v>
      </c>
      <c r="D52" s="65" t="s">
        <v>394</v>
      </c>
      <c r="E52" s="68">
        <v>100</v>
      </c>
      <c r="F52" s="67">
        <f t="shared" si="0"/>
        <v>60000</v>
      </c>
    </row>
    <row r="53" spans="1:6" s="120" customFormat="1" ht="12.95" customHeight="1">
      <c r="A53" s="64" t="s">
        <v>6</v>
      </c>
      <c r="B53" s="63" t="s">
        <v>226</v>
      </c>
      <c r="C53" s="63">
        <v>800</v>
      </c>
      <c r="D53" s="65" t="s">
        <v>394</v>
      </c>
      <c r="E53" s="68">
        <v>100</v>
      </c>
      <c r="F53" s="67">
        <f t="shared" si="0"/>
        <v>80000</v>
      </c>
    </row>
    <row r="54" spans="1:6" s="120" customFormat="1" ht="12.95" customHeight="1">
      <c r="A54" s="64" t="s">
        <v>6</v>
      </c>
      <c r="B54" s="63" t="s">
        <v>26</v>
      </c>
      <c r="C54" s="63">
        <v>1</v>
      </c>
      <c r="D54" s="65" t="s">
        <v>9</v>
      </c>
      <c r="E54" s="66">
        <f>4794667+541333</f>
        <v>5336000</v>
      </c>
      <c r="F54" s="67">
        <f t="shared" si="0"/>
        <v>5336000</v>
      </c>
    </row>
    <row r="55" spans="1:6" s="120" customFormat="1" ht="12.95" customHeight="1">
      <c r="A55" s="64" t="s">
        <v>6</v>
      </c>
      <c r="B55" s="63" t="s">
        <v>159</v>
      </c>
      <c r="C55" s="63">
        <v>1</v>
      </c>
      <c r="D55" s="65" t="s">
        <v>109</v>
      </c>
      <c r="E55" s="66">
        <v>1106</v>
      </c>
      <c r="F55" s="67">
        <f t="shared" si="0"/>
        <v>1106</v>
      </c>
    </row>
    <row r="56" spans="1:6" s="120" customFormat="1" ht="12.95" customHeight="1">
      <c r="A56" s="64" t="s">
        <v>6</v>
      </c>
      <c r="B56" s="63" t="s">
        <v>26</v>
      </c>
      <c r="C56" s="63">
        <v>1</v>
      </c>
      <c r="D56" s="65" t="s">
        <v>9</v>
      </c>
      <c r="E56" s="68">
        <v>252585</v>
      </c>
      <c r="F56" s="67">
        <f t="shared" si="0"/>
        <v>252585</v>
      </c>
    </row>
    <row r="57" spans="1:6" s="120" customFormat="1" ht="12.95" customHeight="1">
      <c r="A57" s="64" t="s">
        <v>6</v>
      </c>
      <c r="B57" s="63" t="s">
        <v>568</v>
      </c>
      <c r="C57" s="63">
        <v>1</v>
      </c>
      <c r="D57" s="65" t="s">
        <v>9</v>
      </c>
      <c r="E57" s="68">
        <v>1500000</v>
      </c>
      <c r="F57" s="67">
        <f t="shared" si="0"/>
        <v>1500000</v>
      </c>
    </row>
    <row r="58" spans="1:6" s="120" customFormat="1" ht="12.95" customHeight="1">
      <c r="A58" s="64" t="s">
        <v>6</v>
      </c>
      <c r="B58" s="63" t="s">
        <v>564</v>
      </c>
      <c r="C58" s="63">
        <v>1</v>
      </c>
      <c r="D58" s="65" t="s">
        <v>9</v>
      </c>
      <c r="E58" s="66">
        <v>4794667</v>
      </c>
      <c r="F58" s="67">
        <f t="shared" si="0"/>
        <v>4794667</v>
      </c>
    </row>
    <row r="59" spans="1:6" s="120" customFormat="1" ht="12.95" customHeight="1">
      <c r="A59" s="64" t="s">
        <v>6</v>
      </c>
      <c r="B59" s="63" t="s">
        <v>564</v>
      </c>
      <c r="C59" s="63">
        <v>1</v>
      </c>
      <c r="D59" s="65" t="s">
        <v>9</v>
      </c>
      <c r="E59" s="68">
        <v>300000</v>
      </c>
      <c r="F59" s="67">
        <f t="shared" si="0"/>
        <v>300000</v>
      </c>
    </row>
    <row r="60" spans="1:6" s="120" customFormat="1" ht="12.95" customHeight="1">
      <c r="A60" s="64" t="s">
        <v>6</v>
      </c>
      <c r="B60" s="63" t="s">
        <v>564</v>
      </c>
      <c r="C60" s="63">
        <v>1</v>
      </c>
      <c r="D60" s="65" t="s">
        <v>9</v>
      </c>
      <c r="E60" s="68">
        <v>300000</v>
      </c>
      <c r="F60" s="67">
        <f t="shared" si="0"/>
        <v>300000</v>
      </c>
    </row>
    <row r="61" spans="1:6" s="120" customFormat="1" ht="12.95" customHeight="1">
      <c r="A61" s="64" t="s">
        <v>6</v>
      </c>
      <c r="B61" s="63" t="s">
        <v>564</v>
      </c>
      <c r="C61" s="63">
        <v>1</v>
      </c>
      <c r="D61" s="65" t="s">
        <v>9</v>
      </c>
      <c r="E61" s="68">
        <v>375000</v>
      </c>
      <c r="F61" s="67">
        <f t="shared" si="0"/>
        <v>375000</v>
      </c>
    </row>
    <row r="62" spans="1:6" s="120" customFormat="1" ht="12.95" customHeight="1">
      <c r="A62" s="64" t="s">
        <v>6</v>
      </c>
      <c r="B62" s="63" t="s">
        <v>564</v>
      </c>
      <c r="C62" s="63">
        <v>15</v>
      </c>
      <c r="D62" s="65" t="s">
        <v>394</v>
      </c>
      <c r="E62" s="66">
        <v>614400</v>
      </c>
      <c r="F62" s="67">
        <f t="shared" si="0"/>
        <v>9216000</v>
      </c>
    </row>
    <row r="63" spans="1:6" s="120" customFormat="1" ht="12.95" customHeight="1">
      <c r="A63" s="64" t="s">
        <v>6</v>
      </c>
      <c r="B63" s="63" t="s">
        <v>564</v>
      </c>
      <c r="C63" s="63">
        <v>1</v>
      </c>
      <c r="D63" s="65" t="s">
        <v>9</v>
      </c>
      <c r="E63" s="68">
        <v>300000</v>
      </c>
      <c r="F63" s="67">
        <f t="shared" si="0"/>
        <v>300000</v>
      </c>
    </row>
    <row r="64" spans="1:6" s="120" customFormat="1" ht="12.95" customHeight="1">
      <c r="A64" s="64" t="s">
        <v>6</v>
      </c>
      <c r="B64" s="63" t="s">
        <v>564</v>
      </c>
      <c r="C64" s="63">
        <v>1</v>
      </c>
      <c r="D64" s="65" t="s">
        <v>9</v>
      </c>
      <c r="E64" s="68">
        <v>480000</v>
      </c>
      <c r="F64" s="67">
        <f t="shared" si="0"/>
        <v>480000</v>
      </c>
    </row>
    <row r="65" spans="1:6" s="120" customFormat="1" ht="12.95" customHeight="1">
      <c r="A65" s="64" t="s">
        <v>6</v>
      </c>
      <c r="B65" s="63" t="s">
        <v>564</v>
      </c>
      <c r="C65" s="63">
        <v>1</v>
      </c>
      <c r="D65" s="65" t="s">
        <v>9</v>
      </c>
      <c r="E65" s="68">
        <v>360000</v>
      </c>
      <c r="F65" s="67">
        <f t="shared" si="0"/>
        <v>360000</v>
      </c>
    </row>
    <row r="66" spans="1:6" s="120" customFormat="1" ht="12.95" customHeight="1">
      <c r="A66" s="64" t="s">
        <v>6</v>
      </c>
      <c r="B66" s="63" t="s">
        <v>564</v>
      </c>
      <c r="C66" s="63">
        <v>1</v>
      </c>
      <c r="D66" s="65" t="s">
        <v>9</v>
      </c>
      <c r="E66" s="66">
        <v>4704000</v>
      </c>
      <c r="F66" s="67">
        <f>+E66*C66</f>
        <v>4704000</v>
      </c>
    </row>
    <row r="67" spans="1:6" s="120" customFormat="1" ht="12.95" customHeight="1">
      <c r="A67" s="64" t="s">
        <v>6</v>
      </c>
      <c r="B67" s="63" t="s">
        <v>183</v>
      </c>
      <c r="C67" s="63">
        <v>4</v>
      </c>
      <c r="D67" s="65" t="s">
        <v>24</v>
      </c>
      <c r="E67" s="66">
        <f>+F67/C67</f>
        <v>385</v>
      </c>
      <c r="F67" s="67">
        <v>1540</v>
      </c>
    </row>
    <row r="68" spans="1:6" s="120" customFormat="1" ht="12.95" customHeight="1">
      <c r="A68" s="64" t="s">
        <v>6</v>
      </c>
      <c r="B68" s="63" t="s">
        <v>183</v>
      </c>
      <c r="C68" s="63">
        <v>2</v>
      </c>
      <c r="D68" s="65" t="s">
        <v>24</v>
      </c>
      <c r="E68" s="66">
        <v>385</v>
      </c>
      <c r="F68" s="67">
        <v>770</v>
      </c>
    </row>
    <row r="69" spans="1:6" s="120" customFormat="1" ht="12.95" customHeight="1">
      <c r="A69" s="64" t="s">
        <v>6</v>
      </c>
      <c r="B69" s="63" t="s">
        <v>569</v>
      </c>
      <c r="C69" s="63">
        <v>1</v>
      </c>
      <c r="D69" s="65" t="s">
        <v>9</v>
      </c>
      <c r="E69" s="68">
        <v>936000</v>
      </c>
      <c r="F69" s="67">
        <f t="shared" ref="F69:F74" si="1">+E69*C69</f>
        <v>936000</v>
      </c>
    </row>
    <row r="70" spans="1:6" s="120" customFormat="1" ht="12.95" customHeight="1">
      <c r="A70" s="64" t="s">
        <v>6</v>
      </c>
      <c r="B70" s="63" t="s">
        <v>569</v>
      </c>
      <c r="C70" s="63">
        <v>1</v>
      </c>
      <c r="D70" s="65" t="s">
        <v>9</v>
      </c>
      <c r="E70" s="68">
        <v>936000</v>
      </c>
      <c r="F70" s="67">
        <f t="shared" si="1"/>
        <v>936000</v>
      </c>
    </row>
    <row r="71" spans="1:6" s="120" customFormat="1" ht="12.95" customHeight="1">
      <c r="A71" s="64" t="s">
        <v>6</v>
      </c>
      <c r="B71" s="63" t="s">
        <v>565</v>
      </c>
      <c r="C71" s="63">
        <v>30</v>
      </c>
      <c r="D71" s="65" t="s">
        <v>394</v>
      </c>
      <c r="E71" s="66">
        <f>62910/30</f>
        <v>2097</v>
      </c>
      <c r="F71" s="67">
        <f t="shared" si="1"/>
        <v>62910</v>
      </c>
    </row>
    <row r="72" spans="1:6" s="120" customFormat="1" ht="12.95" customHeight="1">
      <c r="A72" s="64" t="s">
        <v>6</v>
      </c>
      <c r="B72" s="63" t="s">
        <v>569</v>
      </c>
      <c r="C72" s="63">
        <v>1</v>
      </c>
      <c r="D72" s="65" t="s">
        <v>9</v>
      </c>
      <c r="E72" s="68">
        <f>1092000-17855</f>
        <v>1074145</v>
      </c>
      <c r="F72" s="67">
        <f t="shared" si="1"/>
        <v>1074145</v>
      </c>
    </row>
    <row r="73" spans="1:6" s="120" customFormat="1" ht="12.95" customHeight="1">
      <c r="A73" s="64" t="s">
        <v>6</v>
      </c>
      <c r="B73" s="63" t="s">
        <v>565</v>
      </c>
      <c r="C73" s="63">
        <v>1</v>
      </c>
      <c r="D73" s="65" t="s">
        <v>9</v>
      </c>
      <c r="E73" s="66">
        <v>663990</v>
      </c>
      <c r="F73" s="67">
        <f t="shared" si="1"/>
        <v>663990</v>
      </c>
    </row>
    <row r="74" spans="1:6" s="120" customFormat="1" ht="12.95" customHeight="1">
      <c r="A74" s="64" t="s">
        <v>6</v>
      </c>
      <c r="B74" s="63" t="s">
        <v>565</v>
      </c>
      <c r="C74" s="63">
        <v>60</v>
      </c>
      <c r="D74" s="65" t="s">
        <v>394</v>
      </c>
      <c r="E74" s="66">
        <v>2097</v>
      </c>
      <c r="F74" s="67">
        <f t="shared" si="1"/>
        <v>125820</v>
      </c>
    </row>
    <row r="75" spans="1:6" s="120" customFormat="1" ht="12.95" customHeight="1">
      <c r="A75" s="64" t="s">
        <v>6</v>
      </c>
      <c r="B75" s="63" t="s">
        <v>189</v>
      </c>
      <c r="C75" s="63">
        <v>2</v>
      </c>
      <c r="D75" s="65" t="s">
        <v>24</v>
      </c>
      <c r="E75" s="66">
        <f>+F75/C75</f>
        <v>567</v>
      </c>
      <c r="F75" s="67">
        <v>1134</v>
      </c>
    </row>
    <row r="76" spans="1:6" s="120" customFormat="1" ht="12.95" customHeight="1">
      <c r="A76" s="64" t="s">
        <v>6</v>
      </c>
      <c r="B76" s="63" t="s">
        <v>189</v>
      </c>
      <c r="C76" s="63">
        <v>2</v>
      </c>
      <c r="D76" s="65" t="s">
        <v>24</v>
      </c>
      <c r="E76" s="66">
        <v>567</v>
      </c>
      <c r="F76" s="67">
        <v>1134</v>
      </c>
    </row>
    <row r="77" spans="1:6" s="120" customFormat="1" ht="12.95" customHeight="1">
      <c r="A77" s="64" t="s">
        <v>6</v>
      </c>
      <c r="B77" s="63" t="s">
        <v>569</v>
      </c>
      <c r="C77" s="63">
        <v>1</v>
      </c>
      <c r="D77" s="65" t="s">
        <v>9</v>
      </c>
      <c r="E77" s="68">
        <v>702000</v>
      </c>
      <c r="F77" s="67">
        <f t="shared" ref="F77:F132" si="2">+E77*C77</f>
        <v>702000</v>
      </c>
    </row>
    <row r="78" spans="1:6" s="120" customFormat="1" ht="12.95" customHeight="1">
      <c r="A78" s="64" t="s">
        <v>6</v>
      </c>
      <c r="B78" s="63" t="s">
        <v>569</v>
      </c>
      <c r="C78" s="63">
        <v>1</v>
      </c>
      <c r="D78" s="65" t="s">
        <v>9</v>
      </c>
      <c r="E78" s="66">
        <f>1248000</f>
        <v>1248000</v>
      </c>
      <c r="F78" s="67">
        <f t="shared" si="2"/>
        <v>1248000</v>
      </c>
    </row>
    <row r="79" spans="1:6" s="120" customFormat="1" ht="12.95" customHeight="1">
      <c r="A79" s="64" t="s">
        <v>6</v>
      </c>
      <c r="B79" s="63" t="s">
        <v>513</v>
      </c>
      <c r="C79" s="63">
        <v>1</v>
      </c>
      <c r="D79" s="65" t="s">
        <v>9</v>
      </c>
      <c r="E79" s="66">
        <v>1200000</v>
      </c>
      <c r="F79" s="67">
        <f t="shared" si="2"/>
        <v>1200000</v>
      </c>
    </row>
    <row r="80" spans="1:6" s="120" customFormat="1" ht="12.95" customHeight="1">
      <c r="A80" s="64" t="s">
        <v>6</v>
      </c>
      <c r="B80" s="63" t="s">
        <v>204</v>
      </c>
      <c r="C80" s="63">
        <v>5</v>
      </c>
      <c r="D80" s="65" t="s">
        <v>24</v>
      </c>
      <c r="E80" s="66">
        <v>1698</v>
      </c>
      <c r="F80" s="67">
        <f t="shared" si="2"/>
        <v>8490</v>
      </c>
    </row>
    <row r="81" spans="1:6" s="120" customFormat="1" ht="12.95" customHeight="1">
      <c r="A81" s="64" t="s">
        <v>6</v>
      </c>
      <c r="B81" s="63" t="s">
        <v>204</v>
      </c>
      <c r="C81" s="63">
        <v>2</v>
      </c>
      <c r="D81" s="65" t="s">
        <v>24</v>
      </c>
      <c r="E81" s="66">
        <v>1698</v>
      </c>
      <c r="F81" s="67">
        <f t="shared" si="2"/>
        <v>3396</v>
      </c>
    </row>
    <row r="82" spans="1:6" s="120" customFormat="1" ht="12.95" customHeight="1">
      <c r="A82" s="64" t="s">
        <v>6</v>
      </c>
      <c r="B82" s="63" t="s">
        <v>204</v>
      </c>
      <c r="C82" s="63">
        <v>2</v>
      </c>
      <c r="D82" s="65" t="s">
        <v>24</v>
      </c>
      <c r="E82" s="66">
        <v>1698</v>
      </c>
      <c r="F82" s="67">
        <f t="shared" si="2"/>
        <v>3396</v>
      </c>
    </row>
    <row r="83" spans="1:6" s="120" customFormat="1" ht="12.95" customHeight="1">
      <c r="A83" s="64" t="s">
        <v>6</v>
      </c>
      <c r="B83" s="63" t="s">
        <v>204</v>
      </c>
      <c r="C83" s="63">
        <v>2</v>
      </c>
      <c r="D83" s="65" t="s">
        <v>24</v>
      </c>
      <c r="E83" s="66">
        <v>1698</v>
      </c>
      <c r="F83" s="67">
        <f t="shared" si="2"/>
        <v>3396</v>
      </c>
    </row>
    <row r="84" spans="1:6" s="120" customFormat="1" ht="12.95" customHeight="1">
      <c r="A84" s="64" t="s">
        <v>6</v>
      </c>
      <c r="B84" s="63" t="s">
        <v>208</v>
      </c>
      <c r="C84" s="63">
        <v>30</v>
      </c>
      <c r="D84" s="65" t="s">
        <v>24</v>
      </c>
      <c r="E84" s="66">
        <v>675</v>
      </c>
      <c r="F84" s="67">
        <f t="shared" si="2"/>
        <v>20250</v>
      </c>
    </row>
    <row r="85" spans="1:6" s="120" customFormat="1" ht="12.95" customHeight="1">
      <c r="A85" s="64" t="s">
        <v>6</v>
      </c>
      <c r="B85" s="63" t="s">
        <v>210</v>
      </c>
      <c r="C85" s="63">
        <v>4</v>
      </c>
      <c r="D85" s="65" t="s">
        <v>24</v>
      </c>
      <c r="E85" s="66">
        <v>1111</v>
      </c>
      <c r="F85" s="67">
        <f t="shared" si="2"/>
        <v>4444</v>
      </c>
    </row>
    <row r="86" spans="1:6" s="120" customFormat="1" ht="12.95" customHeight="1">
      <c r="A86" s="64" t="s">
        <v>6</v>
      </c>
      <c r="B86" s="63" t="s">
        <v>243</v>
      </c>
      <c r="C86" s="63">
        <v>20</v>
      </c>
      <c r="D86" s="65" t="s">
        <v>237</v>
      </c>
      <c r="E86" s="66">
        <v>6223</v>
      </c>
      <c r="F86" s="67">
        <f t="shared" si="2"/>
        <v>124460</v>
      </c>
    </row>
    <row r="87" spans="1:6" s="120" customFormat="1" ht="12.95" customHeight="1">
      <c r="A87" s="64" t="s">
        <v>6</v>
      </c>
      <c r="B87" s="63" t="s">
        <v>569</v>
      </c>
      <c r="C87" s="63">
        <v>1</v>
      </c>
      <c r="D87" s="65" t="s">
        <v>9</v>
      </c>
      <c r="E87" s="68">
        <v>1404000</v>
      </c>
      <c r="F87" s="67">
        <f t="shared" si="2"/>
        <v>1404000</v>
      </c>
    </row>
    <row r="88" spans="1:6" s="120" customFormat="1" ht="12.95" customHeight="1">
      <c r="A88" s="64" t="s">
        <v>6</v>
      </c>
      <c r="B88" s="63" t="s">
        <v>243</v>
      </c>
      <c r="C88" s="63">
        <v>12</v>
      </c>
      <c r="D88" s="65" t="s">
        <v>237</v>
      </c>
      <c r="E88" s="66">
        <v>6223</v>
      </c>
      <c r="F88" s="67">
        <f t="shared" si="2"/>
        <v>74676</v>
      </c>
    </row>
    <row r="89" spans="1:6" s="120" customFormat="1" ht="12.95" customHeight="1">
      <c r="A89" s="64" t="s">
        <v>6</v>
      </c>
      <c r="B89" s="63" t="s">
        <v>243</v>
      </c>
      <c r="C89" s="63">
        <v>4</v>
      </c>
      <c r="D89" s="65" t="s">
        <v>237</v>
      </c>
      <c r="E89" s="66">
        <v>6223</v>
      </c>
      <c r="F89" s="67">
        <f t="shared" si="2"/>
        <v>24892</v>
      </c>
    </row>
    <row r="90" spans="1:6" s="120" customFormat="1" ht="12.95" customHeight="1">
      <c r="A90" s="64" t="s">
        <v>6</v>
      </c>
      <c r="B90" s="63" t="s">
        <v>243</v>
      </c>
      <c r="C90" s="63">
        <v>4</v>
      </c>
      <c r="D90" s="65" t="s">
        <v>401</v>
      </c>
      <c r="E90" s="66">
        <v>6223</v>
      </c>
      <c r="F90" s="67">
        <f t="shared" si="2"/>
        <v>24892</v>
      </c>
    </row>
    <row r="91" spans="1:6" s="120" customFormat="1" ht="12.95" customHeight="1">
      <c r="A91" s="64" t="s">
        <v>6</v>
      </c>
      <c r="B91" s="63" t="s">
        <v>243</v>
      </c>
      <c r="C91" s="63">
        <v>4</v>
      </c>
      <c r="D91" s="65" t="s">
        <v>401</v>
      </c>
      <c r="E91" s="66">
        <v>6223</v>
      </c>
      <c r="F91" s="67">
        <f t="shared" si="2"/>
        <v>24892</v>
      </c>
    </row>
    <row r="92" spans="1:6" s="120" customFormat="1" ht="12.95" customHeight="1">
      <c r="A92" s="64" t="s">
        <v>6</v>
      </c>
      <c r="B92" s="63" t="s">
        <v>243</v>
      </c>
      <c r="C92" s="63">
        <v>5</v>
      </c>
      <c r="D92" s="65" t="s">
        <v>401</v>
      </c>
      <c r="E92" s="66">
        <v>6223</v>
      </c>
      <c r="F92" s="67">
        <f t="shared" si="2"/>
        <v>31115</v>
      </c>
    </row>
    <row r="93" spans="1:6" s="120" customFormat="1" ht="12.95" customHeight="1">
      <c r="A93" s="64" t="s">
        <v>6</v>
      </c>
      <c r="B93" s="63" t="s">
        <v>243</v>
      </c>
      <c r="C93" s="63">
        <v>1</v>
      </c>
      <c r="D93" s="65" t="s">
        <v>237</v>
      </c>
      <c r="E93" s="66">
        <v>6223</v>
      </c>
      <c r="F93" s="67">
        <f t="shared" si="2"/>
        <v>6223</v>
      </c>
    </row>
    <row r="94" spans="1:6" s="120" customFormat="1" ht="12.95" customHeight="1">
      <c r="A94" s="64" t="s">
        <v>6</v>
      </c>
      <c r="B94" s="63" t="s">
        <v>243</v>
      </c>
      <c r="C94" s="63">
        <v>2</v>
      </c>
      <c r="D94" s="65" t="s">
        <v>237</v>
      </c>
      <c r="E94" s="66">
        <v>6223</v>
      </c>
      <c r="F94" s="67">
        <f t="shared" si="2"/>
        <v>12446</v>
      </c>
    </row>
    <row r="95" spans="1:6" s="120" customFormat="1" ht="12.95" customHeight="1">
      <c r="A95" s="64" t="s">
        <v>6</v>
      </c>
      <c r="B95" s="63" t="s">
        <v>243</v>
      </c>
      <c r="C95" s="63">
        <v>1</v>
      </c>
      <c r="D95" s="65" t="s">
        <v>237</v>
      </c>
      <c r="E95" s="66">
        <v>6223</v>
      </c>
      <c r="F95" s="67">
        <f t="shared" si="2"/>
        <v>6223</v>
      </c>
    </row>
    <row r="96" spans="1:6" s="120" customFormat="1" ht="12.95" customHeight="1">
      <c r="A96" s="64" t="s">
        <v>6</v>
      </c>
      <c r="B96" s="63" t="s">
        <v>243</v>
      </c>
      <c r="C96" s="63">
        <v>2</v>
      </c>
      <c r="D96" s="65" t="s">
        <v>237</v>
      </c>
      <c r="E96" s="66">
        <v>6223</v>
      </c>
      <c r="F96" s="67">
        <f t="shared" si="2"/>
        <v>12446</v>
      </c>
    </row>
    <row r="97" spans="1:6" s="120" customFormat="1" ht="12.95" customHeight="1">
      <c r="A97" s="64" t="s">
        <v>6</v>
      </c>
      <c r="B97" s="63" t="s">
        <v>243</v>
      </c>
      <c r="C97" s="63">
        <v>1</v>
      </c>
      <c r="D97" s="65" t="s">
        <v>237</v>
      </c>
      <c r="E97" s="66">
        <v>6223</v>
      </c>
      <c r="F97" s="67">
        <f t="shared" si="2"/>
        <v>6223</v>
      </c>
    </row>
    <row r="98" spans="1:6" s="120" customFormat="1" ht="12.95" customHeight="1">
      <c r="A98" s="64" t="s">
        <v>6</v>
      </c>
      <c r="B98" s="63" t="s">
        <v>245</v>
      </c>
      <c r="C98" s="63">
        <v>18</v>
      </c>
      <c r="D98" s="65" t="s">
        <v>237</v>
      </c>
      <c r="E98" s="66">
        <v>9050</v>
      </c>
      <c r="F98" s="67">
        <f t="shared" si="2"/>
        <v>162900</v>
      </c>
    </row>
    <row r="99" spans="1:6" s="120" customFormat="1" ht="12.95" customHeight="1">
      <c r="A99" s="64" t="s">
        <v>6</v>
      </c>
      <c r="B99" s="63" t="s">
        <v>245</v>
      </c>
      <c r="C99" s="63">
        <v>4</v>
      </c>
      <c r="D99" s="65" t="s">
        <v>237</v>
      </c>
      <c r="E99" s="66">
        <v>9050</v>
      </c>
      <c r="F99" s="67">
        <f t="shared" si="2"/>
        <v>36200</v>
      </c>
    </row>
    <row r="100" spans="1:6" s="120" customFormat="1" ht="12.95" customHeight="1">
      <c r="A100" s="64" t="s">
        <v>6</v>
      </c>
      <c r="B100" s="63" t="s">
        <v>245</v>
      </c>
      <c r="C100" s="63">
        <v>4</v>
      </c>
      <c r="D100" s="65" t="s">
        <v>401</v>
      </c>
      <c r="E100" s="66">
        <v>9050</v>
      </c>
      <c r="F100" s="67">
        <f t="shared" si="2"/>
        <v>36200</v>
      </c>
    </row>
    <row r="101" spans="1:6" s="120" customFormat="1" ht="12.95" customHeight="1">
      <c r="A101" s="64" t="s">
        <v>6</v>
      </c>
      <c r="B101" s="63" t="s">
        <v>245</v>
      </c>
      <c r="C101" s="63">
        <v>4</v>
      </c>
      <c r="D101" s="65" t="s">
        <v>401</v>
      </c>
      <c r="E101" s="66">
        <v>9050</v>
      </c>
      <c r="F101" s="67">
        <f t="shared" si="2"/>
        <v>36200</v>
      </c>
    </row>
    <row r="102" spans="1:6" s="120" customFormat="1" ht="12.95" customHeight="1">
      <c r="A102" s="64" t="s">
        <v>6</v>
      </c>
      <c r="B102" s="63" t="s">
        <v>245</v>
      </c>
      <c r="C102" s="63">
        <v>5</v>
      </c>
      <c r="D102" s="65" t="s">
        <v>401</v>
      </c>
      <c r="E102" s="66">
        <v>9050</v>
      </c>
      <c r="F102" s="67">
        <f t="shared" si="2"/>
        <v>45250</v>
      </c>
    </row>
    <row r="103" spans="1:6" s="120" customFormat="1" ht="12.95" customHeight="1">
      <c r="A103" s="64" t="s">
        <v>6</v>
      </c>
      <c r="B103" s="63" t="s">
        <v>248</v>
      </c>
      <c r="C103" s="63">
        <v>60</v>
      </c>
      <c r="D103" s="65" t="s">
        <v>401</v>
      </c>
      <c r="E103" s="66">
        <v>7474</v>
      </c>
      <c r="F103" s="67">
        <f t="shared" si="2"/>
        <v>448440</v>
      </c>
    </row>
    <row r="104" spans="1:6" s="120" customFormat="1" ht="12.95" customHeight="1">
      <c r="A104" s="64" t="s">
        <v>6</v>
      </c>
      <c r="B104" s="63" t="s">
        <v>248</v>
      </c>
      <c r="C104" s="63">
        <v>1</v>
      </c>
      <c r="D104" s="65" t="s">
        <v>237</v>
      </c>
      <c r="E104" s="66">
        <v>7474</v>
      </c>
      <c r="F104" s="67">
        <f t="shared" si="2"/>
        <v>7474</v>
      </c>
    </row>
    <row r="105" spans="1:6" s="120" customFormat="1" ht="12.95" customHeight="1">
      <c r="A105" s="64" t="s">
        <v>6</v>
      </c>
      <c r="B105" s="63" t="s">
        <v>272</v>
      </c>
      <c r="C105" s="63">
        <v>2</v>
      </c>
      <c r="D105" s="65" t="s">
        <v>24</v>
      </c>
      <c r="E105" s="66">
        <v>715</v>
      </c>
      <c r="F105" s="67">
        <f t="shared" si="2"/>
        <v>1430</v>
      </c>
    </row>
    <row r="106" spans="1:6" s="120" customFormat="1" ht="12.95" customHeight="1">
      <c r="A106" s="64" t="s">
        <v>6</v>
      </c>
      <c r="B106" s="63" t="s">
        <v>293</v>
      </c>
      <c r="C106" s="63">
        <v>3</v>
      </c>
      <c r="D106" s="65" t="s">
        <v>24</v>
      </c>
      <c r="E106" s="66">
        <v>569</v>
      </c>
      <c r="F106" s="67">
        <f t="shared" si="2"/>
        <v>1707</v>
      </c>
    </row>
    <row r="107" spans="1:6" s="120" customFormat="1" ht="12.95" customHeight="1">
      <c r="A107" s="64" t="s">
        <v>6</v>
      </c>
      <c r="B107" s="63" t="s">
        <v>569</v>
      </c>
      <c r="C107" s="63">
        <v>1</v>
      </c>
      <c r="D107" s="65" t="s">
        <v>9</v>
      </c>
      <c r="E107" s="68">
        <v>780000</v>
      </c>
      <c r="F107" s="67">
        <f t="shared" si="2"/>
        <v>780000</v>
      </c>
    </row>
    <row r="108" spans="1:6" s="120" customFormat="1" ht="12.95" customHeight="1">
      <c r="A108" s="64" t="s">
        <v>6</v>
      </c>
      <c r="B108" s="63" t="s">
        <v>293</v>
      </c>
      <c r="C108" s="63">
        <v>2</v>
      </c>
      <c r="D108" s="65" t="s">
        <v>24</v>
      </c>
      <c r="E108" s="66">
        <v>569</v>
      </c>
      <c r="F108" s="67">
        <f t="shared" si="2"/>
        <v>1138</v>
      </c>
    </row>
    <row r="109" spans="1:6" s="120" customFormat="1" ht="12.95" customHeight="1">
      <c r="A109" s="74" t="s">
        <v>6</v>
      </c>
      <c r="B109" s="73" t="s">
        <v>570</v>
      </c>
      <c r="C109" s="73">
        <v>1</v>
      </c>
      <c r="D109" s="76" t="s">
        <v>9</v>
      </c>
      <c r="E109" s="77">
        <v>14000000</v>
      </c>
      <c r="F109" s="67">
        <f t="shared" si="2"/>
        <v>14000000</v>
      </c>
    </row>
    <row r="110" spans="1:6" s="120" customFormat="1" ht="12.95" customHeight="1">
      <c r="A110" s="74" t="s">
        <v>6</v>
      </c>
      <c r="B110" s="73" t="s">
        <v>570</v>
      </c>
      <c r="C110" s="73">
        <v>1</v>
      </c>
      <c r="D110" s="76" t="s">
        <v>9</v>
      </c>
      <c r="E110" s="77">
        <v>24000000</v>
      </c>
      <c r="F110" s="67">
        <f t="shared" si="2"/>
        <v>24000000</v>
      </c>
    </row>
    <row r="111" spans="1:6" s="120" customFormat="1" ht="12.95" customHeight="1">
      <c r="A111" s="74" t="s">
        <v>6</v>
      </c>
      <c r="B111" s="73" t="s">
        <v>570</v>
      </c>
      <c r="C111" s="73">
        <v>1</v>
      </c>
      <c r="D111" s="76" t="s">
        <v>9</v>
      </c>
      <c r="E111" s="77">
        <f>14000000+4000000</f>
        <v>18000000</v>
      </c>
      <c r="F111" s="67">
        <f t="shared" si="2"/>
        <v>18000000</v>
      </c>
    </row>
    <row r="112" spans="1:6" s="120" customFormat="1" ht="12.95" customHeight="1">
      <c r="A112" s="74" t="s">
        <v>6</v>
      </c>
      <c r="B112" s="73" t="s">
        <v>570</v>
      </c>
      <c r="C112" s="73">
        <v>1</v>
      </c>
      <c r="D112" s="76" t="s">
        <v>9</v>
      </c>
      <c r="E112" s="77">
        <v>14000000</v>
      </c>
      <c r="F112" s="67">
        <f t="shared" si="2"/>
        <v>14000000</v>
      </c>
    </row>
    <row r="113" spans="1:6" s="120" customFormat="1" ht="12.95" customHeight="1">
      <c r="A113" s="74" t="s">
        <v>6</v>
      </c>
      <c r="B113" s="73" t="s">
        <v>533</v>
      </c>
      <c r="C113" s="73">
        <v>1</v>
      </c>
      <c r="D113" s="76" t="s">
        <v>9</v>
      </c>
      <c r="E113" s="77">
        <v>2400000</v>
      </c>
      <c r="F113" s="67">
        <f t="shared" si="2"/>
        <v>2400000</v>
      </c>
    </row>
    <row r="114" spans="1:6" s="120" customFormat="1" ht="12.95" customHeight="1">
      <c r="A114" s="74" t="s">
        <v>6</v>
      </c>
      <c r="B114" s="73" t="s">
        <v>533</v>
      </c>
      <c r="C114" s="73">
        <v>1</v>
      </c>
      <c r="D114" s="76" t="s">
        <v>9</v>
      </c>
      <c r="E114" s="77">
        <v>2400000</v>
      </c>
      <c r="F114" s="67">
        <f t="shared" si="2"/>
        <v>2400000</v>
      </c>
    </row>
    <row r="115" spans="1:6" s="120" customFormat="1" ht="12.95" customHeight="1">
      <c r="A115" s="74" t="s">
        <v>6</v>
      </c>
      <c r="B115" s="73" t="s">
        <v>570</v>
      </c>
      <c r="C115" s="73">
        <v>1</v>
      </c>
      <c r="D115" s="76" t="s">
        <v>9</v>
      </c>
      <c r="E115" s="77">
        <v>14000000</v>
      </c>
      <c r="F115" s="67">
        <f t="shared" si="2"/>
        <v>14000000</v>
      </c>
    </row>
    <row r="116" spans="1:6" s="120" customFormat="1" ht="12.95" customHeight="1">
      <c r="A116" s="74" t="s">
        <v>6</v>
      </c>
      <c r="B116" s="73" t="s">
        <v>570</v>
      </c>
      <c r="C116" s="73">
        <v>1</v>
      </c>
      <c r="D116" s="76" t="s">
        <v>9</v>
      </c>
      <c r="E116" s="77">
        <f>14000000-4000000</f>
        <v>10000000</v>
      </c>
      <c r="F116" s="67">
        <f t="shared" si="2"/>
        <v>10000000</v>
      </c>
    </row>
    <row r="117" spans="1:6" s="120" customFormat="1" ht="12.95" customHeight="1">
      <c r="A117" s="74" t="s">
        <v>6</v>
      </c>
      <c r="B117" s="73" t="s">
        <v>570</v>
      </c>
      <c r="C117" s="73">
        <v>1</v>
      </c>
      <c r="D117" s="76" t="s">
        <v>9</v>
      </c>
      <c r="E117" s="77">
        <v>24000000</v>
      </c>
      <c r="F117" s="67">
        <f t="shared" si="2"/>
        <v>24000000</v>
      </c>
    </row>
    <row r="118" spans="1:6" s="120" customFormat="1" ht="12.95" customHeight="1">
      <c r="A118" s="74" t="s">
        <v>6</v>
      </c>
      <c r="B118" s="73" t="s">
        <v>564</v>
      </c>
      <c r="C118" s="73">
        <v>2</v>
      </c>
      <c r="D118" s="76" t="s">
        <v>394</v>
      </c>
      <c r="E118" s="77">
        <v>1800000</v>
      </c>
      <c r="F118" s="67">
        <f t="shared" si="2"/>
        <v>3600000</v>
      </c>
    </row>
    <row r="119" spans="1:6" s="120" customFormat="1" ht="12.95" customHeight="1">
      <c r="A119" s="64" t="s">
        <v>6</v>
      </c>
      <c r="B119" s="63" t="s">
        <v>293</v>
      </c>
      <c r="C119" s="63">
        <v>2</v>
      </c>
      <c r="D119" s="65" t="s">
        <v>24</v>
      </c>
      <c r="E119" s="66">
        <v>569</v>
      </c>
      <c r="F119" s="67">
        <f t="shared" si="2"/>
        <v>1138</v>
      </c>
    </row>
    <row r="120" spans="1:6" s="120" customFormat="1" ht="12.95" customHeight="1">
      <c r="A120" s="74" t="s">
        <v>6</v>
      </c>
      <c r="B120" s="73" t="s">
        <v>564</v>
      </c>
      <c r="C120" s="73">
        <v>1</v>
      </c>
      <c r="D120" s="76" t="s">
        <v>9</v>
      </c>
      <c r="E120" s="77">
        <v>1800000</v>
      </c>
      <c r="F120" s="67">
        <f t="shared" si="2"/>
        <v>1800000</v>
      </c>
    </row>
    <row r="121" spans="1:6" s="120" customFormat="1" ht="12.95" customHeight="1">
      <c r="A121" s="74" t="s">
        <v>6</v>
      </c>
      <c r="B121" s="63" t="s">
        <v>564</v>
      </c>
      <c r="C121" s="73">
        <v>1</v>
      </c>
      <c r="D121" s="76" t="s">
        <v>9</v>
      </c>
      <c r="E121" s="77">
        <v>1800000</v>
      </c>
      <c r="F121" s="67">
        <f t="shared" si="2"/>
        <v>1800000</v>
      </c>
    </row>
    <row r="122" spans="1:6" s="120" customFormat="1" ht="12.95" customHeight="1">
      <c r="A122" s="74" t="s">
        <v>6</v>
      </c>
      <c r="B122" s="73" t="s">
        <v>564</v>
      </c>
      <c r="C122" s="73">
        <v>1</v>
      </c>
      <c r="D122" s="76" t="s">
        <v>9</v>
      </c>
      <c r="E122" s="77">
        <v>1800000</v>
      </c>
      <c r="F122" s="67">
        <f t="shared" si="2"/>
        <v>1800000</v>
      </c>
    </row>
    <row r="123" spans="1:6" s="120" customFormat="1" ht="12.95" customHeight="1">
      <c r="A123" s="74" t="s">
        <v>6</v>
      </c>
      <c r="B123" s="73" t="s">
        <v>564</v>
      </c>
      <c r="C123" s="73">
        <v>1</v>
      </c>
      <c r="D123" s="76" t="s">
        <v>9</v>
      </c>
      <c r="E123" s="77">
        <v>1800000</v>
      </c>
      <c r="F123" s="67">
        <f t="shared" si="2"/>
        <v>1800000</v>
      </c>
    </row>
    <row r="124" spans="1:6" s="120" customFormat="1" ht="12.95" customHeight="1">
      <c r="A124" s="64" t="s">
        <v>6</v>
      </c>
      <c r="B124" s="63" t="s">
        <v>564</v>
      </c>
      <c r="C124" s="63">
        <v>3</v>
      </c>
      <c r="D124" s="65" t="s">
        <v>394</v>
      </c>
      <c r="E124" s="68">
        <v>250000</v>
      </c>
      <c r="F124" s="67">
        <f t="shared" si="2"/>
        <v>750000</v>
      </c>
    </row>
    <row r="125" spans="1:6" s="120" customFormat="1" ht="12.95" customHeight="1">
      <c r="A125" s="64" t="s">
        <v>6</v>
      </c>
      <c r="B125" s="63" t="s">
        <v>564</v>
      </c>
      <c r="C125" s="63">
        <v>1</v>
      </c>
      <c r="D125" s="65" t="s">
        <v>9</v>
      </c>
      <c r="E125" s="68">
        <v>130000</v>
      </c>
      <c r="F125" s="67">
        <f t="shared" si="2"/>
        <v>130000</v>
      </c>
    </row>
    <row r="126" spans="1:6" s="120" customFormat="1" ht="12.95" customHeight="1">
      <c r="A126" s="64" t="s">
        <v>6</v>
      </c>
      <c r="B126" s="63" t="s">
        <v>564</v>
      </c>
      <c r="C126" s="63">
        <v>1</v>
      </c>
      <c r="D126" s="65" t="s">
        <v>9</v>
      </c>
      <c r="E126" s="68">
        <v>130000</v>
      </c>
      <c r="F126" s="67">
        <f t="shared" si="2"/>
        <v>130000</v>
      </c>
    </row>
    <row r="127" spans="1:6" s="120" customFormat="1" ht="12.95" customHeight="1">
      <c r="A127" s="64" t="s">
        <v>6</v>
      </c>
      <c r="B127" s="63" t="s">
        <v>564</v>
      </c>
      <c r="C127" s="63">
        <v>2</v>
      </c>
      <c r="D127" s="65" t="s">
        <v>394</v>
      </c>
      <c r="E127" s="68">
        <v>260000</v>
      </c>
      <c r="F127" s="67">
        <f t="shared" si="2"/>
        <v>520000</v>
      </c>
    </row>
    <row r="128" spans="1:6" s="120" customFormat="1" ht="12.95" customHeight="1">
      <c r="A128" s="64" t="s">
        <v>6</v>
      </c>
      <c r="B128" s="63" t="s">
        <v>569</v>
      </c>
      <c r="C128" s="63">
        <v>17</v>
      </c>
      <c r="D128" s="65" t="s">
        <v>394</v>
      </c>
      <c r="E128" s="68">
        <v>325000</v>
      </c>
      <c r="F128" s="67">
        <f t="shared" si="2"/>
        <v>5525000</v>
      </c>
    </row>
    <row r="129" spans="1:6" s="120" customFormat="1" ht="12.95" customHeight="1">
      <c r="A129" s="64" t="s">
        <v>6</v>
      </c>
      <c r="B129" s="63" t="s">
        <v>569</v>
      </c>
      <c r="C129" s="63">
        <v>1</v>
      </c>
      <c r="D129" s="65" t="s">
        <v>9</v>
      </c>
      <c r="E129" s="68">
        <v>130000</v>
      </c>
      <c r="F129" s="67">
        <f t="shared" si="2"/>
        <v>130000</v>
      </c>
    </row>
    <row r="130" spans="1:6" s="120" customFormat="1" ht="12.95" customHeight="1">
      <c r="A130" s="64" t="s">
        <v>6</v>
      </c>
      <c r="B130" s="63" t="s">
        <v>569</v>
      </c>
      <c r="C130" s="63">
        <v>1</v>
      </c>
      <c r="D130" s="65" t="s">
        <v>9</v>
      </c>
      <c r="E130" s="68">
        <v>130000</v>
      </c>
      <c r="F130" s="67">
        <f t="shared" si="2"/>
        <v>130000</v>
      </c>
    </row>
    <row r="131" spans="1:6" s="120" customFormat="1" ht="12.95" customHeight="1">
      <c r="A131" s="64" t="s">
        <v>6</v>
      </c>
      <c r="B131" s="63" t="s">
        <v>226</v>
      </c>
      <c r="C131" s="63">
        <v>1</v>
      </c>
      <c r="D131" s="65" t="s">
        <v>9</v>
      </c>
      <c r="E131" s="68">
        <v>200000</v>
      </c>
      <c r="F131" s="67">
        <f t="shared" si="2"/>
        <v>200000</v>
      </c>
    </row>
    <row r="132" spans="1:6" s="120" customFormat="1" ht="12.95" customHeight="1">
      <c r="A132" s="64" t="s">
        <v>6</v>
      </c>
      <c r="B132" s="63" t="s">
        <v>564</v>
      </c>
      <c r="C132" s="63">
        <v>1</v>
      </c>
      <c r="D132" s="65" t="s">
        <v>9</v>
      </c>
      <c r="E132" s="66">
        <v>1473780</v>
      </c>
      <c r="F132" s="67">
        <f t="shared" si="2"/>
        <v>1473780</v>
      </c>
    </row>
    <row r="133" spans="1:6" s="120" customFormat="1" ht="12.95" customHeight="1">
      <c r="A133" s="64" t="s">
        <v>6</v>
      </c>
      <c r="B133" s="63" t="s">
        <v>226</v>
      </c>
      <c r="C133" s="63">
        <v>1</v>
      </c>
      <c r="D133" s="65" t="s">
        <v>9</v>
      </c>
      <c r="E133" s="68">
        <v>200000</v>
      </c>
      <c r="F133" s="67">
        <v>200000</v>
      </c>
    </row>
    <row r="134" spans="1:6" s="120" customFormat="1" ht="12.95" customHeight="1">
      <c r="A134" s="64" t="s">
        <v>6</v>
      </c>
      <c r="B134" s="63" t="s">
        <v>226</v>
      </c>
      <c r="C134" s="63">
        <v>1</v>
      </c>
      <c r="D134" s="65" t="s">
        <v>9</v>
      </c>
      <c r="E134" s="68">
        <v>200000</v>
      </c>
      <c r="F134" s="67">
        <v>200000</v>
      </c>
    </row>
    <row r="135" spans="1:6" s="120" customFormat="1" ht="12.95" customHeight="1">
      <c r="A135" s="64" t="s">
        <v>6</v>
      </c>
      <c r="B135" s="63" t="s">
        <v>510</v>
      </c>
      <c r="C135" s="63">
        <v>1</v>
      </c>
      <c r="D135" s="65" t="s">
        <v>9</v>
      </c>
      <c r="E135" s="68">
        <v>1200000</v>
      </c>
      <c r="F135" s="67">
        <f t="shared" ref="F135:F198" si="3">+E135*C135</f>
        <v>1200000</v>
      </c>
    </row>
    <row r="136" spans="1:6" s="120" customFormat="1" ht="12.95" customHeight="1">
      <c r="A136" s="64" t="s">
        <v>6</v>
      </c>
      <c r="B136" s="63" t="s">
        <v>510</v>
      </c>
      <c r="C136" s="63">
        <v>1</v>
      </c>
      <c r="D136" s="65" t="s">
        <v>9</v>
      </c>
      <c r="E136" s="68">
        <v>32400000</v>
      </c>
      <c r="F136" s="67">
        <f t="shared" si="3"/>
        <v>32400000</v>
      </c>
    </row>
    <row r="137" spans="1:6" s="120" customFormat="1" ht="12.95" customHeight="1">
      <c r="A137" s="64" t="s">
        <v>6</v>
      </c>
      <c r="B137" s="63" t="s">
        <v>510</v>
      </c>
      <c r="C137" s="63">
        <v>1</v>
      </c>
      <c r="D137" s="65" t="s">
        <v>9</v>
      </c>
      <c r="E137" s="68">
        <v>1080000</v>
      </c>
      <c r="F137" s="67">
        <f t="shared" si="3"/>
        <v>1080000</v>
      </c>
    </row>
    <row r="138" spans="1:6" s="120" customFormat="1" ht="12.95" customHeight="1">
      <c r="A138" s="64" t="s">
        <v>6</v>
      </c>
      <c r="B138" s="63" t="s">
        <v>527</v>
      </c>
      <c r="C138" s="63">
        <v>1</v>
      </c>
      <c r="D138" s="65" t="s">
        <v>9</v>
      </c>
      <c r="E138" s="68">
        <v>3450000</v>
      </c>
      <c r="F138" s="67">
        <f t="shared" si="3"/>
        <v>3450000</v>
      </c>
    </row>
    <row r="139" spans="1:6" s="120" customFormat="1" ht="12.95" customHeight="1">
      <c r="A139" s="64" t="s">
        <v>6</v>
      </c>
      <c r="B139" s="63" t="s">
        <v>510</v>
      </c>
      <c r="C139" s="63">
        <v>1</v>
      </c>
      <c r="D139" s="65" t="s">
        <v>9</v>
      </c>
      <c r="E139" s="68">
        <v>1215000</v>
      </c>
      <c r="F139" s="67">
        <f t="shared" si="3"/>
        <v>1215000</v>
      </c>
    </row>
    <row r="140" spans="1:6" s="120" customFormat="1" ht="12.95" customHeight="1">
      <c r="A140" s="64" t="s">
        <v>6</v>
      </c>
      <c r="B140" s="63" t="s">
        <v>527</v>
      </c>
      <c r="C140" s="63">
        <v>1</v>
      </c>
      <c r="D140" s="65" t="s">
        <v>9</v>
      </c>
      <c r="E140" s="68">
        <v>6900000</v>
      </c>
      <c r="F140" s="67">
        <f t="shared" si="3"/>
        <v>6900000</v>
      </c>
    </row>
    <row r="141" spans="1:6" s="120" customFormat="1" ht="12.95" customHeight="1">
      <c r="A141" s="64" t="s">
        <v>6</v>
      </c>
      <c r="B141" s="63" t="s">
        <v>510</v>
      </c>
      <c r="C141" s="63">
        <v>1</v>
      </c>
      <c r="D141" s="65" t="s">
        <v>9</v>
      </c>
      <c r="E141" s="68">
        <v>2160000</v>
      </c>
      <c r="F141" s="67">
        <f t="shared" si="3"/>
        <v>2160000</v>
      </c>
    </row>
    <row r="142" spans="1:6" s="120" customFormat="1" ht="12.95" customHeight="1">
      <c r="A142" s="64" t="s">
        <v>6</v>
      </c>
      <c r="B142" s="63" t="s">
        <v>510</v>
      </c>
      <c r="C142" s="63">
        <v>1</v>
      </c>
      <c r="D142" s="65" t="s">
        <v>9</v>
      </c>
      <c r="E142" s="68">
        <v>3420000</v>
      </c>
      <c r="F142" s="67">
        <f t="shared" si="3"/>
        <v>3420000</v>
      </c>
    </row>
    <row r="143" spans="1:6" s="120" customFormat="1" ht="12.95" customHeight="1">
      <c r="A143" s="64" t="s">
        <v>6</v>
      </c>
      <c r="B143" s="63" t="s">
        <v>510</v>
      </c>
      <c r="C143" s="63">
        <v>1</v>
      </c>
      <c r="D143" s="65" t="s">
        <v>9</v>
      </c>
      <c r="E143" s="68">
        <v>525000</v>
      </c>
      <c r="F143" s="67">
        <f t="shared" si="3"/>
        <v>525000</v>
      </c>
    </row>
    <row r="144" spans="1:6" s="120" customFormat="1" ht="12.95" customHeight="1">
      <c r="A144" s="64" t="s">
        <v>6</v>
      </c>
      <c r="B144" s="63" t="s">
        <v>510</v>
      </c>
      <c r="C144" s="63">
        <v>1</v>
      </c>
      <c r="D144" s="65" t="s">
        <v>9</v>
      </c>
      <c r="E144" s="67">
        <v>375000</v>
      </c>
      <c r="F144" s="67">
        <f t="shared" si="3"/>
        <v>375000</v>
      </c>
    </row>
    <row r="145" spans="1:6" s="120" customFormat="1" ht="12.95" customHeight="1">
      <c r="A145" s="64" t="s">
        <v>6</v>
      </c>
      <c r="B145" s="63" t="s">
        <v>232</v>
      </c>
      <c r="C145" s="63">
        <v>1</v>
      </c>
      <c r="D145" s="65" t="s">
        <v>9</v>
      </c>
      <c r="E145" s="67">
        <v>300000</v>
      </c>
      <c r="F145" s="67">
        <f t="shared" si="3"/>
        <v>300000</v>
      </c>
    </row>
    <row r="146" spans="1:6" s="120" customFormat="1" ht="12.95" customHeight="1">
      <c r="A146" s="64" t="s">
        <v>6</v>
      </c>
      <c r="B146" s="63" t="s">
        <v>510</v>
      </c>
      <c r="C146" s="63">
        <v>1</v>
      </c>
      <c r="D146" s="65" t="s">
        <v>9</v>
      </c>
      <c r="E146" s="68">
        <v>750000</v>
      </c>
      <c r="F146" s="67">
        <f t="shared" si="3"/>
        <v>750000</v>
      </c>
    </row>
    <row r="147" spans="1:6" s="120" customFormat="1" ht="12.95" customHeight="1">
      <c r="A147" s="64" t="s">
        <v>6</v>
      </c>
      <c r="B147" s="63" t="s">
        <v>510</v>
      </c>
      <c r="C147" s="63">
        <v>1</v>
      </c>
      <c r="D147" s="65" t="s">
        <v>9</v>
      </c>
      <c r="E147" s="68">
        <v>2682500</v>
      </c>
      <c r="F147" s="67">
        <f t="shared" si="3"/>
        <v>2682500</v>
      </c>
    </row>
    <row r="148" spans="1:6" s="120" customFormat="1" ht="12.95" customHeight="1">
      <c r="A148" s="64" t="s">
        <v>6</v>
      </c>
      <c r="B148" s="63" t="s">
        <v>232</v>
      </c>
      <c r="C148" s="63">
        <v>1</v>
      </c>
      <c r="D148" s="65" t="s">
        <v>9</v>
      </c>
      <c r="E148" s="68">
        <v>1470000</v>
      </c>
      <c r="F148" s="67">
        <f t="shared" si="3"/>
        <v>1470000</v>
      </c>
    </row>
    <row r="149" spans="1:6" s="120" customFormat="1" ht="12.95" customHeight="1">
      <c r="A149" s="64" t="s">
        <v>6</v>
      </c>
      <c r="B149" s="63" t="s">
        <v>232</v>
      </c>
      <c r="C149" s="63">
        <v>1</v>
      </c>
      <c r="D149" s="65" t="s">
        <v>9</v>
      </c>
      <c r="E149" s="68">
        <v>360000</v>
      </c>
      <c r="F149" s="67">
        <f t="shared" si="3"/>
        <v>360000</v>
      </c>
    </row>
    <row r="150" spans="1:6" s="120" customFormat="1" ht="12.95" customHeight="1">
      <c r="A150" s="64" t="s">
        <v>6</v>
      </c>
      <c r="B150" s="63" t="s">
        <v>510</v>
      </c>
      <c r="C150" s="63">
        <v>1</v>
      </c>
      <c r="D150" s="65" t="s">
        <v>9</v>
      </c>
      <c r="E150" s="68">
        <v>13920000</v>
      </c>
      <c r="F150" s="67">
        <f t="shared" si="3"/>
        <v>13920000</v>
      </c>
    </row>
    <row r="151" spans="1:6" s="120" customFormat="1" ht="12.95" customHeight="1">
      <c r="A151" s="64" t="s">
        <v>6</v>
      </c>
      <c r="B151" s="63" t="s">
        <v>510</v>
      </c>
      <c r="C151" s="63">
        <v>1</v>
      </c>
      <c r="D151" s="65" t="s">
        <v>9</v>
      </c>
      <c r="E151" s="68">
        <v>20880000</v>
      </c>
      <c r="F151" s="67">
        <f t="shared" si="3"/>
        <v>20880000</v>
      </c>
    </row>
    <row r="152" spans="1:6" s="120" customFormat="1" ht="12.95" customHeight="1">
      <c r="A152" s="64" t="s">
        <v>6</v>
      </c>
      <c r="B152" s="63" t="s">
        <v>510</v>
      </c>
      <c r="C152" s="63">
        <v>1</v>
      </c>
      <c r="D152" s="65" t="s">
        <v>9</v>
      </c>
      <c r="E152" s="68">
        <v>570000</v>
      </c>
      <c r="F152" s="67">
        <f t="shared" si="3"/>
        <v>570000</v>
      </c>
    </row>
    <row r="153" spans="1:6" s="120" customFormat="1" ht="12.95" customHeight="1">
      <c r="A153" s="64" t="s">
        <v>6</v>
      </c>
      <c r="B153" s="63" t="s">
        <v>510</v>
      </c>
      <c r="C153" s="63">
        <v>1</v>
      </c>
      <c r="D153" s="65" t="s">
        <v>9</v>
      </c>
      <c r="E153" s="68">
        <v>1440000</v>
      </c>
      <c r="F153" s="67">
        <f t="shared" si="3"/>
        <v>1440000</v>
      </c>
    </row>
    <row r="154" spans="1:6" s="120" customFormat="1" ht="12.95" customHeight="1">
      <c r="A154" s="64" t="s">
        <v>6</v>
      </c>
      <c r="B154" s="63" t="s">
        <v>527</v>
      </c>
      <c r="C154" s="63">
        <v>1</v>
      </c>
      <c r="D154" s="65" t="s">
        <v>9</v>
      </c>
      <c r="E154" s="68">
        <v>16500000</v>
      </c>
      <c r="F154" s="67">
        <f t="shared" si="3"/>
        <v>16500000</v>
      </c>
    </row>
    <row r="155" spans="1:6" s="120" customFormat="1" ht="12.95" customHeight="1">
      <c r="A155" s="64" t="s">
        <v>6</v>
      </c>
      <c r="B155" s="63" t="s">
        <v>527</v>
      </c>
      <c r="C155" s="63">
        <v>1</v>
      </c>
      <c r="D155" s="65" t="s">
        <v>9</v>
      </c>
      <c r="E155" s="68">
        <v>5400000</v>
      </c>
      <c r="F155" s="67">
        <f t="shared" si="3"/>
        <v>5400000</v>
      </c>
    </row>
    <row r="156" spans="1:6" s="120" customFormat="1" ht="12.95" customHeight="1">
      <c r="A156" s="64" t="s">
        <v>6</v>
      </c>
      <c r="B156" s="63" t="s">
        <v>527</v>
      </c>
      <c r="C156" s="63">
        <v>1</v>
      </c>
      <c r="D156" s="65" t="s">
        <v>9</v>
      </c>
      <c r="E156" s="68">
        <v>16500000</v>
      </c>
      <c r="F156" s="67">
        <f t="shared" si="3"/>
        <v>16500000</v>
      </c>
    </row>
    <row r="157" spans="1:6" s="120" customFormat="1" ht="12.95" customHeight="1">
      <c r="A157" s="64" t="s">
        <v>6</v>
      </c>
      <c r="B157" s="63" t="s">
        <v>510</v>
      </c>
      <c r="C157" s="63">
        <v>1</v>
      </c>
      <c r="D157" s="65" t="s">
        <v>9</v>
      </c>
      <c r="E157" s="68">
        <v>255000</v>
      </c>
      <c r="F157" s="67">
        <f t="shared" si="3"/>
        <v>255000</v>
      </c>
    </row>
    <row r="158" spans="1:6" s="120" customFormat="1" ht="12.95" customHeight="1">
      <c r="A158" s="64" t="s">
        <v>6</v>
      </c>
      <c r="B158" s="63" t="s">
        <v>510</v>
      </c>
      <c r="C158" s="63">
        <v>1</v>
      </c>
      <c r="D158" s="65" t="s">
        <v>9</v>
      </c>
      <c r="E158" s="68">
        <v>1020000</v>
      </c>
      <c r="F158" s="67">
        <f t="shared" si="3"/>
        <v>1020000</v>
      </c>
    </row>
    <row r="159" spans="1:6" s="120" customFormat="1" ht="12.95" customHeight="1">
      <c r="A159" s="64" t="s">
        <v>6</v>
      </c>
      <c r="B159" s="63" t="s">
        <v>510</v>
      </c>
      <c r="C159" s="63">
        <v>1</v>
      </c>
      <c r="D159" s="65" t="s">
        <v>9</v>
      </c>
      <c r="E159" s="68">
        <v>255000</v>
      </c>
      <c r="F159" s="67">
        <f t="shared" si="3"/>
        <v>255000</v>
      </c>
    </row>
    <row r="160" spans="1:6" s="120" customFormat="1" ht="12.95" customHeight="1">
      <c r="A160" s="64" t="s">
        <v>6</v>
      </c>
      <c r="B160" s="63" t="s">
        <v>527</v>
      </c>
      <c r="C160" s="63">
        <v>1</v>
      </c>
      <c r="D160" s="65" t="s">
        <v>9</v>
      </c>
      <c r="E160" s="68">
        <v>11400000</v>
      </c>
      <c r="F160" s="67">
        <f t="shared" si="3"/>
        <v>11400000</v>
      </c>
    </row>
    <row r="161" spans="1:6" s="120" customFormat="1" ht="12.95" customHeight="1">
      <c r="A161" s="64" t="s">
        <v>6</v>
      </c>
      <c r="B161" s="63" t="s">
        <v>510</v>
      </c>
      <c r="C161" s="63">
        <v>1</v>
      </c>
      <c r="D161" s="65" t="s">
        <v>9</v>
      </c>
      <c r="E161" s="68">
        <v>600000</v>
      </c>
      <c r="F161" s="67">
        <f t="shared" si="3"/>
        <v>600000</v>
      </c>
    </row>
    <row r="162" spans="1:6" s="120" customFormat="1" ht="12.95" customHeight="1">
      <c r="A162" s="64" t="s">
        <v>6</v>
      </c>
      <c r="B162" s="63" t="s">
        <v>510</v>
      </c>
      <c r="C162" s="63">
        <v>1</v>
      </c>
      <c r="D162" s="65" t="s">
        <v>9</v>
      </c>
      <c r="E162" s="68">
        <v>225000</v>
      </c>
      <c r="F162" s="67">
        <f t="shared" si="3"/>
        <v>225000</v>
      </c>
    </row>
    <row r="163" spans="1:6" s="120" customFormat="1" ht="12.95" customHeight="1">
      <c r="A163" s="64" t="s">
        <v>6</v>
      </c>
      <c r="B163" s="63" t="s">
        <v>527</v>
      </c>
      <c r="C163" s="63">
        <v>1</v>
      </c>
      <c r="D163" s="65" t="s">
        <v>9</v>
      </c>
      <c r="E163" s="68">
        <v>13500000</v>
      </c>
      <c r="F163" s="67">
        <f t="shared" si="3"/>
        <v>13500000</v>
      </c>
    </row>
    <row r="164" spans="1:6" s="120" customFormat="1" ht="12.95" customHeight="1">
      <c r="A164" s="64" t="s">
        <v>6</v>
      </c>
      <c r="B164" s="63" t="s">
        <v>510</v>
      </c>
      <c r="C164" s="63">
        <v>1</v>
      </c>
      <c r="D164" s="65" t="s">
        <v>9</v>
      </c>
      <c r="E164" s="68">
        <v>840000</v>
      </c>
      <c r="F164" s="67">
        <f t="shared" si="3"/>
        <v>840000</v>
      </c>
    </row>
    <row r="165" spans="1:6" s="120" customFormat="1" ht="12.95" customHeight="1">
      <c r="A165" s="64" t="s">
        <v>6</v>
      </c>
      <c r="B165" s="63" t="s">
        <v>510</v>
      </c>
      <c r="C165" s="63">
        <v>1</v>
      </c>
      <c r="D165" s="65" t="s">
        <v>9</v>
      </c>
      <c r="E165" s="68">
        <v>420000</v>
      </c>
      <c r="F165" s="67">
        <f t="shared" si="3"/>
        <v>420000</v>
      </c>
    </row>
    <row r="166" spans="1:6" s="120" customFormat="1" ht="12.95" customHeight="1">
      <c r="A166" s="64" t="s">
        <v>6</v>
      </c>
      <c r="B166" s="63" t="s">
        <v>510</v>
      </c>
      <c r="C166" s="63">
        <v>1</v>
      </c>
      <c r="D166" s="65" t="s">
        <v>9</v>
      </c>
      <c r="E166" s="68">
        <v>360000</v>
      </c>
      <c r="F166" s="67">
        <f t="shared" si="3"/>
        <v>360000</v>
      </c>
    </row>
    <row r="167" spans="1:6" s="120" customFormat="1" ht="12.95" customHeight="1">
      <c r="A167" s="64" t="s">
        <v>6</v>
      </c>
      <c r="B167" s="63" t="s">
        <v>527</v>
      </c>
      <c r="C167" s="63">
        <v>1</v>
      </c>
      <c r="D167" s="65" t="s">
        <v>9</v>
      </c>
      <c r="E167" s="68">
        <v>4200000</v>
      </c>
      <c r="F167" s="67">
        <f t="shared" si="3"/>
        <v>4200000</v>
      </c>
    </row>
    <row r="168" spans="1:6" s="120" customFormat="1" ht="12.95" customHeight="1">
      <c r="A168" s="64" t="s">
        <v>6</v>
      </c>
      <c r="B168" s="63" t="s">
        <v>527</v>
      </c>
      <c r="C168" s="63">
        <v>1</v>
      </c>
      <c r="D168" s="65" t="s">
        <v>9</v>
      </c>
      <c r="E168" s="68">
        <v>7500000</v>
      </c>
      <c r="F168" s="67">
        <f t="shared" si="3"/>
        <v>7500000</v>
      </c>
    </row>
    <row r="169" spans="1:6" s="120" customFormat="1" ht="12.95" customHeight="1">
      <c r="A169" s="64" t="s">
        <v>6</v>
      </c>
      <c r="B169" s="63" t="s">
        <v>527</v>
      </c>
      <c r="C169" s="63">
        <v>1</v>
      </c>
      <c r="D169" s="65" t="s">
        <v>9</v>
      </c>
      <c r="E169" s="68">
        <v>15000000</v>
      </c>
      <c r="F169" s="67">
        <f t="shared" si="3"/>
        <v>15000000</v>
      </c>
    </row>
    <row r="170" spans="1:6" s="120" customFormat="1" ht="12.95" customHeight="1">
      <c r="A170" s="64" t="s">
        <v>6</v>
      </c>
      <c r="B170" s="63" t="s">
        <v>510</v>
      </c>
      <c r="C170" s="63">
        <v>1</v>
      </c>
      <c r="D170" s="65" t="s">
        <v>9</v>
      </c>
      <c r="E170" s="68">
        <v>750000</v>
      </c>
      <c r="F170" s="67">
        <f t="shared" si="3"/>
        <v>750000</v>
      </c>
    </row>
    <row r="171" spans="1:6" s="120" customFormat="1" ht="12.95" customHeight="1">
      <c r="A171" s="64" t="s">
        <v>6</v>
      </c>
      <c r="B171" s="63" t="s">
        <v>510</v>
      </c>
      <c r="C171" s="63">
        <v>1</v>
      </c>
      <c r="D171" s="65" t="s">
        <v>9</v>
      </c>
      <c r="E171" s="68">
        <v>360000</v>
      </c>
      <c r="F171" s="67">
        <f t="shared" si="3"/>
        <v>360000</v>
      </c>
    </row>
    <row r="172" spans="1:6" s="120" customFormat="1" ht="12.95" customHeight="1">
      <c r="A172" s="64" t="s">
        <v>6</v>
      </c>
      <c r="B172" s="63" t="s">
        <v>510</v>
      </c>
      <c r="C172" s="63">
        <v>1</v>
      </c>
      <c r="D172" s="65" t="s">
        <v>9</v>
      </c>
      <c r="E172" s="68">
        <v>780000</v>
      </c>
      <c r="F172" s="67">
        <f t="shared" si="3"/>
        <v>780000</v>
      </c>
    </row>
    <row r="173" spans="1:6" s="120" customFormat="1" ht="12.95" customHeight="1">
      <c r="A173" s="64" t="s">
        <v>6</v>
      </c>
      <c r="B173" s="63" t="s">
        <v>510</v>
      </c>
      <c r="C173" s="63">
        <v>1</v>
      </c>
      <c r="D173" s="65" t="s">
        <v>9</v>
      </c>
      <c r="E173" s="68">
        <v>375000</v>
      </c>
      <c r="F173" s="67">
        <f t="shared" si="3"/>
        <v>375000</v>
      </c>
    </row>
    <row r="174" spans="1:6" s="120" customFormat="1" ht="12.95" customHeight="1">
      <c r="A174" s="64" t="s">
        <v>6</v>
      </c>
      <c r="B174" s="63" t="s">
        <v>527</v>
      </c>
      <c r="C174" s="63">
        <v>1</v>
      </c>
      <c r="D174" s="65" t="s">
        <v>9</v>
      </c>
      <c r="E174" s="68">
        <v>3600000</v>
      </c>
      <c r="F174" s="67">
        <f t="shared" si="3"/>
        <v>3600000</v>
      </c>
    </row>
    <row r="175" spans="1:6" s="120" customFormat="1" ht="12.95" customHeight="1">
      <c r="A175" s="64" t="s">
        <v>6</v>
      </c>
      <c r="B175" s="63" t="s">
        <v>527</v>
      </c>
      <c r="C175" s="63">
        <v>1</v>
      </c>
      <c r="D175" s="65" t="s">
        <v>9</v>
      </c>
      <c r="E175" s="68">
        <v>7500000</v>
      </c>
      <c r="F175" s="67">
        <f t="shared" si="3"/>
        <v>7500000</v>
      </c>
    </row>
    <row r="176" spans="1:6" s="120" customFormat="1" ht="12.95" customHeight="1">
      <c r="A176" s="64" t="s">
        <v>6</v>
      </c>
      <c r="B176" s="63" t="s">
        <v>527</v>
      </c>
      <c r="C176" s="63">
        <v>1</v>
      </c>
      <c r="D176" s="65" t="s">
        <v>9</v>
      </c>
      <c r="E176" s="68">
        <v>3000000</v>
      </c>
      <c r="F176" s="67">
        <f t="shared" si="3"/>
        <v>3000000</v>
      </c>
    </row>
    <row r="177" spans="1:6" s="120" customFormat="1" ht="12.95" customHeight="1">
      <c r="A177" s="63" t="s">
        <v>6</v>
      </c>
      <c r="B177" s="63" t="s">
        <v>510</v>
      </c>
      <c r="C177" s="63">
        <v>1</v>
      </c>
      <c r="D177" s="65" t="s">
        <v>9</v>
      </c>
      <c r="E177" s="78">
        <v>1080000</v>
      </c>
      <c r="F177" s="67">
        <f t="shared" si="3"/>
        <v>1080000</v>
      </c>
    </row>
    <row r="178" spans="1:6" s="120" customFormat="1" ht="12.95" customHeight="1">
      <c r="A178" s="63" t="s">
        <v>6</v>
      </c>
      <c r="B178" s="63" t="s">
        <v>510</v>
      </c>
      <c r="C178" s="63">
        <v>1</v>
      </c>
      <c r="D178" s="65" t="s">
        <v>9</v>
      </c>
      <c r="E178" s="78">
        <v>1440000</v>
      </c>
      <c r="F178" s="67">
        <f t="shared" si="3"/>
        <v>1440000</v>
      </c>
    </row>
    <row r="179" spans="1:6" s="120" customFormat="1" ht="12.95" customHeight="1">
      <c r="A179" s="63" t="s">
        <v>6</v>
      </c>
      <c r="B179" s="63" t="s">
        <v>510</v>
      </c>
      <c r="C179" s="63">
        <v>1</v>
      </c>
      <c r="D179" s="65" t="s">
        <v>9</v>
      </c>
      <c r="E179" s="78">
        <v>2880000</v>
      </c>
      <c r="F179" s="67">
        <f t="shared" si="3"/>
        <v>2880000</v>
      </c>
    </row>
    <row r="180" spans="1:6" s="120" customFormat="1" ht="12.95" customHeight="1">
      <c r="A180" s="63" t="s">
        <v>6</v>
      </c>
      <c r="B180" s="63" t="s">
        <v>510</v>
      </c>
      <c r="C180" s="63">
        <v>1</v>
      </c>
      <c r="D180" s="65" t="s">
        <v>9</v>
      </c>
      <c r="E180" s="78">
        <v>2880000</v>
      </c>
      <c r="F180" s="67">
        <f t="shared" si="3"/>
        <v>2880000</v>
      </c>
    </row>
    <row r="181" spans="1:6" s="120" customFormat="1" ht="12.95" customHeight="1">
      <c r="A181" s="63" t="s">
        <v>6</v>
      </c>
      <c r="B181" s="63" t="s">
        <v>510</v>
      </c>
      <c r="C181" s="63">
        <v>1</v>
      </c>
      <c r="D181" s="65" t="s">
        <v>9</v>
      </c>
      <c r="E181" s="78">
        <v>1440000</v>
      </c>
      <c r="F181" s="67">
        <f t="shared" si="3"/>
        <v>1440000</v>
      </c>
    </row>
    <row r="182" spans="1:6" s="120" customFormat="1" ht="12.95" customHeight="1">
      <c r="A182" s="63" t="s">
        <v>6</v>
      </c>
      <c r="B182" s="63" t="s">
        <v>510</v>
      </c>
      <c r="C182" s="63">
        <v>1</v>
      </c>
      <c r="D182" s="65" t="s">
        <v>9</v>
      </c>
      <c r="E182" s="78">
        <v>1080000</v>
      </c>
      <c r="F182" s="67">
        <f t="shared" si="3"/>
        <v>1080000</v>
      </c>
    </row>
    <row r="183" spans="1:6" s="120" customFormat="1" ht="12.95" customHeight="1">
      <c r="A183" s="63" t="s">
        <v>6</v>
      </c>
      <c r="B183" s="63" t="s">
        <v>510</v>
      </c>
      <c r="C183" s="63">
        <v>1</v>
      </c>
      <c r="D183" s="65" t="s">
        <v>9</v>
      </c>
      <c r="E183" s="78">
        <v>1080000</v>
      </c>
      <c r="F183" s="67">
        <f t="shared" si="3"/>
        <v>1080000</v>
      </c>
    </row>
    <row r="184" spans="1:6" s="120" customFormat="1" ht="12.95" customHeight="1">
      <c r="A184" s="63" t="s">
        <v>6</v>
      </c>
      <c r="B184" s="63" t="s">
        <v>510</v>
      </c>
      <c r="C184" s="63">
        <v>1</v>
      </c>
      <c r="D184" s="65" t="s">
        <v>9</v>
      </c>
      <c r="E184" s="78">
        <v>2880000</v>
      </c>
      <c r="F184" s="67">
        <f t="shared" si="3"/>
        <v>2880000</v>
      </c>
    </row>
    <row r="185" spans="1:6" s="120" customFormat="1" ht="12.95" customHeight="1">
      <c r="A185" s="63" t="s">
        <v>6</v>
      </c>
      <c r="B185" s="63" t="s">
        <v>510</v>
      </c>
      <c r="C185" s="63">
        <v>1</v>
      </c>
      <c r="D185" s="65" t="s">
        <v>9</v>
      </c>
      <c r="E185" s="78">
        <v>1440000</v>
      </c>
      <c r="F185" s="67">
        <f t="shared" si="3"/>
        <v>1440000</v>
      </c>
    </row>
    <row r="186" spans="1:6" s="120" customFormat="1" ht="12.95" customHeight="1">
      <c r="A186" s="63" t="s">
        <v>6</v>
      </c>
      <c r="B186" s="63" t="s">
        <v>527</v>
      </c>
      <c r="C186" s="63">
        <v>1</v>
      </c>
      <c r="D186" s="65" t="s">
        <v>9</v>
      </c>
      <c r="E186" s="78">
        <v>7800000</v>
      </c>
      <c r="F186" s="67">
        <f t="shared" si="3"/>
        <v>7800000</v>
      </c>
    </row>
    <row r="187" spans="1:6" s="120" customFormat="1" ht="12.95" customHeight="1">
      <c r="A187" s="63" t="s">
        <v>6</v>
      </c>
      <c r="B187" s="63" t="s">
        <v>527</v>
      </c>
      <c r="C187" s="63">
        <v>1</v>
      </c>
      <c r="D187" s="65" t="s">
        <v>9</v>
      </c>
      <c r="E187" s="78">
        <v>8100000</v>
      </c>
      <c r="F187" s="67">
        <f t="shared" si="3"/>
        <v>8100000</v>
      </c>
    </row>
    <row r="188" spans="1:6" s="120" customFormat="1" ht="12.95" customHeight="1">
      <c r="A188" s="63" t="s">
        <v>6</v>
      </c>
      <c r="B188" s="63" t="s">
        <v>527</v>
      </c>
      <c r="C188" s="63">
        <v>1</v>
      </c>
      <c r="D188" s="65" t="s">
        <v>9</v>
      </c>
      <c r="E188" s="78">
        <v>8100000</v>
      </c>
      <c r="F188" s="67">
        <f t="shared" si="3"/>
        <v>8100000</v>
      </c>
    </row>
    <row r="189" spans="1:6" s="120" customFormat="1" ht="12.95" customHeight="1">
      <c r="A189" s="63" t="s">
        <v>6</v>
      </c>
      <c r="B189" s="63" t="s">
        <v>527</v>
      </c>
      <c r="C189" s="63">
        <v>1</v>
      </c>
      <c r="D189" s="65" t="s">
        <v>9</v>
      </c>
      <c r="E189" s="78">
        <v>4050000</v>
      </c>
      <c r="F189" s="67">
        <f t="shared" si="3"/>
        <v>4050000</v>
      </c>
    </row>
    <row r="190" spans="1:6" s="120" customFormat="1" ht="12.95" customHeight="1">
      <c r="A190" s="80" t="s">
        <v>6</v>
      </c>
      <c r="B190" s="63" t="s">
        <v>510</v>
      </c>
      <c r="C190" s="80">
        <v>1</v>
      </c>
      <c r="D190" s="81" t="s">
        <v>9</v>
      </c>
      <c r="E190" s="82">
        <v>85467</v>
      </c>
      <c r="F190" s="67">
        <f t="shared" si="3"/>
        <v>85467</v>
      </c>
    </row>
    <row r="191" spans="1:6" s="120" customFormat="1" ht="12.95" customHeight="1">
      <c r="A191" s="83" t="s">
        <v>6</v>
      </c>
      <c r="B191" s="83" t="s">
        <v>510</v>
      </c>
      <c r="C191" s="83">
        <v>1</v>
      </c>
      <c r="D191" s="85" t="s">
        <v>9</v>
      </c>
      <c r="E191" s="86">
        <v>919733</v>
      </c>
      <c r="F191" s="67">
        <f t="shared" si="3"/>
        <v>919733</v>
      </c>
    </row>
    <row r="192" spans="1:6" s="120" customFormat="1" ht="12.95" customHeight="1">
      <c r="A192" s="87" t="s">
        <v>6</v>
      </c>
      <c r="B192" s="87" t="s">
        <v>510</v>
      </c>
      <c r="C192" s="87">
        <v>1</v>
      </c>
      <c r="D192" s="88" t="s">
        <v>9</v>
      </c>
      <c r="E192" s="89">
        <v>180000</v>
      </c>
      <c r="F192" s="67">
        <f t="shared" si="3"/>
        <v>180000</v>
      </c>
    </row>
    <row r="193" spans="1:6" s="120" customFormat="1" ht="12.95" customHeight="1">
      <c r="A193" s="87" t="s">
        <v>6</v>
      </c>
      <c r="B193" s="87" t="s">
        <v>510</v>
      </c>
      <c r="C193" s="87">
        <v>1</v>
      </c>
      <c r="D193" s="88" t="s">
        <v>9</v>
      </c>
      <c r="E193" s="89">
        <v>180000</v>
      </c>
      <c r="F193" s="67">
        <f t="shared" si="3"/>
        <v>180000</v>
      </c>
    </row>
    <row r="194" spans="1:6" s="120" customFormat="1" ht="12.95" customHeight="1">
      <c r="A194" s="87" t="s">
        <v>6</v>
      </c>
      <c r="B194" s="87" t="s">
        <v>510</v>
      </c>
      <c r="C194" s="87">
        <v>1</v>
      </c>
      <c r="D194" s="88" t="s">
        <v>9</v>
      </c>
      <c r="E194" s="89">
        <v>180000</v>
      </c>
      <c r="F194" s="67">
        <f t="shared" si="3"/>
        <v>180000</v>
      </c>
    </row>
    <row r="195" spans="1:6" s="120" customFormat="1" ht="12.95" customHeight="1">
      <c r="A195" s="87" t="s">
        <v>6</v>
      </c>
      <c r="B195" s="87" t="s">
        <v>510</v>
      </c>
      <c r="C195" s="87">
        <v>1</v>
      </c>
      <c r="D195" s="88" t="s">
        <v>9</v>
      </c>
      <c r="E195" s="89">
        <v>180000</v>
      </c>
      <c r="F195" s="67">
        <f t="shared" si="3"/>
        <v>180000</v>
      </c>
    </row>
    <row r="196" spans="1:6" s="120" customFormat="1" ht="12.95" customHeight="1">
      <c r="A196" s="87" t="s">
        <v>6</v>
      </c>
      <c r="B196" s="87" t="s">
        <v>510</v>
      </c>
      <c r="C196" s="87">
        <v>1</v>
      </c>
      <c r="D196" s="88" t="s">
        <v>9</v>
      </c>
      <c r="E196" s="89">
        <v>180000</v>
      </c>
      <c r="F196" s="67">
        <f t="shared" si="3"/>
        <v>180000</v>
      </c>
    </row>
    <row r="197" spans="1:6" s="120" customFormat="1" ht="12.95" customHeight="1">
      <c r="A197" s="87" t="s">
        <v>6</v>
      </c>
      <c r="B197" s="87" t="s">
        <v>510</v>
      </c>
      <c r="C197" s="87">
        <v>1</v>
      </c>
      <c r="D197" s="88" t="s">
        <v>9</v>
      </c>
      <c r="E197" s="89">
        <v>180000</v>
      </c>
      <c r="F197" s="67">
        <f t="shared" si="3"/>
        <v>180000</v>
      </c>
    </row>
    <row r="198" spans="1:6" s="120" customFormat="1" ht="12.95" customHeight="1">
      <c r="A198" s="87" t="s">
        <v>6</v>
      </c>
      <c r="B198" s="87" t="s">
        <v>510</v>
      </c>
      <c r="C198" s="87">
        <v>1</v>
      </c>
      <c r="D198" s="88" t="s">
        <v>9</v>
      </c>
      <c r="E198" s="89">
        <v>360000</v>
      </c>
      <c r="F198" s="67">
        <f t="shared" si="3"/>
        <v>360000</v>
      </c>
    </row>
    <row r="199" spans="1:6" s="120" customFormat="1" ht="12.95" customHeight="1">
      <c r="A199" s="87" t="s">
        <v>6</v>
      </c>
      <c r="B199" s="87" t="s">
        <v>571</v>
      </c>
      <c r="C199" s="87">
        <v>1</v>
      </c>
      <c r="D199" s="88" t="s">
        <v>9</v>
      </c>
      <c r="E199" s="89">
        <v>3000000</v>
      </c>
      <c r="F199" s="67">
        <f t="shared" ref="F199:F262" si="4">+E199*C199</f>
        <v>3000000</v>
      </c>
    </row>
    <row r="200" spans="1:6" s="120" customFormat="1" ht="12.95" customHeight="1">
      <c r="A200" s="90" t="s">
        <v>6</v>
      </c>
      <c r="B200" s="90" t="s">
        <v>527</v>
      </c>
      <c r="C200" s="90">
        <v>1</v>
      </c>
      <c r="D200" s="91" t="s">
        <v>9</v>
      </c>
      <c r="E200" s="92">
        <v>2250000</v>
      </c>
      <c r="F200" s="67">
        <f t="shared" si="4"/>
        <v>2250000</v>
      </c>
    </row>
    <row r="201" spans="1:6" s="120" customFormat="1" ht="12.95" customHeight="1">
      <c r="A201" s="84" t="s">
        <v>6</v>
      </c>
      <c r="B201" s="84" t="s">
        <v>232</v>
      </c>
      <c r="C201" s="84">
        <v>1</v>
      </c>
      <c r="D201" s="94" t="s">
        <v>9</v>
      </c>
      <c r="E201" s="95">
        <v>2386365</v>
      </c>
      <c r="F201" s="67">
        <f t="shared" si="4"/>
        <v>2386365</v>
      </c>
    </row>
    <row r="202" spans="1:6" s="120" customFormat="1" ht="12.95" customHeight="1">
      <c r="A202" s="73" t="s">
        <v>6</v>
      </c>
      <c r="B202" s="75" t="s">
        <v>510</v>
      </c>
      <c r="C202" s="75">
        <v>1</v>
      </c>
      <c r="D202" s="75" t="s">
        <v>9</v>
      </c>
      <c r="E202" s="73">
        <v>1080000</v>
      </c>
      <c r="F202" s="67">
        <f t="shared" si="4"/>
        <v>1080000</v>
      </c>
    </row>
    <row r="203" spans="1:6" s="120" customFormat="1" ht="12.95" customHeight="1">
      <c r="A203" s="73" t="s">
        <v>6</v>
      </c>
      <c r="B203" s="74" t="s">
        <v>572</v>
      </c>
      <c r="C203" s="75">
        <v>1</v>
      </c>
      <c r="D203" s="75" t="s">
        <v>9</v>
      </c>
      <c r="E203" s="73">
        <v>180000</v>
      </c>
      <c r="F203" s="67">
        <f t="shared" si="4"/>
        <v>180000</v>
      </c>
    </row>
    <row r="204" spans="1:6" s="120" customFormat="1" ht="12.95" customHeight="1">
      <c r="A204" s="73" t="s">
        <v>6</v>
      </c>
      <c r="B204" s="75" t="s">
        <v>510</v>
      </c>
      <c r="C204" s="75">
        <v>1</v>
      </c>
      <c r="D204" s="75" t="s">
        <v>9</v>
      </c>
      <c r="E204" s="73">
        <v>379734</v>
      </c>
      <c r="F204" s="67">
        <f t="shared" si="4"/>
        <v>379734</v>
      </c>
    </row>
    <row r="205" spans="1:6" s="120" customFormat="1" ht="12.95" customHeight="1">
      <c r="A205" s="73" t="s">
        <v>6</v>
      </c>
      <c r="B205" s="75" t="s">
        <v>510</v>
      </c>
      <c r="C205" s="75">
        <v>1</v>
      </c>
      <c r="D205" s="75" t="s">
        <v>9</v>
      </c>
      <c r="E205" s="73">
        <v>360000</v>
      </c>
      <c r="F205" s="67">
        <f t="shared" si="4"/>
        <v>360000</v>
      </c>
    </row>
    <row r="206" spans="1:6" s="120" customFormat="1" ht="12.95" customHeight="1">
      <c r="A206" s="73" t="s">
        <v>6</v>
      </c>
      <c r="B206" s="75" t="s">
        <v>510</v>
      </c>
      <c r="C206" s="75">
        <v>1</v>
      </c>
      <c r="D206" s="75" t="s">
        <v>9</v>
      </c>
      <c r="E206" s="73">
        <v>360000</v>
      </c>
      <c r="F206" s="67">
        <f t="shared" si="4"/>
        <v>360000</v>
      </c>
    </row>
    <row r="207" spans="1:6" s="120" customFormat="1" ht="12.95" customHeight="1">
      <c r="A207" s="73" t="s">
        <v>6</v>
      </c>
      <c r="B207" s="75" t="s">
        <v>573</v>
      </c>
      <c r="C207" s="75">
        <v>1</v>
      </c>
      <c r="D207" s="75" t="s">
        <v>9</v>
      </c>
      <c r="E207" s="73">
        <v>150000</v>
      </c>
      <c r="F207" s="67">
        <f t="shared" si="4"/>
        <v>150000</v>
      </c>
    </row>
    <row r="208" spans="1:6" s="120" customFormat="1" ht="12.95" customHeight="1">
      <c r="A208" s="73" t="s">
        <v>6</v>
      </c>
      <c r="B208" s="75" t="s">
        <v>574</v>
      </c>
      <c r="C208" s="75">
        <v>1</v>
      </c>
      <c r="D208" s="75" t="s">
        <v>9</v>
      </c>
      <c r="E208" s="73">
        <v>3450000</v>
      </c>
      <c r="F208" s="67">
        <f t="shared" si="4"/>
        <v>3450000</v>
      </c>
    </row>
    <row r="209" spans="1:6" s="120" customFormat="1" ht="12.95" customHeight="1">
      <c r="A209" s="73" t="s">
        <v>6</v>
      </c>
      <c r="B209" s="75" t="s">
        <v>527</v>
      </c>
      <c r="C209" s="75">
        <v>1</v>
      </c>
      <c r="D209" s="75" t="s">
        <v>9</v>
      </c>
      <c r="E209" s="73">
        <v>2700000</v>
      </c>
      <c r="F209" s="67">
        <f t="shared" si="4"/>
        <v>2700000</v>
      </c>
    </row>
    <row r="210" spans="1:6" s="120" customFormat="1" ht="12.95" customHeight="1">
      <c r="A210" s="96" t="s">
        <v>6</v>
      </c>
      <c r="B210" s="97" t="s">
        <v>527</v>
      </c>
      <c r="C210" s="97">
        <v>1</v>
      </c>
      <c r="D210" s="97" t="s">
        <v>9</v>
      </c>
      <c r="E210" s="96">
        <v>2250000</v>
      </c>
      <c r="F210" s="67">
        <f t="shared" si="4"/>
        <v>2250000</v>
      </c>
    </row>
    <row r="211" spans="1:6" s="120" customFormat="1" ht="12.95" customHeight="1">
      <c r="A211" s="84" t="s">
        <v>6</v>
      </c>
      <c r="B211" s="97" t="s">
        <v>575</v>
      </c>
      <c r="C211" s="84">
        <v>1</v>
      </c>
      <c r="D211" s="94" t="s">
        <v>9</v>
      </c>
      <c r="E211" s="95">
        <v>90000</v>
      </c>
      <c r="F211" s="67">
        <f t="shared" si="4"/>
        <v>90000</v>
      </c>
    </row>
    <row r="212" spans="1:6" s="120" customFormat="1" ht="12.95" customHeight="1">
      <c r="A212" s="63" t="s">
        <v>6</v>
      </c>
      <c r="B212" s="63" t="s">
        <v>510</v>
      </c>
      <c r="C212" s="63">
        <v>1</v>
      </c>
      <c r="D212" s="65" t="s">
        <v>9</v>
      </c>
      <c r="E212" s="78">
        <v>180000</v>
      </c>
      <c r="F212" s="67">
        <f t="shared" si="4"/>
        <v>180000</v>
      </c>
    </row>
    <row r="213" spans="1:6" s="120" customFormat="1" ht="12.95" customHeight="1">
      <c r="A213" s="63" t="s">
        <v>6</v>
      </c>
      <c r="B213" s="63" t="s">
        <v>510</v>
      </c>
      <c r="C213" s="63">
        <v>1</v>
      </c>
      <c r="D213" s="65" t="s">
        <v>9</v>
      </c>
      <c r="E213" s="78">
        <v>180000</v>
      </c>
      <c r="F213" s="67">
        <f t="shared" si="4"/>
        <v>180000</v>
      </c>
    </row>
    <row r="214" spans="1:6" s="120" customFormat="1" ht="12.95" customHeight="1">
      <c r="A214" s="63" t="s">
        <v>6</v>
      </c>
      <c r="B214" s="63" t="s">
        <v>510</v>
      </c>
      <c r="C214" s="63">
        <v>1</v>
      </c>
      <c r="D214" s="65" t="s">
        <v>9</v>
      </c>
      <c r="E214" s="78">
        <v>180000</v>
      </c>
      <c r="F214" s="67">
        <f t="shared" si="4"/>
        <v>180000</v>
      </c>
    </row>
    <row r="215" spans="1:6" s="120" customFormat="1" ht="12.95" customHeight="1">
      <c r="A215" s="63" t="s">
        <v>6</v>
      </c>
      <c r="B215" s="63" t="s">
        <v>510</v>
      </c>
      <c r="C215" s="63">
        <v>1</v>
      </c>
      <c r="D215" s="65" t="s">
        <v>9</v>
      </c>
      <c r="E215" s="78">
        <v>180000</v>
      </c>
      <c r="F215" s="67">
        <f t="shared" si="4"/>
        <v>180000</v>
      </c>
    </row>
    <row r="216" spans="1:6" s="120" customFormat="1" ht="12.95" customHeight="1">
      <c r="A216" s="63" t="s">
        <v>6</v>
      </c>
      <c r="B216" s="63" t="s">
        <v>575</v>
      </c>
      <c r="C216" s="63">
        <v>1</v>
      </c>
      <c r="D216" s="65" t="s">
        <v>9</v>
      </c>
      <c r="E216" s="78">
        <v>720000</v>
      </c>
      <c r="F216" s="67">
        <f t="shared" si="4"/>
        <v>720000</v>
      </c>
    </row>
    <row r="217" spans="1:6" s="120" customFormat="1" ht="12.95" customHeight="1">
      <c r="A217" s="63" t="s">
        <v>6</v>
      </c>
      <c r="B217" s="63" t="s">
        <v>510</v>
      </c>
      <c r="C217" s="63">
        <v>1</v>
      </c>
      <c r="D217" s="65" t="s">
        <v>9</v>
      </c>
      <c r="E217" s="78">
        <v>360000</v>
      </c>
      <c r="F217" s="67">
        <f t="shared" si="4"/>
        <v>360000</v>
      </c>
    </row>
    <row r="218" spans="1:6" s="120" customFormat="1" ht="12.95" customHeight="1">
      <c r="A218" s="63" t="s">
        <v>6</v>
      </c>
      <c r="B218" s="63" t="s">
        <v>573</v>
      </c>
      <c r="C218" s="63">
        <v>1</v>
      </c>
      <c r="D218" s="65" t="s">
        <v>9</v>
      </c>
      <c r="E218" s="78">
        <v>150000</v>
      </c>
      <c r="F218" s="67">
        <f t="shared" si="4"/>
        <v>150000</v>
      </c>
    </row>
    <row r="219" spans="1:6" s="120" customFormat="1" ht="12.95" customHeight="1">
      <c r="A219" s="63" t="s">
        <v>6</v>
      </c>
      <c r="B219" s="63" t="s">
        <v>527</v>
      </c>
      <c r="C219" s="63">
        <v>1</v>
      </c>
      <c r="D219" s="65" t="s">
        <v>9</v>
      </c>
      <c r="E219" s="78">
        <v>2250000</v>
      </c>
      <c r="F219" s="67">
        <f t="shared" si="4"/>
        <v>2250000</v>
      </c>
    </row>
    <row r="220" spans="1:6" s="120" customFormat="1" ht="12.95" customHeight="1">
      <c r="A220" s="63" t="s">
        <v>6</v>
      </c>
      <c r="B220" s="63" t="s">
        <v>527</v>
      </c>
      <c r="C220" s="63">
        <v>1</v>
      </c>
      <c r="D220" s="65" t="s">
        <v>9</v>
      </c>
      <c r="E220" s="78">
        <v>2250000</v>
      </c>
      <c r="F220" s="67">
        <f t="shared" si="4"/>
        <v>2250000</v>
      </c>
    </row>
    <row r="221" spans="1:6" s="120" customFormat="1" ht="12.95" customHeight="1">
      <c r="A221" s="63" t="s">
        <v>6</v>
      </c>
      <c r="B221" s="63" t="s">
        <v>571</v>
      </c>
      <c r="C221" s="63">
        <v>1</v>
      </c>
      <c r="D221" s="65" t="s">
        <v>9</v>
      </c>
      <c r="E221" s="78">
        <v>5400000</v>
      </c>
      <c r="F221" s="67">
        <f t="shared" si="4"/>
        <v>5400000</v>
      </c>
    </row>
    <row r="222" spans="1:6" s="120" customFormat="1" ht="12.95" customHeight="1">
      <c r="A222" s="63" t="s">
        <v>6</v>
      </c>
      <c r="B222" s="63" t="s">
        <v>571</v>
      </c>
      <c r="C222" s="63">
        <v>1</v>
      </c>
      <c r="D222" s="65" t="s">
        <v>9</v>
      </c>
      <c r="E222" s="78">
        <v>3450000</v>
      </c>
      <c r="F222" s="67">
        <f t="shared" si="4"/>
        <v>3450000</v>
      </c>
    </row>
    <row r="223" spans="1:6" s="120" customFormat="1" ht="12.95" customHeight="1">
      <c r="A223" s="84" t="s">
        <v>6</v>
      </c>
      <c r="B223" s="84" t="s">
        <v>510</v>
      </c>
      <c r="C223" s="84">
        <v>1</v>
      </c>
      <c r="D223" s="94" t="s">
        <v>9</v>
      </c>
      <c r="E223" s="95">
        <v>180000</v>
      </c>
      <c r="F223" s="67">
        <f t="shared" si="4"/>
        <v>180000</v>
      </c>
    </row>
    <row r="224" spans="1:6" s="120" customFormat="1" ht="12.95" customHeight="1">
      <c r="A224" s="63" t="s">
        <v>6</v>
      </c>
      <c r="B224" s="63" t="s">
        <v>510</v>
      </c>
      <c r="C224" s="63">
        <v>1</v>
      </c>
      <c r="D224" s="65" t="s">
        <v>9</v>
      </c>
      <c r="E224" s="78">
        <v>360000</v>
      </c>
      <c r="F224" s="67">
        <f t="shared" si="4"/>
        <v>360000</v>
      </c>
    </row>
    <row r="225" spans="1:6" s="120" customFormat="1" ht="12.95" customHeight="1">
      <c r="A225" s="63" t="s">
        <v>6</v>
      </c>
      <c r="B225" s="63" t="s">
        <v>510</v>
      </c>
      <c r="C225" s="63">
        <v>1</v>
      </c>
      <c r="D225" s="65" t="s">
        <v>9</v>
      </c>
      <c r="E225" s="78">
        <v>360000</v>
      </c>
      <c r="F225" s="67">
        <f t="shared" si="4"/>
        <v>360000</v>
      </c>
    </row>
    <row r="226" spans="1:6" s="120" customFormat="1" ht="12.95" customHeight="1">
      <c r="A226" s="63" t="s">
        <v>6</v>
      </c>
      <c r="B226" s="63" t="s">
        <v>510</v>
      </c>
      <c r="C226" s="63">
        <v>1</v>
      </c>
      <c r="D226" s="65" t="s">
        <v>9</v>
      </c>
      <c r="E226" s="78">
        <v>180000</v>
      </c>
      <c r="F226" s="67">
        <f t="shared" si="4"/>
        <v>180000</v>
      </c>
    </row>
    <row r="227" spans="1:6" s="120" customFormat="1" ht="12.95" customHeight="1">
      <c r="A227" s="63" t="s">
        <v>6</v>
      </c>
      <c r="B227" s="63" t="s">
        <v>510</v>
      </c>
      <c r="C227" s="63">
        <v>1</v>
      </c>
      <c r="D227" s="65" t="s">
        <v>9</v>
      </c>
      <c r="E227" s="78">
        <v>180000</v>
      </c>
      <c r="F227" s="67">
        <f t="shared" si="4"/>
        <v>180000</v>
      </c>
    </row>
    <row r="228" spans="1:6" s="120" customFormat="1" ht="12.95" customHeight="1">
      <c r="A228" s="63" t="s">
        <v>6</v>
      </c>
      <c r="B228" s="63" t="s">
        <v>510</v>
      </c>
      <c r="C228" s="63">
        <v>1</v>
      </c>
      <c r="D228" s="65" t="s">
        <v>9</v>
      </c>
      <c r="E228" s="78">
        <v>180000</v>
      </c>
      <c r="F228" s="67">
        <f t="shared" si="4"/>
        <v>180000</v>
      </c>
    </row>
    <row r="229" spans="1:6" s="120" customFormat="1" ht="12.95" customHeight="1">
      <c r="A229" s="63" t="s">
        <v>6</v>
      </c>
      <c r="B229" s="63" t="s">
        <v>510</v>
      </c>
      <c r="C229" s="63">
        <v>1</v>
      </c>
      <c r="D229" s="65" t="s">
        <v>9</v>
      </c>
      <c r="E229" s="78">
        <f>180000-8400</f>
        <v>171600</v>
      </c>
      <c r="F229" s="67">
        <f t="shared" si="4"/>
        <v>171600</v>
      </c>
    </row>
    <row r="230" spans="1:6" s="120" customFormat="1" ht="12.95" customHeight="1">
      <c r="A230" s="63" t="s">
        <v>6</v>
      </c>
      <c r="B230" s="63" t="s">
        <v>510</v>
      </c>
      <c r="C230" s="63">
        <v>1</v>
      </c>
      <c r="D230" s="65" t="s">
        <v>9</v>
      </c>
      <c r="E230" s="78">
        <f>180000+8400</f>
        <v>188400</v>
      </c>
      <c r="F230" s="67">
        <f t="shared" si="4"/>
        <v>188400</v>
      </c>
    </row>
    <row r="231" spans="1:6" s="120" customFormat="1" ht="12.95" customHeight="1">
      <c r="A231" s="63" t="s">
        <v>6</v>
      </c>
      <c r="B231" s="63" t="s">
        <v>527</v>
      </c>
      <c r="C231" s="63">
        <v>1</v>
      </c>
      <c r="D231" s="65" t="s">
        <v>9</v>
      </c>
      <c r="E231" s="78">
        <v>2250000</v>
      </c>
      <c r="F231" s="67">
        <f t="shared" si="4"/>
        <v>2250000</v>
      </c>
    </row>
    <row r="232" spans="1:6" s="120" customFormat="1" ht="12.95" customHeight="1">
      <c r="A232" s="63" t="s">
        <v>6</v>
      </c>
      <c r="B232" s="63" t="s">
        <v>527</v>
      </c>
      <c r="C232" s="63">
        <v>1</v>
      </c>
      <c r="D232" s="65" t="s">
        <v>9</v>
      </c>
      <c r="E232" s="78">
        <v>1537466</v>
      </c>
      <c r="F232" s="67">
        <f t="shared" si="4"/>
        <v>1537466</v>
      </c>
    </row>
    <row r="233" spans="1:6" s="120" customFormat="1" ht="12.95" customHeight="1">
      <c r="A233" s="63" t="s">
        <v>6</v>
      </c>
      <c r="B233" s="63" t="s">
        <v>527</v>
      </c>
      <c r="C233" s="63">
        <v>1</v>
      </c>
      <c r="D233" s="65" t="s">
        <v>9</v>
      </c>
      <c r="E233" s="78">
        <v>1500000</v>
      </c>
      <c r="F233" s="67">
        <f t="shared" si="4"/>
        <v>1500000</v>
      </c>
    </row>
    <row r="234" spans="1:6" s="120" customFormat="1" ht="12.95" customHeight="1">
      <c r="A234" s="64" t="s">
        <v>6</v>
      </c>
      <c r="B234" s="63" t="s">
        <v>510</v>
      </c>
      <c r="C234" s="63">
        <v>1</v>
      </c>
      <c r="D234" s="65" t="s">
        <v>9</v>
      </c>
      <c r="E234" s="68">
        <f>6000000-375000</f>
        <v>5625000</v>
      </c>
      <c r="F234" s="67">
        <f t="shared" si="4"/>
        <v>5625000</v>
      </c>
    </row>
    <row r="235" spans="1:6" s="120" customFormat="1" ht="12.95" customHeight="1">
      <c r="A235" s="64" t="s">
        <v>6</v>
      </c>
      <c r="B235" s="63" t="s">
        <v>510</v>
      </c>
      <c r="C235" s="63">
        <v>1</v>
      </c>
      <c r="D235" s="65" t="s">
        <v>9</v>
      </c>
      <c r="E235" s="68">
        <v>150000</v>
      </c>
      <c r="F235" s="67">
        <f t="shared" si="4"/>
        <v>150000</v>
      </c>
    </row>
    <row r="236" spans="1:6" s="120" customFormat="1" ht="12.95" customHeight="1">
      <c r="A236" s="64" t="s">
        <v>6</v>
      </c>
      <c r="B236" s="63" t="s">
        <v>510</v>
      </c>
      <c r="C236" s="63">
        <v>1</v>
      </c>
      <c r="D236" s="65" t="s">
        <v>9</v>
      </c>
      <c r="E236" s="68">
        <v>225000</v>
      </c>
      <c r="F236" s="67">
        <f t="shared" si="4"/>
        <v>225000</v>
      </c>
    </row>
    <row r="237" spans="1:6" s="120" customFormat="1" ht="12.95" customHeight="1">
      <c r="A237" s="64" t="s">
        <v>6</v>
      </c>
      <c r="B237" s="63" t="s">
        <v>510</v>
      </c>
      <c r="C237" s="63">
        <v>1</v>
      </c>
      <c r="D237" s="65" t="s">
        <v>9</v>
      </c>
      <c r="E237" s="68">
        <v>900000</v>
      </c>
      <c r="F237" s="67">
        <f t="shared" si="4"/>
        <v>900000</v>
      </c>
    </row>
    <row r="238" spans="1:6" s="120" customFormat="1" ht="12.95" customHeight="1">
      <c r="A238" s="64" t="s">
        <v>6</v>
      </c>
      <c r="B238" s="63" t="s">
        <v>510</v>
      </c>
      <c r="C238" s="63">
        <v>1</v>
      </c>
      <c r="D238" s="65" t="s">
        <v>9</v>
      </c>
      <c r="E238" s="68">
        <v>4500000</v>
      </c>
      <c r="F238" s="67">
        <f t="shared" si="4"/>
        <v>4500000</v>
      </c>
    </row>
    <row r="239" spans="1:6" s="120" customFormat="1" ht="12.95" customHeight="1">
      <c r="A239" s="64" t="s">
        <v>6</v>
      </c>
      <c r="B239" s="63" t="s">
        <v>510</v>
      </c>
      <c r="C239" s="63">
        <v>1</v>
      </c>
      <c r="D239" s="65" t="s">
        <v>9</v>
      </c>
      <c r="E239" s="68">
        <f>5775000+375000</f>
        <v>6150000</v>
      </c>
      <c r="F239" s="67">
        <f t="shared" si="4"/>
        <v>6150000</v>
      </c>
    </row>
    <row r="240" spans="1:6" s="120" customFormat="1" ht="12.95" customHeight="1">
      <c r="A240" s="64" t="s">
        <v>6</v>
      </c>
      <c r="B240" s="63" t="s">
        <v>510</v>
      </c>
      <c r="C240" s="63">
        <v>1</v>
      </c>
      <c r="D240" s="65" t="s">
        <v>9</v>
      </c>
      <c r="E240" s="68">
        <v>2520000</v>
      </c>
      <c r="F240" s="67">
        <f t="shared" si="4"/>
        <v>2520000</v>
      </c>
    </row>
    <row r="241" spans="1:6" s="120" customFormat="1" ht="12.95" customHeight="1">
      <c r="A241" s="64" t="s">
        <v>6</v>
      </c>
      <c r="B241" s="63" t="s">
        <v>510</v>
      </c>
      <c r="C241" s="63">
        <v>1</v>
      </c>
      <c r="D241" s="65" t="s">
        <v>9</v>
      </c>
      <c r="E241" s="68">
        <v>32400000</v>
      </c>
      <c r="F241" s="67">
        <f t="shared" si="4"/>
        <v>32400000</v>
      </c>
    </row>
    <row r="242" spans="1:6" s="120" customFormat="1" ht="12.95" customHeight="1">
      <c r="A242" s="64" t="s">
        <v>6</v>
      </c>
      <c r="B242" s="63" t="s">
        <v>510</v>
      </c>
      <c r="C242" s="63">
        <v>1</v>
      </c>
      <c r="D242" s="65" t="s">
        <v>9</v>
      </c>
      <c r="E242" s="68">
        <v>3240000</v>
      </c>
      <c r="F242" s="67">
        <f t="shared" si="4"/>
        <v>3240000</v>
      </c>
    </row>
    <row r="243" spans="1:6" s="120" customFormat="1" ht="12.95" customHeight="1">
      <c r="A243" s="64" t="s">
        <v>6</v>
      </c>
      <c r="B243" s="63" t="s">
        <v>510</v>
      </c>
      <c r="C243" s="63">
        <v>1</v>
      </c>
      <c r="D243" s="65" t="s">
        <v>9</v>
      </c>
      <c r="E243" s="68">
        <v>3240000</v>
      </c>
      <c r="F243" s="67">
        <f t="shared" si="4"/>
        <v>3240000</v>
      </c>
    </row>
    <row r="244" spans="1:6" s="120" customFormat="1" ht="12.95" customHeight="1">
      <c r="A244" s="64" t="s">
        <v>6</v>
      </c>
      <c r="B244" s="63" t="s">
        <v>510</v>
      </c>
      <c r="C244" s="63">
        <v>1</v>
      </c>
      <c r="D244" s="65" t="s">
        <v>9</v>
      </c>
      <c r="E244" s="68">
        <v>3240000</v>
      </c>
      <c r="F244" s="67">
        <f t="shared" si="4"/>
        <v>3240000</v>
      </c>
    </row>
    <row r="245" spans="1:6" s="120" customFormat="1" ht="12.95" customHeight="1">
      <c r="A245" s="64" t="s">
        <v>6</v>
      </c>
      <c r="B245" s="63" t="s">
        <v>510</v>
      </c>
      <c r="C245" s="63">
        <v>1</v>
      </c>
      <c r="D245" s="65" t="s">
        <v>9</v>
      </c>
      <c r="E245" s="68">
        <v>3240000</v>
      </c>
      <c r="F245" s="67">
        <f t="shared" si="4"/>
        <v>3240000</v>
      </c>
    </row>
    <row r="246" spans="1:6" s="120" customFormat="1" ht="12.95" customHeight="1">
      <c r="A246" s="75" t="s">
        <v>6</v>
      </c>
      <c r="B246" s="75" t="s">
        <v>510</v>
      </c>
      <c r="C246" s="75">
        <v>1</v>
      </c>
      <c r="D246" s="75" t="s">
        <v>9</v>
      </c>
      <c r="E246" s="75">
        <f>2700000-880000</f>
        <v>1820000</v>
      </c>
      <c r="F246" s="67">
        <f t="shared" si="4"/>
        <v>1820000</v>
      </c>
    </row>
    <row r="247" spans="1:6" s="120" customFormat="1" ht="12.95" customHeight="1">
      <c r="A247" s="75" t="s">
        <v>6</v>
      </c>
      <c r="B247" s="75" t="s">
        <v>510</v>
      </c>
      <c r="C247" s="75">
        <v>1</v>
      </c>
      <c r="D247" s="75" t="s">
        <v>9</v>
      </c>
      <c r="E247" s="75">
        <v>2700000</v>
      </c>
      <c r="F247" s="67">
        <f t="shared" si="4"/>
        <v>2700000</v>
      </c>
    </row>
    <row r="248" spans="1:6" s="120" customFormat="1" ht="12.95" customHeight="1">
      <c r="A248" s="75" t="s">
        <v>6</v>
      </c>
      <c r="B248" s="75" t="s">
        <v>510</v>
      </c>
      <c r="C248" s="75">
        <v>1</v>
      </c>
      <c r="D248" s="75" t="s">
        <v>9</v>
      </c>
      <c r="E248" s="75">
        <f>2700000-1200000</f>
        <v>1500000</v>
      </c>
      <c r="F248" s="67">
        <f t="shared" si="4"/>
        <v>1500000</v>
      </c>
    </row>
    <row r="249" spans="1:6" s="120" customFormat="1" ht="12.95" customHeight="1">
      <c r="A249" s="75" t="s">
        <v>6</v>
      </c>
      <c r="B249" s="75" t="s">
        <v>510</v>
      </c>
      <c r="C249" s="75">
        <v>1</v>
      </c>
      <c r="D249" s="75" t="s">
        <v>9</v>
      </c>
      <c r="E249" s="75">
        <f>2700000+1200000+880000</f>
        <v>4780000</v>
      </c>
      <c r="F249" s="67">
        <f t="shared" si="4"/>
        <v>4780000</v>
      </c>
    </row>
    <row r="250" spans="1:6" s="120" customFormat="1" ht="12.95" customHeight="1">
      <c r="A250" s="64" t="s">
        <v>6</v>
      </c>
      <c r="B250" s="63" t="s">
        <v>510</v>
      </c>
      <c r="C250" s="63">
        <v>1</v>
      </c>
      <c r="D250" s="65" t="s">
        <v>9</v>
      </c>
      <c r="E250" s="68">
        <v>375000</v>
      </c>
      <c r="F250" s="67">
        <f t="shared" si="4"/>
        <v>375000</v>
      </c>
    </row>
    <row r="251" spans="1:6" s="120" customFormat="1" ht="12.95" customHeight="1">
      <c r="A251" s="64" t="s">
        <v>6</v>
      </c>
      <c r="B251" s="63" t="s">
        <v>510</v>
      </c>
      <c r="C251" s="63">
        <v>1</v>
      </c>
      <c r="D251" s="65" t="s">
        <v>9</v>
      </c>
      <c r="E251" s="68">
        <v>375000</v>
      </c>
      <c r="F251" s="67">
        <f t="shared" si="4"/>
        <v>375000</v>
      </c>
    </row>
    <row r="252" spans="1:6" s="120" customFormat="1" ht="12.95" customHeight="1">
      <c r="A252" s="64" t="s">
        <v>6</v>
      </c>
      <c r="B252" s="63" t="s">
        <v>510</v>
      </c>
      <c r="C252" s="63">
        <v>1</v>
      </c>
      <c r="D252" s="65" t="s">
        <v>9</v>
      </c>
      <c r="E252" s="68">
        <v>1350000</v>
      </c>
      <c r="F252" s="67">
        <f t="shared" si="4"/>
        <v>1350000</v>
      </c>
    </row>
    <row r="253" spans="1:6" s="120" customFormat="1" ht="12.95" customHeight="1">
      <c r="A253" s="64" t="s">
        <v>6</v>
      </c>
      <c r="B253" s="63" t="s">
        <v>510</v>
      </c>
      <c r="C253" s="63">
        <v>1</v>
      </c>
      <c r="D253" s="65" t="s">
        <v>9</v>
      </c>
      <c r="E253" s="68">
        <v>375000</v>
      </c>
      <c r="F253" s="67">
        <f t="shared" si="4"/>
        <v>375000</v>
      </c>
    </row>
    <row r="254" spans="1:6" s="120" customFormat="1" ht="12.95" customHeight="1">
      <c r="A254" s="64" t="s">
        <v>6</v>
      </c>
      <c r="B254" s="63" t="s">
        <v>510</v>
      </c>
      <c r="C254" s="63">
        <v>1</v>
      </c>
      <c r="D254" s="65" t="s">
        <v>9</v>
      </c>
      <c r="E254" s="68">
        <v>1350000</v>
      </c>
      <c r="F254" s="67">
        <f t="shared" si="4"/>
        <v>1350000</v>
      </c>
    </row>
    <row r="255" spans="1:6" s="120" customFormat="1" ht="12.95" customHeight="1">
      <c r="A255" s="64" t="s">
        <v>6</v>
      </c>
      <c r="B255" s="63" t="s">
        <v>510</v>
      </c>
      <c r="C255" s="63">
        <v>1</v>
      </c>
      <c r="D255" s="65" t="s">
        <v>9</v>
      </c>
      <c r="E255" s="68">
        <v>6300000</v>
      </c>
      <c r="F255" s="67">
        <f t="shared" si="4"/>
        <v>6300000</v>
      </c>
    </row>
    <row r="256" spans="1:6" s="120" customFormat="1" ht="12.95" customHeight="1">
      <c r="A256" s="64" t="s">
        <v>6</v>
      </c>
      <c r="B256" s="63" t="s">
        <v>510</v>
      </c>
      <c r="C256" s="63">
        <v>1</v>
      </c>
      <c r="D256" s="65" t="s">
        <v>9</v>
      </c>
      <c r="E256" s="68">
        <v>375000</v>
      </c>
      <c r="F256" s="67">
        <f t="shared" si="4"/>
        <v>375000</v>
      </c>
    </row>
    <row r="257" spans="1:6" s="120" customFormat="1" ht="12.95" customHeight="1">
      <c r="A257" s="64" t="s">
        <v>6</v>
      </c>
      <c r="B257" s="63" t="s">
        <v>510</v>
      </c>
      <c r="C257" s="63">
        <v>1</v>
      </c>
      <c r="D257" s="65" t="s">
        <v>9</v>
      </c>
      <c r="E257" s="68">
        <v>1350000</v>
      </c>
      <c r="F257" s="67">
        <f t="shared" si="4"/>
        <v>1350000</v>
      </c>
    </row>
    <row r="258" spans="1:6" s="120" customFormat="1" ht="12.95" customHeight="1">
      <c r="A258" s="64" t="s">
        <v>6</v>
      </c>
      <c r="B258" s="63" t="s">
        <v>510</v>
      </c>
      <c r="C258" s="63">
        <v>1</v>
      </c>
      <c r="D258" s="65" t="s">
        <v>9</v>
      </c>
      <c r="E258" s="68">
        <v>6300000</v>
      </c>
      <c r="F258" s="67">
        <f t="shared" si="4"/>
        <v>6300000</v>
      </c>
    </row>
    <row r="259" spans="1:6" s="120" customFormat="1" ht="12.95" customHeight="1">
      <c r="A259" s="64" t="s">
        <v>6</v>
      </c>
      <c r="B259" s="63" t="s">
        <v>510</v>
      </c>
      <c r="C259" s="63">
        <v>1</v>
      </c>
      <c r="D259" s="65" t="s">
        <v>9</v>
      </c>
      <c r="E259" s="68">
        <v>375000</v>
      </c>
      <c r="F259" s="67">
        <f t="shared" si="4"/>
        <v>375000</v>
      </c>
    </row>
    <row r="260" spans="1:6" s="120" customFormat="1" ht="12.95" customHeight="1">
      <c r="A260" s="64" t="s">
        <v>6</v>
      </c>
      <c r="B260" s="63" t="s">
        <v>510</v>
      </c>
      <c r="C260" s="63">
        <v>1</v>
      </c>
      <c r="D260" s="65" t="s">
        <v>9</v>
      </c>
      <c r="E260" s="68">
        <v>1350000</v>
      </c>
      <c r="F260" s="67">
        <f t="shared" si="4"/>
        <v>1350000</v>
      </c>
    </row>
    <row r="261" spans="1:6" s="120" customFormat="1" ht="12.95" customHeight="1">
      <c r="A261" s="64" t="s">
        <v>6</v>
      </c>
      <c r="B261" s="63" t="s">
        <v>510</v>
      </c>
      <c r="C261" s="63">
        <v>1</v>
      </c>
      <c r="D261" s="65" t="s">
        <v>9</v>
      </c>
      <c r="E261" s="68">
        <v>1350000</v>
      </c>
      <c r="F261" s="67">
        <f t="shared" si="4"/>
        <v>1350000</v>
      </c>
    </row>
    <row r="262" spans="1:6" s="120" customFormat="1" ht="12.95" customHeight="1">
      <c r="A262" s="64" t="s">
        <v>6</v>
      </c>
      <c r="B262" s="63" t="s">
        <v>510</v>
      </c>
      <c r="C262" s="63">
        <v>1</v>
      </c>
      <c r="D262" s="65" t="s">
        <v>9</v>
      </c>
      <c r="E262" s="67">
        <f>6300000-2214265</f>
        <v>4085735</v>
      </c>
      <c r="F262" s="67">
        <f t="shared" si="4"/>
        <v>4085735</v>
      </c>
    </row>
    <row r="263" spans="1:6" s="120" customFormat="1" ht="12.95" customHeight="1">
      <c r="A263" s="64" t="s">
        <v>6</v>
      </c>
      <c r="B263" s="63" t="s">
        <v>510</v>
      </c>
      <c r="C263" s="63">
        <v>1</v>
      </c>
      <c r="D263" s="65" t="s">
        <v>9</v>
      </c>
      <c r="E263" s="68">
        <v>6300000</v>
      </c>
      <c r="F263" s="67">
        <f t="shared" ref="F263:F326" si="5">+E263*C263</f>
        <v>6300000</v>
      </c>
    </row>
    <row r="264" spans="1:6" s="120" customFormat="1" ht="12.95" customHeight="1">
      <c r="A264" s="64" t="s">
        <v>6</v>
      </c>
      <c r="B264" s="63" t="s">
        <v>510</v>
      </c>
      <c r="C264" s="63">
        <v>1</v>
      </c>
      <c r="D264" s="65" t="s">
        <v>9</v>
      </c>
      <c r="E264" s="68">
        <v>6300000</v>
      </c>
      <c r="F264" s="67">
        <f t="shared" si="5"/>
        <v>6300000</v>
      </c>
    </row>
    <row r="265" spans="1:6" s="120" customFormat="1" ht="12.95" customHeight="1">
      <c r="A265" s="64" t="s">
        <v>6</v>
      </c>
      <c r="B265" s="63" t="s">
        <v>510</v>
      </c>
      <c r="C265" s="63">
        <v>1</v>
      </c>
      <c r="D265" s="65" t="s">
        <v>9</v>
      </c>
      <c r="E265" s="68">
        <f>375000-2000</f>
        <v>373000</v>
      </c>
      <c r="F265" s="67">
        <f t="shared" si="5"/>
        <v>373000</v>
      </c>
    </row>
    <row r="266" spans="1:6" s="120" customFormat="1" ht="12.95" customHeight="1">
      <c r="A266" s="64" t="s">
        <v>6</v>
      </c>
      <c r="B266" s="63" t="s">
        <v>510</v>
      </c>
      <c r="C266" s="63">
        <v>1</v>
      </c>
      <c r="D266" s="65" t="s">
        <v>9</v>
      </c>
      <c r="E266" s="68">
        <f>1350000-25000</f>
        <v>1325000</v>
      </c>
      <c r="F266" s="67">
        <f t="shared" si="5"/>
        <v>1325000</v>
      </c>
    </row>
    <row r="267" spans="1:6" s="120" customFormat="1" ht="12.95" customHeight="1">
      <c r="A267" s="64" t="s">
        <v>6</v>
      </c>
      <c r="B267" s="63" t="s">
        <v>510</v>
      </c>
      <c r="C267" s="63">
        <v>1</v>
      </c>
      <c r="D267" s="65" t="s">
        <v>9</v>
      </c>
      <c r="E267" s="68">
        <v>6300000</v>
      </c>
      <c r="F267" s="67">
        <f t="shared" si="5"/>
        <v>6300000</v>
      </c>
    </row>
    <row r="268" spans="1:6" s="120" customFormat="1" ht="12.95" customHeight="1">
      <c r="A268" s="64" t="s">
        <v>6</v>
      </c>
      <c r="B268" s="63" t="s">
        <v>527</v>
      </c>
      <c r="C268" s="63">
        <v>1</v>
      </c>
      <c r="D268" s="65" t="s">
        <v>9</v>
      </c>
      <c r="E268" s="68">
        <v>9000000</v>
      </c>
      <c r="F268" s="67">
        <f t="shared" si="5"/>
        <v>9000000</v>
      </c>
    </row>
    <row r="269" spans="1:6" s="120" customFormat="1" ht="12.95" customHeight="1">
      <c r="A269" s="64" t="s">
        <v>6</v>
      </c>
      <c r="B269" s="63" t="s">
        <v>527</v>
      </c>
      <c r="C269" s="63">
        <v>1</v>
      </c>
      <c r="D269" s="65" t="s">
        <v>9</v>
      </c>
      <c r="E269" s="68">
        <v>9000000</v>
      </c>
      <c r="F269" s="67">
        <f t="shared" si="5"/>
        <v>9000000</v>
      </c>
    </row>
    <row r="270" spans="1:6" s="120" customFormat="1" ht="12.95" customHeight="1">
      <c r="A270" s="64" t="s">
        <v>6</v>
      </c>
      <c r="B270" s="63" t="s">
        <v>527</v>
      </c>
      <c r="C270" s="63">
        <v>1</v>
      </c>
      <c r="D270" s="65" t="s">
        <v>9</v>
      </c>
      <c r="E270" s="68">
        <v>9000000</v>
      </c>
      <c r="F270" s="67">
        <f t="shared" si="5"/>
        <v>9000000</v>
      </c>
    </row>
    <row r="271" spans="1:6" s="120" customFormat="1" ht="12.95" customHeight="1">
      <c r="A271" s="64" t="s">
        <v>6</v>
      </c>
      <c r="B271" s="63" t="s">
        <v>527</v>
      </c>
      <c r="C271" s="63">
        <v>1</v>
      </c>
      <c r="D271" s="65" t="s">
        <v>9</v>
      </c>
      <c r="E271" s="68">
        <v>9000000</v>
      </c>
      <c r="F271" s="67">
        <f t="shared" si="5"/>
        <v>9000000</v>
      </c>
    </row>
    <row r="272" spans="1:6" s="120" customFormat="1" ht="12.95" customHeight="1">
      <c r="A272" s="64" t="s">
        <v>6</v>
      </c>
      <c r="B272" s="63" t="s">
        <v>527</v>
      </c>
      <c r="C272" s="63">
        <v>1</v>
      </c>
      <c r="D272" s="65" t="s">
        <v>9</v>
      </c>
      <c r="E272" s="68">
        <v>9000000</v>
      </c>
      <c r="F272" s="67">
        <f t="shared" si="5"/>
        <v>9000000</v>
      </c>
    </row>
    <row r="273" spans="1:6" s="120" customFormat="1" ht="12.95" customHeight="1">
      <c r="A273" s="64" t="s">
        <v>6</v>
      </c>
      <c r="B273" s="63" t="s">
        <v>527</v>
      </c>
      <c r="C273" s="63">
        <v>1</v>
      </c>
      <c r="D273" s="65" t="s">
        <v>9</v>
      </c>
      <c r="E273" s="68">
        <v>9000000</v>
      </c>
      <c r="F273" s="67">
        <f t="shared" si="5"/>
        <v>9000000</v>
      </c>
    </row>
    <row r="274" spans="1:6" s="120" customFormat="1" ht="12.95" customHeight="1">
      <c r="A274" s="64" t="s">
        <v>6</v>
      </c>
      <c r="B274" s="63" t="s">
        <v>527</v>
      </c>
      <c r="C274" s="63">
        <v>1</v>
      </c>
      <c r="D274" s="65" t="s">
        <v>9</v>
      </c>
      <c r="E274" s="68">
        <v>9000000</v>
      </c>
      <c r="F274" s="67">
        <f t="shared" si="5"/>
        <v>9000000</v>
      </c>
    </row>
    <row r="275" spans="1:6" s="120" customFormat="1" ht="12.95" customHeight="1">
      <c r="A275" s="64" t="s">
        <v>6</v>
      </c>
      <c r="B275" s="63" t="s">
        <v>510</v>
      </c>
      <c r="C275" s="63">
        <v>1</v>
      </c>
      <c r="D275" s="65" t="s">
        <v>9</v>
      </c>
      <c r="E275" s="68">
        <v>1800000</v>
      </c>
      <c r="F275" s="67">
        <f t="shared" si="5"/>
        <v>1800000</v>
      </c>
    </row>
    <row r="276" spans="1:6" s="120" customFormat="1" ht="12.95" customHeight="1">
      <c r="A276" s="64" t="s">
        <v>6</v>
      </c>
      <c r="B276" s="63" t="s">
        <v>510</v>
      </c>
      <c r="C276" s="63">
        <v>1</v>
      </c>
      <c r="D276" s="65" t="s">
        <v>9</v>
      </c>
      <c r="E276" s="68">
        <v>1800000</v>
      </c>
      <c r="F276" s="67">
        <f t="shared" si="5"/>
        <v>1800000</v>
      </c>
    </row>
    <row r="277" spans="1:6" s="120" customFormat="1" ht="12.95" customHeight="1">
      <c r="A277" s="64" t="s">
        <v>6</v>
      </c>
      <c r="B277" s="63" t="s">
        <v>510</v>
      </c>
      <c r="C277" s="63">
        <v>1</v>
      </c>
      <c r="D277" s="65" t="s">
        <v>9</v>
      </c>
      <c r="E277" s="68">
        <v>375000</v>
      </c>
      <c r="F277" s="67">
        <f t="shared" si="5"/>
        <v>375000</v>
      </c>
    </row>
    <row r="278" spans="1:6" s="120" customFormat="1" ht="12.95" customHeight="1">
      <c r="A278" s="64" t="s">
        <v>6</v>
      </c>
      <c r="B278" s="63" t="s">
        <v>510</v>
      </c>
      <c r="C278" s="63">
        <v>1</v>
      </c>
      <c r="D278" s="65" t="s">
        <v>9</v>
      </c>
      <c r="E278" s="68">
        <v>375000</v>
      </c>
      <c r="F278" s="67">
        <f t="shared" si="5"/>
        <v>375000</v>
      </c>
    </row>
    <row r="279" spans="1:6" s="120" customFormat="1" ht="12.95" customHeight="1">
      <c r="A279" s="64" t="s">
        <v>6</v>
      </c>
      <c r="B279" s="63" t="s">
        <v>510</v>
      </c>
      <c r="C279" s="63">
        <v>1</v>
      </c>
      <c r="D279" s="65" t="s">
        <v>9</v>
      </c>
      <c r="E279" s="68">
        <f>375000-46167</f>
        <v>328833</v>
      </c>
      <c r="F279" s="67">
        <f t="shared" si="5"/>
        <v>328833</v>
      </c>
    </row>
    <row r="280" spans="1:6" s="120" customFormat="1" ht="12.95" customHeight="1">
      <c r="A280" s="64" t="s">
        <v>6</v>
      </c>
      <c r="B280" s="63" t="s">
        <v>510</v>
      </c>
      <c r="C280" s="63">
        <v>1</v>
      </c>
      <c r="D280" s="65" t="s">
        <v>9</v>
      </c>
      <c r="E280" s="68">
        <v>375000</v>
      </c>
      <c r="F280" s="67">
        <f t="shared" si="5"/>
        <v>375000</v>
      </c>
    </row>
    <row r="281" spans="1:6" s="120" customFormat="1" ht="12.95" customHeight="1">
      <c r="A281" s="64" t="s">
        <v>6</v>
      </c>
      <c r="B281" s="63" t="s">
        <v>510</v>
      </c>
      <c r="C281" s="63">
        <v>1</v>
      </c>
      <c r="D281" s="65" t="s">
        <v>9</v>
      </c>
      <c r="E281" s="68">
        <v>1800000</v>
      </c>
      <c r="F281" s="67">
        <f t="shared" si="5"/>
        <v>1800000</v>
      </c>
    </row>
    <row r="282" spans="1:6" s="120" customFormat="1" ht="12.95" customHeight="1">
      <c r="A282" s="64" t="s">
        <v>6</v>
      </c>
      <c r="B282" s="63" t="s">
        <v>510</v>
      </c>
      <c r="C282" s="63">
        <v>1</v>
      </c>
      <c r="D282" s="65" t="s">
        <v>9</v>
      </c>
      <c r="E282" s="68">
        <v>375000</v>
      </c>
      <c r="F282" s="67">
        <f t="shared" si="5"/>
        <v>375000</v>
      </c>
    </row>
    <row r="283" spans="1:6" s="120" customFormat="1" ht="12.95" customHeight="1">
      <c r="A283" s="64" t="s">
        <v>6</v>
      </c>
      <c r="B283" s="63" t="s">
        <v>510</v>
      </c>
      <c r="C283" s="63">
        <v>1</v>
      </c>
      <c r="D283" s="65" t="s">
        <v>9</v>
      </c>
      <c r="E283" s="68">
        <v>375000</v>
      </c>
      <c r="F283" s="67">
        <f t="shared" si="5"/>
        <v>375000</v>
      </c>
    </row>
    <row r="284" spans="1:6" s="120" customFormat="1" ht="12.95" customHeight="1">
      <c r="A284" s="64" t="s">
        <v>6</v>
      </c>
      <c r="B284" s="63" t="s">
        <v>510</v>
      </c>
      <c r="C284" s="63">
        <v>1</v>
      </c>
      <c r="D284" s="65" t="s">
        <v>9</v>
      </c>
      <c r="E284" s="68">
        <v>1800000</v>
      </c>
      <c r="F284" s="67">
        <f t="shared" si="5"/>
        <v>1800000</v>
      </c>
    </row>
    <row r="285" spans="1:6" s="120" customFormat="1" ht="12.95" customHeight="1">
      <c r="A285" s="64" t="s">
        <v>6</v>
      </c>
      <c r="B285" s="63" t="s">
        <v>510</v>
      </c>
      <c r="C285" s="63">
        <v>1</v>
      </c>
      <c r="D285" s="65" t="s">
        <v>9</v>
      </c>
      <c r="E285" s="68">
        <v>2100000</v>
      </c>
      <c r="F285" s="67">
        <f t="shared" si="5"/>
        <v>2100000</v>
      </c>
    </row>
    <row r="286" spans="1:6" s="120" customFormat="1" ht="12.95" customHeight="1">
      <c r="A286" s="64" t="s">
        <v>6</v>
      </c>
      <c r="B286" s="63" t="s">
        <v>510</v>
      </c>
      <c r="C286" s="63">
        <v>1</v>
      </c>
      <c r="D286" s="65" t="s">
        <v>9</v>
      </c>
      <c r="E286" s="68">
        <v>525000</v>
      </c>
      <c r="F286" s="67">
        <f t="shared" si="5"/>
        <v>525000</v>
      </c>
    </row>
    <row r="287" spans="1:6" s="120" customFormat="1" ht="12.95" customHeight="1">
      <c r="A287" s="64" t="s">
        <v>6</v>
      </c>
      <c r="B287" s="63" t="s">
        <v>510</v>
      </c>
      <c r="C287" s="63">
        <v>1</v>
      </c>
      <c r="D287" s="65" t="s">
        <v>9</v>
      </c>
      <c r="E287" s="68">
        <f>1800000-34833</f>
        <v>1765167</v>
      </c>
      <c r="F287" s="67">
        <f t="shared" si="5"/>
        <v>1765167</v>
      </c>
    </row>
    <row r="288" spans="1:6" s="120" customFormat="1" ht="12.95" customHeight="1">
      <c r="A288" s="64" t="s">
        <v>6</v>
      </c>
      <c r="B288" s="63" t="s">
        <v>510</v>
      </c>
      <c r="C288" s="63">
        <v>1</v>
      </c>
      <c r="D288" s="65" t="s">
        <v>9</v>
      </c>
      <c r="E288" s="68">
        <v>375000</v>
      </c>
      <c r="F288" s="67">
        <f t="shared" si="5"/>
        <v>375000</v>
      </c>
    </row>
    <row r="289" spans="1:6" s="120" customFormat="1" ht="12.95" customHeight="1">
      <c r="A289" s="64" t="s">
        <v>6</v>
      </c>
      <c r="B289" s="63" t="s">
        <v>510</v>
      </c>
      <c r="C289" s="63">
        <v>1</v>
      </c>
      <c r="D289" s="65" t="s">
        <v>9</v>
      </c>
      <c r="E289" s="68">
        <v>1800000</v>
      </c>
      <c r="F289" s="67">
        <f t="shared" si="5"/>
        <v>1800000</v>
      </c>
    </row>
    <row r="290" spans="1:6" s="120" customFormat="1" ht="12.95" customHeight="1">
      <c r="A290" s="64" t="s">
        <v>6</v>
      </c>
      <c r="B290" s="63" t="s">
        <v>510</v>
      </c>
      <c r="C290" s="63">
        <v>1</v>
      </c>
      <c r="D290" s="65" t="s">
        <v>9</v>
      </c>
      <c r="E290" s="68">
        <v>1800000</v>
      </c>
      <c r="F290" s="67">
        <f t="shared" si="5"/>
        <v>1800000</v>
      </c>
    </row>
    <row r="291" spans="1:6" s="120" customFormat="1" ht="12.95" customHeight="1">
      <c r="A291" s="64" t="s">
        <v>6</v>
      </c>
      <c r="B291" s="63" t="s">
        <v>510</v>
      </c>
      <c r="C291" s="63">
        <v>1</v>
      </c>
      <c r="D291" s="65" t="s">
        <v>9</v>
      </c>
      <c r="E291" s="68">
        <v>375000</v>
      </c>
      <c r="F291" s="67">
        <f t="shared" si="5"/>
        <v>375000</v>
      </c>
    </row>
    <row r="292" spans="1:6" s="120" customFormat="1" ht="12.95" customHeight="1">
      <c r="A292" s="64" t="s">
        <v>6</v>
      </c>
      <c r="B292" s="63" t="s">
        <v>510</v>
      </c>
      <c r="C292" s="63">
        <v>1</v>
      </c>
      <c r="D292" s="65" t="s">
        <v>9</v>
      </c>
      <c r="E292" s="68">
        <v>1800000</v>
      </c>
      <c r="F292" s="67">
        <f t="shared" si="5"/>
        <v>1800000</v>
      </c>
    </row>
    <row r="293" spans="1:6" s="120" customFormat="1" ht="12.95" customHeight="1">
      <c r="A293" s="64" t="s">
        <v>6</v>
      </c>
      <c r="B293" s="63" t="s">
        <v>510</v>
      </c>
      <c r="C293" s="63">
        <v>1</v>
      </c>
      <c r="D293" s="65" t="s">
        <v>9</v>
      </c>
      <c r="E293" s="68">
        <v>1800000</v>
      </c>
      <c r="F293" s="67">
        <f t="shared" si="5"/>
        <v>1800000</v>
      </c>
    </row>
    <row r="294" spans="1:6" s="120" customFormat="1" ht="12.95" customHeight="1">
      <c r="A294" s="64" t="s">
        <v>6</v>
      </c>
      <c r="B294" s="63" t="s">
        <v>510</v>
      </c>
      <c r="C294" s="63">
        <v>1</v>
      </c>
      <c r="D294" s="65" t="s">
        <v>9</v>
      </c>
      <c r="E294" s="68">
        <f>1800000-69667</f>
        <v>1730333</v>
      </c>
      <c r="F294" s="67">
        <f t="shared" si="5"/>
        <v>1730333</v>
      </c>
    </row>
    <row r="295" spans="1:6" s="120" customFormat="1" ht="12.95" customHeight="1">
      <c r="A295" s="64" t="s">
        <v>6</v>
      </c>
      <c r="B295" s="63" t="s">
        <v>510</v>
      </c>
      <c r="C295" s="63">
        <v>1</v>
      </c>
      <c r="D295" s="65" t="s">
        <v>9</v>
      </c>
      <c r="E295" s="68">
        <v>375000</v>
      </c>
      <c r="F295" s="67">
        <f t="shared" si="5"/>
        <v>375000</v>
      </c>
    </row>
    <row r="296" spans="1:6" s="120" customFormat="1" ht="12.95" customHeight="1">
      <c r="A296" s="64" t="s">
        <v>6</v>
      </c>
      <c r="B296" s="63" t="s">
        <v>510</v>
      </c>
      <c r="C296" s="63">
        <v>1</v>
      </c>
      <c r="D296" s="65" t="s">
        <v>9</v>
      </c>
      <c r="E296" s="68">
        <v>375000</v>
      </c>
      <c r="F296" s="67">
        <f t="shared" si="5"/>
        <v>375000</v>
      </c>
    </row>
    <row r="297" spans="1:6" s="120" customFormat="1" ht="12.95" customHeight="1">
      <c r="A297" s="64" t="s">
        <v>6</v>
      </c>
      <c r="B297" s="63" t="s">
        <v>510</v>
      </c>
      <c r="C297" s="63">
        <v>1</v>
      </c>
      <c r="D297" s="65" t="s">
        <v>9</v>
      </c>
      <c r="E297" s="68">
        <v>2100000</v>
      </c>
      <c r="F297" s="67">
        <f t="shared" si="5"/>
        <v>2100000</v>
      </c>
    </row>
    <row r="298" spans="1:6" s="120" customFormat="1" ht="12.95" customHeight="1">
      <c r="A298" s="64" t="s">
        <v>6</v>
      </c>
      <c r="B298" s="63" t="s">
        <v>510</v>
      </c>
      <c r="C298" s="63">
        <v>1</v>
      </c>
      <c r="D298" s="65" t="s">
        <v>9</v>
      </c>
      <c r="E298" s="68">
        <v>375000</v>
      </c>
      <c r="F298" s="67">
        <f t="shared" si="5"/>
        <v>375000</v>
      </c>
    </row>
    <row r="299" spans="1:6" s="120" customFormat="1" ht="12.95" customHeight="1">
      <c r="A299" s="64" t="s">
        <v>6</v>
      </c>
      <c r="B299" s="63" t="s">
        <v>510</v>
      </c>
      <c r="C299" s="63">
        <v>1</v>
      </c>
      <c r="D299" s="65" t="s">
        <v>9</v>
      </c>
      <c r="E299" s="68">
        <v>375000</v>
      </c>
      <c r="F299" s="67">
        <f t="shared" si="5"/>
        <v>375000</v>
      </c>
    </row>
    <row r="300" spans="1:6" s="120" customFormat="1" ht="12.95" customHeight="1">
      <c r="A300" s="64" t="s">
        <v>6</v>
      </c>
      <c r="B300" s="63" t="s">
        <v>510</v>
      </c>
      <c r="C300" s="63">
        <v>1</v>
      </c>
      <c r="D300" s="65" t="s">
        <v>9</v>
      </c>
      <c r="E300" s="68">
        <f>1800000-34833</f>
        <v>1765167</v>
      </c>
      <c r="F300" s="67">
        <f t="shared" si="5"/>
        <v>1765167</v>
      </c>
    </row>
    <row r="301" spans="1:6" s="120" customFormat="1" ht="12.95" customHeight="1">
      <c r="A301" s="64" t="s">
        <v>6</v>
      </c>
      <c r="B301" s="63" t="s">
        <v>510</v>
      </c>
      <c r="C301" s="63">
        <v>1</v>
      </c>
      <c r="D301" s="65" t="s">
        <v>9</v>
      </c>
      <c r="E301" s="68">
        <v>525000</v>
      </c>
      <c r="F301" s="67">
        <f t="shared" si="5"/>
        <v>525000</v>
      </c>
    </row>
    <row r="302" spans="1:6" s="120" customFormat="1" ht="12.95" customHeight="1">
      <c r="A302" s="64" t="s">
        <v>6</v>
      </c>
      <c r="B302" s="98" t="s">
        <v>576</v>
      </c>
      <c r="C302" s="63">
        <v>1</v>
      </c>
      <c r="D302" s="65" t="s">
        <v>9</v>
      </c>
      <c r="E302" s="68">
        <v>360000</v>
      </c>
      <c r="F302" s="67">
        <f t="shared" si="5"/>
        <v>360000</v>
      </c>
    </row>
    <row r="303" spans="1:6" s="120" customFormat="1" ht="12.95" customHeight="1">
      <c r="A303" s="64" t="s">
        <v>6</v>
      </c>
      <c r="B303" s="63" t="s">
        <v>527</v>
      </c>
      <c r="C303" s="63">
        <v>1</v>
      </c>
      <c r="D303" s="65" t="s">
        <v>9</v>
      </c>
      <c r="E303" s="68">
        <v>9450000</v>
      </c>
      <c r="F303" s="67">
        <f t="shared" si="5"/>
        <v>9450000</v>
      </c>
    </row>
    <row r="304" spans="1:6" s="120" customFormat="1" ht="12.95" customHeight="1">
      <c r="A304" s="64" t="s">
        <v>6</v>
      </c>
      <c r="B304" s="63" t="s">
        <v>527</v>
      </c>
      <c r="C304" s="63">
        <v>1</v>
      </c>
      <c r="D304" s="65" t="s">
        <v>9</v>
      </c>
      <c r="E304" s="68">
        <v>5400000</v>
      </c>
      <c r="F304" s="67">
        <f t="shared" si="5"/>
        <v>5400000</v>
      </c>
    </row>
    <row r="305" spans="1:6" s="120" customFormat="1" ht="12.95" customHeight="1">
      <c r="A305" s="64" t="s">
        <v>6</v>
      </c>
      <c r="B305" s="63" t="s">
        <v>527</v>
      </c>
      <c r="C305" s="63">
        <v>1</v>
      </c>
      <c r="D305" s="65" t="s">
        <v>9</v>
      </c>
      <c r="E305" s="68">
        <v>2250000</v>
      </c>
      <c r="F305" s="67">
        <f t="shared" si="5"/>
        <v>2250000</v>
      </c>
    </row>
    <row r="306" spans="1:6" s="120" customFormat="1" ht="12.95" customHeight="1">
      <c r="A306" s="64" t="s">
        <v>6</v>
      </c>
      <c r="B306" s="63" t="s">
        <v>527</v>
      </c>
      <c r="C306" s="63">
        <v>1</v>
      </c>
      <c r="D306" s="65" t="s">
        <v>9</v>
      </c>
      <c r="E306" s="68">
        <v>4500000</v>
      </c>
      <c r="F306" s="67">
        <f t="shared" si="5"/>
        <v>4500000</v>
      </c>
    </row>
    <row r="307" spans="1:6" s="120" customFormat="1" ht="12.95" customHeight="1">
      <c r="A307" s="64" t="s">
        <v>6</v>
      </c>
      <c r="B307" s="63" t="s">
        <v>527</v>
      </c>
      <c r="C307" s="63">
        <v>1</v>
      </c>
      <c r="D307" s="65" t="s">
        <v>9</v>
      </c>
      <c r="E307" s="68">
        <v>6300000</v>
      </c>
      <c r="F307" s="67">
        <f t="shared" si="5"/>
        <v>6300000</v>
      </c>
    </row>
    <row r="308" spans="1:6" s="120" customFormat="1" ht="12.95" customHeight="1">
      <c r="A308" s="64" t="s">
        <v>6</v>
      </c>
      <c r="B308" s="63" t="s">
        <v>527</v>
      </c>
      <c r="C308" s="63">
        <v>1</v>
      </c>
      <c r="D308" s="65" t="s">
        <v>9</v>
      </c>
      <c r="E308" s="68">
        <v>2250000</v>
      </c>
      <c r="F308" s="67">
        <f t="shared" si="5"/>
        <v>2250000</v>
      </c>
    </row>
    <row r="309" spans="1:6" s="120" customFormat="1" ht="12.95" customHeight="1">
      <c r="A309" s="64" t="s">
        <v>6</v>
      </c>
      <c r="B309" s="63" t="s">
        <v>527</v>
      </c>
      <c r="C309" s="63">
        <v>1</v>
      </c>
      <c r="D309" s="65" t="s">
        <v>9</v>
      </c>
      <c r="E309" s="68">
        <v>3150000</v>
      </c>
      <c r="F309" s="67">
        <f t="shared" si="5"/>
        <v>3150000</v>
      </c>
    </row>
    <row r="310" spans="1:6" s="120" customFormat="1" ht="12.95" customHeight="1">
      <c r="A310" s="64" t="s">
        <v>6</v>
      </c>
      <c r="B310" s="63" t="s">
        <v>527</v>
      </c>
      <c r="C310" s="63">
        <v>1</v>
      </c>
      <c r="D310" s="65" t="s">
        <v>9</v>
      </c>
      <c r="E310" s="68">
        <v>5400000</v>
      </c>
      <c r="F310" s="67">
        <f t="shared" si="5"/>
        <v>5400000</v>
      </c>
    </row>
    <row r="311" spans="1:6" s="120" customFormat="1" ht="12.95" customHeight="1">
      <c r="A311" s="64" t="s">
        <v>6</v>
      </c>
      <c r="B311" s="63" t="s">
        <v>527</v>
      </c>
      <c r="C311" s="63">
        <v>1</v>
      </c>
      <c r="D311" s="65" t="s">
        <v>9</v>
      </c>
      <c r="E311" s="68">
        <v>3900000</v>
      </c>
      <c r="F311" s="67">
        <f t="shared" si="5"/>
        <v>3900000</v>
      </c>
    </row>
    <row r="312" spans="1:6" s="120" customFormat="1" ht="12.95" customHeight="1">
      <c r="A312" s="64" t="s">
        <v>6</v>
      </c>
      <c r="B312" s="63" t="s">
        <v>527</v>
      </c>
      <c r="C312" s="63">
        <v>1</v>
      </c>
      <c r="D312" s="65" t="s">
        <v>9</v>
      </c>
      <c r="E312" s="68">
        <v>3150000</v>
      </c>
      <c r="F312" s="67">
        <f t="shared" si="5"/>
        <v>3150000</v>
      </c>
    </row>
    <row r="313" spans="1:6" s="120" customFormat="1" ht="12.95" customHeight="1">
      <c r="A313" s="64" t="s">
        <v>6</v>
      </c>
      <c r="B313" s="63" t="s">
        <v>527</v>
      </c>
      <c r="C313" s="63">
        <v>1</v>
      </c>
      <c r="D313" s="65" t="s">
        <v>9</v>
      </c>
      <c r="E313" s="68">
        <v>3150000</v>
      </c>
      <c r="F313" s="67">
        <f t="shared" si="5"/>
        <v>3150000</v>
      </c>
    </row>
    <row r="314" spans="1:6" s="120" customFormat="1" ht="12.95" customHeight="1">
      <c r="A314" s="64" t="s">
        <v>6</v>
      </c>
      <c r="B314" s="63" t="s">
        <v>527</v>
      </c>
      <c r="C314" s="63">
        <v>1</v>
      </c>
      <c r="D314" s="65" t="s">
        <v>9</v>
      </c>
      <c r="E314" s="68">
        <v>3150000</v>
      </c>
      <c r="F314" s="67">
        <f t="shared" si="5"/>
        <v>3150000</v>
      </c>
    </row>
    <row r="315" spans="1:6" s="120" customFormat="1" ht="12.95" customHeight="1">
      <c r="A315" s="64" t="s">
        <v>6</v>
      </c>
      <c r="B315" s="63" t="s">
        <v>527</v>
      </c>
      <c r="C315" s="63">
        <v>1</v>
      </c>
      <c r="D315" s="65" t="s">
        <v>9</v>
      </c>
      <c r="E315" s="68">
        <v>6300000</v>
      </c>
      <c r="F315" s="67">
        <f t="shared" si="5"/>
        <v>6300000</v>
      </c>
    </row>
    <row r="316" spans="1:6" s="120" customFormat="1" ht="12.95" customHeight="1">
      <c r="A316" s="64" t="s">
        <v>6</v>
      </c>
      <c r="B316" s="63" t="s">
        <v>527</v>
      </c>
      <c r="C316" s="63">
        <v>1</v>
      </c>
      <c r="D316" s="65" t="s">
        <v>9</v>
      </c>
      <c r="E316" s="68">
        <v>5400000</v>
      </c>
      <c r="F316" s="67">
        <f t="shared" si="5"/>
        <v>5400000</v>
      </c>
    </row>
    <row r="317" spans="1:6" s="120" customFormat="1" ht="12.95" customHeight="1">
      <c r="A317" s="64" t="s">
        <v>6</v>
      </c>
      <c r="B317" s="63" t="s">
        <v>527</v>
      </c>
      <c r="C317" s="63">
        <v>1</v>
      </c>
      <c r="D317" s="65" t="s">
        <v>9</v>
      </c>
      <c r="E317" s="68">
        <v>6300000</v>
      </c>
      <c r="F317" s="67">
        <f t="shared" si="5"/>
        <v>6300000</v>
      </c>
    </row>
    <row r="318" spans="1:6" s="120" customFormat="1" ht="12.95" customHeight="1">
      <c r="A318" s="64" t="s">
        <v>6</v>
      </c>
      <c r="B318" s="63" t="s">
        <v>527</v>
      </c>
      <c r="C318" s="63">
        <v>1</v>
      </c>
      <c r="D318" s="65" t="s">
        <v>9</v>
      </c>
      <c r="E318" s="68">
        <v>5100000</v>
      </c>
      <c r="F318" s="67">
        <f t="shared" si="5"/>
        <v>5100000</v>
      </c>
    </row>
    <row r="319" spans="1:6" s="120" customFormat="1" ht="12.95" customHeight="1">
      <c r="A319" s="64" t="s">
        <v>6</v>
      </c>
      <c r="B319" s="63" t="s">
        <v>527</v>
      </c>
      <c r="C319" s="63">
        <v>1</v>
      </c>
      <c r="D319" s="65" t="s">
        <v>9</v>
      </c>
      <c r="E319" s="68">
        <v>6300000</v>
      </c>
      <c r="F319" s="67">
        <f t="shared" si="5"/>
        <v>6300000</v>
      </c>
    </row>
    <row r="320" spans="1:6" s="120" customFormat="1" ht="12.95" customHeight="1">
      <c r="A320" s="64" t="s">
        <v>6</v>
      </c>
      <c r="B320" s="63" t="s">
        <v>527</v>
      </c>
      <c r="C320" s="63">
        <v>1</v>
      </c>
      <c r="D320" s="65" t="s">
        <v>9</v>
      </c>
      <c r="E320" s="68">
        <v>3150000</v>
      </c>
      <c r="F320" s="67">
        <f t="shared" si="5"/>
        <v>3150000</v>
      </c>
    </row>
    <row r="321" spans="1:6" s="120" customFormat="1" ht="12.95" customHeight="1">
      <c r="A321" s="64" t="s">
        <v>6</v>
      </c>
      <c r="B321" s="63" t="s">
        <v>527</v>
      </c>
      <c r="C321" s="63">
        <v>1</v>
      </c>
      <c r="D321" s="65" t="s">
        <v>9</v>
      </c>
      <c r="E321" s="68">
        <v>6300000</v>
      </c>
      <c r="F321" s="67">
        <f t="shared" si="5"/>
        <v>6300000</v>
      </c>
    </row>
    <row r="322" spans="1:6" s="120" customFormat="1" ht="12.95" customHeight="1">
      <c r="A322" s="64" t="s">
        <v>6</v>
      </c>
      <c r="B322" s="63" t="s">
        <v>527</v>
      </c>
      <c r="C322" s="63">
        <v>1</v>
      </c>
      <c r="D322" s="65" t="s">
        <v>9</v>
      </c>
      <c r="E322" s="68">
        <v>3150000</v>
      </c>
      <c r="F322" s="67">
        <f t="shared" si="5"/>
        <v>3150000</v>
      </c>
    </row>
    <row r="323" spans="1:6" s="120" customFormat="1" ht="12.95" customHeight="1">
      <c r="A323" s="64" t="s">
        <v>6</v>
      </c>
      <c r="B323" s="63" t="s">
        <v>527</v>
      </c>
      <c r="C323" s="63">
        <v>1</v>
      </c>
      <c r="D323" s="65" t="s">
        <v>9</v>
      </c>
      <c r="E323" s="68">
        <v>6300000</v>
      </c>
      <c r="F323" s="67">
        <f t="shared" si="5"/>
        <v>6300000</v>
      </c>
    </row>
    <row r="324" spans="1:6" s="120" customFormat="1" ht="12.95" customHeight="1">
      <c r="A324" s="64" t="s">
        <v>6</v>
      </c>
      <c r="B324" s="63" t="s">
        <v>527</v>
      </c>
      <c r="C324" s="63">
        <v>1</v>
      </c>
      <c r="D324" s="65" t="s">
        <v>9</v>
      </c>
      <c r="E324" s="68">
        <v>6300000</v>
      </c>
      <c r="F324" s="67">
        <f t="shared" si="5"/>
        <v>6300000</v>
      </c>
    </row>
    <row r="325" spans="1:6" s="120" customFormat="1" ht="12.95" customHeight="1">
      <c r="A325" s="64" t="s">
        <v>6</v>
      </c>
      <c r="B325" s="63" t="s">
        <v>527</v>
      </c>
      <c r="C325" s="63">
        <v>1</v>
      </c>
      <c r="D325" s="65" t="s">
        <v>9</v>
      </c>
      <c r="E325" s="68">
        <v>3150000</v>
      </c>
      <c r="F325" s="67">
        <f t="shared" si="5"/>
        <v>3150000</v>
      </c>
    </row>
    <row r="326" spans="1:6" s="120" customFormat="1" ht="12.95" customHeight="1">
      <c r="A326" s="64" t="s">
        <v>6</v>
      </c>
      <c r="B326" s="63" t="s">
        <v>527</v>
      </c>
      <c r="C326" s="63">
        <v>1</v>
      </c>
      <c r="D326" s="65" t="s">
        <v>9</v>
      </c>
      <c r="E326" s="68">
        <v>6300000</v>
      </c>
      <c r="F326" s="67">
        <f t="shared" si="5"/>
        <v>6300000</v>
      </c>
    </row>
    <row r="327" spans="1:6" s="120" customFormat="1" ht="12.95" customHeight="1">
      <c r="A327" s="64" t="s">
        <v>6</v>
      </c>
      <c r="B327" s="63" t="s">
        <v>527</v>
      </c>
      <c r="C327" s="63">
        <v>1</v>
      </c>
      <c r="D327" s="65" t="s">
        <v>9</v>
      </c>
      <c r="E327" s="68">
        <v>5400000</v>
      </c>
      <c r="F327" s="67">
        <f t="shared" ref="F327:F390" si="6">+E327*C327</f>
        <v>5400000</v>
      </c>
    </row>
    <row r="328" spans="1:6" s="120" customFormat="1" ht="12.95" customHeight="1">
      <c r="A328" s="64" t="s">
        <v>6</v>
      </c>
      <c r="B328" s="63" t="s">
        <v>527</v>
      </c>
      <c r="C328" s="63">
        <v>1</v>
      </c>
      <c r="D328" s="65" t="s">
        <v>9</v>
      </c>
      <c r="E328" s="68">
        <v>6300000</v>
      </c>
      <c r="F328" s="67">
        <f t="shared" si="6"/>
        <v>6300000</v>
      </c>
    </row>
    <row r="329" spans="1:6" s="120" customFormat="1" ht="12.95" customHeight="1">
      <c r="A329" s="64" t="s">
        <v>6</v>
      </c>
      <c r="B329" s="63" t="s">
        <v>232</v>
      </c>
      <c r="C329" s="63">
        <v>1</v>
      </c>
      <c r="D329" s="65" t="s">
        <v>9</v>
      </c>
      <c r="E329" s="68">
        <v>1500000</v>
      </c>
      <c r="F329" s="67">
        <f t="shared" si="6"/>
        <v>1500000</v>
      </c>
    </row>
    <row r="330" spans="1:6" s="120" customFormat="1" ht="12.95" customHeight="1">
      <c r="A330" s="64" t="s">
        <v>6</v>
      </c>
      <c r="B330" s="63" t="s">
        <v>527</v>
      </c>
      <c r="C330" s="63">
        <v>1</v>
      </c>
      <c r="D330" s="65" t="s">
        <v>9</v>
      </c>
      <c r="E330" s="68">
        <v>3150000</v>
      </c>
      <c r="F330" s="67">
        <f t="shared" si="6"/>
        <v>3150000</v>
      </c>
    </row>
    <row r="331" spans="1:6" s="120" customFormat="1" ht="12.95" customHeight="1">
      <c r="A331" s="64" t="s">
        <v>6</v>
      </c>
      <c r="B331" s="63" t="s">
        <v>527</v>
      </c>
      <c r="C331" s="63">
        <v>1</v>
      </c>
      <c r="D331" s="65" t="s">
        <v>9</v>
      </c>
      <c r="E331" s="68">
        <v>5400000</v>
      </c>
      <c r="F331" s="67">
        <f t="shared" si="6"/>
        <v>5400000</v>
      </c>
    </row>
    <row r="332" spans="1:6" s="120" customFormat="1" ht="12.95" customHeight="1">
      <c r="A332" s="64" t="s">
        <v>6</v>
      </c>
      <c r="B332" s="63" t="s">
        <v>527</v>
      </c>
      <c r="C332" s="63">
        <v>1</v>
      </c>
      <c r="D332" s="65" t="s">
        <v>9</v>
      </c>
      <c r="E332" s="68">
        <v>6300000</v>
      </c>
      <c r="F332" s="67">
        <f t="shared" si="6"/>
        <v>6300000</v>
      </c>
    </row>
    <row r="333" spans="1:6" s="120" customFormat="1" ht="12.95" customHeight="1">
      <c r="A333" s="64" t="s">
        <v>6</v>
      </c>
      <c r="B333" s="63" t="s">
        <v>527</v>
      </c>
      <c r="C333" s="63">
        <v>1</v>
      </c>
      <c r="D333" s="65" t="s">
        <v>9</v>
      </c>
      <c r="E333" s="68">
        <v>6300000</v>
      </c>
      <c r="F333" s="67">
        <f t="shared" si="6"/>
        <v>6300000</v>
      </c>
    </row>
    <row r="334" spans="1:6" s="120" customFormat="1" ht="12.95" customHeight="1">
      <c r="A334" s="64" t="s">
        <v>6</v>
      </c>
      <c r="B334" s="63" t="s">
        <v>527</v>
      </c>
      <c r="C334" s="63">
        <v>1</v>
      </c>
      <c r="D334" s="65" t="s">
        <v>9</v>
      </c>
      <c r="E334" s="68">
        <v>6300000</v>
      </c>
      <c r="F334" s="67">
        <f t="shared" si="6"/>
        <v>6300000</v>
      </c>
    </row>
    <row r="335" spans="1:6" s="120" customFormat="1" ht="12.95" customHeight="1">
      <c r="A335" s="64" t="s">
        <v>6</v>
      </c>
      <c r="B335" s="63" t="s">
        <v>527</v>
      </c>
      <c r="C335" s="63">
        <v>1</v>
      </c>
      <c r="D335" s="65" t="s">
        <v>9</v>
      </c>
      <c r="E335" s="68">
        <v>3150000</v>
      </c>
      <c r="F335" s="67">
        <f t="shared" si="6"/>
        <v>3150000</v>
      </c>
    </row>
    <row r="336" spans="1:6" s="120" customFormat="1" ht="12.95" customHeight="1">
      <c r="A336" s="64" t="s">
        <v>6</v>
      </c>
      <c r="B336" s="63" t="s">
        <v>527</v>
      </c>
      <c r="C336" s="63">
        <v>1</v>
      </c>
      <c r="D336" s="65" t="s">
        <v>9</v>
      </c>
      <c r="E336" s="68">
        <v>6300000</v>
      </c>
      <c r="F336" s="67">
        <f t="shared" si="6"/>
        <v>6300000</v>
      </c>
    </row>
    <row r="337" spans="1:6" s="120" customFormat="1" ht="12.95" customHeight="1">
      <c r="A337" s="64" t="s">
        <v>6</v>
      </c>
      <c r="B337" s="63" t="s">
        <v>527</v>
      </c>
      <c r="C337" s="63">
        <v>1</v>
      </c>
      <c r="D337" s="65" t="s">
        <v>9</v>
      </c>
      <c r="E337" s="68">
        <v>6300000</v>
      </c>
      <c r="F337" s="67">
        <f t="shared" si="6"/>
        <v>6300000</v>
      </c>
    </row>
    <row r="338" spans="1:6" s="120" customFormat="1" ht="12.95" customHeight="1">
      <c r="A338" s="64" t="s">
        <v>6</v>
      </c>
      <c r="B338" s="63" t="s">
        <v>527</v>
      </c>
      <c r="C338" s="63">
        <v>1</v>
      </c>
      <c r="D338" s="65" t="s">
        <v>9</v>
      </c>
      <c r="E338" s="68">
        <v>6300000</v>
      </c>
      <c r="F338" s="67">
        <f t="shared" si="6"/>
        <v>6300000</v>
      </c>
    </row>
    <row r="339" spans="1:6" s="120" customFormat="1" ht="12.95" customHeight="1">
      <c r="A339" s="64" t="s">
        <v>6</v>
      </c>
      <c r="B339" s="63" t="s">
        <v>527</v>
      </c>
      <c r="C339" s="63">
        <v>1</v>
      </c>
      <c r="D339" s="65" t="s">
        <v>9</v>
      </c>
      <c r="E339" s="68">
        <v>3150000</v>
      </c>
      <c r="F339" s="67">
        <f t="shared" si="6"/>
        <v>3150000</v>
      </c>
    </row>
    <row r="340" spans="1:6" s="120" customFormat="1" ht="12.95" customHeight="1">
      <c r="A340" s="64" t="s">
        <v>6</v>
      </c>
      <c r="B340" s="63" t="s">
        <v>527</v>
      </c>
      <c r="C340" s="63">
        <v>1</v>
      </c>
      <c r="D340" s="65" t="s">
        <v>9</v>
      </c>
      <c r="E340" s="68">
        <v>6076500</v>
      </c>
      <c r="F340" s="67">
        <f t="shared" si="6"/>
        <v>6076500</v>
      </c>
    </row>
    <row r="341" spans="1:6" s="120" customFormat="1" ht="12.95" customHeight="1">
      <c r="A341" s="64" t="s">
        <v>6</v>
      </c>
      <c r="B341" s="63" t="s">
        <v>527</v>
      </c>
      <c r="C341" s="63">
        <v>1</v>
      </c>
      <c r="D341" s="65" t="s">
        <v>9</v>
      </c>
      <c r="E341" s="68">
        <v>6300000</v>
      </c>
      <c r="F341" s="67">
        <f t="shared" si="6"/>
        <v>6300000</v>
      </c>
    </row>
    <row r="342" spans="1:6" s="120" customFormat="1" ht="12.95" customHeight="1">
      <c r="A342" s="64" t="s">
        <v>6</v>
      </c>
      <c r="B342" s="63" t="s">
        <v>527</v>
      </c>
      <c r="C342" s="63">
        <v>1</v>
      </c>
      <c r="D342" s="65" t="s">
        <v>9</v>
      </c>
      <c r="E342" s="68">
        <v>2250000</v>
      </c>
      <c r="F342" s="67">
        <f t="shared" si="6"/>
        <v>2250000</v>
      </c>
    </row>
    <row r="343" spans="1:6" s="120" customFormat="1" ht="12.95" customHeight="1">
      <c r="A343" s="64" t="s">
        <v>6</v>
      </c>
      <c r="B343" s="63" t="s">
        <v>527</v>
      </c>
      <c r="C343" s="63">
        <v>1</v>
      </c>
      <c r="D343" s="65" t="s">
        <v>9</v>
      </c>
      <c r="E343" s="68">
        <v>2250000</v>
      </c>
      <c r="F343" s="67">
        <f t="shared" si="6"/>
        <v>2250000</v>
      </c>
    </row>
    <row r="344" spans="1:6" s="120" customFormat="1" ht="12.95" customHeight="1">
      <c r="A344" s="64" t="s">
        <v>6</v>
      </c>
      <c r="B344" s="63" t="s">
        <v>527</v>
      </c>
      <c r="C344" s="63">
        <v>1</v>
      </c>
      <c r="D344" s="65" t="s">
        <v>9</v>
      </c>
      <c r="E344" s="68">
        <v>2700000</v>
      </c>
      <c r="F344" s="67">
        <f t="shared" si="6"/>
        <v>2700000</v>
      </c>
    </row>
    <row r="345" spans="1:6" s="120" customFormat="1" ht="12.95" customHeight="1">
      <c r="A345" s="64" t="s">
        <v>6</v>
      </c>
      <c r="B345" s="63" t="s">
        <v>527</v>
      </c>
      <c r="C345" s="63">
        <v>1</v>
      </c>
      <c r="D345" s="65" t="s">
        <v>9</v>
      </c>
      <c r="E345" s="68">
        <v>12600000</v>
      </c>
      <c r="F345" s="67">
        <f t="shared" si="6"/>
        <v>12600000</v>
      </c>
    </row>
    <row r="346" spans="1:6" s="120" customFormat="1" ht="12.95" customHeight="1">
      <c r="A346" s="64" t="s">
        <v>6</v>
      </c>
      <c r="B346" s="63" t="s">
        <v>527</v>
      </c>
      <c r="C346" s="63">
        <v>1</v>
      </c>
      <c r="D346" s="65" t="s">
        <v>9</v>
      </c>
      <c r="E346" s="68">
        <v>9450000</v>
      </c>
      <c r="F346" s="67">
        <f t="shared" si="6"/>
        <v>9450000</v>
      </c>
    </row>
    <row r="347" spans="1:6" s="120" customFormat="1" ht="12.95" customHeight="1">
      <c r="A347" s="64" t="s">
        <v>6</v>
      </c>
      <c r="B347" s="63" t="s">
        <v>527</v>
      </c>
      <c r="C347" s="63">
        <v>1</v>
      </c>
      <c r="D347" s="65" t="s">
        <v>9</v>
      </c>
      <c r="E347" s="68">
        <v>3150000</v>
      </c>
      <c r="F347" s="67">
        <f t="shared" si="6"/>
        <v>3150000</v>
      </c>
    </row>
    <row r="348" spans="1:6" s="120" customFormat="1" ht="12.95" customHeight="1">
      <c r="A348" s="64" t="s">
        <v>6</v>
      </c>
      <c r="B348" s="63" t="s">
        <v>527</v>
      </c>
      <c r="C348" s="63">
        <v>1</v>
      </c>
      <c r="D348" s="65" t="s">
        <v>9</v>
      </c>
      <c r="E348" s="68">
        <v>2250000</v>
      </c>
      <c r="F348" s="67">
        <f t="shared" si="6"/>
        <v>2250000</v>
      </c>
    </row>
    <row r="349" spans="1:6" s="120" customFormat="1" ht="12.95" customHeight="1">
      <c r="A349" s="64" t="s">
        <v>6</v>
      </c>
      <c r="B349" s="63" t="s">
        <v>527</v>
      </c>
      <c r="C349" s="63">
        <v>1</v>
      </c>
      <c r="D349" s="65" t="s">
        <v>9</v>
      </c>
      <c r="E349" s="68">
        <v>2700000</v>
      </c>
      <c r="F349" s="67">
        <f t="shared" si="6"/>
        <v>2700000</v>
      </c>
    </row>
    <row r="350" spans="1:6" s="120" customFormat="1" ht="12.95" customHeight="1">
      <c r="A350" s="64" t="s">
        <v>6</v>
      </c>
      <c r="B350" s="63" t="s">
        <v>527</v>
      </c>
      <c r="C350" s="63">
        <v>1</v>
      </c>
      <c r="D350" s="65" t="s">
        <v>9</v>
      </c>
      <c r="E350" s="68">
        <v>4500000</v>
      </c>
      <c r="F350" s="67">
        <f t="shared" si="6"/>
        <v>4500000</v>
      </c>
    </row>
    <row r="351" spans="1:6" s="120" customFormat="1" ht="12.95" customHeight="1">
      <c r="A351" s="64" t="s">
        <v>6</v>
      </c>
      <c r="B351" s="63" t="s">
        <v>527</v>
      </c>
      <c r="C351" s="63">
        <v>1</v>
      </c>
      <c r="D351" s="65" t="s">
        <v>9</v>
      </c>
      <c r="E351" s="68">
        <v>5400000</v>
      </c>
      <c r="F351" s="67">
        <f t="shared" si="6"/>
        <v>5400000</v>
      </c>
    </row>
    <row r="352" spans="1:6" s="120" customFormat="1" ht="12.95" customHeight="1">
      <c r="A352" s="64" t="s">
        <v>6</v>
      </c>
      <c r="B352" s="63" t="s">
        <v>527</v>
      </c>
      <c r="C352" s="63">
        <v>1</v>
      </c>
      <c r="D352" s="65" t="s">
        <v>9</v>
      </c>
      <c r="E352" s="68">
        <v>6300000</v>
      </c>
      <c r="F352" s="67">
        <f t="shared" si="6"/>
        <v>6300000</v>
      </c>
    </row>
    <row r="353" spans="1:6" s="120" customFormat="1" ht="15.75" customHeight="1">
      <c r="A353" s="64" t="s">
        <v>6</v>
      </c>
      <c r="B353" s="63" t="s">
        <v>527</v>
      </c>
      <c r="C353" s="63">
        <v>1</v>
      </c>
      <c r="D353" s="65" t="s">
        <v>9</v>
      </c>
      <c r="E353" s="68">
        <v>2250000</v>
      </c>
      <c r="F353" s="67">
        <f t="shared" si="6"/>
        <v>2250000</v>
      </c>
    </row>
    <row r="354" spans="1:6" s="120" customFormat="1" ht="12.95" customHeight="1">
      <c r="A354" s="64" t="s">
        <v>6</v>
      </c>
      <c r="B354" s="63" t="s">
        <v>527</v>
      </c>
      <c r="C354" s="63">
        <v>1</v>
      </c>
      <c r="D354" s="65" t="s">
        <v>9</v>
      </c>
      <c r="E354" s="68">
        <v>2700000</v>
      </c>
      <c r="F354" s="67">
        <f t="shared" si="6"/>
        <v>2700000</v>
      </c>
    </row>
    <row r="355" spans="1:6" s="120" customFormat="1" ht="12.95" customHeight="1">
      <c r="A355" s="64" t="s">
        <v>6</v>
      </c>
      <c r="B355" s="63" t="s">
        <v>527</v>
      </c>
      <c r="C355" s="63">
        <v>1</v>
      </c>
      <c r="D355" s="65" t="s">
        <v>9</v>
      </c>
      <c r="E355" s="68">
        <v>5400000</v>
      </c>
      <c r="F355" s="67">
        <f t="shared" si="6"/>
        <v>5400000</v>
      </c>
    </row>
    <row r="356" spans="1:6" s="120" customFormat="1" ht="12.95" customHeight="1">
      <c r="A356" s="64" t="s">
        <v>6</v>
      </c>
      <c r="B356" s="63" t="s">
        <v>232</v>
      </c>
      <c r="C356" s="63">
        <v>1</v>
      </c>
      <c r="D356" s="65" t="s">
        <v>9</v>
      </c>
      <c r="E356" s="68">
        <v>500000</v>
      </c>
      <c r="F356" s="67">
        <f t="shared" si="6"/>
        <v>500000</v>
      </c>
    </row>
    <row r="357" spans="1:6" s="120" customFormat="1" ht="12.95" customHeight="1">
      <c r="A357" s="64" t="s">
        <v>6</v>
      </c>
      <c r="B357" s="63" t="s">
        <v>232</v>
      </c>
      <c r="C357" s="63">
        <v>1</v>
      </c>
      <c r="D357" s="65" t="s">
        <v>9</v>
      </c>
      <c r="E357" s="68">
        <v>300000</v>
      </c>
      <c r="F357" s="67">
        <f t="shared" si="6"/>
        <v>300000</v>
      </c>
    </row>
    <row r="358" spans="1:6" s="120" customFormat="1" ht="12.95" customHeight="1">
      <c r="A358" s="64" t="s">
        <v>6</v>
      </c>
      <c r="B358" s="63" t="s">
        <v>232</v>
      </c>
      <c r="C358" s="63">
        <v>1</v>
      </c>
      <c r="D358" s="65" t="s">
        <v>9</v>
      </c>
      <c r="E358" s="68">
        <v>300000</v>
      </c>
      <c r="F358" s="67">
        <f t="shared" si="6"/>
        <v>300000</v>
      </c>
    </row>
    <row r="359" spans="1:6" s="120" customFormat="1" ht="12.95" customHeight="1">
      <c r="A359" s="64" t="s">
        <v>6</v>
      </c>
      <c r="B359" s="63" t="s">
        <v>232</v>
      </c>
      <c r="C359" s="63">
        <v>1</v>
      </c>
      <c r="D359" s="65" t="s">
        <v>9</v>
      </c>
      <c r="E359" s="68">
        <v>200000</v>
      </c>
      <c r="F359" s="67">
        <f t="shared" si="6"/>
        <v>200000</v>
      </c>
    </row>
    <row r="360" spans="1:6" s="120" customFormat="1" ht="12.95" customHeight="1">
      <c r="A360" s="64" t="s">
        <v>6</v>
      </c>
      <c r="B360" s="63" t="s">
        <v>232</v>
      </c>
      <c r="C360" s="63">
        <v>1</v>
      </c>
      <c r="D360" s="65" t="s">
        <v>9</v>
      </c>
      <c r="E360" s="68">
        <v>500000</v>
      </c>
      <c r="F360" s="67">
        <f t="shared" si="6"/>
        <v>500000</v>
      </c>
    </row>
    <row r="361" spans="1:6" s="120" customFormat="1" ht="12.95" customHeight="1">
      <c r="A361" s="64" t="s">
        <v>6</v>
      </c>
      <c r="B361" s="63" t="s">
        <v>232</v>
      </c>
      <c r="C361" s="63">
        <v>1</v>
      </c>
      <c r="D361" s="65" t="s">
        <v>9</v>
      </c>
      <c r="E361" s="68">
        <v>500000</v>
      </c>
      <c r="F361" s="67">
        <f t="shared" si="6"/>
        <v>500000</v>
      </c>
    </row>
    <row r="362" spans="1:6" s="120" customFormat="1" ht="12.95" customHeight="1">
      <c r="A362" s="64" t="s">
        <v>6</v>
      </c>
      <c r="B362" s="63" t="s">
        <v>232</v>
      </c>
      <c r="C362" s="63">
        <v>1</v>
      </c>
      <c r="D362" s="65" t="s">
        <v>9</v>
      </c>
      <c r="E362" s="68">
        <v>300000</v>
      </c>
      <c r="F362" s="67">
        <f t="shared" si="6"/>
        <v>300000</v>
      </c>
    </row>
    <row r="363" spans="1:6" s="120" customFormat="1" ht="12.95" customHeight="1">
      <c r="A363" s="64" t="s">
        <v>6</v>
      </c>
      <c r="B363" s="63" t="s">
        <v>527</v>
      </c>
      <c r="C363" s="63">
        <v>1</v>
      </c>
      <c r="D363" s="65" t="s">
        <v>9</v>
      </c>
      <c r="E363" s="68">
        <v>5400000</v>
      </c>
      <c r="F363" s="67">
        <f t="shared" si="6"/>
        <v>5400000</v>
      </c>
    </row>
    <row r="364" spans="1:6" s="120" customFormat="1" ht="12.95" customHeight="1">
      <c r="A364" s="64" t="s">
        <v>6</v>
      </c>
      <c r="B364" s="63" t="s">
        <v>527</v>
      </c>
      <c r="C364" s="63">
        <v>1</v>
      </c>
      <c r="D364" s="65" t="s">
        <v>9</v>
      </c>
      <c r="E364" s="68">
        <v>5400000</v>
      </c>
      <c r="F364" s="67">
        <f t="shared" si="6"/>
        <v>5400000</v>
      </c>
    </row>
    <row r="365" spans="1:6" s="120" customFormat="1" ht="12.95" customHeight="1">
      <c r="A365" s="64" t="s">
        <v>6</v>
      </c>
      <c r="B365" s="63" t="s">
        <v>527</v>
      </c>
      <c r="C365" s="63">
        <v>1</v>
      </c>
      <c r="D365" s="65" t="s">
        <v>9</v>
      </c>
      <c r="E365" s="68">
        <v>5400000</v>
      </c>
      <c r="F365" s="67">
        <f t="shared" si="6"/>
        <v>5400000</v>
      </c>
    </row>
    <row r="366" spans="1:6" s="120" customFormat="1" ht="12.95" customHeight="1">
      <c r="A366" s="64" t="s">
        <v>6</v>
      </c>
      <c r="B366" s="63" t="s">
        <v>527</v>
      </c>
      <c r="C366" s="63">
        <v>1</v>
      </c>
      <c r="D366" s="65" t="s">
        <v>9</v>
      </c>
      <c r="E366" s="68">
        <v>6300000</v>
      </c>
      <c r="F366" s="67">
        <f t="shared" si="6"/>
        <v>6300000</v>
      </c>
    </row>
    <row r="367" spans="1:6" s="120" customFormat="1" ht="12.95" customHeight="1">
      <c r="A367" s="64" t="s">
        <v>6</v>
      </c>
      <c r="B367" s="63" t="s">
        <v>527</v>
      </c>
      <c r="C367" s="63">
        <v>1</v>
      </c>
      <c r="D367" s="65" t="s">
        <v>9</v>
      </c>
      <c r="E367" s="68">
        <v>6300000</v>
      </c>
      <c r="F367" s="67">
        <f t="shared" si="6"/>
        <v>6300000</v>
      </c>
    </row>
    <row r="368" spans="1:6" s="120" customFormat="1" ht="12.95" customHeight="1">
      <c r="A368" s="64" t="s">
        <v>6</v>
      </c>
      <c r="B368" s="63" t="s">
        <v>527</v>
      </c>
      <c r="C368" s="63">
        <v>1</v>
      </c>
      <c r="D368" s="65" t="s">
        <v>9</v>
      </c>
      <c r="E368" s="68">
        <v>5400000</v>
      </c>
      <c r="F368" s="67">
        <f t="shared" si="6"/>
        <v>5400000</v>
      </c>
    </row>
    <row r="369" spans="1:6" s="120" customFormat="1" ht="12.95" customHeight="1">
      <c r="A369" s="64" t="s">
        <v>6</v>
      </c>
      <c r="B369" s="63" t="s">
        <v>527</v>
      </c>
      <c r="C369" s="63">
        <v>1</v>
      </c>
      <c r="D369" s="65" t="s">
        <v>9</v>
      </c>
      <c r="E369" s="68">
        <v>6300000</v>
      </c>
      <c r="F369" s="67">
        <f t="shared" si="6"/>
        <v>6300000</v>
      </c>
    </row>
    <row r="370" spans="1:6" s="120" customFormat="1" ht="12.95" customHeight="1">
      <c r="A370" s="64" t="s">
        <v>6</v>
      </c>
      <c r="B370" s="63" t="s">
        <v>527</v>
      </c>
      <c r="C370" s="63">
        <v>1</v>
      </c>
      <c r="D370" s="65" t="s">
        <v>9</v>
      </c>
      <c r="E370" s="68">
        <v>3150000</v>
      </c>
      <c r="F370" s="67">
        <f t="shared" si="6"/>
        <v>3150000</v>
      </c>
    </row>
    <row r="371" spans="1:6" s="120" customFormat="1" ht="12.95" customHeight="1">
      <c r="A371" s="64" t="s">
        <v>6</v>
      </c>
      <c r="B371" s="63" t="s">
        <v>232</v>
      </c>
      <c r="C371" s="63">
        <v>1</v>
      </c>
      <c r="D371" s="65" t="s">
        <v>9</v>
      </c>
      <c r="E371" s="68">
        <v>300000</v>
      </c>
      <c r="F371" s="67">
        <f t="shared" si="6"/>
        <v>300000</v>
      </c>
    </row>
    <row r="372" spans="1:6" s="120" customFormat="1" ht="12.95" customHeight="1">
      <c r="A372" s="64" t="s">
        <v>6</v>
      </c>
      <c r="B372" s="63" t="s">
        <v>232</v>
      </c>
      <c r="C372" s="63">
        <v>1</v>
      </c>
      <c r="D372" s="65" t="s">
        <v>9</v>
      </c>
      <c r="E372" s="68">
        <v>300000</v>
      </c>
      <c r="F372" s="67">
        <f t="shared" si="6"/>
        <v>300000</v>
      </c>
    </row>
    <row r="373" spans="1:6" s="120" customFormat="1" ht="12.95" customHeight="1">
      <c r="A373" s="64" t="s">
        <v>6</v>
      </c>
      <c r="B373" s="63" t="s">
        <v>232</v>
      </c>
      <c r="C373" s="63">
        <v>1</v>
      </c>
      <c r="D373" s="65" t="s">
        <v>9</v>
      </c>
      <c r="E373" s="68">
        <v>300000</v>
      </c>
      <c r="F373" s="67">
        <f t="shared" si="6"/>
        <v>300000</v>
      </c>
    </row>
    <row r="374" spans="1:6" s="120" customFormat="1" ht="12.95" customHeight="1">
      <c r="A374" s="64" t="s">
        <v>6</v>
      </c>
      <c r="B374" s="63" t="s">
        <v>232</v>
      </c>
      <c r="C374" s="63">
        <v>1</v>
      </c>
      <c r="D374" s="65" t="s">
        <v>9</v>
      </c>
      <c r="E374" s="68">
        <v>300000</v>
      </c>
      <c r="F374" s="67">
        <f t="shared" si="6"/>
        <v>300000</v>
      </c>
    </row>
    <row r="375" spans="1:6" s="120" customFormat="1" ht="12.95" customHeight="1">
      <c r="A375" s="64" t="s">
        <v>6</v>
      </c>
      <c r="B375" s="63" t="s">
        <v>232</v>
      </c>
      <c r="C375" s="63">
        <v>1</v>
      </c>
      <c r="D375" s="65" t="s">
        <v>9</v>
      </c>
      <c r="E375" s="68">
        <v>700000</v>
      </c>
      <c r="F375" s="67">
        <f t="shared" si="6"/>
        <v>700000</v>
      </c>
    </row>
    <row r="376" spans="1:6" s="120" customFormat="1" ht="12.95" customHeight="1">
      <c r="A376" s="64" t="s">
        <v>6</v>
      </c>
      <c r="B376" s="63" t="s">
        <v>232</v>
      </c>
      <c r="C376" s="63">
        <v>1</v>
      </c>
      <c r="D376" s="65" t="s">
        <v>9</v>
      </c>
      <c r="E376" s="68">
        <v>2800000</v>
      </c>
      <c r="F376" s="67">
        <f t="shared" si="6"/>
        <v>2800000</v>
      </c>
    </row>
    <row r="377" spans="1:6" s="120" customFormat="1" ht="12.95" customHeight="1">
      <c r="A377" s="64" t="s">
        <v>6</v>
      </c>
      <c r="B377" s="63" t="s">
        <v>232</v>
      </c>
      <c r="C377" s="63">
        <v>1</v>
      </c>
      <c r="D377" s="65" t="s">
        <v>9</v>
      </c>
      <c r="E377" s="68">
        <v>300000</v>
      </c>
      <c r="F377" s="67">
        <f t="shared" si="6"/>
        <v>300000</v>
      </c>
    </row>
    <row r="378" spans="1:6" s="120" customFormat="1" ht="12.95" customHeight="1">
      <c r="A378" s="64" t="s">
        <v>6</v>
      </c>
      <c r="B378" s="63" t="s">
        <v>510</v>
      </c>
      <c r="C378" s="63">
        <v>1</v>
      </c>
      <c r="D378" s="65" t="s">
        <v>9</v>
      </c>
      <c r="E378" s="68">
        <v>2340000</v>
      </c>
      <c r="F378" s="67">
        <f t="shared" si="6"/>
        <v>2340000</v>
      </c>
    </row>
    <row r="379" spans="1:6" s="120" customFormat="1" ht="12.95" customHeight="1">
      <c r="A379" s="64" t="s">
        <v>6</v>
      </c>
      <c r="B379" s="63" t="s">
        <v>510</v>
      </c>
      <c r="C379" s="63">
        <v>1</v>
      </c>
      <c r="D379" s="65" t="s">
        <v>9</v>
      </c>
      <c r="E379" s="68">
        <v>2340000</v>
      </c>
      <c r="F379" s="67">
        <f t="shared" si="6"/>
        <v>2340000</v>
      </c>
    </row>
    <row r="380" spans="1:6" s="120" customFormat="1" ht="12.95" customHeight="1">
      <c r="A380" s="64" t="s">
        <v>6</v>
      </c>
      <c r="B380" s="63" t="s">
        <v>510</v>
      </c>
      <c r="C380" s="63">
        <v>1</v>
      </c>
      <c r="D380" s="65" t="s">
        <v>9</v>
      </c>
      <c r="E380" s="68">
        <v>4680000</v>
      </c>
      <c r="F380" s="67">
        <f t="shared" si="6"/>
        <v>4680000</v>
      </c>
    </row>
    <row r="381" spans="1:6" s="120" customFormat="1" ht="12.95" customHeight="1">
      <c r="A381" s="64" t="s">
        <v>6</v>
      </c>
      <c r="B381" s="63" t="s">
        <v>510</v>
      </c>
      <c r="C381" s="63">
        <v>1</v>
      </c>
      <c r="D381" s="65" t="s">
        <v>9</v>
      </c>
      <c r="E381" s="68">
        <v>3375000</v>
      </c>
      <c r="F381" s="67">
        <f t="shared" si="6"/>
        <v>3375000</v>
      </c>
    </row>
    <row r="382" spans="1:6" s="120" customFormat="1" ht="12.95" customHeight="1">
      <c r="A382" s="64" t="s">
        <v>6</v>
      </c>
      <c r="B382" s="63" t="s">
        <v>510</v>
      </c>
      <c r="C382" s="63">
        <v>1</v>
      </c>
      <c r="D382" s="65" t="s">
        <v>9</v>
      </c>
      <c r="E382" s="68">
        <v>780000</v>
      </c>
      <c r="F382" s="67">
        <f t="shared" si="6"/>
        <v>780000</v>
      </c>
    </row>
    <row r="383" spans="1:6" s="120" customFormat="1" ht="12.95" customHeight="1">
      <c r="A383" s="64" t="s">
        <v>6</v>
      </c>
      <c r="B383" s="63" t="s">
        <v>510</v>
      </c>
      <c r="C383" s="63">
        <v>1</v>
      </c>
      <c r="D383" s="65" t="s">
        <v>9</v>
      </c>
      <c r="E383" s="68">
        <v>3510000</v>
      </c>
      <c r="F383" s="67">
        <f t="shared" si="6"/>
        <v>3510000</v>
      </c>
    </row>
    <row r="384" spans="1:6" s="120" customFormat="1" ht="12.95" customHeight="1">
      <c r="A384" s="64" t="s">
        <v>6</v>
      </c>
      <c r="B384" s="63" t="s">
        <v>510</v>
      </c>
      <c r="C384" s="63">
        <v>1</v>
      </c>
      <c r="D384" s="65" t="s">
        <v>9</v>
      </c>
      <c r="E384" s="68">
        <v>3510000</v>
      </c>
      <c r="F384" s="67">
        <f t="shared" si="6"/>
        <v>3510000</v>
      </c>
    </row>
    <row r="385" spans="1:6" s="120" customFormat="1" ht="12.95" customHeight="1">
      <c r="A385" s="64" t="s">
        <v>6</v>
      </c>
      <c r="B385" s="63" t="s">
        <v>510</v>
      </c>
      <c r="C385" s="63">
        <v>1</v>
      </c>
      <c r="D385" s="65" t="s">
        <v>9</v>
      </c>
      <c r="E385" s="68">
        <v>780000</v>
      </c>
      <c r="F385" s="67">
        <f t="shared" si="6"/>
        <v>780000</v>
      </c>
    </row>
    <row r="386" spans="1:6" s="120" customFormat="1" ht="12.95" customHeight="1">
      <c r="A386" s="64" t="s">
        <v>6</v>
      </c>
      <c r="B386" s="63" t="s">
        <v>510</v>
      </c>
      <c r="C386" s="63">
        <v>1</v>
      </c>
      <c r="D386" s="65" t="s">
        <v>9</v>
      </c>
      <c r="E386" s="68">
        <v>780000</v>
      </c>
      <c r="F386" s="67">
        <f t="shared" si="6"/>
        <v>780000</v>
      </c>
    </row>
    <row r="387" spans="1:6" s="120" customFormat="1" ht="12.95" customHeight="1">
      <c r="A387" s="64" t="s">
        <v>6</v>
      </c>
      <c r="B387" s="63" t="s">
        <v>510</v>
      </c>
      <c r="C387" s="63">
        <v>1</v>
      </c>
      <c r="D387" s="65" t="s">
        <v>9</v>
      </c>
      <c r="E387" s="68">
        <v>3510000</v>
      </c>
      <c r="F387" s="67">
        <f t="shared" si="6"/>
        <v>3510000</v>
      </c>
    </row>
    <row r="388" spans="1:6" s="120" customFormat="1" ht="12.95" customHeight="1">
      <c r="A388" s="64" t="s">
        <v>6</v>
      </c>
      <c r="B388" s="63" t="s">
        <v>510</v>
      </c>
      <c r="C388" s="63">
        <v>1</v>
      </c>
      <c r="D388" s="65" t="s">
        <v>9</v>
      </c>
      <c r="E388" s="68">
        <v>3510000</v>
      </c>
      <c r="F388" s="67">
        <f t="shared" si="6"/>
        <v>3510000</v>
      </c>
    </row>
    <row r="389" spans="1:6" s="120" customFormat="1" ht="12.95" customHeight="1">
      <c r="A389" s="64" t="s">
        <v>6</v>
      </c>
      <c r="B389" s="63" t="s">
        <v>510</v>
      </c>
      <c r="C389" s="63">
        <v>1</v>
      </c>
      <c r="D389" s="65" t="s">
        <v>9</v>
      </c>
      <c r="E389" s="68">
        <v>780000</v>
      </c>
      <c r="F389" s="67">
        <f t="shared" si="6"/>
        <v>780000</v>
      </c>
    </row>
    <row r="390" spans="1:6" s="120" customFormat="1" ht="12.95" customHeight="1">
      <c r="A390" s="64" t="s">
        <v>6</v>
      </c>
      <c r="B390" s="63" t="s">
        <v>510</v>
      </c>
      <c r="C390" s="63">
        <v>1</v>
      </c>
      <c r="D390" s="65" t="s">
        <v>9</v>
      </c>
      <c r="E390" s="68">
        <v>3510000</v>
      </c>
      <c r="F390" s="67">
        <f t="shared" si="6"/>
        <v>3510000</v>
      </c>
    </row>
    <row r="391" spans="1:6" s="120" customFormat="1" ht="12.95" customHeight="1">
      <c r="A391" s="64" t="s">
        <v>6</v>
      </c>
      <c r="B391" s="63" t="s">
        <v>510</v>
      </c>
      <c r="C391" s="63">
        <v>1</v>
      </c>
      <c r="D391" s="65" t="s">
        <v>9</v>
      </c>
      <c r="E391" s="68">
        <v>3510000</v>
      </c>
      <c r="F391" s="67">
        <f t="shared" ref="F391:F454" si="7">+E391*C391</f>
        <v>3510000</v>
      </c>
    </row>
    <row r="392" spans="1:6" s="120" customFormat="1" ht="12.95" customHeight="1">
      <c r="A392" s="64" t="s">
        <v>6</v>
      </c>
      <c r="B392" s="63" t="s">
        <v>510</v>
      </c>
      <c r="C392" s="63">
        <v>1</v>
      </c>
      <c r="D392" s="65" t="s">
        <v>9</v>
      </c>
      <c r="E392" s="68">
        <v>3510000</v>
      </c>
      <c r="F392" s="67">
        <f t="shared" si="7"/>
        <v>3510000</v>
      </c>
    </row>
    <row r="393" spans="1:6" s="120" customFormat="1" ht="12.95" customHeight="1">
      <c r="A393" s="64" t="s">
        <v>6</v>
      </c>
      <c r="B393" s="63" t="s">
        <v>510</v>
      </c>
      <c r="C393" s="63">
        <v>1</v>
      </c>
      <c r="D393" s="65" t="s">
        <v>9</v>
      </c>
      <c r="E393" s="68">
        <v>2340000</v>
      </c>
      <c r="F393" s="67">
        <f t="shared" si="7"/>
        <v>2340000</v>
      </c>
    </row>
    <row r="394" spans="1:6" s="120" customFormat="1" ht="12.95" customHeight="1">
      <c r="A394" s="64" t="s">
        <v>6</v>
      </c>
      <c r="B394" s="63" t="s">
        <v>510</v>
      </c>
      <c r="C394" s="63">
        <v>1</v>
      </c>
      <c r="D394" s="65" t="s">
        <v>9</v>
      </c>
      <c r="E394" s="68">
        <v>2250000</v>
      </c>
      <c r="F394" s="67">
        <f t="shared" si="7"/>
        <v>2250000</v>
      </c>
    </row>
    <row r="395" spans="1:6" s="120" customFormat="1" ht="12.95" customHeight="1">
      <c r="A395" s="64" t="s">
        <v>6</v>
      </c>
      <c r="B395" s="63" t="s">
        <v>510</v>
      </c>
      <c r="C395" s="63">
        <v>1</v>
      </c>
      <c r="D395" s="65" t="s">
        <v>9</v>
      </c>
      <c r="E395" s="68">
        <v>3510000</v>
      </c>
      <c r="F395" s="67">
        <f t="shared" si="7"/>
        <v>3510000</v>
      </c>
    </row>
    <row r="396" spans="1:6" s="120" customFormat="1" ht="12.95" customHeight="1">
      <c r="A396" s="64" t="s">
        <v>6</v>
      </c>
      <c r="B396" s="63" t="s">
        <v>510</v>
      </c>
      <c r="C396" s="63">
        <v>1</v>
      </c>
      <c r="D396" s="65" t="s">
        <v>9</v>
      </c>
      <c r="E396" s="68">
        <v>3240000</v>
      </c>
      <c r="F396" s="67">
        <f t="shared" si="7"/>
        <v>3240000</v>
      </c>
    </row>
    <row r="397" spans="1:6" s="120" customFormat="1" ht="12.95" customHeight="1">
      <c r="A397" s="64" t="s">
        <v>6</v>
      </c>
      <c r="B397" s="63" t="s">
        <v>510</v>
      </c>
      <c r="C397" s="63">
        <v>1</v>
      </c>
      <c r="D397" s="65" t="s">
        <v>9</v>
      </c>
      <c r="E397" s="68">
        <v>2160000</v>
      </c>
      <c r="F397" s="67">
        <f t="shared" si="7"/>
        <v>2160000</v>
      </c>
    </row>
    <row r="398" spans="1:6" s="120" customFormat="1" ht="12.95" customHeight="1">
      <c r="A398" s="64" t="s">
        <v>6</v>
      </c>
      <c r="B398" s="63" t="s">
        <v>510</v>
      </c>
      <c r="C398" s="63">
        <v>1</v>
      </c>
      <c r="D398" s="65" t="s">
        <v>9</v>
      </c>
      <c r="E398" s="68">
        <v>2160000</v>
      </c>
      <c r="F398" s="67">
        <f t="shared" si="7"/>
        <v>2160000</v>
      </c>
    </row>
    <row r="399" spans="1:6" s="120" customFormat="1" ht="12.95" customHeight="1">
      <c r="A399" s="64" t="s">
        <v>6</v>
      </c>
      <c r="B399" s="63" t="s">
        <v>510</v>
      </c>
      <c r="C399" s="63">
        <v>1</v>
      </c>
      <c r="D399" s="65" t="s">
        <v>9</v>
      </c>
      <c r="E399" s="68">
        <v>4860000</v>
      </c>
      <c r="F399" s="67">
        <f t="shared" si="7"/>
        <v>4860000</v>
      </c>
    </row>
    <row r="400" spans="1:6" s="120" customFormat="1" ht="12.95" customHeight="1">
      <c r="A400" s="64" t="s">
        <v>6</v>
      </c>
      <c r="B400" s="63" t="s">
        <v>510</v>
      </c>
      <c r="C400" s="63">
        <v>1</v>
      </c>
      <c r="D400" s="65" t="s">
        <v>9</v>
      </c>
      <c r="E400" s="68">
        <v>3645000</v>
      </c>
      <c r="F400" s="67">
        <f t="shared" si="7"/>
        <v>3645000</v>
      </c>
    </row>
    <row r="401" spans="1:6" s="120" customFormat="1" ht="12.95" customHeight="1">
      <c r="A401" s="64" t="s">
        <v>6</v>
      </c>
      <c r="B401" s="63" t="s">
        <v>510</v>
      </c>
      <c r="C401" s="63">
        <v>1</v>
      </c>
      <c r="D401" s="65" t="s">
        <v>9</v>
      </c>
      <c r="E401" s="68">
        <v>3645000</v>
      </c>
      <c r="F401" s="67">
        <f t="shared" si="7"/>
        <v>3645000</v>
      </c>
    </row>
    <row r="402" spans="1:6" s="120" customFormat="1" ht="12.95" customHeight="1">
      <c r="A402" s="64" t="s">
        <v>6</v>
      </c>
      <c r="B402" s="63" t="s">
        <v>510</v>
      </c>
      <c r="C402" s="63">
        <v>1</v>
      </c>
      <c r="D402" s="65" t="s">
        <v>9</v>
      </c>
      <c r="E402" s="68">
        <v>4860000</v>
      </c>
      <c r="F402" s="67">
        <f t="shared" si="7"/>
        <v>4860000</v>
      </c>
    </row>
    <row r="403" spans="1:6" s="120" customFormat="1" ht="12.95" customHeight="1">
      <c r="A403" s="64" t="s">
        <v>6</v>
      </c>
      <c r="B403" s="63" t="s">
        <v>510</v>
      </c>
      <c r="C403" s="63">
        <v>1</v>
      </c>
      <c r="D403" s="65" t="s">
        <v>9</v>
      </c>
      <c r="E403" s="68">
        <v>4500000</v>
      </c>
      <c r="F403" s="67">
        <f t="shared" si="7"/>
        <v>4500000</v>
      </c>
    </row>
    <row r="404" spans="1:6" s="120" customFormat="1" ht="12.95" customHeight="1">
      <c r="A404" s="64" t="s">
        <v>6</v>
      </c>
      <c r="B404" s="63" t="s">
        <v>510</v>
      </c>
      <c r="C404" s="63">
        <v>1</v>
      </c>
      <c r="D404" s="65" t="s">
        <v>9</v>
      </c>
      <c r="E404" s="68">
        <v>4680000</v>
      </c>
      <c r="F404" s="67">
        <f t="shared" si="7"/>
        <v>4680000</v>
      </c>
    </row>
    <row r="405" spans="1:6" s="120" customFormat="1" ht="12.95" customHeight="1">
      <c r="A405" s="64" t="s">
        <v>6</v>
      </c>
      <c r="B405" s="63" t="s">
        <v>510</v>
      </c>
      <c r="C405" s="63">
        <v>1</v>
      </c>
      <c r="D405" s="65" t="s">
        <v>9</v>
      </c>
      <c r="E405" s="68">
        <v>2160000</v>
      </c>
      <c r="F405" s="67">
        <f t="shared" si="7"/>
        <v>2160000</v>
      </c>
    </row>
    <row r="406" spans="1:6" s="120" customFormat="1" ht="12.95" customHeight="1">
      <c r="A406" s="64" t="s">
        <v>6</v>
      </c>
      <c r="B406" s="63" t="s">
        <v>510</v>
      </c>
      <c r="C406" s="63">
        <v>1</v>
      </c>
      <c r="D406" s="65" t="s">
        <v>9</v>
      </c>
      <c r="E406" s="68">
        <v>2430000</v>
      </c>
      <c r="F406" s="67">
        <f t="shared" si="7"/>
        <v>2430000</v>
      </c>
    </row>
    <row r="407" spans="1:6" s="120" customFormat="1" ht="12.95" customHeight="1">
      <c r="A407" s="64" t="s">
        <v>6</v>
      </c>
      <c r="B407" s="63" t="s">
        <v>510</v>
      </c>
      <c r="C407" s="63">
        <v>1</v>
      </c>
      <c r="D407" s="65" t="s">
        <v>9</v>
      </c>
      <c r="E407" s="68">
        <v>2430000</v>
      </c>
      <c r="F407" s="67">
        <f t="shared" si="7"/>
        <v>2430000</v>
      </c>
    </row>
    <row r="408" spans="1:6" s="120" customFormat="1" ht="12.95" customHeight="1">
      <c r="A408" s="64" t="s">
        <v>6</v>
      </c>
      <c r="B408" s="63" t="s">
        <v>510</v>
      </c>
      <c r="C408" s="63">
        <v>1</v>
      </c>
      <c r="D408" s="65" t="s">
        <v>9</v>
      </c>
      <c r="E408" s="68">
        <v>2430000</v>
      </c>
      <c r="F408" s="67">
        <f t="shared" si="7"/>
        <v>2430000</v>
      </c>
    </row>
    <row r="409" spans="1:6" s="120" customFormat="1" ht="12.95" customHeight="1">
      <c r="A409" s="64" t="s">
        <v>6</v>
      </c>
      <c r="B409" s="63" t="s">
        <v>510</v>
      </c>
      <c r="C409" s="63">
        <v>1</v>
      </c>
      <c r="D409" s="65" t="s">
        <v>9</v>
      </c>
      <c r="E409" s="68">
        <v>2430000</v>
      </c>
      <c r="F409" s="67">
        <f t="shared" si="7"/>
        <v>2430000</v>
      </c>
    </row>
    <row r="410" spans="1:6" s="120" customFormat="1" ht="12.95" customHeight="1">
      <c r="A410" s="64" t="s">
        <v>6</v>
      </c>
      <c r="B410" s="63" t="s">
        <v>510</v>
      </c>
      <c r="C410" s="63">
        <v>1</v>
      </c>
      <c r="D410" s="65" t="s">
        <v>9</v>
      </c>
      <c r="E410" s="68">
        <v>2250000</v>
      </c>
      <c r="F410" s="67">
        <f t="shared" si="7"/>
        <v>2250000</v>
      </c>
    </row>
    <row r="411" spans="1:6" s="120" customFormat="1" ht="12.95" customHeight="1">
      <c r="A411" s="64" t="s">
        <v>6</v>
      </c>
      <c r="B411" s="63" t="s">
        <v>510</v>
      </c>
      <c r="C411" s="63">
        <v>1</v>
      </c>
      <c r="D411" s="65" t="s">
        <v>9</v>
      </c>
      <c r="E411" s="68">
        <v>2340000</v>
      </c>
      <c r="F411" s="67">
        <f t="shared" si="7"/>
        <v>2340000</v>
      </c>
    </row>
    <row r="412" spans="1:6" s="120" customFormat="1" ht="12.95" customHeight="1">
      <c r="A412" s="64" t="s">
        <v>6</v>
      </c>
      <c r="B412" s="63" t="s">
        <v>510</v>
      </c>
      <c r="C412" s="63">
        <v>1</v>
      </c>
      <c r="D412" s="65" t="s">
        <v>9</v>
      </c>
      <c r="E412" s="68">
        <v>2160000</v>
      </c>
      <c r="F412" s="67">
        <f t="shared" si="7"/>
        <v>2160000</v>
      </c>
    </row>
    <row r="413" spans="1:6" s="120" customFormat="1" ht="12.95" customHeight="1">
      <c r="A413" s="64" t="s">
        <v>6</v>
      </c>
      <c r="B413" s="63" t="s">
        <v>510</v>
      </c>
      <c r="C413" s="63">
        <v>1</v>
      </c>
      <c r="D413" s="65" t="s">
        <v>9</v>
      </c>
      <c r="E413" s="68">
        <v>2160000</v>
      </c>
      <c r="F413" s="67">
        <f t="shared" si="7"/>
        <v>2160000</v>
      </c>
    </row>
    <row r="414" spans="1:6" s="120" customFormat="1" ht="12.95" customHeight="1">
      <c r="A414" s="64" t="s">
        <v>6</v>
      </c>
      <c r="B414" s="63" t="s">
        <v>510</v>
      </c>
      <c r="C414" s="63">
        <v>1</v>
      </c>
      <c r="D414" s="65" t="s">
        <v>9</v>
      </c>
      <c r="E414" s="68">
        <v>2340000</v>
      </c>
      <c r="F414" s="67">
        <f t="shared" si="7"/>
        <v>2340000</v>
      </c>
    </row>
    <row r="415" spans="1:6" s="120" customFormat="1" ht="12.95" customHeight="1">
      <c r="A415" s="64" t="s">
        <v>6</v>
      </c>
      <c r="B415" s="63" t="s">
        <v>510</v>
      </c>
      <c r="C415" s="63">
        <v>1</v>
      </c>
      <c r="D415" s="65" t="s">
        <v>9</v>
      </c>
      <c r="E415" s="68">
        <v>3510000</v>
      </c>
      <c r="F415" s="67">
        <f t="shared" si="7"/>
        <v>3510000</v>
      </c>
    </row>
    <row r="416" spans="1:6" s="120" customFormat="1" ht="12.95" customHeight="1">
      <c r="A416" s="64" t="s">
        <v>6</v>
      </c>
      <c r="B416" s="63" t="s">
        <v>510</v>
      </c>
      <c r="C416" s="63">
        <v>1</v>
      </c>
      <c r="D416" s="65" t="s">
        <v>9</v>
      </c>
      <c r="E416" s="68">
        <v>3510000</v>
      </c>
      <c r="F416" s="67">
        <f t="shared" si="7"/>
        <v>3510000</v>
      </c>
    </row>
    <row r="417" spans="1:6" s="120" customFormat="1" ht="12.95" customHeight="1">
      <c r="A417" s="64" t="s">
        <v>6</v>
      </c>
      <c r="B417" s="63" t="s">
        <v>510</v>
      </c>
      <c r="C417" s="63">
        <v>1</v>
      </c>
      <c r="D417" s="65" t="s">
        <v>9</v>
      </c>
      <c r="E417" s="68">
        <v>3510000</v>
      </c>
      <c r="F417" s="67">
        <f t="shared" si="7"/>
        <v>3510000</v>
      </c>
    </row>
    <row r="418" spans="1:6" s="120" customFormat="1" ht="12.95" customHeight="1">
      <c r="A418" s="64" t="s">
        <v>6</v>
      </c>
      <c r="B418" s="63" t="s">
        <v>510</v>
      </c>
      <c r="C418" s="63">
        <v>1</v>
      </c>
      <c r="D418" s="65" t="s">
        <v>9</v>
      </c>
      <c r="E418" s="68">
        <v>780000</v>
      </c>
      <c r="F418" s="67">
        <f t="shared" si="7"/>
        <v>780000</v>
      </c>
    </row>
    <row r="419" spans="1:6" s="120" customFormat="1" ht="12.95" customHeight="1">
      <c r="A419" s="64" t="s">
        <v>6</v>
      </c>
      <c r="B419" s="63" t="s">
        <v>510</v>
      </c>
      <c r="C419" s="63">
        <v>1</v>
      </c>
      <c r="D419" s="65" t="s">
        <v>9</v>
      </c>
      <c r="E419" s="68">
        <v>2340000</v>
      </c>
      <c r="F419" s="67">
        <f t="shared" si="7"/>
        <v>2340000</v>
      </c>
    </row>
    <row r="420" spans="1:6" s="120" customFormat="1" ht="12.95" customHeight="1">
      <c r="A420" s="64" t="s">
        <v>6</v>
      </c>
      <c r="B420" s="63" t="s">
        <v>510</v>
      </c>
      <c r="C420" s="63">
        <v>1</v>
      </c>
      <c r="D420" s="65" t="s">
        <v>9</v>
      </c>
      <c r="E420" s="68">
        <v>3510000</v>
      </c>
      <c r="F420" s="67">
        <f t="shared" si="7"/>
        <v>3510000</v>
      </c>
    </row>
    <row r="421" spans="1:6" s="120" customFormat="1" ht="12.95" customHeight="1">
      <c r="A421" s="64" t="s">
        <v>6</v>
      </c>
      <c r="B421" s="63" t="s">
        <v>510</v>
      </c>
      <c r="C421" s="63">
        <v>1</v>
      </c>
      <c r="D421" s="65" t="s">
        <v>9</v>
      </c>
      <c r="E421" s="68">
        <v>780000</v>
      </c>
      <c r="F421" s="67">
        <f t="shared" si="7"/>
        <v>780000</v>
      </c>
    </row>
    <row r="422" spans="1:6" s="120" customFormat="1" ht="12.95" customHeight="1">
      <c r="A422" s="64" t="s">
        <v>6</v>
      </c>
      <c r="B422" s="63" t="s">
        <v>510</v>
      </c>
      <c r="C422" s="63">
        <v>1</v>
      </c>
      <c r="D422" s="65" t="s">
        <v>9</v>
      </c>
      <c r="E422" s="68">
        <v>780000</v>
      </c>
      <c r="F422" s="67">
        <f t="shared" si="7"/>
        <v>780000</v>
      </c>
    </row>
    <row r="423" spans="1:6" s="120" customFormat="1" ht="12.95" customHeight="1">
      <c r="A423" s="64" t="s">
        <v>6</v>
      </c>
      <c r="B423" s="63" t="s">
        <v>510</v>
      </c>
      <c r="C423" s="63">
        <v>1</v>
      </c>
      <c r="D423" s="65" t="s">
        <v>9</v>
      </c>
      <c r="E423" s="68">
        <f>2835000-8000</f>
        <v>2827000</v>
      </c>
      <c r="F423" s="67">
        <f t="shared" si="7"/>
        <v>2827000</v>
      </c>
    </row>
    <row r="424" spans="1:6" s="120" customFormat="1" ht="12.95" customHeight="1">
      <c r="A424" s="64" t="s">
        <v>6</v>
      </c>
      <c r="B424" s="63" t="s">
        <v>510</v>
      </c>
      <c r="C424" s="63">
        <v>1</v>
      </c>
      <c r="D424" s="65" t="s">
        <v>9</v>
      </c>
      <c r="E424" s="68">
        <v>3510000</v>
      </c>
      <c r="F424" s="67">
        <f t="shared" si="7"/>
        <v>3510000</v>
      </c>
    </row>
    <row r="425" spans="1:6" s="120" customFormat="1" ht="12.95" customHeight="1">
      <c r="A425" s="64" t="s">
        <v>6</v>
      </c>
      <c r="B425" s="63" t="s">
        <v>510</v>
      </c>
      <c r="C425" s="63">
        <v>1</v>
      </c>
      <c r="D425" s="65" t="s">
        <v>9</v>
      </c>
      <c r="E425" s="68">
        <v>2340000</v>
      </c>
      <c r="F425" s="67">
        <f t="shared" si="7"/>
        <v>2340000</v>
      </c>
    </row>
    <row r="426" spans="1:6" s="120" customFormat="1" ht="12.95" customHeight="1">
      <c r="A426" s="64" t="s">
        <v>6</v>
      </c>
      <c r="B426" s="63" t="s">
        <v>510</v>
      </c>
      <c r="C426" s="63">
        <v>1</v>
      </c>
      <c r="D426" s="65" t="s">
        <v>9</v>
      </c>
      <c r="E426" s="68">
        <v>4680000</v>
      </c>
      <c r="F426" s="67">
        <f t="shared" si="7"/>
        <v>4680000</v>
      </c>
    </row>
    <row r="427" spans="1:6" s="120" customFormat="1" ht="12.95" customHeight="1">
      <c r="A427" s="64" t="s">
        <v>6</v>
      </c>
      <c r="B427" s="63" t="s">
        <v>232</v>
      </c>
      <c r="C427" s="63">
        <v>1</v>
      </c>
      <c r="D427" s="65" t="s">
        <v>9</v>
      </c>
      <c r="E427" s="68">
        <v>1200000</v>
      </c>
      <c r="F427" s="67">
        <f t="shared" si="7"/>
        <v>1200000</v>
      </c>
    </row>
    <row r="428" spans="1:6" s="120" customFormat="1" ht="12.95" customHeight="1">
      <c r="A428" s="64" t="s">
        <v>6</v>
      </c>
      <c r="B428" s="63" t="s">
        <v>232</v>
      </c>
      <c r="C428" s="63">
        <v>1</v>
      </c>
      <c r="D428" s="65" t="s">
        <v>9</v>
      </c>
      <c r="E428" s="68">
        <v>1200000</v>
      </c>
      <c r="F428" s="67">
        <f t="shared" si="7"/>
        <v>1200000</v>
      </c>
    </row>
    <row r="429" spans="1:6" s="120" customFormat="1" ht="12.95" customHeight="1">
      <c r="A429" s="64" t="s">
        <v>6</v>
      </c>
      <c r="B429" s="63" t="s">
        <v>510</v>
      </c>
      <c r="C429" s="63">
        <v>1</v>
      </c>
      <c r="D429" s="65" t="s">
        <v>9</v>
      </c>
      <c r="E429" s="68">
        <v>2430000</v>
      </c>
      <c r="F429" s="67">
        <f t="shared" si="7"/>
        <v>2430000</v>
      </c>
    </row>
    <row r="430" spans="1:6" s="120" customFormat="1" ht="12.95" customHeight="1">
      <c r="A430" s="64" t="s">
        <v>6</v>
      </c>
      <c r="B430" s="63" t="s">
        <v>510</v>
      </c>
      <c r="C430" s="63">
        <v>1</v>
      </c>
      <c r="D430" s="65" t="s">
        <v>9</v>
      </c>
      <c r="E430" s="68">
        <v>1260000</v>
      </c>
      <c r="F430" s="67">
        <f t="shared" si="7"/>
        <v>1260000</v>
      </c>
    </row>
    <row r="431" spans="1:6" s="120" customFormat="1" ht="12.95" customHeight="1">
      <c r="A431" s="64" t="s">
        <v>6</v>
      </c>
      <c r="B431" s="63" t="s">
        <v>510</v>
      </c>
      <c r="C431" s="63">
        <v>1</v>
      </c>
      <c r="D431" s="65" t="s">
        <v>9</v>
      </c>
      <c r="E431" s="68">
        <v>2340000</v>
      </c>
      <c r="F431" s="67">
        <f t="shared" si="7"/>
        <v>2340000</v>
      </c>
    </row>
    <row r="432" spans="1:6" s="120" customFormat="1" ht="12.95" customHeight="1">
      <c r="A432" s="64" t="s">
        <v>6</v>
      </c>
      <c r="B432" s="63" t="s">
        <v>510</v>
      </c>
      <c r="C432" s="63">
        <v>1</v>
      </c>
      <c r="D432" s="65" t="s">
        <v>9</v>
      </c>
      <c r="E432" s="68">
        <v>2340000</v>
      </c>
      <c r="F432" s="67">
        <f t="shared" si="7"/>
        <v>2340000</v>
      </c>
    </row>
    <row r="433" spans="1:6" s="120" customFormat="1" ht="12.95" customHeight="1">
      <c r="A433" s="64" t="s">
        <v>6</v>
      </c>
      <c r="B433" s="63" t="s">
        <v>510</v>
      </c>
      <c r="C433" s="63">
        <v>1</v>
      </c>
      <c r="D433" s="65" t="s">
        <v>9</v>
      </c>
      <c r="E433" s="68">
        <v>1500000</v>
      </c>
      <c r="F433" s="67">
        <f t="shared" si="7"/>
        <v>1500000</v>
      </c>
    </row>
    <row r="434" spans="1:6" s="120" customFormat="1" ht="12.95" customHeight="1">
      <c r="A434" s="64" t="s">
        <v>6</v>
      </c>
      <c r="B434" s="63" t="s">
        <v>510</v>
      </c>
      <c r="C434" s="63">
        <v>1</v>
      </c>
      <c r="D434" s="65" t="s">
        <v>9</v>
      </c>
      <c r="E434" s="68">
        <v>1620000</v>
      </c>
      <c r="F434" s="67">
        <f t="shared" si="7"/>
        <v>1620000</v>
      </c>
    </row>
    <row r="435" spans="1:6" s="120" customFormat="1" ht="12.95" customHeight="1">
      <c r="A435" s="64" t="s">
        <v>6</v>
      </c>
      <c r="B435" s="63" t="s">
        <v>510</v>
      </c>
      <c r="C435" s="63">
        <v>1</v>
      </c>
      <c r="D435" s="65" t="s">
        <v>9</v>
      </c>
      <c r="E435" s="68">
        <v>1260000</v>
      </c>
      <c r="F435" s="67">
        <f t="shared" si="7"/>
        <v>1260000</v>
      </c>
    </row>
    <row r="436" spans="1:6" s="120" customFormat="1" ht="12.95" customHeight="1">
      <c r="A436" s="64" t="s">
        <v>6</v>
      </c>
      <c r="B436" s="63" t="s">
        <v>510</v>
      </c>
      <c r="C436" s="63">
        <v>1</v>
      </c>
      <c r="D436" s="65" t="s">
        <v>9</v>
      </c>
      <c r="E436" s="68">
        <v>720000</v>
      </c>
      <c r="F436" s="67">
        <f t="shared" si="7"/>
        <v>720000</v>
      </c>
    </row>
    <row r="437" spans="1:6" s="120" customFormat="1" ht="12.95" customHeight="1">
      <c r="A437" s="64" t="s">
        <v>6</v>
      </c>
      <c r="B437" s="63" t="s">
        <v>510</v>
      </c>
      <c r="C437" s="63">
        <v>1</v>
      </c>
      <c r="D437" s="65" t="s">
        <v>9</v>
      </c>
      <c r="E437" s="68">
        <v>2340000</v>
      </c>
      <c r="F437" s="67">
        <f t="shared" si="7"/>
        <v>2340000</v>
      </c>
    </row>
    <row r="438" spans="1:6" s="120" customFormat="1" ht="12.95" customHeight="1">
      <c r="A438" s="64" t="s">
        <v>6</v>
      </c>
      <c r="B438" s="63" t="s">
        <v>510</v>
      </c>
      <c r="C438" s="63">
        <v>1</v>
      </c>
      <c r="D438" s="65" t="s">
        <v>9</v>
      </c>
      <c r="E438" s="68">
        <v>2430000</v>
      </c>
      <c r="F438" s="67">
        <f t="shared" si="7"/>
        <v>2430000</v>
      </c>
    </row>
    <row r="439" spans="1:6" s="120" customFormat="1" ht="12.95" customHeight="1">
      <c r="A439" s="64" t="s">
        <v>6</v>
      </c>
      <c r="B439" s="63" t="s">
        <v>510</v>
      </c>
      <c r="C439" s="63">
        <v>1</v>
      </c>
      <c r="D439" s="65" t="s">
        <v>9</v>
      </c>
      <c r="E439" s="68">
        <v>2340000</v>
      </c>
      <c r="F439" s="67">
        <f t="shared" si="7"/>
        <v>2340000</v>
      </c>
    </row>
    <row r="440" spans="1:6" s="120" customFormat="1" ht="12.95" customHeight="1">
      <c r="A440" s="64" t="s">
        <v>6</v>
      </c>
      <c r="B440" s="63" t="s">
        <v>510</v>
      </c>
      <c r="C440" s="63">
        <v>1</v>
      </c>
      <c r="D440" s="65" t="s">
        <v>9</v>
      </c>
      <c r="E440" s="68">
        <v>1500000</v>
      </c>
      <c r="F440" s="67">
        <f t="shared" si="7"/>
        <v>1500000</v>
      </c>
    </row>
    <row r="441" spans="1:6" s="120" customFormat="1" ht="12.95" customHeight="1">
      <c r="A441" s="64" t="s">
        <v>6</v>
      </c>
      <c r="B441" s="63" t="s">
        <v>510</v>
      </c>
      <c r="C441" s="63">
        <v>1</v>
      </c>
      <c r="D441" s="65" t="s">
        <v>9</v>
      </c>
      <c r="E441" s="68">
        <v>1620000</v>
      </c>
      <c r="F441" s="67">
        <f t="shared" si="7"/>
        <v>1620000</v>
      </c>
    </row>
    <row r="442" spans="1:6" s="120" customFormat="1" ht="12.95" customHeight="1">
      <c r="A442" s="64" t="s">
        <v>6</v>
      </c>
      <c r="B442" s="63" t="s">
        <v>510</v>
      </c>
      <c r="C442" s="63">
        <v>1</v>
      </c>
      <c r="D442" s="65" t="s">
        <v>9</v>
      </c>
      <c r="E442" s="68">
        <v>2250000</v>
      </c>
      <c r="F442" s="67">
        <f t="shared" si="7"/>
        <v>2250000</v>
      </c>
    </row>
    <row r="443" spans="1:6" s="120" customFormat="1" ht="12.95" customHeight="1">
      <c r="A443" s="64" t="s">
        <v>6</v>
      </c>
      <c r="B443" s="63" t="s">
        <v>510</v>
      </c>
      <c r="C443" s="63">
        <v>1</v>
      </c>
      <c r="D443" s="65" t="s">
        <v>9</v>
      </c>
      <c r="E443" s="68">
        <v>780000</v>
      </c>
      <c r="F443" s="67">
        <f t="shared" si="7"/>
        <v>780000</v>
      </c>
    </row>
    <row r="444" spans="1:6" s="120" customFormat="1" ht="12.95" customHeight="1">
      <c r="A444" s="64" t="s">
        <v>6</v>
      </c>
      <c r="B444" s="63" t="s">
        <v>510</v>
      </c>
      <c r="C444" s="63">
        <v>1</v>
      </c>
      <c r="D444" s="65" t="s">
        <v>9</v>
      </c>
      <c r="E444" s="68">
        <v>1620000</v>
      </c>
      <c r="F444" s="67">
        <f t="shared" si="7"/>
        <v>1620000</v>
      </c>
    </row>
    <row r="445" spans="1:6" s="120" customFormat="1" ht="12.95" customHeight="1">
      <c r="A445" s="64" t="s">
        <v>6</v>
      </c>
      <c r="B445" s="63" t="s">
        <v>510</v>
      </c>
      <c r="C445" s="63">
        <v>1</v>
      </c>
      <c r="D445" s="65" t="s">
        <v>9</v>
      </c>
      <c r="E445" s="68">
        <v>2430000</v>
      </c>
      <c r="F445" s="67">
        <f t="shared" si="7"/>
        <v>2430000</v>
      </c>
    </row>
    <row r="446" spans="1:6" s="120" customFormat="1" ht="12.95" customHeight="1">
      <c r="A446" s="64" t="s">
        <v>6</v>
      </c>
      <c r="B446" s="63" t="s">
        <v>510</v>
      </c>
      <c r="C446" s="63">
        <v>1</v>
      </c>
      <c r="D446" s="65" t="s">
        <v>9</v>
      </c>
      <c r="E446" s="68">
        <v>2340000</v>
      </c>
      <c r="F446" s="67">
        <f t="shared" si="7"/>
        <v>2340000</v>
      </c>
    </row>
    <row r="447" spans="1:6" s="120" customFormat="1" ht="12.95" customHeight="1">
      <c r="A447" s="64" t="s">
        <v>6</v>
      </c>
      <c r="B447" s="63" t="s">
        <v>510</v>
      </c>
      <c r="C447" s="63">
        <v>1</v>
      </c>
      <c r="D447" s="65" t="s">
        <v>9</v>
      </c>
      <c r="E447" s="68">
        <v>1560000</v>
      </c>
      <c r="F447" s="67">
        <f t="shared" si="7"/>
        <v>1560000</v>
      </c>
    </row>
    <row r="448" spans="1:6" s="120" customFormat="1" ht="12.95" customHeight="1">
      <c r="A448" s="64" t="s">
        <v>6</v>
      </c>
      <c r="B448" s="63" t="s">
        <v>510</v>
      </c>
      <c r="C448" s="63">
        <v>1</v>
      </c>
      <c r="D448" s="65" t="s">
        <v>9</v>
      </c>
      <c r="E448" s="68">
        <v>720000</v>
      </c>
      <c r="F448" s="67">
        <f t="shared" si="7"/>
        <v>720000</v>
      </c>
    </row>
    <row r="449" spans="1:6" s="120" customFormat="1" ht="12.95" customHeight="1">
      <c r="A449" s="64" t="s">
        <v>6</v>
      </c>
      <c r="B449" s="63" t="s">
        <v>510</v>
      </c>
      <c r="C449" s="63">
        <v>1</v>
      </c>
      <c r="D449" s="65" t="s">
        <v>9</v>
      </c>
      <c r="E449" s="68">
        <v>1440000</v>
      </c>
      <c r="F449" s="67">
        <f t="shared" si="7"/>
        <v>1440000</v>
      </c>
    </row>
    <row r="450" spans="1:6" s="120" customFormat="1" ht="12.95" customHeight="1">
      <c r="A450" s="64" t="s">
        <v>6</v>
      </c>
      <c r="B450" s="63" t="s">
        <v>510</v>
      </c>
      <c r="C450" s="63">
        <v>1</v>
      </c>
      <c r="D450" s="65" t="s">
        <v>9</v>
      </c>
      <c r="E450" s="68">
        <v>720000</v>
      </c>
      <c r="F450" s="67">
        <f t="shared" si="7"/>
        <v>720000</v>
      </c>
    </row>
    <row r="451" spans="1:6" s="120" customFormat="1" ht="12.95" customHeight="1">
      <c r="A451" s="64" t="s">
        <v>6</v>
      </c>
      <c r="B451" s="63" t="s">
        <v>510</v>
      </c>
      <c r="C451" s="63">
        <v>1</v>
      </c>
      <c r="D451" s="65" t="s">
        <v>9</v>
      </c>
      <c r="E451" s="68">
        <v>720000</v>
      </c>
      <c r="F451" s="67">
        <f t="shared" si="7"/>
        <v>720000</v>
      </c>
    </row>
    <row r="452" spans="1:6" s="120" customFormat="1" ht="12.95" customHeight="1">
      <c r="A452" s="64" t="s">
        <v>6</v>
      </c>
      <c r="B452" s="63" t="s">
        <v>510</v>
      </c>
      <c r="C452" s="63">
        <v>1</v>
      </c>
      <c r="D452" s="65" t="s">
        <v>9</v>
      </c>
      <c r="E452" s="68">
        <v>720000</v>
      </c>
      <c r="F452" s="67">
        <f t="shared" si="7"/>
        <v>720000</v>
      </c>
    </row>
    <row r="453" spans="1:6" s="120" customFormat="1" ht="12.95" customHeight="1">
      <c r="A453" s="64" t="s">
        <v>6</v>
      </c>
      <c r="B453" s="63" t="s">
        <v>510</v>
      </c>
      <c r="C453" s="63">
        <v>1</v>
      </c>
      <c r="D453" s="65" t="s">
        <v>9</v>
      </c>
      <c r="E453" s="68">
        <v>780000</v>
      </c>
      <c r="F453" s="67">
        <f t="shared" si="7"/>
        <v>780000</v>
      </c>
    </row>
    <row r="454" spans="1:6" s="120" customFormat="1" ht="12.95" customHeight="1">
      <c r="A454" s="64" t="s">
        <v>6</v>
      </c>
      <c r="B454" s="63" t="s">
        <v>510</v>
      </c>
      <c r="C454" s="63">
        <v>1</v>
      </c>
      <c r="D454" s="65" t="s">
        <v>9</v>
      </c>
      <c r="E454" s="68">
        <v>780000</v>
      </c>
      <c r="F454" s="67">
        <f t="shared" si="7"/>
        <v>780000</v>
      </c>
    </row>
    <row r="455" spans="1:6" s="120" customFormat="1" ht="12.95" customHeight="1">
      <c r="A455" s="64" t="s">
        <v>6</v>
      </c>
      <c r="B455" s="63" t="s">
        <v>510</v>
      </c>
      <c r="C455" s="63">
        <v>1</v>
      </c>
      <c r="D455" s="65" t="s">
        <v>9</v>
      </c>
      <c r="E455" s="68">
        <v>750000</v>
      </c>
      <c r="F455" s="67">
        <f t="shared" ref="F455:F514" si="8">+E455*C455</f>
        <v>750000</v>
      </c>
    </row>
    <row r="456" spans="1:6" s="120" customFormat="1" ht="12.95" customHeight="1">
      <c r="A456" s="64" t="s">
        <v>6</v>
      </c>
      <c r="B456" s="63" t="s">
        <v>510</v>
      </c>
      <c r="C456" s="63">
        <v>1</v>
      </c>
      <c r="D456" s="65" t="s">
        <v>9</v>
      </c>
      <c r="E456" s="68">
        <v>810000</v>
      </c>
      <c r="F456" s="67">
        <f t="shared" si="8"/>
        <v>810000</v>
      </c>
    </row>
    <row r="457" spans="1:6" s="120" customFormat="1" ht="12.95" customHeight="1">
      <c r="A457" s="64" t="s">
        <v>6</v>
      </c>
      <c r="B457" s="63" t="s">
        <v>510</v>
      </c>
      <c r="C457" s="63">
        <v>1</v>
      </c>
      <c r="D457" s="65" t="s">
        <v>9</v>
      </c>
      <c r="E457" s="68">
        <v>810000</v>
      </c>
      <c r="F457" s="67">
        <f t="shared" si="8"/>
        <v>810000</v>
      </c>
    </row>
    <row r="458" spans="1:6" s="120" customFormat="1" ht="12.95" customHeight="1">
      <c r="A458" s="64" t="s">
        <v>6</v>
      </c>
      <c r="B458" s="63" t="s">
        <v>510</v>
      </c>
      <c r="C458" s="63">
        <v>1</v>
      </c>
      <c r="D458" s="65" t="s">
        <v>9</v>
      </c>
      <c r="E458" s="68">
        <v>750000</v>
      </c>
      <c r="F458" s="67">
        <f t="shared" si="8"/>
        <v>750000</v>
      </c>
    </row>
    <row r="459" spans="1:6" s="120" customFormat="1" ht="12.95" customHeight="1">
      <c r="A459" s="64" t="s">
        <v>6</v>
      </c>
      <c r="B459" s="63" t="s">
        <v>510</v>
      </c>
      <c r="C459" s="63">
        <v>1</v>
      </c>
      <c r="D459" s="65" t="s">
        <v>9</v>
      </c>
      <c r="E459" s="68">
        <v>810000</v>
      </c>
      <c r="F459" s="67">
        <f t="shared" si="8"/>
        <v>810000</v>
      </c>
    </row>
    <row r="460" spans="1:6" s="120" customFormat="1" ht="12.95" customHeight="1">
      <c r="A460" s="64" t="s">
        <v>6</v>
      </c>
      <c r="B460" s="63" t="s">
        <v>510</v>
      </c>
      <c r="C460" s="63">
        <v>1</v>
      </c>
      <c r="D460" s="65" t="s">
        <v>9</v>
      </c>
      <c r="E460" s="68">
        <v>810000</v>
      </c>
      <c r="F460" s="67">
        <f t="shared" si="8"/>
        <v>810000</v>
      </c>
    </row>
    <row r="461" spans="1:6" s="120" customFormat="1" ht="12.95" customHeight="1">
      <c r="A461" s="64" t="s">
        <v>6</v>
      </c>
      <c r="B461" s="63" t="s">
        <v>527</v>
      </c>
      <c r="C461" s="63">
        <v>1</v>
      </c>
      <c r="D461" s="65" t="s">
        <v>9</v>
      </c>
      <c r="E461" s="68">
        <v>450000</v>
      </c>
      <c r="F461" s="67">
        <f t="shared" si="8"/>
        <v>450000</v>
      </c>
    </row>
    <row r="462" spans="1:6" s="120" customFormat="1" ht="12.95" customHeight="1">
      <c r="A462" s="64" t="s">
        <v>6</v>
      </c>
      <c r="B462" s="63" t="s">
        <v>510</v>
      </c>
      <c r="C462" s="63">
        <v>1</v>
      </c>
      <c r="D462" s="65" t="s">
        <v>9</v>
      </c>
      <c r="E462" s="68">
        <v>1260000</v>
      </c>
      <c r="F462" s="67">
        <f t="shared" si="8"/>
        <v>1260000</v>
      </c>
    </row>
    <row r="463" spans="1:6" s="120" customFormat="1" ht="12.95" customHeight="1">
      <c r="A463" s="64" t="s">
        <v>6</v>
      </c>
      <c r="B463" s="63" t="s">
        <v>510</v>
      </c>
      <c r="C463" s="63">
        <v>1</v>
      </c>
      <c r="D463" s="65" t="s">
        <v>9</v>
      </c>
      <c r="E463" s="68">
        <v>720000</v>
      </c>
      <c r="F463" s="67">
        <f t="shared" si="8"/>
        <v>720000</v>
      </c>
    </row>
    <row r="464" spans="1:6" s="120" customFormat="1" ht="12.95" customHeight="1">
      <c r="A464" s="64" t="s">
        <v>6</v>
      </c>
      <c r="B464" s="63" t="s">
        <v>510</v>
      </c>
      <c r="C464" s="63">
        <v>1</v>
      </c>
      <c r="D464" s="65" t="s">
        <v>9</v>
      </c>
      <c r="E464" s="68">
        <v>2340000</v>
      </c>
      <c r="F464" s="67">
        <f t="shared" si="8"/>
        <v>2340000</v>
      </c>
    </row>
    <row r="465" spans="1:6" s="120" customFormat="1" ht="12.95" customHeight="1">
      <c r="A465" s="64" t="s">
        <v>6</v>
      </c>
      <c r="B465" s="63" t="s">
        <v>510</v>
      </c>
      <c r="C465" s="63">
        <v>1</v>
      </c>
      <c r="D465" s="65" t="s">
        <v>9</v>
      </c>
      <c r="E465" s="68">
        <v>2430000</v>
      </c>
      <c r="F465" s="67">
        <f t="shared" si="8"/>
        <v>2430000</v>
      </c>
    </row>
    <row r="466" spans="1:6" s="120" customFormat="1" ht="12.95" customHeight="1">
      <c r="A466" s="64" t="s">
        <v>6</v>
      </c>
      <c r="B466" s="63" t="s">
        <v>510</v>
      </c>
      <c r="C466" s="63">
        <v>1</v>
      </c>
      <c r="D466" s="65" t="s">
        <v>9</v>
      </c>
      <c r="E466" s="68">
        <v>2340000</v>
      </c>
      <c r="F466" s="67">
        <f t="shared" si="8"/>
        <v>2340000</v>
      </c>
    </row>
    <row r="467" spans="1:6" s="120" customFormat="1" ht="12.95" customHeight="1">
      <c r="A467" s="64" t="s">
        <v>6</v>
      </c>
      <c r="B467" s="63" t="s">
        <v>510</v>
      </c>
      <c r="C467" s="63">
        <v>1</v>
      </c>
      <c r="D467" s="65" t="s">
        <v>9</v>
      </c>
      <c r="E467" s="68">
        <v>1500000</v>
      </c>
      <c r="F467" s="67">
        <f t="shared" si="8"/>
        <v>1500000</v>
      </c>
    </row>
    <row r="468" spans="1:6" s="120" customFormat="1" ht="12.95" customHeight="1">
      <c r="A468" s="64" t="s">
        <v>6</v>
      </c>
      <c r="B468" s="63" t="s">
        <v>510</v>
      </c>
      <c r="C468" s="63">
        <v>1</v>
      </c>
      <c r="D468" s="65" t="s">
        <v>9</v>
      </c>
      <c r="E468" s="68">
        <v>1620000</v>
      </c>
      <c r="F468" s="67">
        <f t="shared" si="8"/>
        <v>1620000</v>
      </c>
    </row>
    <row r="469" spans="1:6" s="120" customFormat="1" ht="12.95" customHeight="1">
      <c r="A469" s="64" t="s">
        <v>6</v>
      </c>
      <c r="B469" s="63" t="s">
        <v>510</v>
      </c>
      <c r="C469" s="63">
        <v>1</v>
      </c>
      <c r="D469" s="65" t="s">
        <v>9</v>
      </c>
      <c r="E469" s="68">
        <v>2250000</v>
      </c>
      <c r="F469" s="67">
        <f t="shared" si="8"/>
        <v>2250000</v>
      </c>
    </row>
    <row r="470" spans="1:6" s="120" customFormat="1" ht="12.95" customHeight="1">
      <c r="A470" s="64" t="s">
        <v>6</v>
      </c>
      <c r="B470" s="63" t="s">
        <v>510</v>
      </c>
      <c r="C470" s="63">
        <v>1</v>
      </c>
      <c r="D470" s="65" t="s">
        <v>9</v>
      </c>
      <c r="E470" s="68">
        <v>1620000</v>
      </c>
      <c r="F470" s="67">
        <f t="shared" si="8"/>
        <v>1620000</v>
      </c>
    </row>
    <row r="471" spans="1:6" s="120" customFormat="1" ht="12.95" customHeight="1">
      <c r="A471" s="64" t="s">
        <v>6</v>
      </c>
      <c r="B471" s="63" t="s">
        <v>510</v>
      </c>
      <c r="C471" s="63">
        <v>1</v>
      </c>
      <c r="D471" s="65" t="s">
        <v>9</v>
      </c>
      <c r="E471" s="68">
        <v>2430000</v>
      </c>
      <c r="F471" s="67">
        <f t="shared" si="8"/>
        <v>2430000</v>
      </c>
    </row>
    <row r="472" spans="1:6" s="120" customFormat="1" ht="12.95" customHeight="1">
      <c r="A472" s="64" t="s">
        <v>6</v>
      </c>
      <c r="B472" s="63" t="s">
        <v>510</v>
      </c>
      <c r="C472" s="63">
        <v>1</v>
      </c>
      <c r="D472" s="65" t="s">
        <v>9</v>
      </c>
      <c r="E472" s="68">
        <v>2340000</v>
      </c>
      <c r="F472" s="67">
        <f t="shared" si="8"/>
        <v>2340000</v>
      </c>
    </row>
    <row r="473" spans="1:6" s="120" customFormat="1" ht="12.95" customHeight="1">
      <c r="A473" s="64" t="s">
        <v>6</v>
      </c>
      <c r="B473" s="63" t="s">
        <v>510</v>
      </c>
      <c r="C473" s="63">
        <v>1</v>
      </c>
      <c r="D473" s="65" t="s">
        <v>9</v>
      </c>
      <c r="E473" s="68">
        <v>1560000</v>
      </c>
      <c r="F473" s="67">
        <f t="shared" si="8"/>
        <v>1560000</v>
      </c>
    </row>
    <row r="474" spans="1:6" s="120" customFormat="1" ht="12.95" customHeight="1">
      <c r="A474" s="64" t="s">
        <v>6</v>
      </c>
      <c r="B474" s="63" t="s">
        <v>510</v>
      </c>
      <c r="C474" s="63">
        <v>1</v>
      </c>
      <c r="D474" s="65" t="s">
        <v>9</v>
      </c>
      <c r="E474" s="68">
        <v>780000</v>
      </c>
      <c r="F474" s="67">
        <f t="shared" si="8"/>
        <v>780000</v>
      </c>
    </row>
    <row r="475" spans="1:6" s="120" customFormat="1" ht="12.95" customHeight="1">
      <c r="A475" s="79" t="s">
        <v>6</v>
      </c>
      <c r="B475" s="80" t="s">
        <v>232</v>
      </c>
      <c r="C475" s="80">
        <v>1</v>
      </c>
      <c r="D475" s="81" t="s">
        <v>9</v>
      </c>
      <c r="E475" s="99">
        <v>120000</v>
      </c>
      <c r="F475" s="67">
        <f t="shared" si="8"/>
        <v>120000</v>
      </c>
    </row>
    <row r="476" spans="1:6" s="120" customFormat="1" ht="12.95" customHeight="1">
      <c r="A476" s="93" t="s">
        <v>6</v>
      </c>
      <c r="B476" s="84" t="s">
        <v>510</v>
      </c>
      <c r="C476" s="84">
        <v>1</v>
      </c>
      <c r="D476" s="94" t="s">
        <v>9</v>
      </c>
      <c r="E476" s="100">
        <v>2430000</v>
      </c>
      <c r="F476" s="67">
        <f t="shared" si="8"/>
        <v>2430000</v>
      </c>
    </row>
    <row r="477" spans="1:6" s="120" customFormat="1" ht="12.95" customHeight="1">
      <c r="A477" s="64" t="s">
        <v>6</v>
      </c>
      <c r="B477" s="63" t="s">
        <v>510</v>
      </c>
      <c r="C477" s="63">
        <v>1</v>
      </c>
      <c r="D477" s="65" t="s">
        <v>9</v>
      </c>
      <c r="E477" s="68">
        <v>780000</v>
      </c>
      <c r="F477" s="67">
        <f t="shared" si="8"/>
        <v>780000</v>
      </c>
    </row>
    <row r="478" spans="1:6" s="120" customFormat="1" ht="12.95" customHeight="1">
      <c r="A478" s="64" t="s">
        <v>6</v>
      </c>
      <c r="B478" s="63" t="s">
        <v>510</v>
      </c>
      <c r="C478" s="63">
        <v>1</v>
      </c>
      <c r="D478" s="65" t="s">
        <v>9</v>
      </c>
      <c r="E478" s="68">
        <v>2250000</v>
      </c>
      <c r="F478" s="67">
        <f t="shared" si="8"/>
        <v>2250000</v>
      </c>
    </row>
    <row r="479" spans="1:6" s="120" customFormat="1" ht="12.95" customHeight="1">
      <c r="A479" s="64" t="s">
        <v>6</v>
      </c>
      <c r="B479" s="63" t="s">
        <v>510</v>
      </c>
      <c r="C479" s="63">
        <v>1</v>
      </c>
      <c r="D479" s="65" t="s">
        <v>9</v>
      </c>
      <c r="E479" s="68">
        <v>2340000</v>
      </c>
      <c r="F479" s="67">
        <f t="shared" si="8"/>
        <v>2340000</v>
      </c>
    </row>
    <row r="480" spans="1:6" s="120" customFormat="1" ht="12.95" customHeight="1">
      <c r="A480" s="64" t="s">
        <v>6</v>
      </c>
      <c r="B480" s="63" t="s">
        <v>510</v>
      </c>
      <c r="C480" s="63">
        <v>1</v>
      </c>
      <c r="D480" s="65" t="s">
        <v>9</v>
      </c>
      <c r="E480" s="68">
        <v>1560000</v>
      </c>
      <c r="F480" s="67">
        <f t="shared" si="8"/>
        <v>1560000</v>
      </c>
    </row>
    <row r="481" spans="1:6" s="120" customFormat="1" ht="12.95" customHeight="1">
      <c r="A481" s="64" t="s">
        <v>6</v>
      </c>
      <c r="B481" s="63" t="s">
        <v>510</v>
      </c>
      <c r="C481" s="63">
        <v>1</v>
      </c>
      <c r="D481" s="65" t="s">
        <v>9</v>
      </c>
      <c r="E481" s="68">
        <v>720000</v>
      </c>
      <c r="F481" s="67">
        <f t="shared" si="8"/>
        <v>720000</v>
      </c>
    </row>
    <row r="482" spans="1:6" s="120" customFormat="1" ht="12.95" customHeight="1">
      <c r="A482" s="64" t="s">
        <v>6</v>
      </c>
      <c r="B482" s="63" t="s">
        <v>510</v>
      </c>
      <c r="C482" s="63">
        <v>1</v>
      </c>
      <c r="D482" s="65" t="s">
        <v>9</v>
      </c>
      <c r="E482" s="68">
        <v>780000</v>
      </c>
      <c r="F482" s="67">
        <f t="shared" si="8"/>
        <v>780000</v>
      </c>
    </row>
    <row r="483" spans="1:6" s="120" customFormat="1" ht="12.95" customHeight="1">
      <c r="A483" s="64" t="s">
        <v>6</v>
      </c>
      <c r="B483" s="63" t="s">
        <v>510</v>
      </c>
      <c r="C483" s="63">
        <v>1</v>
      </c>
      <c r="D483" s="65" t="s">
        <v>9</v>
      </c>
      <c r="E483" s="68">
        <v>780000</v>
      </c>
      <c r="F483" s="67">
        <f t="shared" si="8"/>
        <v>780000</v>
      </c>
    </row>
    <row r="484" spans="1:6" s="120" customFormat="1" ht="12.95" customHeight="1">
      <c r="A484" s="64" t="s">
        <v>6</v>
      </c>
      <c r="B484" s="63" t="s">
        <v>510</v>
      </c>
      <c r="C484" s="63">
        <v>1</v>
      </c>
      <c r="D484" s="65" t="s">
        <v>9</v>
      </c>
      <c r="E484" s="68">
        <v>810000</v>
      </c>
      <c r="F484" s="67">
        <f t="shared" si="8"/>
        <v>810000</v>
      </c>
    </row>
    <row r="485" spans="1:6" s="120" customFormat="1" ht="12.95" customHeight="1">
      <c r="A485" s="64" t="s">
        <v>6</v>
      </c>
      <c r="B485" s="63" t="s">
        <v>510</v>
      </c>
      <c r="C485" s="63">
        <v>1</v>
      </c>
      <c r="D485" s="65" t="s">
        <v>9</v>
      </c>
      <c r="E485" s="68">
        <v>750000</v>
      </c>
      <c r="F485" s="67">
        <f t="shared" si="8"/>
        <v>750000</v>
      </c>
    </row>
    <row r="486" spans="1:6" s="120" customFormat="1" ht="12.95" customHeight="1">
      <c r="A486" s="64" t="s">
        <v>6</v>
      </c>
      <c r="B486" s="63" t="s">
        <v>510</v>
      </c>
      <c r="C486" s="63">
        <v>1</v>
      </c>
      <c r="D486" s="65" t="s">
        <v>9</v>
      </c>
      <c r="E486" s="68">
        <v>810000</v>
      </c>
      <c r="F486" s="67">
        <f t="shared" si="8"/>
        <v>810000</v>
      </c>
    </row>
    <row r="487" spans="1:6" s="120" customFormat="1" ht="12.95" customHeight="1">
      <c r="A487" s="64" t="s">
        <v>6</v>
      </c>
      <c r="B487" s="63" t="s">
        <v>510</v>
      </c>
      <c r="C487" s="63">
        <v>1</v>
      </c>
      <c r="D487" s="65" t="s">
        <v>9</v>
      </c>
      <c r="E487" s="68">
        <v>750000</v>
      </c>
      <c r="F487" s="67">
        <f t="shared" si="8"/>
        <v>750000</v>
      </c>
    </row>
    <row r="488" spans="1:6" s="120" customFormat="1" ht="12.95" customHeight="1">
      <c r="A488" s="64" t="s">
        <v>6</v>
      </c>
      <c r="B488" s="63" t="s">
        <v>510</v>
      </c>
      <c r="C488" s="63">
        <v>1</v>
      </c>
      <c r="D488" s="65" t="s">
        <v>9</v>
      </c>
      <c r="E488" s="68">
        <v>810000</v>
      </c>
      <c r="F488" s="67">
        <f t="shared" si="8"/>
        <v>810000</v>
      </c>
    </row>
    <row r="489" spans="1:6" s="120" customFormat="1" ht="12.95" customHeight="1">
      <c r="A489" s="64" t="s">
        <v>6</v>
      </c>
      <c r="B489" s="63" t="s">
        <v>510</v>
      </c>
      <c r="C489" s="63">
        <v>1</v>
      </c>
      <c r="D489" s="65" t="s">
        <v>9</v>
      </c>
      <c r="E489" s="68">
        <v>780000</v>
      </c>
      <c r="F489" s="67">
        <f t="shared" si="8"/>
        <v>780000</v>
      </c>
    </row>
    <row r="490" spans="1:6" s="120" customFormat="1" ht="12.95" customHeight="1">
      <c r="A490" s="64" t="s">
        <v>6</v>
      </c>
      <c r="B490" s="63" t="s">
        <v>510</v>
      </c>
      <c r="C490" s="63">
        <v>1</v>
      </c>
      <c r="D490" s="65" t="s">
        <v>9</v>
      </c>
      <c r="E490" s="68">
        <v>720000</v>
      </c>
      <c r="F490" s="67">
        <f t="shared" si="8"/>
        <v>720000</v>
      </c>
    </row>
    <row r="491" spans="1:6" s="120" customFormat="1" ht="12.95" customHeight="1">
      <c r="A491" s="64" t="s">
        <v>6</v>
      </c>
      <c r="B491" s="63" t="s">
        <v>510</v>
      </c>
      <c r="C491" s="63">
        <v>1</v>
      </c>
      <c r="D491" s="65" t="s">
        <v>9</v>
      </c>
      <c r="E491" s="68">
        <v>780000</v>
      </c>
      <c r="F491" s="67">
        <f t="shared" si="8"/>
        <v>780000</v>
      </c>
    </row>
    <row r="492" spans="1:6" s="120" customFormat="1" ht="12.95" customHeight="1">
      <c r="A492" s="64" t="s">
        <v>6</v>
      </c>
      <c r="B492" s="63" t="s">
        <v>510</v>
      </c>
      <c r="C492" s="63">
        <v>1</v>
      </c>
      <c r="D492" s="65" t="s">
        <v>9</v>
      </c>
      <c r="E492" s="68">
        <v>2340000</v>
      </c>
      <c r="F492" s="67">
        <f t="shared" si="8"/>
        <v>2340000</v>
      </c>
    </row>
    <row r="493" spans="1:6" s="120" customFormat="1" ht="12.95" customHeight="1">
      <c r="A493" s="64" t="s">
        <v>6</v>
      </c>
      <c r="B493" s="63" t="s">
        <v>510</v>
      </c>
      <c r="C493" s="63">
        <v>1</v>
      </c>
      <c r="D493" s="65" t="s">
        <v>9</v>
      </c>
      <c r="E493" s="68">
        <v>2430000</v>
      </c>
      <c r="F493" s="67">
        <f t="shared" si="8"/>
        <v>2430000</v>
      </c>
    </row>
    <row r="494" spans="1:6" s="120" customFormat="1" ht="12.95" customHeight="1">
      <c r="A494" s="64" t="s">
        <v>6</v>
      </c>
      <c r="B494" s="63" t="s">
        <v>510</v>
      </c>
      <c r="C494" s="63">
        <v>1</v>
      </c>
      <c r="D494" s="65" t="s">
        <v>9</v>
      </c>
      <c r="E494" s="68">
        <v>2340000</v>
      </c>
      <c r="F494" s="67">
        <f t="shared" si="8"/>
        <v>2340000</v>
      </c>
    </row>
    <row r="495" spans="1:6" s="120" customFormat="1" ht="12.95" customHeight="1">
      <c r="A495" s="64" t="s">
        <v>6</v>
      </c>
      <c r="B495" s="63" t="s">
        <v>510</v>
      </c>
      <c r="C495" s="63">
        <v>1</v>
      </c>
      <c r="D495" s="65" t="s">
        <v>9</v>
      </c>
      <c r="E495" s="68">
        <v>1500000</v>
      </c>
      <c r="F495" s="67">
        <f t="shared" si="8"/>
        <v>1500000</v>
      </c>
    </row>
    <row r="496" spans="1:6" s="120" customFormat="1" ht="12.95" customHeight="1">
      <c r="A496" s="64" t="s">
        <v>6</v>
      </c>
      <c r="B496" s="63" t="s">
        <v>527</v>
      </c>
      <c r="C496" s="63">
        <v>1</v>
      </c>
      <c r="D496" s="65" t="s">
        <v>9</v>
      </c>
      <c r="E496" s="68">
        <v>450000</v>
      </c>
      <c r="F496" s="67">
        <f t="shared" si="8"/>
        <v>450000</v>
      </c>
    </row>
    <row r="497" spans="1:6" s="120" customFormat="1" ht="12.95" customHeight="1">
      <c r="A497" s="64" t="s">
        <v>6</v>
      </c>
      <c r="B497" s="63" t="s">
        <v>510</v>
      </c>
      <c r="C497" s="63">
        <v>1</v>
      </c>
      <c r="D497" s="65" t="s">
        <v>9</v>
      </c>
      <c r="E497" s="68">
        <v>36910000</v>
      </c>
      <c r="F497" s="67">
        <f t="shared" si="8"/>
        <v>36910000</v>
      </c>
    </row>
    <row r="498" spans="1:6" s="120" customFormat="1" ht="12.95" customHeight="1">
      <c r="A498" s="64" t="s">
        <v>6</v>
      </c>
      <c r="B498" s="63" t="s">
        <v>510</v>
      </c>
      <c r="C498" s="63">
        <v>1</v>
      </c>
      <c r="D498" s="65" t="s">
        <v>9</v>
      </c>
      <c r="E498" s="68">
        <v>2880000</v>
      </c>
      <c r="F498" s="67">
        <f t="shared" si="8"/>
        <v>2880000</v>
      </c>
    </row>
    <row r="499" spans="1:6" s="120" customFormat="1" ht="12.95" customHeight="1">
      <c r="A499" s="64" t="s">
        <v>6</v>
      </c>
      <c r="B499" s="63" t="s">
        <v>510</v>
      </c>
      <c r="C499" s="63">
        <v>1</v>
      </c>
      <c r="D499" s="65" t="s">
        <v>9</v>
      </c>
      <c r="E499" s="68">
        <v>21060000</v>
      </c>
      <c r="F499" s="67">
        <f t="shared" si="8"/>
        <v>21060000</v>
      </c>
    </row>
    <row r="500" spans="1:6" s="120" customFormat="1" ht="12.95" customHeight="1">
      <c r="A500" s="79" t="s">
        <v>6</v>
      </c>
      <c r="B500" s="80" t="s">
        <v>510</v>
      </c>
      <c r="C500" s="80">
        <v>1</v>
      </c>
      <c r="D500" s="81" t="s">
        <v>9</v>
      </c>
      <c r="E500" s="99">
        <v>10530000</v>
      </c>
      <c r="F500" s="67">
        <f t="shared" si="8"/>
        <v>10530000</v>
      </c>
    </row>
    <row r="501" spans="1:6" s="120" customFormat="1" ht="12.95" customHeight="1">
      <c r="A501" s="64" t="s">
        <v>6</v>
      </c>
      <c r="B501" s="63" t="s">
        <v>510</v>
      </c>
      <c r="C501" s="63">
        <v>1</v>
      </c>
      <c r="D501" s="65" t="s">
        <v>9</v>
      </c>
      <c r="E501" s="68">
        <v>10530000</v>
      </c>
      <c r="F501" s="67">
        <f t="shared" si="8"/>
        <v>10530000</v>
      </c>
    </row>
    <row r="502" spans="1:6" s="120" customFormat="1" ht="12.95" customHeight="1">
      <c r="A502" s="79" t="s">
        <v>6</v>
      </c>
      <c r="B502" s="80" t="s">
        <v>510</v>
      </c>
      <c r="C502" s="80">
        <v>1</v>
      </c>
      <c r="D502" s="81" t="s">
        <v>9</v>
      </c>
      <c r="E502" s="99">
        <v>1440000</v>
      </c>
      <c r="F502" s="67">
        <f t="shared" si="8"/>
        <v>1440000</v>
      </c>
    </row>
    <row r="503" spans="1:6" s="120" customFormat="1" ht="12.95" customHeight="1">
      <c r="A503" s="64" t="s">
        <v>6</v>
      </c>
      <c r="B503" s="63" t="s">
        <v>577</v>
      </c>
      <c r="C503" s="63">
        <v>1</v>
      </c>
      <c r="D503" s="65" t="s">
        <v>9</v>
      </c>
      <c r="E503" s="68">
        <v>180000</v>
      </c>
      <c r="F503" s="67">
        <f t="shared" si="8"/>
        <v>180000</v>
      </c>
    </row>
    <row r="504" spans="1:6" s="120" customFormat="1" ht="12.95" customHeight="1">
      <c r="A504" s="64" t="s">
        <v>6</v>
      </c>
      <c r="B504" s="63" t="s">
        <v>577</v>
      </c>
      <c r="C504" s="63">
        <v>1</v>
      </c>
      <c r="D504" s="65" t="s">
        <v>9</v>
      </c>
      <c r="E504" s="68">
        <f>5265000+712000</f>
        <v>5977000</v>
      </c>
      <c r="F504" s="67">
        <f t="shared" si="8"/>
        <v>5977000</v>
      </c>
    </row>
    <row r="505" spans="1:6" s="120" customFormat="1" ht="12.95" customHeight="1">
      <c r="A505" s="64" t="s">
        <v>6</v>
      </c>
      <c r="B505" s="63" t="s">
        <v>577</v>
      </c>
      <c r="C505" s="63">
        <v>1</v>
      </c>
      <c r="D505" s="65" t="s">
        <v>9</v>
      </c>
      <c r="E505" s="68">
        <v>1755000</v>
      </c>
      <c r="F505" s="67">
        <f t="shared" si="8"/>
        <v>1755000</v>
      </c>
    </row>
    <row r="506" spans="1:6" s="120" customFormat="1" ht="12.95" customHeight="1">
      <c r="A506" s="64" t="s">
        <v>6</v>
      </c>
      <c r="B506" s="63" t="s">
        <v>577</v>
      </c>
      <c r="C506" s="63">
        <v>1</v>
      </c>
      <c r="D506" s="65" t="s">
        <v>9</v>
      </c>
      <c r="E506" s="68">
        <f>1755000-891000</f>
        <v>864000</v>
      </c>
      <c r="F506" s="67">
        <f t="shared" si="8"/>
        <v>864000</v>
      </c>
    </row>
    <row r="507" spans="1:6" s="120" customFormat="1" ht="12.95" customHeight="1">
      <c r="A507" s="93" t="s">
        <v>6</v>
      </c>
      <c r="B507" s="84" t="s">
        <v>510</v>
      </c>
      <c r="C507" s="84">
        <v>1</v>
      </c>
      <c r="D507" s="94" t="s">
        <v>9</v>
      </c>
      <c r="E507" s="100">
        <f>1440000-911000</f>
        <v>529000</v>
      </c>
      <c r="F507" s="67">
        <f t="shared" si="8"/>
        <v>529000</v>
      </c>
    </row>
    <row r="508" spans="1:6" s="120" customFormat="1" ht="12.95" customHeight="1">
      <c r="A508" s="102" t="s">
        <v>6</v>
      </c>
      <c r="B508" s="101" t="s">
        <v>578</v>
      </c>
      <c r="C508" s="101">
        <v>1</v>
      </c>
      <c r="D508" s="103" t="s">
        <v>9</v>
      </c>
      <c r="E508" s="104">
        <v>3500000</v>
      </c>
      <c r="F508" s="105">
        <f t="shared" si="8"/>
        <v>3500000</v>
      </c>
    </row>
    <row r="509" spans="1:6" s="120" customFormat="1" ht="12.95" customHeight="1">
      <c r="A509" s="64" t="s">
        <v>6</v>
      </c>
      <c r="B509" s="63" t="s">
        <v>579</v>
      </c>
      <c r="C509" s="63">
        <v>1</v>
      </c>
      <c r="D509" s="65" t="s">
        <v>9</v>
      </c>
      <c r="E509" s="68">
        <v>7331250</v>
      </c>
      <c r="F509" s="67">
        <f t="shared" si="8"/>
        <v>7331250</v>
      </c>
    </row>
    <row r="510" spans="1:6" s="120" customFormat="1" ht="12.95" customHeight="1">
      <c r="A510" s="64" t="s">
        <v>6</v>
      </c>
      <c r="B510" s="63" t="s">
        <v>295</v>
      </c>
      <c r="C510" s="63">
        <v>2</v>
      </c>
      <c r="D510" s="65" t="s">
        <v>109</v>
      </c>
      <c r="E510" s="66">
        <v>10776</v>
      </c>
      <c r="F510" s="67">
        <f t="shared" si="8"/>
        <v>21552</v>
      </c>
    </row>
    <row r="511" spans="1:6" s="120" customFormat="1" ht="12.95" customHeight="1">
      <c r="A511" s="70" t="s">
        <v>6</v>
      </c>
      <c r="B511" s="107" t="s">
        <v>580</v>
      </c>
      <c r="C511" s="69">
        <v>4</v>
      </c>
      <c r="D511" s="71" t="s">
        <v>581</v>
      </c>
      <c r="E511" s="72">
        <v>963360</v>
      </c>
      <c r="F511" s="106">
        <f t="shared" si="8"/>
        <v>3853440</v>
      </c>
    </row>
    <row r="512" spans="1:6" s="120" customFormat="1" ht="12.95" customHeight="1">
      <c r="A512" s="70" t="s">
        <v>6</v>
      </c>
      <c r="B512" s="107" t="s">
        <v>582</v>
      </c>
      <c r="C512" s="69">
        <v>4</v>
      </c>
      <c r="D512" s="71" t="s">
        <v>581</v>
      </c>
      <c r="E512" s="72">
        <v>2529844</v>
      </c>
      <c r="F512" s="106">
        <f t="shared" si="8"/>
        <v>10119376</v>
      </c>
    </row>
    <row r="513" spans="1:6" s="120" customFormat="1" ht="12.95" customHeight="1">
      <c r="A513" s="70" t="s">
        <v>6</v>
      </c>
      <c r="B513" s="108" t="s">
        <v>583</v>
      </c>
      <c r="C513" s="69">
        <v>11</v>
      </c>
      <c r="D513" s="71" t="s">
        <v>581</v>
      </c>
      <c r="E513" s="72">
        <v>8535397</v>
      </c>
      <c r="F513" s="106">
        <f t="shared" si="8"/>
        <v>93889367</v>
      </c>
    </row>
    <row r="514" spans="1:6" s="120" customFormat="1" ht="12.95" customHeight="1">
      <c r="A514" s="70" t="s">
        <v>6</v>
      </c>
      <c r="B514" s="108" t="s">
        <v>584</v>
      </c>
      <c r="C514" s="69">
        <v>11</v>
      </c>
      <c r="D514" s="71" t="s">
        <v>581</v>
      </c>
      <c r="E514" s="72">
        <v>4218182</v>
      </c>
      <c r="F514" s="106">
        <f t="shared" si="8"/>
        <v>46400002</v>
      </c>
    </row>
    <row r="515" spans="1:6" s="120" customFormat="1" ht="12.95" customHeight="1">
      <c r="A515" s="70" t="s">
        <v>6</v>
      </c>
      <c r="B515" s="63" t="s">
        <v>585</v>
      </c>
      <c r="C515" s="69">
        <v>1</v>
      </c>
      <c r="D515" s="71" t="s">
        <v>9</v>
      </c>
      <c r="E515" s="72">
        <v>900000</v>
      </c>
      <c r="F515" s="106">
        <f t="shared" ref="F515:F524" si="9">+E515*C515</f>
        <v>900000</v>
      </c>
    </row>
    <row r="516" spans="1:6" s="120" customFormat="1" ht="12.95" customHeight="1">
      <c r="A516" s="64" t="s">
        <v>6</v>
      </c>
      <c r="B516" s="63" t="s">
        <v>518</v>
      </c>
      <c r="C516" s="63">
        <v>1</v>
      </c>
      <c r="D516" s="65" t="s">
        <v>24</v>
      </c>
      <c r="E516" s="66">
        <v>616</v>
      </c>
      <c r="F516" s="106">
        <f t="shared" si="9"/>
        <v>616</v>
      </c>
    </row>
    <row r="517" spans="1:6" s="120" customFormat="1" ht="12.95" customHeight="1">
      <c r="A517" s="64" t="s">
        <v>6</v>
      </c>
      <c r="B517" s="63" t="s">
        <v>315</v>
      </c>
      <c r="C517" s="63">
        <v>1</v>
      </c>
      <c r="D517" s="65" t="s">
        <v>9</v>
      </c>
      <c r="E517" s="66">
        <v>7471</v>
      </c>
      <c r="F517" s="106">
        <f t="shared" si="9"/>
        <v>7471</v>
      </c>
    </row>
    <row r="518" spans="1:6" s="120" customFormat="1" ht="12.95" customHeight="1">
      <c r="A518" s="64" t="s">
        <v>6</v>
      </c>
      <c r="B518" s="63" t="s">
        <v>586</v>
      </c>
      <c r="C518" s="63">
        <v>1</v>
      </c>
      <c r="D518" s="65" t="s">
        <v>9</v>
      </c>
      <c r="E518" s="68">
        <v>400000</v>
      </c>
      <c r="F518" s="106">
        <f t="shared" si="9"/>
        <v>400000</v>
      </c>
    </row>
    <row r="519" spans="1:6" s="120" customFormat="1" ht="12.95" customHeight="1">
      <c r="A519" s="64" t="s">
        <v>6</v>
      </c>
      <c r="B519" s="63" t="s">
        <v>315</v>
      </c>
      <c r="C519" s="63">
        <v>10</v>
      </c>
      <c r="D519" s="65" t="s">
        <v>24</v>
      </c>
      <c r="E519" s="66">
        <v>58</v>
      </c>
      <c r="F519" s="106">
        <f t="shared" si="9"/>
        <v>580</v>
      </c>
    </row>
    <row r="520" spans="1:6" s="120" customFormat="1" ht="12.95" customHeight="1">
      <c r="A520" s="64" t="s">
        <v>6</v>
      </c>
      <c r="B520" s="63" t="s">
        <v>586</v>
      </c>
      <c r="C520" s="63">
        <v>1</v>
      </c>
      <c r="D520" s="65" t="s">
        <v>9</v>
      </c>
      <c r="E520" s="68">
        <v>400000</v>
      </c>
      <c r="F520" s="67">
        <f t="shared" si="9"/>
        <v>400000</v>
      </c>
    </row>
    <row r="521" spans="1:6" s="120" customFormat="1" ht="12.95" customHeight="1">
      <c r="A521" s="64" t="s">
        <v>6</v>
      </c>
      <c r="B521" s="63" t="s">
        <v>348</v>
      </c>
      <c r="C521" s="63">
        <v>2</v>
      </c>
      <c r="D521" s="65" t="s">
        <v>24</v>
      </c>
      <c r="E521" s="66">
        <v>212</v>
      </c>
      <c r="F521" s="67">
        <f t="shared" si="9"/>
        <v>424</v>
      </c>
    </row>
    <row r="522" spans="1:6" s="120" customFormat="1" ht="12.95" customHeight="1">
      <c r="A522" s="64" t="s">
        <v>6</v>
      </c>
      <c r="B522" s="63" t="s">
        <v>545</v>
      </c>
      <c r="C522" s="63">
        <v>1</v>
      </c>
      <c r="D522" s="65" t="s">
        <v>24</v>
      </c>
      <c r="E522" s="66">
        <v>549006</v>
      </c>
      <c r="F522" s="67">
        <f t="shared" si="9"/>
        <v>549006</v>
      </c>
    </row>
    <row r="523" spans="1:6" s="120" customFormat="1" ht="12.95" customHeight="1">
      <c r="A523" s="64" t="s">
        <v>6</v>
      </c>
      <c r="B523" s="63" t="s">
        <v>545</v>
      </c>
      <c r="C523" s="63">
        <v>1</v>
      </c>
      <c r="D523" s="65" t="s">
        <v>24</v>
      </c>
      <c r="E523" s="66">
        <v>549006</v>
      </c>
      <c r="F523" s="67">
        <f t="shared" si="9"/>
        <v>549006</v>
      </c>
    </row>
    <row r="524" spans="1:6" s="120" customFormat="1" ht="12.95" customHeight="1">
      <c r="A524" s="64" t="s">
        <v>6</v>
      </c>
      <c r="B524" s="63" t="s">
        <v>545</v>
      </c>
      <c r="C524" s="63">
        <v>1</v>
      </c>
      <c r="D524" s="65" t="s">
        <v>394</v>
      </c>
      <c r="E524" s="66">
        <v>549006</v>
      </c>
      <c r="F524" s="67">
        <f t="shared" si="9"/>
        <v>549006</v>
      </c>
    </row>
    <row r="525" spans="1:6" s="120" customFormat="1" ht="12.95" customHeight="1">
      <c r="A525" s="64" t="s">
        <v>6</v>
      </c>
      <c r="B525" s="63" t="s">
        <v>545</v>
      </c>
      <c r="C525" s="63">
        <v>1</v>
      </c>
      <c r="D525" s="65" t="s">
        <v>394</v>
      </c>
      <c r="E525" s="66">
        <v>549006</v>
      </c>
      <c r="F525" s="67">
        <f t="shared" ref="F525:F582" si="10">+E525*C525</f>
        <v>549006</v>
      </c>
    </row>
    <row r="526" spans="1:6" s="120" customFormat="1" ht="12.95" customHeight="1">
      <c r="A526" s="64" t="s">
        <v>6</v>
      </c>
      <c r="B526" s="63" t="s">
        <v>587</v>
      </c>
      <c r="C526" s="63">
        <v>2</v>
      </c>
      <c r="D526" s="65" t="s">
        <v>24</v>
      </c>
      <c r="E526" s="66">
        <v>365375</v>
      </c>
      <c r="F526" s="67">
        <f t="shared" si="10"/>
        <v>730750</v>
      </c>
    </row>
    <row r="527" spans="1:6" s="120" customFormat="1" ht="12.95" customHeight="1">
      <c r="A527" s="64" t="s">
        <v>6</v>
      </c>
      <c r="B527" s="63" t="s">
        <v>50</v>
      </c>
      <c r="C527" s="63">
        <v>50</v>
      </c>
      <c r="D527" s="65" t="s">
        <v>394</v>
      </c>
      <c r="E527" s="66">
        <v>1870</v>
      </c>
      <c r="F527" s="67">
        <f t="shared" si="10"/>
        <v>93500</v>
      </c>
    </row>
    <row r="528" spans="1:6" s="120" customFormat="1" ht="12.95" customHeight="1">
      <c r="A528" s="64" t="s">
        <v>6</v>
      </c>
      <c r="B528" s="63" t="s">
        <v>50</v>
      </c>
      <c r="C528" s="63">
        <v>10</v>
      </c>
      <c r="D528" s="65" t="s">
        <v>394</v>
      </c>
      <c r="E528" s="66">
        <v>1870</v>
      </c>
      <c r="F528" s="67">
        <f t="shared" si="10"/>
        <v>18700</v>
      </c>
    </row>
    <row r="529" spans="1:6" s="120" customFormat="1" ht="12.95" customHeight="1">
      <c r="A529" s="64" t="s">
        <v>6</v>
      </c>
      <c r="B529" s="63" t="s">
        <v>50</v>
      </c>
      <c r="C529" s="63">
        <v>10</v>
      </c>
      <c r="D529" s="65" t="s">
        <v>394</v>
      </c>
      <c r="E529" s="66">
        <v>1870</v>
      </c>
      <c r="F529" s="67">
        <f t="shared" si="10"/>
        <v>18700</v>
      </c>
    </row>
    <row r="530" spans="1:6" s="120" customFormat="1" ht="12.95" customHeight="1">
      <c r="A530" s="64" t="s">
        <v>6</v>
      </c>
      <c r="B530" s="63" t="s">
        <v>50</v>
      </c>
      <c r="C530" s="63">
        <v>20</v>
      </c>
      <c r="D530" s="65" t="s">
        <v>394</v>
      </c>
      <c r="E530" s="66">
        <v>1870</v>
      </c>
      <c r="F530" s="67">
        <f t="shared" si="10"/>
        <v>37400</v>
      </c>
    </row>
    <row r="531" spans="1:6" s="120" customFormat="1" ht="12.95" customHeight="1">
      <c r="A531" s="64" t="s">
        <v>6</v>
      </c>
      <c r="B531" s="63" t="s">
        <v>50</v>
      </c>
      <c r="C531" s="63">
        <v>10</v>
      </c>
      <c r="D531" s="65" t="s">
        <v>394</v>
      </c>
      <c r="E531" s="66">
        <v>1870</v>
      </c>
      <c r="F531" s="67">
        <f t="shared" si="10"/>
        <v>18700</v>
      </c>
    </row>
    <row r="532" spans="1:6" s="120" customFormat="1" ht="12.95" customHeight="1">
      <c r="A532" s="64" t="s">
        <v>6</v>
      </c>
      <c r="B532" s="63" t="s">
        <v>107</v>
      </c>
      <c r="C532" s="63">
        <v>26</v>
      </c>
      <c r="D532" s="65" t="s">
        <v>24</v>
      </c>
      <c r="E532" s="66">
        <v>29558</v>
      </c>
      <c r="F532" s="67">
        <f t="shared" si="10"/>
        <v>768508</v>
      </c>
    </row>
    <row r="533" spans="1:6" s="120" customFormat="1" ht="12.95" customHeight="1">
      <c r="A533" s="64" t="s">
        <v>6</v>
      </c>
      <c r="B533" s="63" t="s">
        <v>107</v>
      </c>
      <c r="C533" s="63">
        <v>5</v>
      </c>
      <c r="D533" s="65" t="s">
        <v>24</v>
      </c>
      <c r="E533" s="66">
        <v>29558</v>
      </c>
      <c r="F533" s="67">
        <f t="shared" si="10"/>
        <v>147790</v>
      </c>
    </row>
    <row r="534" spans="1:6" s="120" customFormat="1" ht="12.95" customHeight="1">
      <c r="A534" s="64" t="s">
        <v>6</v>
      </c>
      <c r="B534" s="63" t="s">
        <v>107</v>
      </c>
      <c r="C534" s="63">
        <v>7</v>
      </c>
      <c r="D534" s="65" t="s">
        <v>24</v>
      </c>
      <c r="E534" s="66">
        <v>29558</v>
      </c>
      <c r="F534" s="67">
        <f t="shared" si="10"/>
        <v>206906</v>
      </c>
    </row>
    <row r="535" spans="1:6" s="120" customFormat="1" ht="12.95" customHeight="1">
      <c r="A535" s="64" t="s">
        <v>6</v>
      </c>
      <c r="B535" s="63" t="s">
        <v>107</v>
      </c>
      <c r="C535" s="63">
        <v>6</v>
      </c>
      <c r="D535" s="65" t="s">
        <v>24</v>
      </c>
      <c r="E535" s="66">
        <v>29558</v>
      </c>
      <c r="F535" s="67">
        <f t="shared" si="10"/>
        <v>177348</v>
      </c>
    </row>
    <row r="536" spans="1:6" s="120" customFormat="1" ht="12.95" customHeight="1">
      <c r="A536" s="64" t="s">
        <v>6</v>
      </c>
      <c r="B536" s="63" t="s">
        <v>107</v>
      </c>
      <c r="C536" s="63">
        <v>8</v>
      </c>
      <c r="D536" s="65" t="s">
        <v>24</v>
      </c>
      <c r="E536" s="66">
        <v>29558</v>
      </c>
      <c r="F536" s="67">
        <f t="shared" si="10"/>
        <v>236464</v>
      </c>
    </row>
    <row r="537" spans="1:6" s="120" customFormat="1" ht="12.95" customHeight="1">
      <c r="A537" s="64" t="s">
        <v>6</v>
      </c>
      <c r="B537" s="63" t="s">
        <v>588</v>
      </c>
      <c r="C537" s="63">
        <v>2</v>
      </c>
      <c r="D537" s="65" t="s">
        <v>213</v>
      </c>
      <c r="E537" s="66">
        <v>462</v>
      </c>
      <c r="F537" s="67">
        <f t="shared" si="10"/>
        <v>924</v>
      </c>
    </row>
    <row r="538" spans="1:6" s="120" customFormat="1" ht="12.95" customHeight="1">
      <c r="A538" s="64" t="s">
        <v>6</v>
      </c>
      <c r="B538" s="63" t="s">
        <v>565</v>
      </c>
      <c r="C538" s="63">
        <v>50</v>
      </c>
      <c r="D538" s="65" t="s">
        <v>394</v>
      </c>
      <c r="E538" s="66">
        <v>18462</v>
      </c>
      <c r="F538" s="67">
        <f t="shared" si="10"/>
        <v>923100</v>
      </c>
    </row>
    <row r="539" spans="1:6" s="120" customFormat="1" ht="12.95" customHeight="1">
      <c r="A539" s="64" t="s">
        <v>6</v>
      </c>
      <c r="B539" s="63" t="s">
        <v>565</v>
      </c>
      <c r="C539" s="63">
        <v>1</v>
      </c>
      <c r="D539" s="65" t="s">
        <v>9</v>
      </c>
      <c r="E539" s="66">
        <v>474150</v>
      </c>
      <c r="F539" s="67">
        <f t="shared" si="10"/>
        <v>474150</v>
      </c>
    </row>
    <row r="540" spans="1:6" s="120" customFormat="1" ht="12.95" customHeight="1">
      <c r="A540" s="64" t="s">
        <v>6</v>
      </c>
      <c r="B540" s="63" t="s">
        <v>565</v>
      </c>
      <c r="C540" s="63">
        <v>65</v>
      </c>
      <c r="D540" s="65" t="s">
        <v>394</v>
      </c>
      <c r="E540" s="66">
        <f>1200030/65</f>
        <v>18462</v>
      </c>
      <c r="F540" s="67">
        <f t="shared" si="10"/>
        <v>1200030</v>
      </c>
    </row>
    <row r="541" spans="1:6" s="120" customFormat="1" ht="12.95" customHeight="1">
      <c r="A541" s="64" t="s">
        <v>6</v>
      </c>
      <c r="B541" s="63" t="s">
        <v>54</v>
      </c>
      <c r="C541" s="63">
        <v>20</v>
      </c>
      <c r="D541" s="65" t="s">
        <v>24</v>
      </c>
      <c r="E541" s="66">
        <v>1308</v>
      </c>
      <c r="F541" s="67">
        <f t="shared" si="10"/>
        <v>26160</v>
      </c>
    </row>
    <row r="542" spans="1:6" s="120" customFormat="1" ht="12.95" customHeight="1">
      <c r="A542" s="64" t="s">
        <v>6</v>
      </c>
      <c r="B542" s="63" t="s">
        <v>57</v>
      </c>
      <c r="C542" s="63">
        <v>50</v>
      </c>
      <c r="D542" s="65" t="s">
        <v>24</v>
      </c>
      <c r="E542" s="66">
        <v>1634</v>
      </c>
      <c r="F542" s="67">
        <f t="shared" si="10"/>
        <v>81700</v>
      </c>
    </row>
    <row r="543" spans="1:6" s="120" customFormat="1" ht="12.95" customHeight="1">
      <c r="A543" s="64" t="s">
        <v>6</v>
      </c>
      <c r="B543" s="63" t="s">
        <v>589</v>
      </c>
      <c r="C543" s="63">
        <v>2</v>
      </c>
      <c r="D543" s="65" t="s">
        <v>109</v>
      </c>
      <c r="E543" s="66">
        <v>318</v>
      </c>
      <c r="F543" s="67">
        <f t="shared" si="10"/>
        <v>636</v>
      </c>
    </row>
    <row r="544" spans="1:6" s="120" customFormat="1" ht="12.95" customHeight="1">
      <c r="A544" s="64" t="s">
        <v>6</v>
      </c>
      <c r="B544" s="63" t="s">
        <v>541</v>
      </c>
      <c r="C544" s="63">
        <v>100</v>
      </c>
      <c r="D544" s="65" t="s">
        <v>24</v>
      </c>
      <c r="E544" s="66">
        <v>216</v>
      </c>
      <c r="F544" s="67">
        <f t="shared" si="10"/>
        <v>21600</v>
      </c>
    </row>
    <row r="545" spans="1:6" s="120" customFormat="1" ht="12.95" customHeight="1">
      <c r="A545" s="64" t="s">
        <v>6</v>
      </c>
      <c r="B545" s="63" t="s">
        <v>146</v>
      </c>
      <c r="C545" s="63">
        <v>50</v>
      </c>
      <c r="D545" s="65" t="s">
        <v>24</v>
      </c>
      <c r="E545" s="66">
        <v>1443</v>
      </c>
      <c r="F545" s="67">
        <f t="shared" si="10"/>
        <v>72150</v>
      </c>
    </row>
    <row r="546" spans="1:6" s="120" customFormat="1" ht="12.95" customHeight="1">
      <c r="A546" s="64" t="s">
        <v>6</v>
      </c>
      <c r="B546" s="63" t="s">
        <v>553</v>
      </c>
      <c r="C546" s="63">
        <v>6</v>
      </c>
      <c r="D546" s="65" t="s">
        <v>394</v>
      </c>
      <c r="E546" s="68">
        <v>700000</v>
      </c>
      <c r="F546" s="67">
        <f t="shared" si="10"/>
        <v>4200000</v>
      </c>
    </row>
    <row r="547" spans="1:6" s="120" customFormat="1" ht="12.95" customHeight="1">
      <c r="A547" s="64" t="s">
        <v>6</v>
      </c>
      <c r="B547" s="63" t="s">
        <v>553</v>
      </c>
      <c r="C547" s="63">
        <v>2</v>
      </c>
      <c r="D547" s="65" t="s">
        <v>394</v>
      </c>
      <c r="E547" s="68">
        <v>600000</v>
      </c>
      <c r="F547" s="67">
        <f t="shared" si="10"/>
        <v>1200000</v>
      </c>
    </row>
    <row r="548" spans="1:6" s="120" customFormat="1" ht="12.95" customHeight="1">
      <c r="A548" s="64" t="s">
        <v>6</v>
      </c>
      <c r="B548" s="63" t="s">
        <v>514</v>
      </c>
      <c r="C548" s="63">
        <v>2</v>
      </c>
      <c r="D548" s="65" t="s">
        <v>24</v>
      </c>
      <c r="E548" s="66">
        <v>8480</v>
      </c>
      <c r="F548" s="67">
        <f t="shared" si="10"/>
        <v>16960</v>
      </c>
    </row>
    <row r="549" spans="1:6" s="120" customFormat="1" ht="12.95" customHeight="1">
      <c r="A549" s="64" t="s">
        <v>6</v>
      </c>
      <c r="B549" s="63" t="s">
        <v>514</v>
      </c>
      <c r="C549" s="63">
        <v>1</v>
      </c>
      <c r="D549" s="65" t="s">
        <v>24</v>
      </c>
      <c r="E549" s="66">
        <v>8480</v>
      </c>
      <c r="F549" s="67">
        <f t="shared" si="10"/>
        <v>8480</v>
      </c>
    </row>
    <row r="550" spans="1:6" s="120" customFormat="1" ht="12.95" customHeight="1">
      <c r="A550" s="64" t="s">
        <v>6</v>
      </c>
      <c r="B550" s="63" t="s">
        <v>590</v>
      </c>
      <c r="C550" s="63">
        <v>2</v>
      </c>
      <c r="D550" s="65" t="s">
        <v>394</v>
      </c>
      <c r="E550" s="66">
        <v>280100</v>
      </c>
      <c r="F550" s="67">
        <f t="shared" si="10"/>
        <v>560200</v>
      </c>
    </row>
    <row r="551" spans="1:6" s="120" customFormat="1" ht="12.95" customHeight="1">
      <c r="A551" s="64" t="s">
        <v>6</v>
      </c>
      <c r="B551" s="63" t="s">
        <v>70</v>
      </c>
      <c r="C551" s="63">
        <v>200</v>
      </c>
      <c r="D551" s="65" t="s">
        <v>24</v>
      </c>
      <c r="E551" s="66">
        <v>720</v>
      </c>
      <c r="F551" s="67">
        <f t="shared" si="10"/>
        <v>144000</v>
      </c>
    </row>
    <row r="552" spans="1:6" s="120" customFormat="1" ht="12.95" customHeight="1">
      <c r="A552" s="64" t="s">
        <v>6</v>
      </c>
      <c r="B552" s="63" t="s">
        <v>70</v>
      </c>
      <c r="C552" s="63">
        <v>100</v>
      </c>
      <c r="D552" s="65" t="s">
        <v>24</v>
      </c>
      <c r="E552" s="66">
        <v>720</v>
      </c>
      <c r="F552" s="67">
        <f t="shared" si="10"/>
        <v>72000</v>
      </c>
    </row>
    <row r="553" spans="1:6" s="120" customFormat="1" ht="12.95" customHeight="1">
      <c r="A553" s="64" t="s">
        <v>6</v>
      </c>
      <c r="B553" s="63" t="s">
        <v>70</v>
      </c>
      <c r="C553" s="63">
        <v>100</v>
      </c>
      <c r="D553" s="65" t="s">
        <v>24</v>
      </c>
      <c r="E553" s="66">
        <v>720</v>
      </c>
      <c r="F553" s="67">
        <f t="shared" si="10"/>
        <v>72000</v>
      </c>
    </row>
    <row r="554" spans="1:6" s="120" customFormat="1" ht="12.95" customHeight="1">
      <c r="A554" s="64" t="s">
        <v>6</v>
      </c>
      <c r="B554" s="63" t="s">
        <v>70</v>
      </c>
      <c r="C554" s="63">
        <v>100</v>
      </c>
      <c r="D554" s="65" t="s">
        <v>24</v>
      </c>
      <c r="E554" s="66">
        <v>720</v>
      </c>
      <c r="F554" s="67">
        <f t="shared" si="10"/>
        <v>72000</v>
      </c>
    </row>
    <row r="555" spans="1:6" s="120" customFormat="1" ht="12.95" customHeight="1">
      <c r="A555" s="64" t="s">
        <v>6</v>
      </c>
      <c r="B555" s="63" t="s">
        <v>70</v>
      </c>
      <c r="C555" s="63">
        <v>80</v>
      </c>
      <c r="D555" s="65" t="s">
        <v>24</v>
      </c>
      <c r="E555" s="66">
        <v>720</v>
      </c>
      <c r="F555" s="67">
        <f t="shared" si="10"/>
        <v>57600</v>
      </c>
    </row>
    <row r="556" spans="1:6" s="120" customFormat="1" ht="12.95" customHeight="1">
      <c r="A556" s="64" t="s">
        <v>6</v>
      </c>
      <c r="B556" s="63" t="s">
        <v>203</v>
      </c>
      <c r="C556" s="63">
        <v>60</v>
      </c>
      <c r="D556" s="65" t="s">
        <v>394</v>
      </c>
      <c r="E556" s="66">
        <v>675</v>
      </c>
      <c r="F556" s="67">
        <f t="shared" si="10"/>
        <v>40500</v>
      </c>
    </row>
    <row r="557" spans="1:6" s="120" customFormat="1" ht="12.95" customHeight="1">
      <c r="A557" s="64" t="s">
        <v>6</v>
      </c>
      <c r="B557" s="63" t="s">
        <v>365</v>
      </c>
      <c r="C557" s="63">
        <v>1</v>
      </c>
      <c r="D557" s="65" t="s">
        <v>394</v>
      </c>
      <c r="E557" s="66">
        <v>538462</v>
      </c>
      <c r="F557" s="67">
        <f t="shared" si="10"/>
        <v>538462</v>
      </c>
    </row>
    <row r="558" spans="1:6" s="120" customFormat="1" ht="12.95" customHeight="1">
      <c r="A558" s="64" t="s">
        <v>6</v>
      </c>
      <c r="B558" s="63" t="s">
        <v>195</v>
      </c>
      <c r="C558" s="63">
        <v>25</v>
      </c>
      <c r="D558" s="65" t="s">
        <v>24</v>
      </c>
      <c r="E558" s="66">
        <v>28847</v>
      </c>
      <c r="F558" s="67">
        <f t="shared" si="10"/>
        <v>721175</v>
      </c>
    </row>
    <row r="559" spans="1:6" s="120" customFormat="1" ht="12.95" customHeight="1">
      <c r="A559" s="64" t="s">
        <v>6</v>
      </c>
      <c r="B559" s="63" t="s">
        <v>195</v>
      </c>
      <c r="C559" s="63">
        <v>5</v>
      </c>
      <c r="D559" s="65" t="s">
        <v>24</v>
      </c>
      <c r="E559" s="66">
        <v>28847</v>
      </c>
      <c r="F559" s="67">
        <f t="shared" si="10"/>
        <v>144235</v>
      </c>
    </row>
    <row r="560" spans="1:6" s="120" customFormat="1" ht="12.95" customHeight="1">
      <c r="A560" s="64" t="s">
        <v>6</v>
      </c>
      <c r="B560" s="63" t="s">
        <v>195</v>
      </c>
      <c r="C560" s="63">
        <v>7</v>
      </c>
      <c r="D560" s="65" t="s">
        <v>24</v>
      </c>
      <c r="E560" s="66">
        <v>28847</v>
      </c>
      <c r="F560" s="67">
        <f t="shared" si="10"/>
        <v>201929</v>
      </c>
    </row>
    <row r="561" spans="1:6" s="120" customFormat="1" ht="12.95" customHeight="1">
      <c r="A561" s="64" t="s">
        <v>6</v>
      </c>
      <c r="B561" s="63" t="s">
        <v>195</v>
      </c>
      <c r="C561" s="63">
        <v>6</v>
      </c>
      <c r="D561" s="65" t="s">
        <v>24</v>
      </c>
      <c r="E561" s="66">
        <v>28847</v>
      </c>
      <c r="F561" s="67">
        <f t="shared" si="10"/>
        <v>173082</v>
      </c>
    </row>
    <row r="562" spans="1:6" s="120" customFormat="1" ht="12.95" customHeight="1">
      <c r="A562" s="64" t="s">
        <v>6</v>
      </c>
      <c r="B562" s="63" t="s">
        <v>195</v>
      </c>
      <c r="C562" s="63">
        <v>8</v>
      </c>
      <c r="D562" s="65" t="s">
        <v>24</v>
      </c>
      <c r="E562" s="66">
        <v>28847</v>
      </c>
      <c r="F562" s="67">
        <f t="shared" si="10"/>
        <v>230776</v>
      </c>
    </row>
    <row r="563" spans="1:6" s="120" customFormat="1" ht="12.95" customHeight="1">
      <c r="A563" s="64" t="s">
        <v>6</v>
      </c>
      <c r="B563" s="110" t="s">
        <v>591</v>
      </c>
      <c r="C563" s="63">
        <v>12</v>
      </c>
      <c r="D563" s="65" t="s">
        <v>28</v>
      </c>
      <c r="E563" s="68">
        <v>1153333.33333333</v>
      </c>
      <c r="F563" s="67">
        <f t="shared" si="10"/>
        <v>13839999.999999959</v>
      </c>
    </row>
    <row r="564" spans="1:6" s="120" customFormat="1" ht="12.95" customHeight="1">
      <c r="A564" s="64" t="s">
        <v>6</v>
      </c>
      <c r="B564" s="110" t="s">
        <v>565</v>
      </c>
      <c r="C564" s="63">
        <v>5</v>
      </c>
      <c r="D564" s="65" t="s">
        <v>592</v>
      </c>
      <c r="E564" s="68">
        <v>409</v>
      </c>
      <c r="F564" s="67">
        <f t="shared" si="10"/>
        <v>2045</v>
      </c>
    </row>
    <row r="565" spans="1:6" s="120" customFormat="1" ht="12.95" customHeight="1">
      <c r="A565" s="64" t="s">
        <v>6</v>
      </c>
      <c r="B565" s="110" t="s">
        <v>565</v>
      </c>
      <c r="C565" s="63">
        <v>200</v>
      </c>
      <c r="D565" s="65" t="s">
        <v>394</v>
      </c>
      <c r="E565" s="68">
        <v>137</v>
      </c>
      <c r="F565" s="67">
        <f t="shared" si="10"/>
        <v>27400</v>
      </c>
    </row>
    <row r="566" spans="1:6" s="120" customFormat="1" ht="12.95" customHeight="1">
      <c r="A566" s="64" t="s">
        <v>6</v>
      </c>
      <c r="B566" s="110" t="s">
        <v>565</v>
      </c>
      <c r="C566" s="63">
        <v>60</v>
      </c>
      <c r="D566" s="65" t="s">
        <v>28</v>
      </c>
      <c r="E566" s="68">
        <v>137</v>
      </c>
      <c r="F566" s="67">
        <f t="shared" si="10"/>
        <v>8220</v>
      </c>
    </row>
    <row r="567" spans="1:6" s="120" customFormat="1" ht="12.95" customHeight="1">
      <c r="A567" s="74" t="s">
        <v>6</v>
      </c>
      <c r="B567" s="73" t="s">
        <v>214</v>
      </c>
      <c r="C567" s="73">
        <v>1</v>
      </c>
      <c r="D567" s="76" t="s">
        <v>9</v>
      </c>
      <c r="E567" s="68">
        <v>2800000</v>
      </c>
      <c r="F567" s="67">
        <f t="shared" si="10"/>
        <v>2800000</v>
      </c>
    </row>
    <row r="568" spans="1:6" s="120" customFormat="1" ht="12.95" customHeight="1">
      <c r="A568" s="74" t="s">
        <v>6</v>
      </c>
      <c r="B568" s="73" t="s">
        <v>214</v>
      </c>
      <c r="C568" s="73">
        <v>1</v>
      </c>
      <c r="D568" s="76" t="s">
        <v>9</v>
      </c>
      <c r="E568" s="68">
        <v>2800000</v>
      </c>
      <c r="F568" s="67">
        <f t="shared" si="10"/>
        <v>2800000</v>
      </c>
    </row>
    <row r="569" spans="1:6" s="120" customFormat="1" ht="12.95" customHeight="1">
      <c r="A569" s="74" t="s">
        <v>6</v>
      </c>
      <c r="B569" s="73" t="s">
        <v>214</v>
      </c>
      <c r="C569" s="73">
        <v>1</v>
      </c>
      <c r="D569" s="76" t="s">
        <v>9</v>
      </c>
      <c r="E569" s="68">
        <v>2800000</v>
      </c>
      <c r="F569" s="67">
        <f t="shared" si="10"/>
        <v>2800000</v>
      </c>
    </row>
    <row r="570" spans="1:6" s="120" customFormat="1" ht="12.95" customHeight="1">
      <c r="A570" s="74" t="s">
        <v>6</v>
      </c>
      <c r="B570" s="73" t="s">
        <v>214</v>
      </c>
      <c r="C570" s="73">
        <v>1</v>
      </c>
      <c r="D570" s="76" t="s">
        <v>9</v>
      </c>
      <c r="E570" s="68">
        <v>2800000</v>
      </c>
      <c r="F570" s="67">
        <f t="shared" si="10"/>
        <v>2800000</v>
      </c>
    </row>
    <row r="571" spans="1:6" s="120" customFormat="1" ht="12.95" customHeight="1">
      <c r="A571" s="74" t="s">
        <v>6</v>
      </c>
      <c r="B571" s="73" t="s">
        <v>214</v>
      </c>
      <c r="C571" s="73">
        <v>1</v>
      </c>
      <c r="D571" s="76" t="s">
        <v>9</v>
      </c>
      <c r="E571" s="68">
        <v>2800000</v>
      </c>
      <c r="F571" s="67">
        <f t="shared" si="10"/>
        <v>2800000</v>
      </c>
    </row>
    <row r="572" spans="1:6" s="120" customFormat="1" ht="12.95" customHeight="1">
      <c r="A572" s="64" t="s">
        <v>6</v>
      </c>
      <c r="B572" s="63" t="s">
        <v>593</v>
      </c>
      <c r="C572" s="63">
        <v>1</v>
      </c>
      <c r="D572" s="65" t="s">
        <v>9</v>
      </c>
      <c r="E572" s="68">
        <v>43200000</v>
      </c>
      <c r="F572" s="67">
        <f t="shared" si="10"/>
        <v>43200000</v>
      </c>
    </row>
    <row r="573" spans="1:6" s="120" customFormat="1" ht="12.95" customHeight="1">
      <c r="A573" s="64" t="s">
        <v>6</v>
      </c>
      <c r="B573" s="63" t="s">
        <v>593</v>
      </c>
      <c r="C573" s="63">
        <v>1</v>
      </c>
      <c r="D573" s="65" t="s">
        <v>9</v>
      </c>
      <c r="E573" s="68">
        <v>16200000</v>
      </c>
      <c r="F573" s="67">
        <f t="shared" si="10"/>
        <v>16200000</v>
      </c>
    </row>
    <row r="574" spans="1:6" s="120" customFormat="1" ht="12.95" customHeight="1">
      <c r="A574" s="64" t="s">
        <v>6</v>
      </c>
      <c r="B574" s="63" t="s">
        <v>594</v>
      </c>
      <c r="C574" s="63">
        <v>1</v>
      </c>
      <c r="D574" s="65" t="s">
        <v>9</v>
      </c>
      <c r="E574" s="68">
        <v>665000</v>
      </c>
      <c r="F574" s="67">
        <f t="shared" si="10"/>
        <v>665000</v>
      </c>
    </row>
    <row r="575" spans="1:6" s="120" customFormat="1" ht="12.95" customHeight="1">
      <c r="A575" s="64" t="s">
        <v>6</v>
      </c>
      <c r="B575" s="63" t="s">
        <v>594</v>
      </c>
      <c r="C575" s="63">
        <v>1</v>
      </c>
      <c r="D575" s="65" t="s">
        <v>9</v>
      </c>
      <c r="E575" s="68">
        <v>225000</v>
      </c>
      <c r="F575" s="67">
        <f t="shared" si="10"/>
        <v>225000</v>
      </c>
    </row>
    <row r="576" spans="1:6" s="120" customFormat="1" ht="12.95" customHeight="1">
      <c r="A576" s="64" t="s">
        <v>6</v>
      </c>
      <c r="B576" s="63" t="s">
        <v>593</v>
      </c>
      <c r="C576" s="63">
        <v>1</v>
      </c>
      <c r="D576" s="65" t="s">
        <v>9</v>
      </c>
      <c r="E576" s="68">
        <v>86400000</v>
      </c>
      <c r="F576" s="67">
        <f t="shared" si="10"/>
        <v>86400000</v>
      </c>
    </row>
    <row r="577" spans="1:6" s="120" customFormat="1" ht="12.95" customHeight="1">
      <c r="A577" s="64" t="s">
        <v>6</v>
      </c>
      <c r="B577" s="63" t="s">
        <v>594</v>
      </c>
      <c r="C577" s="63">
        <v>1</v>
      </c>
      <c r="D577" s="65" t="s">
        <v>9</v>
      </c>
      <c r="E577" s="68">
        <v>1660000</v>
      </c>
      <c r="F577" s="67">
        <f t="shared" si="10"/>
        <v>1660000</v>
      </c>
    </row>
    <row r="578" spans="1:6" s="120" customFormat="1" ht="12.95" customHeight="1">
      <c r="A578" s="64" t="s">
        <v>6</v>
      </c>
      <c r="B578" s="63" t="s">
        <v>593</v>
      </c>
      <c r="C578" s="63">
        <v>1</v>
      </c>
      <c r="D578" s="65" t="s">
        <v>9</v>
      </c>
      <c r="E578" s="68">
        <v>32400000</v>
      </c>
      <c r="F578" s="67">
        <f t="shared" si="10"/>
        <v>32400000</v>
      </c>
    </row>
    <row r="579" spans="1:6" s="120" customFormat="1" ht="12.95" customHeight="1">
      <c r="A579" s="64" t="s">
        <v>6</v>
      </c>
      <c r="B579" s="63" t="s">
        <v>594</v>
      </c>
      <c r="C579" s="63">
        <v>1</v>
      </c>
      <c r="D579" s="65" t="s">
        <v>9</v>
      </c>
      <c r="E579" s="68">
        <v>450000</v>
      </c>
      <c r="F579" s="67">
        <f t="shared" si="10"/>
        <v>450000</v>
      </c>
    </row>
    <row r="580" spans="1:6" s="120" customFormat="1" ht="12.95" customHeight="1">
      <c r="A580" s="64" t="s">
        <v>6</v>
      </c>
      <c r="B580" s="63" t="s">
        <v>594</v>
      </c>
      <c r="C580" s="63">
        <v>1</v>
      </c>
      <c r="D580" s="65" t="s">
        <v>9</v>
      </c>
      <c r="E580" s="68">
        <v>4950000</v>
      </c>
      <c r="F580" s="67">
        <f t="shared" si="10"/>
        <v>4950000</v>
      </c>
    </row>
    <row r="581" spans="1:6" s="120" customFormat="1" ht="12.95" customHeight="1">
      <c r="A581" s="74" t="s">
        <v>6</v>
      </c>
      <c r="B581" s="73" t="s">
        <v>565</v>
      </c>
      <c r="C581" s="73">
        <v>1</v>
      </c>
      <c r="D581" s="76" t="s">
        <v>9</v>
      </c>
      <c r="E581" s="68">
        <v>2800000</v>
      </c>
      <c r="F581" s="67">
        <f t="shared" si="10"/>
        <v>2800000</v>
      </c>
    </row>
    <row r="582" spans="1:6" s="120" customFormat="1" ht="12.95" customHeight="1">
      <c r="A582" s="74" t="s">
        <v>6</v>
      </c>
      <c r="B582" s="73" t="s">
        <v>595</v>
      </c>
      <c r="C582" s="73">
        <v>1</v>
      </c>
      <c r="D582" s="76" t="s">
        <v>9</v>
      </c>
      <c r="E582" s="68">
        <v>2800000</v>
      </c>
      <c r="F582" s="67">
        <f t="shared" si="10"/>
        <v>2800000</v>
      </c>
    </row>
    <row r="583" spans="1:6" s="120" customFormat="1" ht="12.95" customHeight="1">
      <c r="A583" s="64" t="s">
        <v>6</v>
      </c>
      <c r="B583" s="63" t="s">
        <v>219</v>
      </c>
      <c r="C583" s="63">
        <v>1</v>
      </c>
      <c r="D583" s="65" t="s">
        <v>9</v>
      </c>
      <c r="E583" s="68">
        <v>800000</v>
      </c>
      <c r="F583" s="67">
        <f t="shared" ref="F583:F641" si="11">+E583*C583</f>
        <v>800000</v>
      </c>
    </row>
    <row r="584" spans="1:6" s="120" customFormat="1" ht="12.95" customHeight="1">
      <c r="A584" s="64" t="s">
        <v>6</v>
      </c>
      <c r="B584" s="63" t="s">
        <v>219</v>
      </c>
      <c r="C584" s="63">
        <v>1</v>
      </c>
      <c r="D584" s="65" t="s">
        <v>9</v>
      </c>
      <c r="E584" s="68">
        <f>800000</f>
        <v>800000</v>
      </c>
      <c r="F584" s="67">
        <f t="shared" si="11"/>
        <v>800000</v>
      </c>
    </row>
    <row r="585" spans="1:6" s="120" customFormat="1" ht="12.95" customHeight="1">
      <c r="A585" s="64" t="s">
        <v>6</v>
      </c>
      <c r="B585" s="110" t="s">
        <v>565</v>
      </c>
      <c r="C585" s="63">
        <v>50</v>
      </c>
      <c r="D585" s="65" t="s">
        <v>24</v>
      </c>
      <c r="E585" s="68">
        <f>36000/50</f>
        <v>720</v>
      </c>
      <c r="F585" s="67">
        <f t="shared" si="11"/>
        <v>36000</v>
      </c>
    </row>
    <row r="586" spans="1:6" s="120" customFormat="1" ht="12.95" customHeight="1">
      <c r="A586" s="64" t="s">
        <v>6</v>
      </c>
      <c r="B586" s="110" t="s">
        <v>565</v>
      </c>
      <c r="C586" s="63">
        <v>150</v>
      </c>
      <c r="D586" s="65" t="s">
        <v>24</v>
      </c>
      <c r="E586" s="68">
        <v>192</v>
      </c>
      <c r="F586" s="67">
        <f t="shared" si="11"/>
        <v>28800</v>
      </c>
    </row>
    <row r="587" spans="1:6" s="120" customFormat="1" ht="12.95" customHeight="1">
      <c r="A587" s="64" t="s">
        <v>6</v>
      </c>
      <c r="B587" s="110" t="s">
        <v>565</v>
      </c>
      <c r="C587" s="63">
        <v>30</v>
      </c>
      <c r="D587" s="65" t="s">
        <v>24</v>
      </c>
      <c r="E587" s="68">
        <f>177360/30</f>
        <v>5912</v>
      </c>
      <c r="F587" s="67">
        <f t="shared" si="11"/>
        <v>177360</v>
      </c>
    </row>
    <row r="588" spans="1:6" s="120" customFormat="1" ht="12.95" customHeight="1">
      <c r="A588" s="64" t="s">
        <v>6</v>
      </c>
      <c r="B588" s="110" t="s">
        <v>565</v>
      </c>
      <c r="C588" s="63">
        <v>100</v>
      </c>
      <c r="D588" s="65" t="s">
        <v>24</v>
      </c>
      <c r="E588" s="68">
        <v>109</v>
      </c>
      <c r="F588" s="67">
        <f t="shared" si="11"/>
        <v>10900</v>
      </c>
    </row>
    <row r="589" spans="1:6" s="120" customFormat="1" ht="12.95" customHeight="1">
      <c r="A589" s="64" t="s">
        <v>6</v>
      </c>
      <c r="B589" s="110" t="s">
        <v>565</v>
      </c>
      <c r="C589" s="63">
        <v>100</v>
      </c>
      <c r="D589" s="65" t="s">
        <v>24</v>
      </c>
      <c r="E589" s="68">
        <v>111</v>
      </c>
      <c r="F589" s="67">
        <f t="shared" si="11"/>
        <v>11100</v>
      </c>
    </row>
    <row r="590" spans="1:6" s="120" customFormat="1" ht="12.95" customHeight="1">
      <c r="A590" s="64" t="s">
        <v>6</v>
      </c>
      <c r="B590" s="110" t="s">
        <v>565</v>
      </c>
      <c r="C590" s="63">
        <v>20</v>
      </c>
      <c r="D590" s="65" t="s">
        <v>28</v>
      </c>
      <c r="E590" s="68">
        <v>333</v>
      </c>
      <c r="F590" s="67">
        <f t="shared" si="11"/>
        <v>6660</v>
      </c>
    </row>
    <row r="591" spans="1:6" s="120" customFormat="1" ht="12.95" customHeight="1">
      <c r="A591" s="64" t="s">
        <v>6</v>
      </c>
      <c r="B591" s="63" t="s">
        <v>226</v>
      </c>
      <c r="C591" s="63">
        <v>1</v>
      </c>
      <c r="D591" s="65" t="s">
        <v>9</v>
      </c>
      <c r="E591" s="68">
        <v>100000</v>
      </c>
      <c r="F591" s="67">
        <f t="shared" si="11"/>
        <v>100000</v>
      </c>
    </row>
    <row r="592" spans="1:6" s="120" customFormat="1" ht="12.95" customHeight="1">
      <c r="A592" s="4" t="s">
        <v>596</v>
      </c>
      <c r="B592" s="4" t="s">
        <v>597</v>
      </c>
      <c r="C592" s="111">
        <v>1</v>
      </c>
      <c r="D592" s="4" t="s">
        <v>9</v>
      </c>
      <c r="E592" s="112">
        <v>6200000</v>
      </c>
      <c r="F592" s="67">
        <f t="shared" si="11"/>
        <v>6200000</v>
      </c>
    </row>
    <row r="593" spans="1:6" s="120" customFormat="1" ht="12.95" customHeight="1">
      <c r="A593" s="4" t="s">
        <v>596</v>
      </c>
      <c r="B593" s="4" t="s">
        <v>551</v>
      </c>
      <c r="C593" s="111">
        <v>1</v>
      </c>
      <c r="D593" s="19" t="s">
        <v>9</v>
      </c>
      <c r="E593" s="68">
        <v>35640000</v>
      </c>
      <c r="F593" s="67">
        <f t="shared" si="11"/>
        <v>35640000</v>
      </c>
    </row>
    <row r="594" spans="1:6" s="120" customFormat="1" ht="12.95" customHeight="1">
      <c r="A594" s="4" t="s">
        <v>596</v>
      </c>
      <c r="B594" s="4" t="s">
        <v>219</v>
      </c>
      <c r="C594" s="63">
        <v>1</v>
      </c>
      <c r="D594" s="65" t="s">
        <v>9</v>
      </c>
      <c r="E594" s="68">
        <v>600000</v>
      </c>
      <c r="F594" s="67">
        <f t="shared" si="11"/>
        <v>600000</v>
      </c>
    </row>
    <row r="595" spans="1:6" s="120" customFormat="1" ht="12.95" customHeight="1">
      <c r="A595" s="4" t="s">
        <v>6</v>
      </c>
      <c r="B595" s="4" t="s">
        <v>565</v>
      </c>
      <c r="C595" s="4">
        <v>1</v>
      </c>
      <c r="D595" s="4" t="s">
        <v>9</v>
      </c>
      <c r="E595" s="113">
        <v>751350</v>
      </c>
      <c r="F595" s="67">
        <f t="shared" si="11"/>
        <v>751350</v>
      </c>
    </row>
    <row r="596" spans="1:6" s="120" customFormat="1" ht="12.95" customHeight="1">
      <c r="A596" s="64" t="s">
        <v>6</v>
      </c>
      <c r="B596" s="63" t="s">
        <v>226</v>
      </c>
      <c r="C596" s="63">
        <v>1</v>
      </c>
      <c r="D596" s="65" t="s">
        <v>9</v>
      </c>
      <c r="E596" s="68">
        <v>150000</v>
      </c>
      <c r="F596" s="67">
        <f t="shared" si="11"/>
        <v>150000</v>
      </c>
    </row>
    <row r="597" spans="1:6" s="120" customFormat="1" ht="12.95" customHeight="1">
      <c r="A597" s="64" t="s">
        <v>6</v>
      </c>
      <c r="B597" s="63" t="s">
        <v>226</v>
      </c>
      <c r="C597" s="63">
        <v>1</v>
      </c>
      <c r="D597" s="65" t="s">
        <v>9</v>
      </c>
      <c r="E597" s="68">
        <v>100000</v>
      </c>
      <c r="F597" s="67">
        <f t="shared" si="11"/>
        <v>100000</v>
      </c>
    </row>
    <row r="598" spans="1:6" s="120" customFormat="1" ht="12.95" customHeight="1">
      <c r="A598" s="64" t="s">
        <v>6</v>
      </c>
      <c r="B598" s="63" t="s">
        <v>226</v>
      </c>
      <c r="C598" s="63">
        <v>1</v>
      </c>
      <c r="D598" s="65" t="s">
        <v>9</v>
      </c>
      <c r="E598" s="68">
        <v>150000</v>
      </c>
      <c r="F598" s="67">
        <f t="shared" si="11"/>
        <v>150000</v>
      </c>
    </row>
    <row r="599" spans="1:6" s="120" customFormat="1" ht="12.95" customHeight="1">
      <c r="A599" s="64" t="s">
        <v>6</v>
      </c>
      <c r="B599" s="63" t="s">
        <v>226</v>
      </c>
      <c r="C599" s="63">
        <v>1</v>
      </c>
      <c r="D599" s="65" t="s">
        <v>9</v>
      </c>
      <c r="E599" s="66">
        <v>500000</v>
      </c>
      <c r="F599" s="67">
        <f t="shared" si="11"/>
        <v>500000</v>
      </c>
    </row>
    <row r="600" spans="1:6" s="120" customFormat="1" ht="12.95" customHeight="1">
      <c r="A600" s="64" t="s">
        <v>6</v>
      </c>
      <c r="B600" s="63" t="s">
        <v>226</v>
      </c>
      <c r="C600" s="63">
        <v>1</v>
      </c>
      <c r="D600" s="65" t="s">
        <v>9</v>
      </c>
      <c r="E600" s="66">
        <v>100000</v>
      </c>
      <c r="F600" s="67">
        <f t="shared" si="11"/>
        <v>100000</v>
      </c>
    </row>
    <row r="601" spans="1:6" s="120" customFormat="1" ht="12.95" customHeight="1">
      <c r="A601" s="64" t="s">
        <v>6</v>
      </c>
      <c r="B601" s="63" t="s">
        <v>226</v>
      </c>
      <c r="C601" s="63">
        <v>1</v>
      </c>
      <c r="D601" s="65" t="s">
        <v>9</v>
      </c>
      <c r="E601" s="66">
        <v>100000</v>
      </c>
      <c r="F601" s="67">
        <f t="shared" si="11"/>
        <v>100000</v>
      </c>
    </row>
    <row r="602" spans="1:6" s="120" customFormat="1" ht="12.95" customHeight="1">
      <c r="A602" s="64" t="s">
        <v>6</v>
      </c>
      <c r="B602" s="63" t="s">
        <v>226</v>
      </c>
      <c r="C602" s="63">
        <v>1</v>
      </c>
      <c r="D602" s="65" t="s">
        <v>9</v>
      </c>
      <c r="E602" s="66">
        <v>100000</v>
      </c>
      <c r="F602" s="67">
        <f t="shared" si="11"/>
        <v>100000</v>
      </c>
    </row>
    <row r="603" spans="1:6" s="120" customFormat="1" ht="12.95" customHeight="1">
      <c r="A603" s="64" t="s">
        <v>6</v>
      </c>
      <c r="B603" s="63" t="s">
        <v>551</v>
      </c>
      <c r="C603" s="63">
        <v>1</v>
      </c>
      <c r="D603" s="65" t="s">
        <v>9</v>
      </c>
      <c r="E603" s="68">
        <v>1170000</v>
      </c>
      <c r="F603" s="67">
        <f t="shared" si="11"/>
        <v>1170000</v>
      </c>
    </row>
    <row r="604" spans="1:6" s="120" customFormat="1" ht="12.95" customHeight="1">
      <c r="A604" s="64" t="s">
        <v>6</v>
      </c>
      <c r="B604" s="63" t="s">
        <v>551</v>
      </c>
      <c r="C604" s="63">
        <v>1</v>
      </c>
      <c r="D604" s="65" t="s">
        <v>9</v>
      </c>
      <c r="E604" s="68">
        <v>1170000</v>
      </c>
      <c r="F604" s="67">
        <f t="shared" si="11"/>
        <v>1170000</v>
      </c>
    </row>
    <row r="605" spans="1:6" s="120" customFormat="1" ht="12.95" customHeight="1">
      <c r="A605" s="64" t="s">
        <v>6</v>
      </c>
      <c r="B605" s="63" t="s">
        <v>551</v>
      </c>
      <c r="C605" s="63">
        <v>1</v>
      </c>
      <c r="D605" s="65" t="s">
        <v>9</v>
      </c>
      <c r="E605" s="68">
        <v>1170000</v>
      </c>
      <c r="F605" s="67">
        <f t="shared" si="11"/>
        <v>1170000</v>
      </c>
    </row>
    <row r="606" spans="1:6" s="120" customFormat="1" ht="12.95" customHeight="1">
      <c r="A606" s="64" t="s">
        <v>6</v>
      </c>
      <c r="B606" s="63" t="s">
        <v>551</v>
      </c>
      <c r="C606" s="63">
        <v>1</v>
      </c>
      <c r="D606" s="65" t="s">
        <v>9</v>
      </c>
      <c r="E606" s="68">
        <v>1170000</v>
      </c>
      <c r="F606" s="67">
        <f t="shared" si="11"/>
        <v>1170000</v>
      </c>
    </row>
    <row r="607" spans="1:6" s="120" customFormat="1" ht="12.95" customHeight="1">
      <c r="A607" s="64" t="s">
        <v>6</v>
      </c>
      <c r="B607" s="63" t="s">
        <v>551</v>
      </c>
      <c r="C607" s="63">
        <v>1</v>
      </c>
      <c r="D607" s="65" t="s">
        <v>9</v>
      </c>
      <c r="E607" s="68">
        <v>1170000</v>
      </c>
      <c r="F607" s="67">
        <f t="shared" si="11"/>
        <v>1170000</v>
      </c>
    </row>
    <row r="608" spans="1:6" s="120" customFormat="1" ht="12.95" customHeight="1">
      <c r="A608" s="64" t="s">
        <v>6</v>
      </c>
      <c r="B608" s="63" t="s">
        <v>551</v>
      </c>
      <c r="C608" s="63">
        <v>1</v>
      </c>
      <c r="D608" s="65" t="s">
        <v>9</v>
      </c>
      <c r="E608" s="68">
        <v>1170000</v>
      </c>
      <c r="F608" s="67">
        <f t="shared" si="11"/>
        <v>1170000</v>
      </c>
    </row>
    <row r="609" spans="1:6" s="120" customFormat="1" ht="12.95" customHeight="1">
      <c r="A609" s="64" t="s">
        <v>6</v>
      </c>
      <c r="B609" s="63" t="s">
        <v>551</v>
      </c>
      <c r="C609" s="63">
        <v>1</v>
      </c>
      <c r="D609" s="65" t="s">
        <v>9</v>
      </c>
      <c r="E609" s="68">
        <v>1170000</v>
      </c>
      <c r="F609" s="67">
        <f t="shared" si="11"/>
        <v>1170000</v>
      </c>
    </row>
    <row r="610" spans="1:6" s="120" customFormat="1" ht="12.95" customHeight="1">
      <c r="A610" s="64" t="s">
        <v>6</v>
      </c>
      <c r="B610" s="63" t="s">
        <v>551</v>
      </c>
      <c r="C610" s="63">
        <v>1</v>
      </c>
      <c r="D610" s="65" t="s">
        <v>9</v>
      </c>
      <c r="E610" s="68">
        <v>1170000</v>
      </c>
      <c r="F610" s="67">
        <f t="shared" si="11"/>
        <v>1170000</v>
      </c>
    </row>
    <row r="611" spans="1:6" s="120" customFormat="1" ht="12.95" customHeight="1">
      <c r="A611" s="64" t="s">
        <v>6</v>
      </c>
      <c r="B611" s="63" t="s">
        <v>551</v>
      </c>
      <c r="C611" s="63">
        <v>1</v>
      </c>
      <c r="D611" s="65" t="s">
        <v>9</v>
      </c>
      <c r="E611" s="68">
        <v>1170000</v>
      </c>
      <c r="F611" s="67">
        <f t="shared" si="11"/>
        <v>1170000</v>
      </c>
    </row>
    <row r="612" spans="1:6" s="120" customFormat="1" ht="12.95" customHeight="1">
      <c r="A612" s="64" t="s">
        <v>6</v>
      </c>
      <c r="B612" s="63" t="s">
        <v>551</v>
      </c>
      <c r="C612" s="63">
        <v>1</v>
      </c>
      <c r="D612" s="65" t="s">
        <v>9</v>
      </c>
      <c r="E612" s="68">
        <v>1170000</v>
      </c>
      <c r="F612" s="67">
        <f t="shared" si="11"/>
        <v>1170000</v>
      </c>
    </row>
    <row r="613" spans="1:6" s="120" customFormat="1" ht="12.95" customHeight="1">
      <c r="A613" s="64" t="s">
        <v>6</v>
      </c>
      <c r="B613" s="63" t="s">
        <v>551</v>
      </c>
      <c r="C613" s="63">
        <v>1</v>
      </c>
      <c r="D613" s="65" t="s">
        <v>9</v>
      </c>
      <c r="E613" s="68">
        <v>1170000</v>
      </c>
      <c r="F613" s="67">
        <f t="shared" si="11"/>
        <v>1170000</v>
      </c>
    </row>
    <row r="614" spans="1:6" s="120" customFormat="1" ht="12.95" customHeight="1">
      <c r="A614" s="64" t="s">
        <v>6</v>
      </c>
      <c r="B614" s="63" t="s">
        <v>551</v>
      </c>
      <c r="C614" s="63">
        <v>1</v>
      </c>
      <c r="D614" s="65" t="s">
        <v>9</v>
      </c>
      <c r="E614" s="68">
        <v>1170000</v>
      </c>
      <c r="F614" s="67">
        <f t="shared" si="11"/>
        <v>1170000</v>
      </c>
    </row>
    <row r="615" spans="1:6" s="120" customFormat="1" ht="12.95" customHeight="1">
      <c r="A615" s="64" t="s">
        <v>6</v>
      </c>
      <c r="B615" s="63" t="s">
        <v>551</v>
      </c>
      <c r="C615" s="63">
        <v>1</v>
      </c>
      <c r="D615" s="65" t="s">
        <v>9</v>
      </c>
      <c r="E615" s="68">
        <v>1170000</v>
      </c>
      <c r="F615" s="67">
        <f t="shared" si="11"/>
        <v>1170000</v>
      </c>
    </row>
    <row r="616" spans="1:6" s="120" customFormat="1" ht="12.95" customHeight="1">
      <c r="A616" s="64" t="s">
        <v>6</v>
      </c>
      <c r="B616" s="63" t="s">
        <v>551</v>
      </c>
      <c r="C616" s="63">
        <v>1</v>
      </c>
      <c r="D616" s="65" t="s">
        <v>9</v>
      </c>
      <c r="E616" s="68">
        <v>1170000</v>
      </c>
      <c r="F616" s="67">
        <f t="shared" si="11"/>
        <v>1170000</v>
      </c>
    </row>
    <row r="617" spans="1:6" s="120" customFormat="1" ht="12.95" customHeight="1">
      <c r="A617" s="64" t="s">
        <v>6</v>
      </c>
      <c r="B617" s="63" t="s">
        <v>551</v>
      </c>
      <c r="C617" s="63">
        <v>1</v>
      </c>
      <c r="D617" s="65" t="s">
        <v>9</v>
      </c>
      <c r="E617" s="68">
        <v>1170000</v>
      </c>
      <c r="F617" s="67">
        <f t="shared" si="11"/>
        <v>1170000</v>
      </c>
    </row>
    <row r="618" spans="1:6" s="120" customFormat="1" ht="12.95" customHeight="1">
      <c r="A618" s="64" t="s">
        <v>6</v>
      </c>
      <c r="B618" s="63" t="s">
        <v>551</v>
      </c>
      <c r="C618" s="63">
        <v>1</v>
      </c>
      <c r="D618" s="65" t="s">
        <v>9</v>
      </c>
      <c r="E618" s="68">
        <v>1170000</v>
      </c>
      <c r="F618" s="67">
        <f t="shared" si="11"/>
        <v>1170000</v>
      </c>
    </row>
    <row r="619" spans="1:6" s="120" customFormat="1" ht="12.95" customHeight="1">
      <c r="A619" s="64" t="s">
        <v>6</v>
      </c>
      <c r="B619" s="63" t="s">
        <v>551</v>
      </c>
      <c r="C619" s="63">
        <v>1</v>
      </c>
      <c r="D619" s="65" t="s">
        <v>9</v>
      </c>
      <c r="E619" s="68">
        <v>1170000</v>
      </c>
      <c r="F619" s="67">
        <f t="shared" si="11"/>
        <v>1170000</v>
      </c>
    </row>
    <row r="620" spans="1:6" s="120" customFormat="1" ht="12.95" customHeight="1">
      <c r="A620" s="64" t="s">
        <v>6</v>
      </c>
      <c r="B620" s="63" t="s">
        <v>551</v>
      </c>
      <c r="C620" s="63">
        <v>1</v>
      </c>
      <c r="D620" s="65" t="s">
        <v>9</v>
      </c>
      <c r="E620" s="68">
        <v>1170000</v>
      </c>
      <c r="F620" s="67">
        <f t="shared" si="11"/>
        <v>1170000</v>
      </c>
    </row>
    <row r="621" spans="1:6" s="120" customFormat="1" ht="12.95" customHeight="1">
      <c r="A621" s="64" t="s">
        <v>6</v>
      </c>
      <c r="B621" s="63" t="s">
        <v>551</v>
      </c>
      <c r="C621" s="63">
        <v>1</v>
      </c>
      <c r="D621" s="65" t="s">
        <v>9</v>
      </c>
      <c r="E621" s="68">
        <v>1170000</v>
      </c>
      <c r="F621" s="67">
        <f t="shared" si="11"/>
        <v>1170000</v>
      </c>
    </row>
    <row r="622" spans="1:6" s="120" customFormat="1" ht="12.95" customHeight="1">
      <c r="A622" s="64" t="s">
        <v>6</v>
      </c>
      <c r="B622" s="63" t="s">
        <v>551</v>
      </c>
      <c r="C622" s="63">
        <v>1</v>
      </c>
      <c r="D622" s="65" t="s">
        <v>9</v>
      </c>
      <c r="E622" s="68">
        <v>1170000</v>
      </c>
      <c r="F622" s="67">
        <f t="shared" si="11"/>
        <v>1170000</v>
      </c>
    </row>
    <row r="623" spans="1:6" s="120" customFormat="1" ht="12.95" customHeight="1">
      <c r="A623" s="64" t="s">
        <v>6</v>
      </c>
      <c r="B623" s="63" t="s">
        <v>551</v>
      </c>
      <c r="C623" s="63">
        <v>1</v>
      </c>
      <c r="D623" s="65" t="s">
        <v>9</v>
      </c>
      <c r="E623" s="68">
        <v>1170000</v>
      </c>
      <c r="F623" s="67">
        <f t="shared" si="11"/>
        <v>1170000</v>
      </c>
    </row>
    <row r="624" spans="1:6" s="120" customFormat="1" ht="12.95" customHeight="1">
      <c r="A624" s="64" t="s">
        <v>6</v>
      </c>
      <c r="B624" s="63" t="s">
        <v>551</v>
      </c>
      <c r="C624" s="63">
        <v>1</v>
      </c>
      <c r="D624" s="65" t="s">
        <v>9</v>
      </c>
      <c r="E624" s="68">
        <v>1170000</v>
      </c>
      <c r="F624" s="67">
        <f t="shared" si="11"/>
        <v>1170000</v>
      </c>
    </row>
    <row r="625" spans="1:6" s="120" customFormat="1" ht="12.95" customHeight="1">
      <c r="A625" s="64" t="s">
        <v>6</v>
      </c>
      <c r="B625" s="63" t="s">
        <v>551</v>
      </c>
      <c r="C625" s="63">
        <v>1</v>
      </c>
      <c r="D625" s="65" t="s">
        <v>9</v>
      </c>
      <c r="E625" s="68">
        <v>1170000</v>
      </c>
      <c r="F625" s="67">
        <f t="shared" si="11"/>
        <v>1170000</v>
      </c>
    </row>
    <row r="626" spans="1:6" s="120" customFormat="1" ht="12.95" customHeight="1">
      <c r="A626" s="63" t="s">
        <v>6</v>
      </c>
      <c r="B626" s="63" t="s">
        <v>598</v>
      </c>
      <c r="C626" s="63">
        <v>1</v>
      </c>
      <c r="D626" s="65" t="s">
        <v>9</v>
      </c>
      <c r="E626" s="78">
        <v>180000</v>
      </c>
      <c r="F626" s="67">
        <f t="shared" si="11"/>
        <v>180000</v>
      </c>
    </row>
    <row r="627" spans="1:6" s="120" customFormat="1" ht="12.95" customHeight="1">
      <c r="A627" s="63" t="s">
        <v>6</v>
      </c>
      <c r="B627" s="63" t="s">
        <v>551</v>
      </c>
      <c r="C627" s="63">
        <v>1</v>
      </c>
      <c r="D627" s="65" t="s">
        <v>9</v>
      </c>
      <c r="E627" s="78">
        <v>472500</v>
      </c>
      <c r="F627" s="67">
        <f t="shared" si="11"/>
        <v>472500</v>
      </c>
    </row>
    <row r="628" spans="1:6" s="120" customFormat="1" ht="12.95" customHeight="1">
      <c r="A628" s="87" t="s">
        <v>6</v>
      </c>
      <c r="B628" s="87" t="s">
        <v>551</v>
      </c>
      <c r="C628" s="87">
        <v>1</v>
      </c>
      <c r="D628" s="88" t="s">
        <v>9</v>
      </c>
      <c r="E628" s="89">
        <v>652500</v>
      </c>
      <c r="F628" s="67">
        <f t="shared" si="11"/>
        <v>652500</v>
      </c>
    </row>
    <row r="629" spans="1:6" s="120" customFormat="1" ht="12.95" customHeight="1">
      <c r="A629" s="64" t="s">
        <v>6</v>
      </c>
      <c r="B629" s="63" t="s">
        <v>551</v>
      </c>
      <c r="C629" s="63">
        <v>1</v>
      </c>
      <c r="D629" s="65" t="s">
        <v>9</v>
      </c>
      <c r="E629" s="68">
        <v>2632500</v>
      </c>
      <c r="F629" s="67">
        <f t="shared" si="11"/>
        <v>2632500</v>
      </c>
    </row>
    <row r="630" spans="1:6" s="120" customFormat="1" ht="12.95" customHeight="1">
      <c r="A630" s="64" t="s">
        <v>6</v>
      </c>
      <c r="B630" s="63" t="s">
        <v>551</v>
      </c>
      <c r="C630" s="63">
        <v>1</v>
      </c>
      <c r="D630" s="65" t="s">
        <v>9</v>
      </c>
      <c r="E630" s="68">
        <f>8190000-891000</f>
        <v>7299000</v>
      </c>
      <c r="F630" s="67">
        <f t="shared" si="11"/>
        <v>7299000</v>
      </c>
    </row>
    <row r="631" spans="1:6" s="120" customFormat="1" ht="12.95" customHeight="1">
      <c r="A631" s="64" t="s">
        <v>6</v>
      </c>
      <c r="B631" s="63" t="s">
        <v>510</v>
      </c>
      <c r="C631" s="63">
        <v>1</v>
      </c>
      <c r="D631" s="65" t="s">
        <v>9</v>
      </c>
      <c r="E631" s="68">
        <v>16875000</v>
      </c>
      <c r="F631" s="67">
        <f t="shared" si="11"/>
        <v>16875000</v>
      </c>
    </row>
    <row r="632" spans="1:6" s="120" customFormat="1" ht="12.95" customHeight="1">
      <c r="A632" s="64" t="s">
        <v>6</v>
      </c>
      <c r="B632" s="63" t="s">
        <v>232</v>
      </c>
      <c r="C632" s="63">
        <v>1</v>
      </c>
      <c r="D632" s="65" t="s">
        <v>9</v>
      </c>
      <c r="E632" s="68">
        <v>337500</v>
      </c>
      <c r="F632" s="67">
        <f t="shared" si="11"/>
        <v>337500</v>
      </c>
    </row>
    <row r="633" spans="1:6" s="120" customFormat="1" ht="12.95" customHeight="1">
      <c r="A633" s="64" t="s">
        <v>6</v>
      </c>
      <c r="B633" s="63" t="s">
        <v>232</v>
      </c>
      <c r="C633" s="63">
        <v>1</v>
      </c>
      <c r="D633" s="65" t="s">
        <v>9</v>
      </c>
      <c r="E633" s="68">
        <v>225000</v>
      </c>
      <c r="F633" s="67">
        <f t="shared" si="11"/>
        <v>225000</v>
      </c>
    </row>
    <row r="634" spans="1:6" s="120" customFormat="1" ht="12.95" customHeight="1">
      <c r="A634" s="64" t="s">
        <v>6</v>
      </c>
      <c r="B634" s="63" t="s">
        <v>538</v>
      </c>
      <c r="C634" s="63">
        <v>1</v>
      </c>
      <c r="D634" s="65" t="s">
        <v>9</v>
      </c>
      <c r="E634" s="68">
        <v>127500</v>
      </c>
      <c r="F634" s="67">
        <f t="shared" si="11"/>
        <v>127500</v>
      </c>
    </row>
    <row r="635" spans="1:6" s="120" customFormat="1" ht="12.95" customHeight="1">
      <c r="A635" s="64" t="s">
        <v>6</v>
      </c>
      <c r="B635" s="63" t="s">
        <v>538</v>
      </c>
      <c r="C635" s="63">
        <v>1</v>
      </c>
      <c r="D635" s="65" t="s">
        <v>9</v>
      </c>
      <c r="E635" s="68">
        <v>127500</v>
      </c>
      <c r="F635" s="67">
        <f t="shared" si="11"/>
        <v>127500</v>
      </c>
    </row>
    <row r="636" spans="1:6" s="120" customFormat="1" ht="12.95" customHeight="1">
      <c r="A636" s="64" t="s">
        <v>6</v>
      </c>
      <c r="B636" s="63" t="s">
        <v>538</v>
      </c>
      <c r="C636" s="63">
        <v>1</v>
      </c>
      <c r="D636" s="65" t="s">
        <v>9</v>
      </c>
      <c r="E636" s="68">
        <v>127500</v>
      </c>
      <c r="F636" s="67">
        <f t="shared" si="11"/>
        <v>127500</v>
      </c>
    </row>
    <row r="637" spans="1:6" s="120" customFormat="1" ht="12.95" customHeight="1">
      <c r="A637" s="64" t="s">
        <v>6</v>
      </c>
      <c r="B637" s="63" t="s">
        <v>538</v>
      </c>
      <c r="C637" s="63">
        <v>1</v>
      </c>
      <c r="D637" s="65" t="s">
        <v>9</v>
      </c>
      <c r="E637" s="68">
        <v>127500</v>
      </c>
      <c r="F637" s="67">
        <f t="shared" si="11"/>
        <v>127500</v>
      </c>
    </row>
    <row r="638" spans="1:6" s="120" customFormat="1" ht="12.95" customHeight="1">
      <c r="A638" s="64" t="s">
        <v>6</v>
      </c>
      <c r="B638" s="63" t="s">
        <v>538</v>
      </c>
      <c r="C638" s="63">
        <v>1</v>
      </c>
      <c r="D638" s="65" t="s">
        <v>9</v>
      </c>
      <c r="E638" s="68">
        <v>127500</v>
      </c>
      <c r="F638" s="67">
        <f t="shared" si="11"/>
        <v>127500</v>
      </c>
    </row>
    <row r="639" spans="1:6" s="120" customFormat="1" ht="12.95" customHeight="1">
      <c r="A639" s="64" t="s">
        <v>6</v>
      </c>
      <c r="B639" s="63" t="s">
        <v>538</v>
      </c>
      <c r="C639" s="63">
        <v>1</v>
      </c>
      <c r="D639" s="65" t="s">
        <v>9</v>
      </c>
      <c r="E639" s="68">
        <v>7500000</v>
      </c>
      <c r="F639" s="67">
        <f t="shared" si="11"/>
        <v>7500000</v>
      </c>
    </row>
    <row r="640" spans="1:6" s="120" customFormat="1" ht="12.95" customHeight="1">
      <c r="A640" s="63" t="s">
        <v>6</v>
      </c>
      <c r="B640" s="63" t="s">
        <v>527</v>
      </c>
      <c r="C640" s="63">
        <v>1</v>
      </c>
      <c r="D640" s="65" t="s">
        <v>9</v>
      </c>
      <c r="E640" s="78">
        <v>3000000</v>
      </c>
      <c r="F640" s="68">
        <f t="shared" si="11"/>
        <v>3000000</v>
      </c>
    </row>
    <row r="641" spans="1:6" s="120" customFormat="1" ht="12.95" customHeight="1">
      <c r="A641" s="87" t="s">
        <v>6</v>
      </c>
      <c r="B641" s="87" t="s">
        <v>575</v>
      </c>
      <c r="C641" s="87">
        <v>1</v>
      </c>
      <c r="D641" s="88" t="s">
        <v>9</v>
      </c>
      <c r="E641" s="89">
        <v>120000</v>
      </c>
      <c r="F641" s="68">
        <f t="shared" si="11"/>
        <v>120000</v>
      </c>
    </row>
    <row r="642" spans="1:6" s="120" customFormat="1" ht="12.95" customHeight="1">
      <c r="A642" s="87" t="s">
        <v>6</v>
      </c>
      <c r="B642" s="87" t="s">
        <v>599</v>
      </c>
      <c r="C642" s="87">
        <v>1</v>
      </c>
      <c r="D642" s="88" t="s">
        <v>9</v>
      </c>
      <c r="E642" s="89">
        <v>375000</v>
      </c>
      <c r="F642" s="68">
        <f t="shared" ref="F642:F692" si="12">+E642*C642</f>
        <v>375000</v>
      </c>
    </row>
    <row r="643" spans="1:6" s="120" customFormat="1" ht="12.95" customHeight="1">
      <c r="A643" s="73" t="s">
        <v>6</v>
      </c>
      <c r="B643" s="74" t="s">
        <v>598</v>
      </c>
      <c r="C643" s="75">
        <v>1</v>
      </c>
      <c r="D643" s="75" t="s">
        <v>9</v>
      </c>
      <c r="E643" s="73">
        <v>270000</v>
      </c>
      <c r="F643" s="68">
        <f t="shared" si="12"/>
        <v>270000</v>
      </c>
    </row>
    <row r="644" spans="1:6" s="120" customFormat="1" ht="12.95" customHeight="1">
      <c r="A644" s="73" t="s">
        <v>6</v>
      </c>
      <c r="B644" s="74" t="s">
        <v>600</v>
      </c>
      <c r="C644" s="75">
        <v>1</v>
      </c>
      <c r="D644" s="75" t="s">
        <v>9</v>
      </c>
      <c r="E644" s="73">
        <v>472500</v>
      </c>
      <c r="F644" s="68">
        <f t="shared" si="12"/>
        <v>472500</v>
      </c>
    </row>
    <row r="645" spans="1:6" s="120" customFormat="1" ht="12.95" customHeight="1">
      <c r="A645" s="73" t="s">
        <v>6</v>
      </c>
      <c r="B645" s="74" t="s">
        <v>600</v>
      </c>
      <c r="C645" s="75">
        <v>1</v>
      </c>
      <c r="D645" s="75" t="s">
        <v>9</v>
      </c>
      <c r="E645" s="73">
        <v>652500</v>
      </c>
      <c r="F645" s="68">
        <f t="shared" si="12"/>
        <v>652500</v>
      </c>
    </row>
    <row r="646" spans="1:6" s="120" customFormat="1" ht="12.95" customHeight="1">
      <c r="A646" s="73" t="s">
        <v>6</v>
      </c>
      <c r="B646" s="74" t="s">
        <v>600</v>
      </c>
      <c r="C646" s="75">
        <v>1</v>
      </c>
      <c r="D646" s="75" t="s">
        <v>9</v>
      </c>
      <c r="E646" s="73">
        <v>180000</v>
      </c>
      <c r="F646" s="68">
        <f t="shared" si="12"/>
        <v>180000</v>
      </c>
    </row>
    <row r="647" spans="1:6" s="120" customFormat="1" ht="12.95" customHeight="1">
      <c r="A647" s="73" t="s">
        <v>6</v>
      </c>
      <c r="B647" s="74" t="s">
        <v>598</v>
      </c>
      <c r="C647" s="75">
        <v>1</v>
      </c>
      <c r="D647" s="75" t="s">
        <v>9</v>
      </c>
      <c r="E647" s="73">
        <v>180000</v>
      </c>
      <c r="F647" s="68">
        <f t="shared" si="12"/>
        <v>180000</v>
      </c>
    </row>
    <row r="648" spans="1:6" s="120" customFormat="1" ht="12.95" customHeight="1">
      <c r="A648" s="84" t="s">
        <v>6</v>
      </c>
      <c r="B648" s="97" t="s">
        <v>601</v>
      </c>
      <c r="C648" s="84">
        <v>1</v>
      </c>
      <c r="D648" s="94" t="s">
        <v>9</v>
      </c>
      <c r="E648" s="95">
        <v>360000</v>
      </c>
      <c r="F648" s="68">
        <f t="shared" si="12"/>
        <v>360000</v>
      </c>
    </row>
    <row r="649" spans="1:6" s="120" customFormat="1" ht="12.95" customHeight="1">
      <c r="A649" s="63" t="s">
        <v>6</v>
      </c>
      <c r="B649" s="63" t="s">
        <v>575</v>
      </c>
      <c r="C649" s="63">
        <v>1</v>
      </c>
      <c r="D649" s="65" t="s">
        <v>9</v>
      </c>
      <c r="E649" s="78">
        <v>90000</v>
      </c>
      <c r="F649" s="68">
        <f t="shared" si="12"/>
        <v>90000</v>
      </c>
    </row>
    <row r="650" spans="1:6" s="120" customFormat="1" ht="12.95" customHeight="1">
      <c r="A650" s="63" t="s">
        <v>6</v>
      </c>
      <c r="B650" s="63" t="s">
        <v>527</v>
      </c>
      <c r="C650" s="63">
        <v>1</v>
      </c>
      <c r="D650" s="65" t="s">
        <v>9</v>
      </c>
      <c r="E650" s="78">
        <v>1129467</v>
      </c>
      <c r="F650" s="68">
        <f t="shared" si="12"/>
        <v>1129467</v>
      </c>
    </row>
    <row r="651" spans="1:6" s="120" customFormat="1" ht="12.95" customHeight="1">
      <c r="A651" s="63" t="s">
        <v>6</v>
      </c>
      <c r="B651" s="63" t="s">
        <v>538</v>
      </c>
      <c r="C651" s="63">
        <v>1</v>
      </c>
      <c r="D651" s="65" t="s">
        <v>9</v>
      </c>
      <c r="E651" s="78">
        <v>652500</v>
      </c>
      <c r="F651" s="68">
        <f t="shared" si="12"/>
        <v>652500</v>
      </c>
    </row>
    <row r="652" spans="1:6" s="120" customFormat="1" ht="12.95" customHeight="1">
      <c r="A652" s="63" t="s">
        <v>6</v>
      </c>
      <c r="B652" s="63" t="s">
        <v>538</v>
      </c>
      <c r="C652" s="63">
        <v>1</v>
      </c>
      <c r="D652" s="65" t="s">
        <v>9</v>
      </c>
      <c r="E652" s="78">
        <v>652500</v>
      </c>
      <c r="F652" s="68">
        <f t="shared" si="12"/>
        <v>652500</v>
      </c>
    </row>
    <row r="653" spans="1:6" s="120" customFormat="1" ht="12.95" customHeight="1">
      <c r="A653" s="63" t="s">
        <v>6</v>
      </c>
      <c r="B653" s="63" t="s">
        <v>601</v>
      </c>
      <c r="C653" s="63">
        <v>1</v>
      </c>
      <c r="D653" s="65" t="s">
        <v>9</v>
      </c>
      <c r="E653" s="78">
        <v>360000</v>
      </c>
      <c r="F653" s="68">
        <f t="shared" si="12"/>
        <v>360000</v>
      </c>
    </row>
    <row r="654" spans="1:6" s="120" customFormat="1" ht="12.95" customHeight="1">
      <c r="A654" s="63" t="s">
        <v>6</v>
      </c>
      <c r="B654" s="63" t="s">
        <v>602</v>
      </c>
      <c r="C654" s="63">
        <v>1</v>
      </c>
      <c r="D654" s="65" t="s">
        <v>9</v>
      </c>
      <c r="E654" s="78">
        <v>105000</v>
      </c>
      <c r="F654" s="68">
        <f t="shared" si="12"/>
        <v>105000</v>
      </c>
    </row>
    <row r="655" spans="1:6" s="120" customFormat="1" ht="12.95" customHeight="1">
      <c r="A655" s="63" t="s">
        <v>6</v>
      </c>
      <c r="B655" s="63" t="s">
        <v>575</v>
      </c>
      <c r="C655" s="63">
        <v>1</v>
      </c>
      <c r="D655" s="64" t="s">
        <v>9</v>
      </c>
      <c r="E655" s="78">
        <v>120000</v>
      </c>
      <c r="F655" s="68">
        <f t="shared" si="12"/>
        <v>120000</v>
      </c>
    </row>
    <row r="656" spans="1:6" s="120" customFormat="1" ht="12.95" customHeight="1">
      <c r="A656" s="63" t="s">
        <v>6</v>
      </c>
      <c r="B656" s="63" t="s">
        <v>599</v>
      </c>
      <c r="C656" s="63">
        <v>1</v>
      </c>
      <c r="D656" s="64" t="s">
        <v>9</v>
      </c>
      <c r="E656" s="78">
        <v>375000</v>
      </c>
      <c r="F656" s="68">
        <f t="shared" si="12"/>
        <v>375000</v>
      </c>
    </row>
    <row r="657" spans="1:6" s="120" customFormat="1" ht="12.95" customHeight="1">
      <c r="A657" s="63" t="s">
        <v>6</v>
      </c>
      <c r="B657" s="63" t="s">
        <v>572</v>
      </c>
      <c r="C657" s="63">
        <v>1</v>
      </c>
      <c r="D657" s="64" t="s">
        <v>9</v>
      </c>
      <c r="E657" s="78">
        <v>322500</v>
      </c>
      <c r="F657" s="68">
        <f t="shared" si="12"/>
        <v>322500</v>
      </c>
    </row>
    <row r="658" spans="1:6" s="120" customFormat="1" ht="12.95" customHeight="1">
      <c r="A658" s="64" t="s">
        <v>6</v>
      </c>
      <c r="B658" s="63" t="s">
        <v>232</v>
      </c>
      <c r="C658" s="63">
        <v>1</v>
      </c>
      <c r="D658" s="65" t="s">
        <v>9</v>
      </c>
      <c r="E658" s="68">
        <v>360000</v>
      </c>
      <c r="F658" s="68">
        <f t="shared" si="12"/>
        <v>360000</v>
      </c>
    </row>
    <row r="659" spans="1:6" s="120" customFormat="1" ht="12.95" customHeight="1">
      <c r="A659" s="64" t="s">
        <v>6</v>
      </c>
      <c r="B659" s="63" t="s">
        <v>232</v>
      </c>
      <c r="C659" s="63">
        <v>1</v>
      </c>
      <c r="D659" s="65" t="s">
        <v>9</v>
      </c>
      <c r="E659" s="68">
        <v>360000</v>
      </c>
      <c r="F659" s="68">
        <f t="shared" si="12"/>
        <v>360000</v>
      </c>
    </row>
    <row r="660" spans="1:6" s="120" customFormat="1" ht="12.95" customHeight="1">
      <c r="A660" s="64" t="s">
        <v>6</v>
      </c>
      <c r="B660" s="63" t="s">
        <v>232</v>
      </c>
      <c r="C660" s="63">
        <v>1</v>
      </c>
      <c r="D660" s="65" t="s">
        <v>9</v>
      </c>
      <c r="E660" s="68">
        <v>360000</v>
      </c>
      <c r="F660" s="68">
        <f t="shared" si="12"/>
        <v>360000</v>
      </c>
    </row>
    <row r="661" spans="1:6" s="120" customFormat="1" ht="12.95" customHeight="1">
      <c r="A661" s="4" t="s">
        <v>596</v>
      </c>
      <c r="B661" s="4" t="s">
        <v>538</v>
      </c>
      <c r="C661" s="111">
        <v>1</v>
      </c>
      <c r="D661" s="4" t="s">
        <v>9</v>
      </c>
      <c r="E661" s="112">
        <v>12150000</v>
      </c>
      <c r="F661" s="68">
        <f t="shared" si="12"/>
        <v>12150000</v>
      </c>
    </row>
    <row r="662" spans="1:6" s="120" customFormat="1" ht="12.95" customHeight="1">
      <c r="A662" s="64" t="s">
        <v>6</v>
      </c>
      <c r="B662" s="63" t="s">
        <v>551</v>
      </c>
      <c r="C662" s="63">
        <v>1</v>
      </c>
      <c r="D662" s="65" t="s">
        <v>9</v>
      </c>
      <c r="E662" s="68">
        <v>2250000</v>
      </c>
      <c r="F662" s="68">
        <f t="shared" si="12"/>
        <v>2250000</v>
      </c>
    </row>
    <row r="663" spans="1:6" s="120" customFormat="1" ht="12.95" customHeight="1">
      <c r="A663" s="64" t="s">
        <v>6</v>
      </c>
      <c r="B663" s="63" t="s">
        <v>538</v>
      </c>
      <c r="C663" s="63">
        <v>1</v>
      </c>
      <c r="D663" s="65" t="s">
        <v>9</v>
      </c>
      <c r="E663" s="68">
        <v>1740000</v>
      </c>
      <c r="F663" s="68">
        <f t="shared" si="12"/>
        <v>1740000</v>
      </c>
    </row>
    <row r="664" spans="1:6" s="120" customFormat="1" ht="12.95" customHeight="1">
      <c r="A664" s="64" t="s">
        <v>6</v>
      </c>
      <c r="B664" s="63" t="s">
        <v>538</v>
      </c>
      <c r="C664" s="63">
        <v>1</v>
      </c>
      <c r="D664" s="65" t="s">
        <v>9</v>
      </c>
      <c r="E664" s="68">
        <v>1912500</v>
      </c>
      <c r="F664" s="68">
        <f t="shared" si="12"/>
        <v>1912500</v>
      </c>
    </row>
    <row r="665" spans="1:6" s="120" customFormat="1" ht="12.95" customHeight="1">
      <c r="A665" s="64" t="s">
        <v>6</v>
      </c>
      <c r="B665" s="63" t="s">
        <v>538</v>
      </c>
      <c r="C665" s="63">
        <v>1</v>
      </c>
      <c r="D665" s="65" t="s">
        <v>9</v>
      </c>
      <c r="E665" s="68">
        <v>2910000</v>
      </c>
      <c r="F665" s="68">
        <f t="shared" si="12"/>
        <v>2910000</v>
      </c>
    </row>
    <row r="666" spans="1:6" s="120" customFormat="1" ht="12.95" customHeight="1">
      <c r="A666" s="64" t="s">
        <v>6</v>
      </c>
      <c r="B666" s="63" t="s">
        <v>510</v>
      </c>
      <c r="C666" s="63">
        <v>1</v>
      </c>
      <c r="D666" s="65" t="s">
        <v>9</v>
      </c>
      <c r="E666" s="68">
        <v>1582500</v>
      </c>
      <c r="F666" s="68">
        <f t="shared" si="12"/>
        <v>1582500</v>
      </c>
    </row>
    <row r="667" spans="1:6" s="120" customFormat="1" ht="12.95" customHeight="1">
      <c r="A667" s="64" t="s">
        <v>6</v>
      </c>
      <c r="B667" s="63" t="s">
        <v>510</v>
      </c>
      <c r="C667" s="63">
        <v>1</v>
      </c>
      <c r="D667" s="65" t="s">
        <v>9</v>
      </c>
      <c r="E667" s="68">
        <v>1732500</v>
      </c>
      <c r="F667" s="68">
        <f t="shared" si="12"/>
        <v>1732500</v>
      </c>
    </row>
    <row r="668" spans="1:6" s="120" customFormat="1" ht="12.95" customHeight="1">
      <c r="A668" s="64" t="s">
        <v>6</v>
      </c>
      <c r="B668" s="63" t="s">
        <v>510</v>
      </c>
      <c r="C668" s="63">
        <v>1</v>
      </c>
      <c r="D668" s="65" t="s">
        <v>9</v>
      </c>
      <c r="E668" s="68">
        <v>2227500</v>
      </c>
      <c r="F668" s="68">
        <f t="shared" si="12"/>
        <v>2227500</v>
      </c>
    </row>
    <row r="669" spans="1:6" s="120" customFormat="1" ht="12.95" customHeight="1">
      <c r="A669" s="64" t="s">
        <v>6</v>
      </c>
      <c r="B669" s="63" t="s">
        <v>510</v>
      </c>
      <c r="C669" s="63">
        <v>1</v>
      </c>
      <c r="D669" s="65" t="s">
        <v>9</v>
      </c>
      <c r="E669" s="68">
        <f>2452500+43669</f>
        <v>2496169</v>
      </c>
      <c r="F669" s="68">
        <f t="shared" si="12"/>
        <v>2496169</v>
      </c>
    </row>
    <row r="670" spans="1:6" s="120" customFormat="1" ht="12.95" customHeight="1">
      <c r="A670" s="64" t="s">
        <v>6</v>
      </c>
      <c r="B670" s="63" t="s">
        <v>510</v>
      </c>
      <c r="C670" s="63">
        <v>1</v>
      </c>
      <c r="D670" s="65" t="s">
        <v>9</v>
      </c>
      <c r="E670" s="68">
        <v>1935000</v>
      </c>
      <c r="F670" s="68">
        <f t="shared" si="12"/>
        <v>1935000</v>
      </c>
    </row>
    <row r="671" spans="1:6" s="120" customFormat="1" ht="12.95" customHeight="1">
      <c r="A671" s="64" t="s">
        <v>6</v>
      </c>
      <c r="B671" s="63" t="s">
        <v>510</v>
      </c>
      <c r="C671" s="63">
        <v>1</v>
      </c>
      <c r="D671" s="65" t="s">
        <v>9</v>
      </c>
      <c r="E671" s="68">
        <v>1935000</v>
      </c>
      <c r="F671" s="68">
        <f t="shared" si="12"/>
        <v>1935000</v>
      </c>
    </row>
    <row r="672" spans="1:6" s="120" customFormat="1" ht="12.95" customHeight="1">
      <c r="A672" s="64" t="s">
        <v>6</v>
      </c>
      <c r="B672" s="63" t="s">
        <v>510</v>
      </c>
      <c r="C672" s="63">
        <v>1</v>
      </c>
      <c r="D672" s="65" t="s">
        <v>9</v>
      </c>
      <c r="E672" s="68">
        <v>2160000</v>
      </c>
      <c r="F672" s="68">
        <f t="shared" si="12"/>
        <v>2160000</v>
      </c>
    </row>
    <row r="673" spans="1:6" s="120" customFormat="1" ht="12.95" customHeight="1">
      <c r="A673" s="64" t="s">
        <v>6</v>
      </c>
      <c r="B673" s="63" t="s">
        <v>510</v>
      </c>
      <c r="C673" s="63">
        <v>1</v>
      </c>
      <c r="D673" s="65" t="s">
        <v>9</v>
      </c>
      <c r="E673" s="68">
        <v>2542500</v>
      </c>
      <c r="F673" s="68">
        <f t="shared" si="12"/>
        <v>2542500</v>
      </c>
    </row>
    <row r="674" spans="1:6" s="120" customFormat="1" ht="12.95" customHeight="1">
      <c r="A674" s="64" t="s">
        <v>6</v>
      </c>
      <c r="B674" s="63" t="s">
        <v>510</v>
      </c>
      <c r="C674" s="63">
        <v>1</v>
      </c>
      <c r="D674" s="65" t="s">
        <v>9</v>
      </c>
      <c r="E674" s="68">
        <v>2452500</v>
      </c>
      <c r="F674" s="68">
        <f t="shared" si="12"/>
        <v>2452500</v>
      </c>
    </row>
    <row r="675" spans="1:6" s="120" customFormat="1" ht="12.95" customHeight="1">
      <c r="A675" s="64" t="s">
        <v>6</v>
      </c>
      <c r="B675" s="63" t="s">
        <v>510</v>
      </c>
      <c r="C675" s="63">
        <v>1</v>
      </c>
      <c r="D675" s="65" t="s">
        <v>9</v>
      </c>
      <c r="E675" s="68">
        <v>2812500</v>
      </c>
      <c r="F675" s="68">
        <f t="shared" si="12"/>
        <v>2812500</v>
      </c>
    </row>
    <row r="676" spans="1:6" s="120" customFormat="1" ht="12.95" customHeight="1">
      <c r="A676" s="64" t="s">
        <v>6</v>
      </c>
      <c r="B676" s="63" t="s">
        <v>603</v>
      </c>
      <c r="C676" s="63">
        <v>1</v>
      </c>
      <c r="D676" s="65" t="s">
        <v>9</v>
      </c>
      <c r="E676" s="68">
        <v>700000</v>
      </c>
      <c r="F676" s="68">
        <f t="shared" si="12"/>
        <v>700000</v>
      </c>
    </row>
    <row r="677" spans="1:6" s="120" customFormat="1" ht="12.95" customHeight="1">
      <c r="A677" s="64" t="s">
        <v>6</v>
      </c>
      <c r="B677" s="63" t="s">
        <v>604</v>
      </c>
      <c r="C677" s="63">
        <v>1</v>
      </c>
      <c r="D677" s="65" t="s">
        <v>9</v>
      </c>
      <c r="E677" s="68">
        <v>140000</v>
      </c>
      <c r="F677" s="68">
        <f t="shared" si="12"/>
        <v>140000</v>
      </c>
    </row>
    <row r="678" spans="1:6" s="120" customFormat="1" ht="12.95" customHeight="1">
      <c r="A678" s="64" t="s">
        <v>6</v>
      </c>
      <c r="B678" s="63" t="s">
        <v>527</v>
      </c>
      <c r="C678" s="63">
        <v>1</v>
      </c>
      <c r="D678" s="65" t="s">
        <v>9</v>
      </c>
      <c r="E678" s="68">
        <v>3150000</v>
      </c>
      <c r="F678" s="68">
        <f t="shared" si="12"/>
        <v>3150000</v>
      </c>
    </row>
    <row r="679" spans="1:6" s="120" customFormat="1" ht="12.95" customHeight="1">
      <c r="A679" s="64" t="s">
        <v>6</v>
      </c>
      <c r="B679" s="63" t="s">
        <v>605</v>
      </c>
      <c r="C679" s="63">
        <v>1</v>
      </c>
      <c r="D679" s="65" t="s">
        <v>9</v>
      </c>
      <c r="E679" s="68">
        <v>525000</v>
      </c>
      <c r="F679" s="68">
        <f t="shared" si="12"/>
        <v>525000</v>
      </c>
    </row>
    <row r="680" spans="1:6" s="120" customFormat="1" ht="12.95" customHeight="1">
      <c r="A680" s="64" t="s">
        <v>6</v>
      </c>
      <c r="B680" s="63" t="s">
        <v>606</v>
      </c>
      <c r="C680" s="63">
        <v>1</v>
      </c>
      <c r="D680" s="65" t="s">
        <v>9</v>
      </c>
      <c r="E680" s="68">
        <v>1800000</v>
      </c>
      <c r="F680" s="68">
        <f t="shared" si="12"/>
        <v>1800000</v>
      </c>
    </row>
    <row r="681" spans="1:6" s="120" customFormat="1" ht="12.95" customHeight="1">
      <c r="A681" s="64" t="s">
        <v>6</v>
      </c>
      <c r="B681" s="63" t="s">
        <v>607</v>
      </c>
      <c r="C681" s="63">
        <v>1</v>
      </c>
      <c r="D681" s="65" t="s">
        <v>9</v>
      </c>
      <c r="E681" s="68">
        <v>7200000</v>
      </c>
      <c r="F681" s="68">
        <f t="shared" si="12"/>
        <v>7200000</v>
      </c>
    </row>
    <row r="682" spans="1:6" s="120" customFormat="1" ht="12.95" customHeight="1">
      <c r="A682" s="64" t="s">
        <v>6</v>
      </c>
      <c r="B682" s="63" t="s">
        <v>538</v>
      </c>
      <c r="C682" s="63">
        <v>1</v>
      </c>
      <c r="D682" s="65" t="s">
        <v>9</v>
      </c>
      <c r="E682" s="68">
        <f>180000+911000</f>
        <v>1091000</v>
      </c>
      <c r="F682" s="68">
        <f t="shared" si="12"/>
        <v>1091000</v>
      </c>
    </row>
    <row r="683" spans="1:6" s="120" customFormat="1" ht="12.95" customHeight="1">
      <c r="A683" s="79" t="s">
        <v>6</v>
      </c>
      <c r="B683" s="80"/>
      <c r="C683" s="80">
        <v>1</v>
      </c>
      <c r="D683" s="81" t="s">
        <v>9</v>
      </c>
      <c r="E683" s="99">
        <v>400000</v>
      </c>
      <c r="F683" s="68">
        <f t="shared" si="12"/>
        <v>400000</v>
      </c>
    </row>
    <row r="684" spans="1:6" s="120" customFormat="1" ht="12.95" customHeight="1">
      <c r="A684" s="79" t="s">
        <v>6</v>
      </c>
      <c r="B684" s="63" t="s">
        <v>565</v>
      </c>
      <c r="C684" s="80">
        <v>120</v>
      </c>
      <c r="D684" s="81" t="s">
        <v>24</v>
      </c>
      <c r="E684" s="99">
        <v>2097</v>
      </c>
      <c r="F684" s="68">
        <f t="shared" si="12"/>
        <v>251640</v>
      </c>
    </row>
    <row r="685" spans="1:6" s="120" customFormat="1" ht="12.95" customHeight="1">
      <c r="A685" s="79" t="s">
        <v>6</v>
      </c>
      <c r="B685" s="63" t="s">
        <v>565</v>
      </c>
      <c r="C685" s="80">
        <v>1</v>
      </c>
      <c r="D685" s="81" t="s">
        <v>9</v>
      </c>
      <c r="E685" s="99">
        <v>276446</v>
      </c>
      <c r="F685" s="68">
        <f t="shared" si="12"/>
        <v>276446</v>
      </c>
    </row>
    <row r="686" spans="1:6" s="120" customFormat="1" ht="12.95" customHeight="1">
      <c r="A686" s="79" t="s">
        <v>6</v>
      </c>
      <c r="B686" s="63" t="s">
        <v>565</v>
      </c>
      <c r="C686" s="80">
        <v>80</v>
      </c>
      <c r="D686" s="81" t="s">
        <v>24</v>
      </c>
      <c r="E686" s="99">
        <v>18462</v>
      </c>
      <c r="F686" s="68">
        <f t="shared" si="12"/>
        <v>1476960</v>
      </c>
    </row>
    <row r="687" spans="1:6" s="120" customFormat="1" ht="12.95" customHeight="1">
      <c r="A687" s="64" t="s">
        <v>6</v>
      </c>
      <c r="B687" s="63" t="s">
        <v>586</v>
      </c>
      <c r="C687" s="63">
        <v>2</v>
      </c>
      <c r="D687" s="65" t="s">
        <v>24</v>
      </c>
      <c r="E687" s="68">
        <v>400000</v>
      </c>
      <c r="F687" s="68">
        <f t="shared" si="12"/>
        <v>800000</v>
      </c>
    </row>
    <row r="688" spans="1:6" s="120" customFormat="1" ht="12.95" customHeight="1">
      <c r="A688" s="64" t="s">
        <v>6</v>
      </c>
      <c r="B688" s="63" t="s">
        <v>565</v>
      </c>
      <c r="C688" s="63">
        <v>1</v>
      </c>
      <c r="D688" s="65" t="s">
        <v>9</v>
      </c>
      <c r="E688" s="66">
        <v>3500000</v>
      </c>
      <c r="F688" s="68">
        <f t="shared" si="12"/>
        <v>3500000</v>
      </c>
    </row>
    <row r="689" spans="1:6" s="120" customFormat="1" ht="12.95" customHeight="1">
      <c r="A689" s="64" t="s">
        <v>6</v>
      </c>
      <c r="B689" s="63" t="s">
        <v>608</v>
      </c>
      <c r="C689" s="63">
        <v>1</v>
      </c>
      <c r="D689" s="65" t="s">
        <v>9</v>
      </c>
      <c r="E689" s="66">
        <f>7600000+1078667</f>
        <v>8678667</v>
      </c>
      <c r="F689" s="68">
        <f t="shared" si="12"/>
        <v>8678667</v>
      </c>
    </row>
    <row r="690" spans="1:6" s="120" customFormat="1" ht="12.95" customHeight="1">
      <c r="A690" s="64" t="s">
        <v>6</v>
      </c>
      <c r="B690" s="63" t="s">
        <v>609</v>
      </c>
      <c r="C690" s="63">
        <v>1</v>
      </c>
      <c r="D690" s="65" t="s">
        <v>9</v>
      </c>
      <c r="E690" s="68">
        <v>400000</v>
      </c>
      <c r="F690" s="68">
        <f t="shared" si="12"/>
        <v>400000</v>
      </c>
    </row>
    <row r="691" spans="1:6" s="120" customFormat="1" ht="12.95" customHeight="1">
      <c r="A691" s="64" t="s">
        <v>6</v>
      </c>
      <c r="B691" s="110" t="s">
        <v>565</v>
      </c>
      <c r="C691" s="109">
        <v>30</v>
      </c>
      <c r="D691" s="65" t="s">
        <v>394</v>
      </c>
      <c r="E691" s="109">
        <v>29558</v>
      </c>
      <c r="F691" s="68">
        <f t="shared" si="12"/>
        <v>886740</v>
      </c>
    </row>
    <row r="692" spans="1:6" s="120" customFormat="1" ht="12.95" customHeight="1">
      <c r="A692" s="64" t="s">
        <v>6</v>
      </c>
      <c r="B692" s="110" t="s">
        <v>565</v>
      </c>
      <c r="C692" s="109">
        <v>30</v>
      </c>
      <c r="D692" s="65" t="s">
        <v>394</v>
      </c>
      <c r="E692" s="109">
        <v>548</v>
      </c>
      <c r="F692" s="68">
        <f t="shared" si="12"/>
        <v>16440</v>
      </c>
    </row>
    <row r="693" spans="1:6" s="120" customFormat="1" ht="12.95" customHeight="1">
      <c r="A693" s="64" t="s">
        <v>6</v>
      </c>
      <c r="B693" s="110" t="s">
        <v>565</v>
      </c>
      <c r="C693" s="109">
        <v>30</v>
      </c>
      <c r="D693" s="65" t="s">
        <v>394</v>
      </c>
      <c r="E693" s="109">
        <v>925</v>
      </c>
      <c r="F693" s="68">
        <f t="shared" ref="F693:F756" si="13">+E693*C693</f>
        <v>27750</v>
      </c>
    </row>
    <row r="694" spans="1:6" s="120" customFormat="1" ht="12.95" customHeight="1">
      <c r="A694" s="64" t="s">
        <v>6</v>
      </c>
      <c r="B694" s="110" t="s">
        <v>565</v>
      </c>
      <c r="C694" s="109">
        <v>5</v>
      </c>
      <c r="D694" s="65" t="s">
        <v>394</v>
      </c>
      <c r="E694" s="109">
        <v>1395</v>
      </c>
      <c r="F694" s="68">
        <f t="shared" si="13"/>
        <v>6975</v>
      </c>
    </row>
    <row r="695" spans="1:6" s="120" customFormat="1" ht="12.95" customHeight="1">
      <c r="A695" s="64" t="s">
        <v>6</v>
      </c>
      <c r="B695" s="110" t="s">
        <v>565</v>
      </c>
      <c r="C695" s="109">
        <v>3</v>
      </c>
      <c r="D695" s="65" t="s">
        <v>394</v>
      </c>
      <c r="E695" s="109">
        <v>10440</v>
      </c>
      <c r="F695" s="68">
        <f t="shared" si="13"/>
        <v>31320</v>
      </c>
    </row>
    <row r="696" spans="1:6" s="120" customFormat="1" ht="12.95" customHeight="1">
      <c r="A696" s="64" t="s">
        <v>6</v>
      </c>
      <c r="B696" s="110" t="s">
        <v>565</v>
      </c>
      <c r="C696" s="109">
        <v>20</v>
      </c>
      <c r="D696" s="65" t="s">
        <v>394</v>
      </c>
      <c r="E696" s="109">
        <v>267</v>
      </c>
      <c r="F696" s="68">
        <f t="shared" si="13"/>
        <v>5340</v>
      </c>
    </row>
    <row r="697" spans="1:6" s="120" customFormat="1" ht="12.95" customHeight="1">
      <c r="A697" s="64" t="s">
        <v>6</v>
      </c>
      <c r="B697" s="110" t="s">
        <v>565</v>
      </c>
      <c r="C697" s="109">
        <v>20</v>
      </c>
      <c r="D697" s="65" t="s">
        <v>394</v>
      </c>
      <c r="E697" s="109">
        <v>1212</v>
      </c>
      <c r="F697" s="68">
        <f t="shared" si="13"/>
        <v>24240</v>
      </c>
    </row>
    <row r="698" spans="1:6" s="120" customFormat="1" ht="12.95" customHeight="1">
      <c r="A698" s="64" t="s">
        <v>6</v>
      </c>
      <c r="B698" s="110" t="s">
        <v>565</v>
      </c>
      <c r="C698" s="109">
        <v>20</v>
      </c>
      <c r="D698" s="65" t="s">
        <v>394</v>
      </c>
      <c r="E698" s="109">
        <v>1212</v>
      </c>
      <c r="F698" s="68">
        <f t="shared" si="13"/>
        <v>24240</v>
      </c>
    </row>
    <row r="699" spans="1:6" s="120" customFormat="1" ht="12.95" customHeight="1">
      <c r="A699" s="64" t="s">
        <v>6</v>
      </c>
      <c r="B699" s="110" t="s">
        <v>565</v>
      </c>
      <c r="C699" s="109">
        <v>3</v>
      </c>
      <c r="D699" s="65" t="s">
        <v>394</v>
      </c>
      <c r="E699" s="109">
        <v>1075</v>
      </c>
      <c r="F699" s="68">
        <f t="shared" si="13"/>
        <v>3225</v>
      </c>
    </row>
    <row r="700" spans="1:6" s="120" customFormat="1" ht="12.95" customHeight="1">
      <c r="A700" s="64" t="s">
        <v>6</v>
      </c>
      <c r="B700" s="110" t="s">
        <v>565</v>
      </c>
      <c r="C700" s="109">
        <v>12</v>
      </c>
      <c r="D700" s="65" t="s">
        <v>394</v>
      </c>
      <c r="E700" s="109">
        <v>819</v>
      </c>
      <c r="F700" s="68">
        <f t="shared" si="13"/>
        <v>9828</v>
      </c>
    </row>
    <row r="701" spans="1:6" s="120" customFormat="1" ht="12.95" customHeight="1">
      <c r="A701" s="64" t="s">
        <v>6</v>
      </c>
      <c r="B701" s="110" t="s">
        <v>565</v>
      </c>
      <c r="C701" s="109">
        <v>50</v>
      </c>
      <c r="D701" s="65" t="s">
        <v>394</v>
      </c>
      <c r="E701" s="109">
        <v>385</v>
      </c>
      <c r="F701" s="68">
        <f t="shared" si="13"/>
        <v>19250</v>
      </c>
    </row>
    <row r="702" spans="1:6" s="120" customFormat="1" ht="12.95" customHeight="1">
      <c r="A702" s="64" t="s">
        <v>6</v>
      </c>
      <c r="B702" s="110" t="s">
        <v>565</v>
      </c>
      <c r="C702" s="109">
        <v>30</v>
      </c>
      <c r="D702" s="65" t="s">
        <v>394</v>
      </c>
      <c r="E702" s="109">
        <v>941</v>
      </c>
      <c r="F702" s="68">
        <f t="shared" si="13"/>
        <v>28230</v>
      </c>
    </row>
    <row r="703" spans="1:6" s="120" customFormat="1" ht="12.95" customHeight="1">
      <c r="A703" s="64" t="s">
        <v>6</v>
      </c>
      <c r="B703" s="110" t="s">
        <v>565</v>
      </c>
      <c r="C703" s="109">
        <v>30</v>
      </c>
      <c r="D703" s="65" t="s">
        <v>394</v>
      </c>
      <c r="E703" s="109">
        <v>28847</v>
      </c>
      <c r="F703" s="68">
        <f t="shared" si="13"/>
        <v>865410</v>
      </c>
    </row>
    <row r="704" spans="1:6" s="120" customFormat="1" ht="12.95" customHeight="1">
      <c r="A704" s="64" t="s">
        <v>6</v>
      </c>
      <c r="B704" s="110" t="s">
        <v>565</v>
      </c>
      <c r="C704" s="109">
        <v>30</v>
      </c>
      <c r="D704" s="65" t="s">
        <v>394</v>
      </c>
      <c r="E704" s="109">
        <v>649</v>
      </c>
      <c r="F704" s="68">
        <f t="shared" si="13"/>
        <v>19470</v>
      </c>
    </row>
    <row r="705" spans="1:6" s="120" customFormat="1" ht="12.95" customHeight="1">
      <c r="A705" s="64" t="s">
        <v>6</v>
      </c>
      <c r="B705" s="110" t="s">
        <v>565</v>
      </c>
      <c r="C705" s="109">
        <v>30</v>
      </c>
      <c r="D705" s="65" t="s">
        <v>394</v>
      </c>
      <c r="E705" s="109">
        <v>648</v>
      </c>
      <c r="F705" s="68">
        <f t="shared" si="13"/>
        <v>19440</v>
      </c>
    </row>
    <row r="706" spans="1:6" s="120" customFormat="1" ht="12.95" customHeight="1">
      <c r="A706" s="64" t="s">
        <v>6</v>
      </c>
      <c r="B706" s="110" t="s">
        <v>565</v>
      </c>
      <c r="C706" s="109">
        <v>50</v>
      </c>
      <c r="D706" s="65" t="s">
        <v>394</v>
      </c>
      <c r="E706" s="109">
        <v>837</v>
      </c>
      <c r="F706" s="68">
        <f t="shared" si="13"/>
        <v>41850</v>
      </c>
    </row>
    <row r="707" spans="1:6" s="120" customFormat="1" ht="12.95" customHeight="1">
      <c r="A707" s="64" t="s">
        <v>6</v>
      </c>
      <c r="B707" s="110" t="s">
        <v>610</v>
      </c>
      <c r="C707" s="109">
        <v>50000</v>
      </c>
      <c r="D707" s="65" t="s">
        <v>394</v>
      </c>
      <c r="E707" s="109">
        <v>100</v>
      </c>
      <c r="F707" s="68">
        <f t="shared" si="13"/>
        <v>5000000</v>
      </c>
    </row>
    <row r="708" spans="1:6" s="120" customFormat="1" ht="12.95" customHeight="1">
      <c r="A708" s="64" t="s">
        <v>6</v>
      </c>
      <c r="B708" s="110" t="s">
        <v>565</v>
      </c>
      <c r="C708" s="109">
        <v>100</v>
      </c>
      <c r="D708" s="65" t="s">
        <v>394</v>
      </c>
      <c r="E708" s="109">
        <v>7311</v>
      </c>
      <c r="F708" s="68">
        <f t="shared" si="13"/>
        <v>731100</v>
      </c>
    </row>
    <row r="709" spans="1:6" s="120" customFormat="1" ht="12.95" customHeight="1">
      <c r="A709" s="64" t="s">
        <v>6</v>
      </c>
      <c r="B709" s="110" t="s">
        <v>565</v>
      </c>
      <c r="C709" s="109">
        <v>80</v>
      </c>
      <c r="D709" s="65" t="s">
        <v>394</v>
      </c>
      <c r="E709" s="109">
        <v>7474</v>
      </c>
      <c r="F709" s="68">
        <f t="shared" si="13"/>
        <v>597920</v>
      </c>
    </row>
    <row r="710" spans="1:6" s="120" customFormat="1" ht="12.95" customHeight="1">
      <c r="A710" s="64" t="s">
        <v>6</v>
      </c>
      <c r="B710" s="110" t="s">
        <v>565</v>
      </c>
      <c r="C710" s="109">
        <v>20</v>
      </c>
      <c r="D710" s="65" t="s">
        <v>394</v>
      </c>
      <c r="E710" s="109">
        <v>1539</v>
      </c>
      <c r="F710" s="68">
        <f t="shared" si="13"/>
        <v>30780</v>
      </c>
    </row>
    <row r="711" spans="1:6" s="120" customFormat="1" ht="12.95" customHeight="1">
      <c r="A711" s="64" t="s">
        <v>6</v>
      </c>
      <c r="B711" s="110" t="s">
        <v>565</v>
      </c>
      <c r="C711" s="109">
        <v>20</v>
      </c>
      <c r="D711" s="65" t="s">
        <v>394</v>
      </c>
      <c r="E711" s="109">
        <v>1443</v>
      </c>
      <c r="F711" s="68">
        <f t="shared" si="13"/>
        <v>28860</v>
      </c>
    </row>
    <row r="712" spans="1:6" s="120" customFormat="1" ht="12.95" customHeight="1">
      <c r="A712" s="64" t="s">
        <v>6</v>
      </c>
      <c r="B712" s="110" t="s">
        <v>565</v>
      </c>
      <c r="C712" s="109">
        <v>2</v>
      </c>
      <c r="D712" s="65" t="s">
        <v>394</v>
      </c>
      <c r="E712" s="109">
        <v>3739</v>
      </c>
      <c r="F712" s="68">
        <f t="shared" si="13"/>
        <v>7478</v>
      </c>
    </row>
    <row r="713" spans="1:6" s="120" customFormat="1" ht="12.95" customHeight="1">
      <c r="A713" s="64" t="s">
        <v>6</v>
      </c>
      <c r="B713" s="110" t="s">
        <v>565</v>
      </c>
      <c r="C713" s="109">
        <v>30</v>
      </c>
      <c r="D713" s="65" t="s">
        <v>394</v>
      </c>
      <c r="E713" s="109">
        <v>3366</v>
      </c>
      <c r="F713" s="68">
        <f t="shared" si="13"/>
        <v>100980</v>
      </c>
    </row>
    <row r="714" spans="1:6" s="120" customFormat="1" ht="12.95" customHeight="1">
      <c r="A714" s="64" t="s">
        <v>6</v>
      </c>
      <c r="B714" s="110" t="s">
        <v>565</v>
      </c>
      <c r="C714" s="109">
        <v>40</v>
      </c>
      <c r="D714" s="65" t="s">
        <v>394</v>
      </c>
      <c r="E714" s="109">
        <v>715</v>
      </c>
      <c r="F714" s="68">
        <f t="shared" si="13"/>
        <v>28600</v>
      </c>
    </row>
    <row r="715" spans="1:6" s="120" customFormat="1" ht="12.95" customHeight="1">
      <c r="A715" s="64" t="s">
        <v>6</v>
      </c>
      <c r="B715" s="110" t="s">
        <v>565</v>
      </c>
      <c r="C715" s="109">
        <v>25</v>
      </c>
      <c r="D715" s="65" t="s">
        <v>394</v>
      </c>
      <c r="E715" s="109">
        <v>569</v>
      </c>
      <c r="F715" s="68">
        <f t="shared" si="13"/>
        <v>14225</v>
      </c>
    </row>
    <row r="716" spans="1:6" s="120" customFormat="1" ht="12.95" customHeight="1">
      <c r="A716" s="64" t="s">
        <v>6</v>
      </c>
      <c r="B716" s="110" t="s">
        <v>565</v>
      </c>
      <c r="C716" s="109">
        <v>100</v>
      </c>
      <c r="D716" s="65" t="s">
        <v>394</v>
      </c>
      <c r="E716" s="109">
        <v>45</v>
      </c>
      <c r="F716" s="68">
        <f t="shared" si="13"/>
        <v>4500</v>
      </c>
    </row>
    <row r="717" spans="1:6" s="120" customFormat="1" ht="12.95" customHeight="1">
      <c r="A717" s="64" t="s">
        <v>6</v>
      </c>
      <c r="B717" s="110" t="s">
        <v>565</v>
      </c>
      <c r="C717" s="109">
        <v>100</v>
      </c>
      <c r="D717" s="65" t="s">
        <v>394</v>
      </c>
      <c r="E717" s="109">
        <v>51</v>
      </c>
      <c r="F717" s="68">
        <f t="shared" si="13"/>
        <v>5100</v>
      </c>
    </row>
    <row r="718" spans="1:6" s="120" customFormat="1" ht="12.95" customHeight="1">
      <c r="A718" s="64" t="s">
        <v>6</v>
      </c>
      <c r="B718" s="110" t="s">
        <v>565</v>
      </c>
      <c r="C718" s="109">
        <v>6</v>
      </c>
      <c r="D718" s="65" t="s">
        <v>394</v>
      </c>
      <c r="E718" s="109">
        <v>508558</v>
      </c>
      <c r="F718" s="68">
        <f t="shared" si="13"/>
        <v>3051348</v>
      </c>
    </row>
    <row r="719" spans="1:6" s="120" customFormat="1" ht="12.95" customHeight="1">
      <c r="A719" s="64" t="s">
        <v>6</v>
      </c>
      <c r="B719" s="110" t="s">
        <v>565</v>
      </c>
      <c r="C719" s="109">
        <v>2</v>
      </c>
      <c r="D719" s="65" t="s">
        <v>394</v>
      </c>
      <c r="E719" s="109">
        <v>423077</v>
      </c>
      <c r="F719" s="68">
        <f t="shared" si="13"/>
        <v>846154</v>
      </c>
    </row>
    <row r="720" spans="1:6" s="120" customFormat="1" ht="12.95" customHeight="1">
      <c r="A720" s="64" t="s">
        <v>6</v>
      </c>
      <c r="B720" s="115" t="s">
        <v>611</v>
      </c>
      <c r="C720" s="109">
        <v>1</v>
      </c>
      <c r="D720" s="65" t="s">
        <v>9</v>
      </c>
      <c r="E720" s="109">
        <v>867152</v>
      </c>
      <c r="F720" s="68">
        <f t="shared" si="13"/>
        <v>867152</v>
      </c>
    </row>
    <row r="721" spans="1:6" s="120" customFormat="1" ht="12.95" customHeight="1">
      <c r="A721" s="64" t="s">
        <v>6</v>
      </c>
      <c r="B721" s="110" t="s">
        <v>610</v>
      </c>
      <c r="C721" s="109">
        <v>10000</v>
      </c>
      <c r="D721" s="65" t="s">
        <v>394</v>
      </c>
      <c r="E721" s="109">
        <v>99.999600000000001</v>
      </c>
      <c r="F721" s="68">
        <f t="shared" si="13"/>
        <v>999996</v>
      </c>
    </row>
    <row r="722" spans="1:6" s="120" customFormat="1" ht="12.95" customHeight="1">
      <c r="A722" s="64" t="s">
        <v>6</v>
      </c>
      <c r="B722" s="110" t="s">
        <v>565</v>
      </c>
      <c r="C722" s="109">
        <v>30</v>
      </c>
      <c r="D722" s="65" t="s">
        <v>394</v>
      </c>
      <c r="E722" s="109">
        <v>7311</v>
      </c>
      <c r="F722" s="68">
        <f t="shared" si="13"/>
        <v>219330</v>
      </c>
    </row>
    <row r="723" spans="1:6" s="120" customFormat="1" ht="12.95" customHeight="1">
      <c r="A723" s="64" t="s">
        <v>6</v>
      </c>
      <c r="B723" s="110" t="s">
        <v>565</v>
      </c>
      <c r="C723" s="109">
        <v>20</v>
      </c>
      <c r="D723" s="65" t="s">
        <v>394</v>
      </c>
      <c r="E723" s="109">
        <v>7474</v>
      </c>
      <c r="F723" s="68">
        <f t="shared" si="13"/>
        <v>149480</v>
      </c>
    </row>
    <row r="724" spans="1:6" s="120" customFormat="1" ht="12.95" customHeight="1">
      <c r="A724" s="64" t="s">
        <v>6</v>
      </c>
      <c r="B724" s="110" t="s">
        <v>565</v>
      </c>
      <c r="C724" s="109">
        <v>50</v>
      </c>
      <c r="D724" s="65" t="s">
        <v>394</v>
      </c>
      <c r="E724" s="109">
        <v>137</v>
      </c>
      <c r="F724" s="68">
        <f t="shared" si="13"/>
        <v>6850</v>
      </c>
    </row>
    <row r="725" spans="1:6" s="120" customFormat="1" ht="12.95" customHeight="1">
      <c r="A725" s="64" t="s">
        <v>6</v>
      </c>
      <c r="B725" s="110" t="s">
        <v>565</v>
      </c>
      <c r="C725" s="109">
        <v>30</v>
      </c>
      <c r="D725" s="65" t="s">
        <v>394</v>
      </c>
      <c r="E725" s="109">
        <v>192</v>
      </c>
      <c r="F725" s="68">
        <f t="shared" si="13"/>
        <v>5760</v>
      </c>
    </row>
    <row r="726" spans="1:6" s="120" customFormat="1" ht="12.95" customHeight="1">
      <c r="A726" s="64" t="s">
        <v>6</v>
      </c>
      <c r="B726" s="110" t="s">
        <v>565</v>
      </c>
      <c r="C726" s="109">
        <v>50</v>
      </c>
      <c r="D726" s="65" t="s">
        <v>394</v>
      </c>
      <c r="E726" s="109">
        <v>111</v>
      </c>
      <c r="F726" s="68">
        <f t="shared" si="13"/>
        <v>5550</v>
      </c>
    </row>
    <row r="727" spans="1:6" s="120" customFormat="1" ht="12.95" customHeight="1">
      <c r="A727" s="64" t="s">
        <v>6</v>
      </c>
      <c r="B727" s="110" t="s">
        <v>565</v>
      </c>
      <c r="C727" s="109">
        <v>20</v>
      </c>
      <c r="D727" s="65" t="s">
        <v>394</v>
      </c>
      <c r="E727" s="109">
        <v>109</v>
      </c>
      <c r="F727" s="68">
        <f t="shared" si="13"/>
        <v>2180</v>
      </c>
    </row>
    <row r="728" spans="1:6" s="120" customFormat="1" ht="12.95" customHeight="1">
      <c r="A728" s="64" t="s">
        <v>6</v>
      </c>
      <c r="B728" s="110" t="s">
        <v>565</v>
      </c>
      <c r="C728" s="109">
        <v>10</v>
      </c>
      <c r="D728" s="65" t="s">
        <v>394</v>
      </c>
      <c r="E728" s="109">
        <v>333</v>
      </c>
      <c r="F728" s="68">
        <f t="shared" si="13"/>
        <v>3330</v>
      </c>
    </row>
    <row r="729" spans="1:6" s="120" customFormat="1" ht="12.95" customHeight="1">
      <c r="A729" s="64" t="s">
        <v>6</v>
      </c>
      <c r="B729" s="110" t="s">
        <v>565</v>
      </c>
      <c r="C729" s="109">
        <v>12</v>
      </c>
      <c r="D729" s="65" t="s">
        <v>394</v>
      </c>
      <c r="E729" s="109">
        <v>137</v>
      </c>
      <c r="F729" s="68">
        <f t="shared" si="13"/>
        <v>1644</v>
      </c>
    </row>
    <row r="730" spans="1:6" s="120" customFormat="1" ht="12.95" customHeight="1">
      <c r="A730" s="64" t="s">
        <v>6</v>
      </c>
      <c r="B730" s="110" t="s">
        <v>565</v>
      </c>
      <c r="C730" s="109">
        <v>1</v>
      </c>
      <c r="D730" s="65" t="s">
        <v>394</v>
      </c>
      <c r="E730" s="109">
        <f>1075+1399</f>
        <v>2474</v>
      </c>
      <c r="F730" s="68">
        <f t="shared" si="13"/>
        <v>2474</v>
      </c>
    </row>
    <row r="731" spans="1:6" s="120" customFormat="1" ht="12.95" customHeight="1">
      <c r="A731" s="64" t="s">
        <v>6</v>
      </c>
      <c r="B731" s="110" t="s">
        <v>565</v>
      </c>
      <c r="C731" s="109">
        <v>10</v>
      </c>
      <c r="D731" s="65" t="s">
        <v>394</v>
      </c>
      <c r="E731" s="109">
        <v>267</v>
      </c>
      <c r="F731" s="68">
        <f t="shared" si="13"/>
        <v>2670</v>
      </c>
    </row>
    <row r="732" spans="1:6" s="120" customFormat="1" ht="12.95" customHeight="1">
      <c r="A732" s="64" t="s">
        <v>6</v>
      </c>
      <c r="B732" s="110" t="s">
        <v>565</v>
      </c>
      <c r="C732" s="109">
        <v>10</v>
      </c>
      <c r="D732" s="65" t="s">
        <v>394</v>
      </c>
      <c r="E732" s="109">
        <v>1212</v>
      </c>
      <c r="F732" s="68">
        <f t="shared" si="13"/>
        <v>12120</v>
      </c>
    </row>
    <row r="733" spans="1:6" s="120" customFormat="1" ht="12.95" customHeight="1">
      <c r="A733" s="64" t="s">
        <v>6</v>
      </c>
      <c r="B733" s="110" t="s">
        <v>565</v>
      </c>
      <c r="C733" s="109">
        <v>10</v>
      </c>
      <c r="D733" s="65" t="s">
        <v>394</v>
      </c>
      <c r="E733" s="109">
        <v>925</v>
      </c>
      <c r="F733" s="68">
        <f t="shared" si="13"/>
        <v>9250</v>
      </c>
    </row>
    <row r="734" spans="1:6" s="120" customFormat="1" ht="12.95" customHeight="1">
      <c r="A734" s="64" t="s">
        <v>6</v>
      </c>
      <c r="B734" s="110" t="s">
        <v>565</v>
      </c>
      <c r="C734" s="109">
        <v>10</v>
      </c>
      <c r="D734" s="65" t="s">
        <v>394</v>
      </c>
      <c r="E734" s="109">
        <v>548</v>
      </c>
      <c r="F734" s="68">
        <f t="shared" si="13"/>
        <v>5480</v>
      </c>
    </row>
    <row r="735" spans="1:6" s="120" customFormat="1" ht="12.95" customHeight="1">
      <c r="A735" s="64" t="s">
        <v>6</v>
      </c>
      <c r="B735" s="110" t="s">
        <v>565</v>
      </c>
      <c r="C735" s="109">
        <v>10</v>
      </c>
      <c r="D735" s="65" t="s">
        <v>394</v>
      </c>
      <c r="E735" s="109">
        <v>1539</v>
      </c>
      <c r="F735" s="68">
        <f t="shared" si="13"/>
        <v>15390</v>
      </c>
    </row>
    <row r="736" spans="1:6" s="120" customFormat="1" ht="12.95" customHeight="1">
      <c r="A736" s="64" t="s">
        <v>6</v>
      </c>
      <c r="B736" s="110" t="s">
        <v>565</v>
      </c>
      <c r="C736" s="109">
        <v>10</v>
      </c>
      <c r="D736" s="65" t="s">
        <v>394</v>
      </c>
      <c r="E736" s="109">
        <v>1443</v>
      </c>
      <c r="F736" s="68">
        <f t="shared" si="13"/>
        <v>14430</v>
      </c>
    </row>
    <row r="737" spans="1:6" s="120" customFormat="1" ht="12.95" customHeight="1">
      <c r="A737" s="64" t="s">
        <v>6</v>
      </c>
      <c r="B737" s="110" t="s">
        <v>565</v>
      </c>
      <c r="C737" s="109">
        <v>3</v>
      </c>
      <c r="D737" s="65" t="s">
        <v>394</v>
      </c>
      <c r="E737" s="109">
        <v>386202</v>
      </c>
      <c r="F737" s="68">
        <f t="shared" si="13"/>
        <v>1158606</v>
      </c>
    </row>
    <row r="738" spans="1:6" s="120" customFormat="1" ht="12.95" customHeight="1">
      <c r="A738" s="64" t="s">
        <v>6</v>
      </c>
      <c r="B738" s="110" t="s">
        <v>565</v>
      </c>
      <c r="C738" s="109">
        <v>3</v>
      </c>
      <c r="D738" s="65" t="s">
        <v>394</v>
      </c>
      <c r="E738" s="109">
        <v>409</v>
      </c>
      <c r="F738" s="68">
        <f t="shared" si="13"/>
        <v>1227</v>
      </c>
    </row>
    <row r="739" spans="1:6" s="120" customFormat="1" ht="12.95" customHeight="1">
      <c r="A739" s="64" t="s">
        <v>6</v>
      </c>
      <c r="B739" s="110" t="s">
        <v>565</v>
      </c>
      <c r="C739" s="109">
        <v>2</v>
      </c>
      <c r="D739" s="65" t="s">
        <v>394</v>
      </c>
      <c r="E739" s="109">
        <v>1395</v>
      </c>
      <c r="F739" s="68">
        <f t="shared" si="13"/>
        <v>2790</v>
      </c>
    </row>
    <row r="740" spans="1:6" s="120" customFormat="1" ht="12.95" customHeight="1">
      <c r="A740" s="64" t="s">
        <v>6</v>
      </c>
      <c r="B740" s="110" t="s">
        <v>565</v>
      </c>
      <c r="C740" s="109">
        <v>5</v>
      </c>
      <c r="D740" s="65" t="s">
        <v>394</v>
      </c>
      <c r="E740" s="109">
        <v>819</v>
      </c>
      <c r="F740" s="68">
        <f t="shared" si="13"/>
        <v>4095</v>
      </c>
    </row>
    <row r="741" spans="1:6" s="120" customFormat="1" ht="12.95" customHeight="1">
      <c r="A741" s="64" t="s">
        <v>6</v>
      </c>
      <c r="B741" s="110" t="s">
        <v>565</v>
      </c>
      <c r="C741" s="109">
        <v>20</v>
      </c>
      <c r="D741" s="65" t="s">
        <v>394</v>
      </c>
      <c r="E741" s="109">
        <v>385</v>
      </c>
      <c r="F741" s="68">
        <f t="shared" si="13"/>
        <v>7700</v>
      </c>
    </row>
    <row r="742" spans="1:6" s="120" customFormat="1" ht="12.95" customHeight="1">
      <c r="A742" s="64" t="s">
        <v>6</v>
      </c>
      <c r="B742" s="110" t="s">
        <v>565</v>
      </c>
      <c r="C742" s="109">
        <v>10</v>
      </c>
      <c r="D742" s="65" t="s">
        <v>394</v>
      </c>
      <c r="E742" s="109">
        <v>941</v>
      </c>
      <c r="F742" s="68">
        <f t="shared" si="13"/>
        <v>9410</v>
      </c>
    </row>
    <row r="743" spans="1:6" s="120" customFormat="1" ht="12.95" customHeight="1">
      <c r="A743" s="64" t="s">
        <v>6</v>
      </c>
      <c r="B743" s="110" t="s">
        <v>565</v>
      </c>
      <c r="C743" s="109">
        <v>10</v>
      </c>
      <c r="D743" s="65" t="s">
        <v>394</v>
      </c>
      <c r="E743" s="109">
        <v>649</v>
      </c>
      <c r="F743" s="68">
        <f t="shared" si="13"/>
        <v>6490</v>
      </c>
    </row>
    <row r="744" spans="1:6" s="120" customFormat="1" ht="12.95" customHeight="1">
      <c r="A744" s="64" t="s">
        <v>6</v>
      </c>
      <c r="B744" s="110" t="s">
        <v>565</v>
      </c>
      <c r="C744" s="109">
        <v>5</v>
      </c>
      <c r="D744" s="65" t="s">
        <v>394</v>
      </c>
      <c r="E744" s="109">
        <v>837</v>
      </c>
      <c r="F744" s="68">
        <f t="shared" si="13"/>
        <v>4185</v>
      </c>
    </row>
    <row r="745" spans="1:6" s="120" customFormat="1" ht="12.95" customHeight="1">
      <c r="A745" s="64" t="s">
        <v>6</v>
      </c>
      <c r="B745" s="110" t="s">
        <v>565</v>
      </c>
      <c r="C745" s="109">
        <v>10</v>
      </c>
      <c r="D745" s="65" t="s">
        <v>394</v>
      </c>
      <c r="E745" s="109">
        <v>715</v>
      </c>
      <c r="F745" s="68">
        <f t="shared" si="13"/>
        <v>7150</v>
      </c>
    </row>
    <row r="746" spans="1:6" s="120" customFormat="1" ht="12.95" customHeight="1">
      <c r="A746" s="64" t="s">
        <v>6</v>
      </c>
      <c r="B746" s="110" t="s">
        <v>565</v>
      </c>
      <c r="C746" s="109">
        <v>1</v>
      </c>
      <c r="D746" s="65" t="s">
        <v>394</v>
      </c>
      <c r="E746" s="109">
        <v>3739</v>
      </c>
      <c r="F746" s="68">
        <f t="shared" si="13"/>
        <v>3739</v>
      </c>
    </row>
    <row r="747" spans="1:6" s="120" customFormat="1" ht="12.95" customHeight="1">
      <c r="A747" s="64" t="s">
        <v>6</v>
      </c>
      <c r="B747" s="110" t="s">
        <v>565</v>
      </c>
      <c r="C747" s="109">
        <v>5</v>
      </c>
      <c r="D747" s="65" t="s">
        <v>394</v>
      </c>
      <c r="E747" s="109">
        <v>569</v>
      </c>
      <c r="F747" s="68">
        <f t="shared" si="13"/>
        <v>2845</v>
      </c>
    </row>
    <row r="748" spans="1:6" s="120" customFormat="1" ht="12.95" customHeight="1">
      <c r="A748" s="64" t="s">
        <v>6</v>
      </c>
      <c r="B748" s="110" t="s">
        <v>565</v>
      </c>
      <c r="C748" s="109">
        <v>20</v>
      </c>
      <c r="D748" s="65" t="s">
        <v>394</v>
      </c>
      <c r="E748" s="109">
        <v>45</v>
      </c>
      <c r="F748" s="68">
        <f t="shared" si="13"/>
        <v>900</v>
      </c>
    </row>
    <row r="749" spans="1:6" s="120" customFormat="1" ht="12.95" customHeight="1">
      <c r="A749" s="64" t="s">
        <v>6</v>
      </c>
      <c r="B749" s="110" t="s">
        <v>565</v>
      </c>
      <c r="C749" s="109">
        <v>30</v>
      </c>
      <c r="D749" s="65" t="s">
        <v>394</v>
      </c>
      <c r="E749" s="109">
        <v>51</v>
      </c>
      <c r="F749" s="68">
        <f t="shared" si="13"/>
        <v>1530</v>
      </c>
    </row>
    <row r="750" spans="1:6" s="120" customFormat="1" ht="12.95" customHeight="1">
      <c r="A750" s="64" t="s">
        <v>6</v>
      </c>
      <c r="B750" s="110" t="s">
        <v>565</v>
      </c>
      <c r="C750" s="109">
        <v>6</v>
      </c>
      <c r="D750" s="65" t="s">
        <v>394</v>
      </c>
      <c r="E750" s="109">
        <v>3366</v>
      </c>
      <c r="F750" s="68">
        <f t="shared" si="13"/>
        <v>20196</v>
      </c>
    </row>
    <row r="751" spans="1:6" s="120" customFormat="1" ht="12.95" customHeight="1">
      <c r="A751" s="64" t="s">
        <v>6</v>
      </c>
      <c r="B751" s="110" t="s">
        <v>565</v>
      </c>
      <c r="C751" s="109">
        <v>5</v>
      </c>
      <c r="D751" s="65" t="s">
        <v>394</v>
      </c>
      <c r="E751" s="109">
        <v>29558</v>
      </c>
      <c r="F751" s="68">
        <f t="shared" si="13"/>
        <v>147790</v>
      </c>
    </row>
    <row r="752" spans="1:6" s="120" customFormat="1" ht="12.95" customHeight="1">
      <c r="A752" s="64" t="s">
        <v>6</v>
      </c>
      <c r="B752" s="110" t="s">
        <v>565</v>
      </c>
      <c r="C752" s="109">
        <v>5</v>
      </c>
      <c r="D752" s="65" t="s">
        <v>394</v>
      </c>
      <c r="E752" s="109">
        <v>28847</v>
      </c>
      <c r="F752" s="68">
        <f t="shared" si="13"/>
        <v>144235</v>
      </c>
    </row>
    <row r="753" spans="1:6" s="120" customFormat="1" ht="12.95" customHeight="1">
      <c r="A753" s="64" t="s">
        <v>6</v>
      </c>
      <c r="B753" s="110" t="s">
        <v>565</v>
      </c>
      <c r="C753" s="109">
        <v>5</v>
      </c>
      <c r="D753" s="65" t="s">
        <v>394</v>
      </c>
      <c r="E753" s="109">
        <v>5912</v>
      </c>
      <c r="F753" s="68">
        <f t="shared" si="13"/>
        <v>29560</v>
      </c>
    </row>
    <row r="754" spans="1:6" s="120" customFormat="1" ht="12.95" customHeight="1">
      <c r="A754" s="64" t="s">
        <v>6</v>
      </c>
      <c r="B754" s="110" t="s">
        <v>565</v>
      </c>
      <c r="C754" s="109">
        <v>10</v>
      </c>
      <c r="D754" s="65" t="s">
        <v>394</v>
      </c>
      <c r="E754" s="109">
        <v>648</v>
      </c>
      <c r="F754" s="68">
        <f t="shared" si="13"/>
        <v>6480</v>
      </c>
    </row>
    <row r="755" spans="1:6" s="120" customFormat="1" ht="12.95" customHeight="1">
      <c r="A755" s="64" t="s">
        <v>6</v>
      </c>
      <c r="B755" s="110" t="s">
        <v>565</v>
      </c>
      <c r="C755" s="109">
        <v>2</v>
      </c>
      <c r="D755" s="65" t="s">
        <v>394</v>
      </c>
      <c r="E755" s="109">
        <v>10440</v>
      </c>
      <c r="F755" s="68">
        <f t="shared" si="13"/>
        <v>20880</v>
      </c>
    </row>
    <row r="756" spans="1:6" s="120" customFormat="1" ht="12.95" customHeight="1">
      <c r="A756" s="64" t="s">
        <v>6</v>
      </c>
      <c r="B756" s="110" t="s">
        <v>565</v>
      </c>
      <c r="C756" s="109">
        <v>30</v>
      </c>
      <c r="D756" s="109" t="s">
        <v>394</v>
      </c>
      <c r="E756" s="109">
        <v>7311</v>
      </c>
      <c r="F756" s="68">
        <f t="shared" si="13"/>
        <v>219330</v>
      </c>
    </row>
    <row r="757" spans="1:6" s="120" customFormat="1" ht="12.95" customHeight="1">
      <c r="A757" s="64" t="s">
        <v>6</v>
      </c>
      <c r="B757" s="110" t="s">
        <v>565</v>
      </c>
      <c r="C757" s="109">
        <v>50</v>
      </c>
      <c r="D757" s="109" t="s">
        <v>394</v>
      </c>
      <c r="E757" s="109">
        <v>137</v>
      </c>
      <c r="F757" s="68">
        <f t="shared" ref="F757:F820" si="14">+E757*C757</f>
        <v>6850</v>
      </c>
    </row>
    <row r="758" spans="1:6" s="120" customFormat="1" ht="12.95" customHeight="1">
      <c r="A758" s="64" t="s">
        <v>6</v>
      </c>
      <c r="B758" s="110" t="s">
        <v>565</v>
      </c>
      <c r="C758" s="109">
        <v>20</v>
      </c>
      <c r="D758" s="109" t="s">
        <v>394</v>
      </c>
      <c r="E758" s="109">
        <v>192</v>
      </c>
      <c r="F758" s="68">
        <f t="shared" si="14"/>
        <v>3840</v>
      </c>
    </row>
    <row r="759" spans="1:6" s="120" customFormat="1" ht="12.95" customHeight="1">
      <c r="A759" s="64" t="s">
        <v>6</v>
      </c>
      <c r="B759" s="110" t="s">
        <v>565</v>
      </c>
      <c r="C759" s="109">
        <v>30</v>
      </c>
      <c r="D759" s="109" t="s">
        <v>394</v>
      </c>
      <c r="E759" s="109">
        <v>111</v>
      </c>
      <c r="F759" s="68">
        <f t="shared" si="14"/>
        <v>3330</v>
      </c>
    </row>
    <row r="760" spans="1:6" s="120" customFormat="1" ht="12.95" customHeight="1">
      <c r="A760" s="64" t="s">
        <v>6</v>
      </c>
      <c r="B760" s="110" t="s">
        <v>565</v>
      </c>
      <c r="C760" s="109">
        <v>20</v>
      </c>
      <c r="D760" s="109" t="s">
        <v>394</v>
      </c>
      <c r="E760" s="109">
        <v>109</v>
      </c>
      <c r="F760" s="68">
        <f t="shared" si="14"/>
        <v>2180</v>
      </c>
    </row>
    <row r="761" spans="1:6" s="120" customFormat="1" ht="12.95" customHeight="1">
      <c r="A761" s="64" t="s">
        <v>6</v>
      </c>
      <c r="B761" s="110" t="s">
        <v>565</v>
      </c>
      <c r="C761" s="109">
        <v>10</v>
      </c>
      <c r="D761" s="109" t="s">
        <v>394</v>
      </c>
      <c r="E761" s="109">
        <v>333</v>
      </c>
      <c r="F761" s="68">
        <f t="shared" si="14"/>
        <v>3330</v>
      </c>
    </row>
    <row r="762" spans="1:6" s="120" customFormat="1" ht="12.95" customHeight="1">
      <c r="A762" s="64" t="s">
        <v>6</v>
      </c>
      <c r="B762" s="110" t="s">
        <v>565</v>
      </c>
      <c r="C762" s="109">
        <v>12</v>
      </c>
      <c r="D762" s="109" t="s">
        <v>394</v>
      </c>
      <c r="E762" s="109">
        <v>137</v>
      </c>
      <c r="F762" s="68">
        <f t="shared" si="14"/>
        <v>1644</v>
      </c>
    </row>
    <row r="763" spans="1:6" s="120" customFormat="1" ht="12.95" customHeight="1">
      <c r="A763" s="64" t="s">
        <v>6</v>
      </c>
      <c r="B763" s="110" t="s">
        <v>565</v>
      </c>
      <c r="C763" s="109">
        <v>1</v>
      </c>
      <c r="D763" s="109" t="s">
        <v>394</v>
      </c>
      <c r="E763" s="109">
        <v>1075</v>
      </c>
      <c r="F763" s="68">
        <f t="shared" si="14"/>
        <v>1075</v>
      </c>
    </row>
    <row r="764" spans="1:6" s="120" customFormat="1" ht="12.95" customHeight="1">
      <c r="A764" s="64" t="s">
        <v>6</v>
      </c>
      <c r="B764" s="110" t="s">
        <v>565</v>
      </c>
      <c r="C764" s="109">
        <v>10</v>
      </c>
      <c r="D764" s="109" t="s">
        <v>394</v>
      </c>
      <c r="E764" s="109">
        <v>267</v>
      </c>
      <c r="F764" s="68">
        <f t="shared" si="14"/>
        <v>2670</v>
      </c>
    </row>
    <row r="765" spans="1:6" s="120" customFormat="1" ht="12.95" customHeight="1">
      <c r="A765" s="64" t="s">
        <v>6</v>
      </c>
      <c r="B765" s="110" t="s">
        <v>565</v>
      </c>
      <c r="C765" s="109">
        <v>10</v>
      </c>
      <c r="D765" s="109" t="s">
        <v>394</v>
      </c>
      <c r="E765" s="109">
        <v>1212</v>
      </c>
      <c r="F765" s="68">
        <f t="shared" si="14"/>
        <v>12120</v>
      </c>
    </row>
    <row r="766" spans="1:6" s="120" customFormat="1" ht="12.95" customHeight="1">
      <c r="A766" s="64" t="s">
        <v>6</v>
      </c>
      <c r="B766" s="110" t="s">
        <v>565</v>
      </c>
      <c r="C766" s="109">
        <v>10</v>
      </c>
      <c r="D766" s="109" t="s">
        <v>394</v>
      </c>
      <c r="E766" s="109">
        <v>925</v>
      </c>
      <c r="F766" s="68">
        <f t="shared" si="14"/>
        <v>9250</v>
      </c>
    </row>
    <row r="767" spans="1:6" s="120" customFormat="1" ht="12.95" customHeight="1">
      <c r="A767" s="64" t="s">
        <v>6</v>
      </c>
      <c r="B767" s="110" t="s">
        <v>565</v>
      </c>
      <c r="C767" s="109">
        <v>10</v>
      </c>
      <c r="D767" s="109" t="s">
        <v>394</v>
      </c>
      <c r="E767" s="109">
        <v>548</v>
      </c>
      <c r="F767" s="68">
        <f t="shared" si="14"/>
        <v>5480</v>
      </c>
    </row>
    <row r="768" spans="1:6" s="120" customFormat="1" ht="12.95" customHeight="1">
      <c r="A768" s="64" t="s">
        <v>6</v>
      </c>
      <c r="B768" s="110" t="s">
        <v>565</v>
      </c>
      <c r="C768" s="109">
        <v>10</v>
      </c>
      <c r="D768" s="109" t="s">
        <v>394</v>
      </c>
      <c r="E768" s="109">
        <v>1539</v>
      </c>
      <c r="F768" s="68">
        <f t="shared" si="14"/>
        <v>15390</v>
      </c>
    </row>
    <row r="769" spans="1:6" s="120" customFormat="1" ht="12.95" customHeight="1">
      <c r="A769" s="64" t="s">
        <v>6</v>
      </c>
      <c r="B769" s="110" t="s">
        <v>565</v>
      </c>
      <c r="C769" s="109">
        <v>10</v>
      </c>
      <c r="D769" s="109" t="s">
        <v>394</v>
      </c>
      <c r="E769" s="109">
        <v>1443</v>
      </c>
      <c r="F769" s="68">
        <f t="shared" si="14"/>
        <v>14430</v>
      </c>
    </row>
    <row r="770" spans="1:6" s="120" customFormat="1" ht="12.95" customHeight="1">
      <c r="A770" s="64" t="s">
        <v>6</v>
      </c>
      <c r="B770" s="110" t="s">
        <v>565</v>
      </c>
      <c r="C770" s="109">
        <v>2</v>
      </c>
      <c r="D770" s="109" t="s">
        <v>394</v>
      </c>
      <c r="E770" s="109">
        <v>409</v>
      </c>
      <c r="F770" s="68">
        <f t="shared" si="14"/>
        <v>818</v>
      </c>
    </row>
    <row r="771" spans="1:6" s="120" customFormat="1" ht="12.95" customHeight="1">
      <c r="A771" s="64" t="s">
        <v>6</v>
      </c>
      <c r="B771" s="110" t="s">
        <v>565</v>
      </c>
      <c r="C771" s="109">
        <v>2</v>
      </c>
      <c r="D771" s="109" t="s">
        <v>394</v>
      </c>
      <c r="E771" s="109">
        <v>1395</v>
      </c>
      <c r="F771" s="68">
        <f t="shared" si="14"/>
        <v>2790</v>
      </c>
    </row>
    <row r="772" spans="1:6" s="120" customFormat="1" ht="12.95" customHeight="1">
      <c r="A772" s="64" t="s">
        <v>6</v>
      </c>
      <c r="B772" s="110" t="s">
        <v>565</v>
      </c>
      <c r="C772" s="109">
        <v>3</v>
      </c>
      <c r="D772" s="109" t="s">
        <v>394</v>
      </c>
      <c r="E772" s="109">
        <v>819</v>
      </c>
      <c r="F772" s="68">
        <f t="shared" si="14"/>
        <v>2457</v>
      </c>
    </row>
    <row r="773" spans="1:6" s="120" customFormat="1" ht="12.95" customHeight="1">
      <c r="A773" s="64" t="s">
        <v>6</v>
      </c>
      <c r="B773" s="110" t="s">
        <v>565</v>
      </c>
      <c r="C773" s="109">
        <v>10</v>
      </c>
      <c r="D773" s="109" t="s">
        <v>394</v>
      </c>
      <c r="E773" s="109">
        <v>385</v>
      </c>
      <c r="F773" s="68">
        <f t="shared" si="14"/>
        <v>3850</v>
      </c>
    </row>
    <row r="774" spans="1:6" s="120" customFormat="1" ht="12.95" customHeight="1">
      <c r="A774" s="64" t="s">
        <v>6</v>
      </c>
      <c r="B774" s="110" t="s">
        <v>565</v>
      </c>
      <c r="C774" s="109">
        <v>10</v>
      </c>
      <c r="D774" s="109" t="s">
        <v>394</v>
      </c>
      <c r="E774" s="109">
        <v>941</v>
      </c>
      <c r="F774" s="68">
        <f t="shared" si="14"/>
        <v>9410</v>
      </c>
    </row>
    <row r="775" spans="1:6" s="120" customFormat="1" ht="12.95" customHeight="1">
      <c r="A775" s="64" t="s">
        <v>6</v>
      </c>
      <c r="B775" s="110" t="s">
        <v>565</v>
      </c>
      <c r="C775" s="109">
        <v>10</v>
      </c>
      <c r="D775" s="109" t="s">
        <v>394</v>
      </c>
      <c r="E775" s="109">
        <v>649</v>
      </c>
      <c r="F775" s="68">
        <f t="shared" si="14"/>
        <v>6490</v>
      </c>
    </row>
    <row r="776" spans="1:6" s="120" customFormat="1" ht="12.95" customHeight="1">
      <c r="A776" s="64" t="s">
        <v>6</v>
      </c>
      <c r="B776" s="110" t="s">
        <v>565</v>
      </c>
      <c r="C776" s="109">
        <v>5</v>
      </c>
      <c r="D776" s="109" t="s">
        <v>394</v>
      </c>
      <c r="E776" s="109">
        <v>837</v>
      </c>
      <c r="F776" s="68">
        <f t="shared" si="14"/>
        <v>4185</v>
      </c>
    </row>
    <row r="777" spans="1:6" s="120" customFormat="1" ht="12.95" customHeight="1">
      <c r="A777" s="64" t="s">
        <v>6</v>
      </c>
      <c r="B777" s="110" t="s">
        <v>565</v>
      </c>
      <c r="C777" s="109">
        <v>5</v>
      </c>
      <c r="D777" s="109" t="s">
        <v>394</v>
      </c>
      <c r="E777" s="109">
        <v>715</v>
      </c>
      <c r="F777" s="68">
        <f t="shared" si="14"/>
        <v>3575</v>
      </c>
    </row>
    <row r="778" spans="1:6" s="120" customFormat="1" ht="12.95" customHeight="1">
      <c r="A778" s="64" t="s">
        <v>6</v>
      </c>
      <c r="B778" s="110" t="s">
        <v>565</v>
      </c>
      <c r="C778" s="109">
        <v>2</v>
      </c>
      <c r="D778" s="109" t="s">
        <v>394</v>
      </c>
      <c r="E778" s="109">
        <v>3739</v>
      </c>
      <c r="F778" s="68">
        <f t="shared" si="14"/>
        <v>7478</v>
      </c>
    </row>
    <row r="779" spans="1:6" s="120" customFormat="1" ht="12.95" customHeight="1">
      <c r="A779" s="64" t="s">
        <v>6</v>
      </c>
      <c r="B779" s="110" t="s">
        <v>565</v>
      </c>
      <c r="C779" s="109">
        <v>10</v>
      </c>
      <c r="D779" s="109" t="s">
        <v>394</v>
      </c>
      <c r="E779" s="109">
        <v>569</v>
      </c>
      <c r="F779" s="68">
        <f t="shared" si="14"/>
        <v>5690</v>
      </c>
    </row>
    <row r="780" spans="1:6" s="120" customFormat="1" ht="12.95" customHeight="1">
      <c r="A780" s="64" t="s">
        <v>6</v>
      </c>
      <c r="B780" s="110" t="s">
        <v>565</v>
      </c>
      <c r="C780" s="109">
        <v>20</v>
      </c>
      <c r="D780" s="109" t="s">
        <v>394</v>
      </c>
      <c r="E780" s="109">
        <v>45</v>
      </c>
      <c r="F780" s="68">
        <f t="shared" si="14"/>
        <v>900</v>
      </c>
    </row>
    <row r="781" spans="1:6" s="120" customFormat="1" ht="12.95" customHeight="1">
      <c r="A781" s="64" t="s">
        <v>6</v>
      </c>
      <c r="B781" s="110" t="s">
        <v>565</v>
      </c>
      <c r="C781" s="109">
        <v>20</v>
      </c>
      <c r="D781" s="109" t="s">
        <v>394</v>
      </c>
      <c r="E781" s="109">
        <v>51</v>
      </c>
      <c r="F781" s="68">
        <f t="shared" si="14"/>
        <v>1020</v>
      </c>
    </row>
    <row r="782" spans="1:6" s="120" customFormat="1" ht="12.95" customHeight="1">
      <c r="A782" s="64" t="s">
        <v>6</v>
      </c>
      <c r="B782" s="110" t="s">
        <v>565</v>
      </c>
      <c r="C782" s="109">
        <v>6</v>
      </c>
      <c r="D782" s="109" t="s">
        <v>394</v>
      </c>
      <c r="E782" s="109">
        <v>3366</v>
      </c>
      <c r="F782" s="68">
        <f t="shared" si="14"/>
        <v>20196</v>
      </c>
    </row>
    <row r="783" spans="1:6" s="120" customFormat="1" ht="12.95" customHeight="1">
      <c r="A783" s="64" t="s">
        <v>6</v>
      </c>
      <c r="B783" s="110" t="s">
        <v>565</v>
      </c>
      <c r="C783" s="109">
        <v>7</v>
      </c>
      <c r="D783" s="109" t="s">
        <v>394</v>
      </c>
      <c r="E783" s="109">
        <v>29558</v>
      </c>
      <c r="F783" s="68">
        <f t="shared" si="14"/>
        <v>206906</v>
      </c>
    </row>
    <row r="784" spans="1:6" s="120" customFormat="1" ht="12.95" customHeight="1">
      <c r="A784" s="64" t="s">
        <v>6</v>
      </c>
      <c r="B784" s="110" t="s">
        <v>565</v>
      </c>
      <c r="C784" s="109">
        <v>7</v>
      </c>
      <c r="D784" s="109" t="s">
        <v>394</v>
      </c>
      <c r="E784" s="109">
        <v>28847</v>
      </c>
      <c r="F784" s="68">
        <f t="shared" si="14"/>
        <v>201929</v>
      </c>
    </row>
    <row r="785" spans="1:6" s="120" customFormat="1" ht="12.95" customHeight="1">
      <c r="A785" s="64" t="s">
        <v>6</v>
      </c>
      <c r="B785" s="110" t="s">
        <v>565</v>
      </c>
      <c r="C785" s="109">
        <v>7</v>
      </c>
      <c r="D785" s="109" t="s">
        <v>394</v>
      </c>
      <c r="E785" s="109">
        <v>5912</v>
      </c>
      <c r="F785" s="68">
        <f t="shared" si="14"/>
        <v>41384</v>
      </c>
    </row>
    <row r="786" spans="1:6" s="120" customFormat="1" ht="12.95" customHeight="1">
      <c r="A786" s="64" t="s">
        <v>6</v>
      </c>
      <c r="B786" s="110" t="s">
        <v>565</v>
      </c>
      <c r="C786" s="109">
        <v>5</v>
      </c>
      <c r="D786" s="109" t="s">
        <v>394</v>
      </c>
      <c r="E786" s="109">
        <v>508558</v>
      </c>
      <c r="F786" s="68">
        <f t="shared" si="14"/>
        <v>2542790</v>
      </c>
    </row>
    <row r="787" spans="1:6" s="120" customFormat="1" ht="12.95" customHeight="1">
      <c r="A787" s="64" t="s">
        <v>6</v>
      </c>
      <c r="B787" s="110" t="s">
        <v>612</v>
      </c>
      <c r="C787" s="109">
        <v>20</v>
      </c>
      <c r="D787" s="109" t="s">
        <v>394</v>
      </c>
      <c r="E787" s="109">
        <v>648</v>
      </c>
      <c r="F787" s="68">
        <f t="shared" si="14"/>
        <v>12960</v>
      </c>
    </row>
    <row r="788" spans="1:6" s="120" customFormat="1" ht="12.95" customHeight="1">
      <c r="A788" s="64" t="s">
        <v>6</v>
      </c>
      <c r="B788" s="110" t="s">
        <v>613</v>
      </c>
      <c r="C788" s="109">
        <v>15</v>
      </c>
      <c r="D788" s="109" t="s">
        <v>394</v>
      </c>
      <c r="E788" s="109">
        <v>7474</v>
      </c>
      <c r="F788" s="68">
        <f t="shared" si="14"/>
        <v>112110</v>
      </c>
    </row>
    <row r="789" spans="1:6" s="120" customFormat="1" ht="12.95" customHeight="1">
      <c r="A789" s="64" t="s">
        <v>6</v>
      </c>
      <c r="B789" s="110" t="s">
        <v>614</v>
      </c>
      <c r="C789" s="109">
        <v>2</v>
      </c>
      <c r="D789" s="109" t="s">
        <v>394</v>
      </c>
      <c r="E789" s="109">
        <v>16352.5</v>
      </c>
      <c r="F789" s="68">
        <f t="shared" si="14"/>
        <v>32705</v>
      </c>
    </row>
    <row r="790" spans="1:6" s="120" customFormat="1" ht="12.95" customHeight="1">
      <c r="A790" s="64" t="s">
        <v>6</v>
      </c>
      <c r="B790" s="110" t="s">
        <v>615</v>
      </c>
      <c r="C790" s="109">
        <v>60</v>
      </c>
      <c r="D790" s="65" t="s">
        <v>394</v>
      </c>
      <c r="E790" s="109">
        <v>7311</v>
      </c>
      <c r="F790" s="68">
        <f t="shared" si="14"/>
        <v>438660</v>
      </c>
    </row>
    <row r="791" spans="1:6" s="120" customFormat="1" ht="12.95" customHeight="1">
      <c r="A791" s="64" t="s">
        <v>6</v>
      </c>
      <c r="B791" s="110" t="s">
        <v>613</v>
      </c>
      <c r="C791" s="109">
        <v>50</v>
      </c>
      <c r="D791" s="65" t="s">
        <v>394</v>
      </c>
      <c r="E791" s="109">
        <v>7474</v>
      </c>
      <c r="F791" s="68">
        <f t="shared" si="14"/>
        <v>373700</v>
      </c>
    </row>
    <row r="792" spans="1:6" s="120" customFormat="1" ht="12.95" customHeight="1">
      <c r="A792" s="64" t="s">
        <v>6</v>
      </c>
      <c r="B792" s="110" t="s">
        <v>616</v>
      </c>
      <c r="C792" s="109">
        <v>80</v>
      </c>
      <c r="D792" s="65" t="s">
        <v>394</v>
      </c>
      <c r="E792" s="109">
        <v>137</v>
      </c>
      <c r="F792" s="68">
        <f t="shared" si="14"/>
        <v>10960</v>
      </c>
    </row>
    <row r="793" spans="1:6" s="120" customFormat="1" ht="12.95" customHeight="1">
      <c r="A793" s="64" t="s">
        <v>6</v>
      </c>
      <c r="B793" s="110" t="s">
        <v>617</v>
      </c>
      <c r="C793" s="109">
        <v>60</v>
      </c>
      <c r="D793" s="65" t="s">
        <v>394</v>
      </c>
      <c r="E793" s="109">
        <v>192</v>
      </c>
      <c r="F793" s="68">
        <f t="shared" si="14"/>
        <v>11520</v>
      </c>
    </row>
    <row r="794" spans="1:6" s="120" customFormat="1" ht="12.95" customHeight="1">
      <c r="A794" s="64" t="s">
        <v>6</v>
      </c>
      <c r="B794" s="110" t="s">
        <v>618</v>
      </c>
      <c r="C794" s="109">
        <v>100</v>
      </c>
      <c r="D794" s="65" t="s">
        <v>394</v>
      </c>
      <c r="E794" s="109">
        <v>111</v>
      </c>
      <c r="F794" s="68">
        <f t="shared" si="14"/>
        <v>11100</v>
      </c>
    </row>
    <row r="795" spans="1:6" s="120" customFormat="1" ht="12.95" customHeight="1">
      <c r="A795" s="64" t="s">
        <v>6</v>
      </c>
      <c r="B795" s="110" t="s">
        <v>619</v>
      </c>
      <c r="C795" s="109">
        <v>30</v>
      </c>
      <c r="D795" s="65" t="s">
        <v>394</v>
      </c>
      <c r="E795" s="109">
        <v>109</v>
      </c>
      <c r="F795" s="68">
        <f t="shared" si="14"/>
        <v>3270</v>
      </c>
    </row>
    <row r="796" spans="1:6" s="120" customFormat="1" ht="12.95" customHeight="1">
      <c r="A796" s="64" t="s">
        <v>6</v>
      </c>
      <c r="B796" s="110" t="s">
        <v>620</v>
      </c>
      <c r="C796" s="109">
        <v>20</v>
      </c>
      <c r="D796" s="65" t="s">
        <v>394</v>
      </c>
      <c r="E796" s="109">
        <v>333</v>
      </c>
      <c r="F796" s="68">
        <f t="shared" si="14"/>
        <v>6660</v>
      </c>
    </row>
    <row r="797" spans="1:6" s="120" customFormat="1" ht="12.95" customHeight="1">
      <c r="A797" s="64" t="s">
        <v>6</v>
      </c>
      <c r="B797" s="110" t="s">
        <v>621</v>
      </c>
      <c r="C797" s="109">
        <v>24</v>
      </c>
      <c r="D797" s="65" t="s">
        <v>394</v>
      </c>
      <c r="E797" s="109">
        <v>137</v>
      </c>
      <c r="F797" s="68">
        <f t="shared" si="14"/>
        <v>3288</v>
      </c>
    </row>
    <row r="798" spans="1:6" s="120" customFormat="1" ht="12.95" customHeight="1">
      <c r="A798" s="64" t="s">
        <v>6</v>
      </c>
      <c r="B798" s="110" t="s">
        <v>622</v>
      </c>
      <c r="C798" s="109">
        <v>2</v>
      </c>
      <c r="D798" s="65" t="s">
        <v>394</v>
      </c>
      <c r="E798" s="109">
        <v>1075</v>
      </c>
      <c r="F798" s="68">
        <f t="shared" si="14"/>
        <v>2150</v>
      </c>
    </row>
    <row r="799" spans="1:6" s="120" customFormat="1" ht="12.95" customHeight="1">
      <c r="A799" s="64" t="s">
        <v>6</v>
      </c>
      <c r="B799" s="110" t="s">
        <v>623</v>
      </c>
      <c r="C799" s="109">
        <v>20</v>
      </c>
      <c r="D799" s="65" t="s">
        <v>394</v>
      </c>
      <c r="E799" s="109">
        <v>267</v>
      </c>
      <c r="F799" s="68">
        <f t="shared" si="14"/>
        <v>5340</v>
      </c>
    </row>
    <row r="800" spans="1:6" s="120" customFormat="1" ht="12.95" customHeight="1">
      <c r="A800" s="64" t="s">
        <v>6</v>
      </c>
      <c r="B800" s="110" t="s">
        <v>624</v>
      </c>
      <c r="C800" s="109">
        <v>15</v>
      </c>
      <c r="D800" s="65" t="s">
        <v>394</v>
      </c>
      <c r="E800" s="109">
        <v>1212</v>
      </c>
      <c r="F800" s="68">
        <f t="shared" si="14"/>
        <v>18180</v>
      </c>
    </row>
    <row r="801" spans="1:6" s="120" customFormat="1" ht="12.95" customHeight="1">
      <c r="A801" s="64" t="s">
        <v>6</v>
      </c>
      <c r="B801" s="110" t="s">
        <v>625</v>
      </c>
      <c r="C801" s="109">
        <v>10</v>
      </c>
      <c r="D801" s="65" t="s">
        <v>394</v>
      </c>
      <c r="E801" s="109">
        <v>925</v>
      </c>
      <c r="F801" s="68">
        <f t="shared" si="14"/>
        <v>9250</v>
      </c>
    </row>
    <row r="802" spans="1:6" s="120" customFormat="1" ht="12.95" customHeight="1">
      <c r="A802" s="64" t="s">
        <v>6</v>
      </c>
      <c r="B802" s="110" t="s">
        <v>626</v>
      </c>
      <c r="C802" s="109">
        <v>10</v>
      </c>
      <c r="D802" s="65" t="s">
        <v>394</v>
      </c>
      <c r="E802" s="109">
        <v>548</v>
      </c>
      <c r="F802" s="68">
        <f t="shared" si="14"/>
        <v>5480</v>
      </c>
    </row>
    <row r="803" spans="1:6" s="120" customFormat="1" ht="12.95" customHeight="1">
      <c r="A803" s="64" t="s">
        <v>6</v>
      </c>
      <c r="B803" s="110" t="s">
        <v>627</v>
      </c>
      <c r="C803" s="109">
        <v>10</v>
      </c>
      <c r="D803" s="65" t="s">
        <v>394</v>
      </c>
      <c r="E803" s="109">
        <v>1539</v>
      </c>
      <c r="F803" s="68">
        <f t="shared" si="14"/>
        <v>15390</v>
      </c>
    </row>
    <row r="804" spans="1:6" s="120" customFormat="1" ht="12.95" customHeight="1">
      <c r="A804" s="64" t="s">
        <v>6</v>
      </c>
      <c r="B804" s="110" t="s">
        <v>628</v>
      </c>
      <c r="C804" s="109">
        <v>10</v>
      </c>
      <c r="D804" s="65" t="s">
        <v>394</v>
      </c>
      <c r="E804" s="109">
        <v>1443</v>
      </c>
      <c r="F804" s="68">
        <f t="shared" si="14"/>
        <v>14430</v>
      </c>
    </row>
    <row r="805" spans="1:6" s="120" customFormat="1" ht="12.95" customHeight="1">
      <c r="A805" s="64" t="s">
        <v>6</v>
      </c>
      <c r="B805" s="110" t="s">
        <v>629</v>
      </c>
      <c r="C805" s="109">
        <v>4</v>
      </c>
      <c r="D805" s="65" t="s">
        <v>394</v>
      </c>
      <c r="E805" s="109">
        <v>386202</v>
      </c>
      <c r="F805" s="68">
        <f t="shared" si="14"/>
        <v>1544808</v>
      </c>
    </row>
    <row r="806" spans="1:6" s="120" customFormat="1" ht="12.95" customHeight="1">
      <c r="A806" s="64" t="s">
        <v>6</v>
      </c>
      <c r="B806" s="110" t="s">
        <v>630</v>
      </c>
      <c r="C806" s="109">
        <v>3</v>
      </c>
      <c r="D806" s="65" t="s">
        <v>394</v>
      </c>
      <c r="E806" s="109">
        <v>409</v>
      </c>
      <c r="F806" s="68">
        <f t="shared" si="14"/>
        <v>1227</v>
      </c>
    </row>
    <row r="807" spans="1:6" s="120" customFormat="1" ht="12.95" customHeight="1">
      <c r="A807" s="64" t="s">
        <v>6</v>
      </c>
      <c r="B807" s="110" t="s">
        <v>631</v>
      </c>
      <c r="C807" s="109">
        <v>2</v>
      </c>
      <c r="D807" s="65" t="s">
        <v>394</v>
      </c>
      <c r="E807" s="109">
        <v>1395</v>
      </c>
      <c r="F807" s="68">
        <f t="shared" si="14"/>
        <v>2790</v>
      </c>
    </row>
    <row r="808" spans="1:6" s="120" customFormat="1" ht="12.95" customHeight="1">
      <c r="A808" s="64" t="s">
        <v>6</v>
      </c>
      <c r="B808" s="110" t="s">
        <v>632</v>
      </c>
      <c r="C808" s="109">
        <v>8</v>
      </c>
      <c r="D808" s="65" t="s">
        <v>394</v>
      </c>
      <c r="E808" s="109">
        <v>819</v>
      </c>
      <c r="F808" s="68">
        <f t="shared" si="14"/>
        <v>6552</v>
      </c>
    </row>
    <row r="809" spans="1:6" s="120" customFormat="1" ht="12.95" customHeight="1">
      <c r="A809" s="64" t="s">
        <v>6</v>
      </c>
      <c r="B809" s="110" t="s">
        <v>633</v>
      </c>
      <c r="C809" s="109">
        <v>20</v>
      </c>
      <c r="D809" s="65" t="s">
        <v>394</v>
      </c>
      <c r="E809" s="109">
        <v>385</v>
      </c>
      <c r="F809" s="68">
        <f t="shared" si="14"/>
        <v>7700</v>
      </c>
    </row>
    <row r="810" spans="1:6" s="120" customFormat="1" ht="12.95" customHeight="1">
      <c r="A810" s="64" t="s">
        <v>6</v>
      </c>
      <c r="B810" s="110" t="s">
        <v>634</v>
      </c>
      <c r="C810" s="109">
        <v>20</v>
      </c>
      <c r="D810" s="65" t="s">
        <v>394</v>
      </c>
      <c r="E810" s="109">
        <v>941</v>
      </c>
      <c r="F810" s="68">
        <f t="shared" si="14"/>
        <v>18820</v>
      </c>
    </row>
    <row r="811" spans="1:6" s="120" customFormat="1" ht="12.95" customHeight="1">
      <c r="A811" s="64" t="s">
        <v>6</v>
      </c>
      <c r="B811" s="110" t="s">
        <v>635</v>
      </c>
      <c r="C811" s="109">
        <v>10</v>
      </c>
      <c r="D811" s="65" t="s">
        <v>394</v>
      </c>
      <c r="E811" s="109">
        <v>649</v>
      </c>
      <c r="F811" s="68">
        <f t="shared" si="14"/>
        <v>6490</v>
      </c>
    </row>
    <row r="812" spans="1:6" s="120" customFormat="1" ht="12.95" customHeight="1">
      <c r="A812" s="64" t="s">
        <v>6</v>
      </c>
      <c r="B812" s="110" t="s">
        <v>636</v>
      </c>
      <c r="C812" s="109">
        <v>10</v>
      </c>
      <c r="D812" s="65" t="s">
        <v>394</v>
      </c>
      <c r="E812" s="109">
        <v>837</v>
      </c>
      <c r="F812" s="68">
        <f t="shared" si="14"/>
        <v>8370</v>
      </c>
    </row>
    <row r="813" spans="1:6" s="120" customFormat="1" ht="12.95" customHeight="1">
      <c r="A813" s="64" t="s">
        <v>6</v>
      </c>
      <c r="B813" s="110" t="s">
        <v>637</v>
      </c>
      <c r="C813" s="109">
        <v>15</v>
      </c>
      <c r="D813" s="65" t="s">
        <v>394</v>
      </c>
      <c r="E813" s="109">
        <v>715</v>
      </c>
      <c r="F813" s="68">
        <f t="shared" si="14"/>
        <v>10725</v>
      </c>
    </row>
    <row r="814" spans="1:6" s="120" customFormat="1" ht="12.95" customHeight="1">
      <c r="A814" s="64" t="s">
        <v>6</v>
      </c>
      <c r="B814" s="110" t="s">
        <v>638</v>
      </c>
      <c r="C814" s="109">
        <v>1</v>
      </c>
      <c r="D814" s="65" t="s">
        <v>394</v>
      </c>
      <c r="E814" s="109">
        <f>3739+4</f>
        <v>3743</v>
      </c>
      <c r="F814" s="68">
        <f t="shared" si="14"/>
        <v>3743</v>
      </c>
    </row>
    <row r="815" spans="1:6" s="120" customFormat="1" ht="12.95" customHeight="1">
      <c r="A815" s="64" t="s">
        <v>6</v>
      </c>
      <c r="B815" s="110" t="s">
        <v>639</v>
      </c>
      <c r="C815" s="109">
        <v>10</v>
      </c>
      <c r="D815" s="65" t="s">
        <v>394</v>
      </c>
      <c r="E815" s="109">
        <v>569</v>
      </c>
      <c r="F815" s="68">
        <f t="shared" si="14"/>
        <v>5690</v>
      </c>
    </row>
    <row r="816" spans="1:6" s="120" customFormat="1" ht="12.95" customHeight="1">
      <c r="A816" s="64" t="s">
        <v>6</v>
      </c>
      <c r="B816" s="110" t="s">
        <v>640</v>
      </c>
      <c r="C816" s="109">
        <v>40</v>
      </c>
      <c r="D816" s="65" t="s">
        <v>394</v>
      </c>
      <c r="E816" s="109">
        <v>45</v>
      </c>
      <c r="F816" s="68">
        <f t="shared" si="14"/>
        <v>1800</v>
      </c>
    </row>
    <row r="817" spans="1:6" s="120" customFormat="1" ht="12.95" customHeight="1">
      <c r="A817" s="64" t="s">
        <v>6</v>
      </c>
      <c r="B817" s="110" t="s">
        <v>641</v>
      </c>
      <c r="C817" s="109">
        <v>50</v>
      </c>
      <c r="D817" s="65" t="s">
        <v>394</v>
      </c>
      <c r="E817" s="109">
        <v>51</v>
      </c>
      <c r="F817" s="68">
        <f t="shared" si="14"/>
        <v>2550</v>
      </c>
    </row>
    <row r="818" spans="1:6" s="120" customFormat="1" ht="12.95" customHeight="1">
      <c r="A818" s="64" t="s">
        <v>6</v>
      </c>
      <c r="B818" s="110" t="s">
        <v>642</v>
      </c>
      <c r="C818" s="109">
        <v>12</v>
      </c>
      <c r="D818" s="65" t="s">
        <v>394</v>
      </c>
      <c r="E818" s="109">
        <v>3366</v>
      </c>
      <c r="F818" s="68">
        <f t="shared" si="14"/>
        <v>40392</v>
      </c>
    </row>
    <row r="819" spans="1:6" s="120" customFormat="1" ht="12.95" customHeight="1">
      <c r="A819" s="64" t="s">
        <v>6</v>
      </c>
      <c r="B819" s="110" t="s">
        <v>643</v>
      </c>
      <c r="C819" s="109">
        <v>12</v>
      </c>
      <c r="D819" s="65" t="s">
        <v>394</v>
      </c>
      <c r="E819" s="109">
        <v>29558</v>
      </c>
      <c r="F819" s="68">
        <f t="shared" si="14"/>
        <v>354696</v>
      </c>
    </row>
    <row r="820" spans="1:6" s="120" customFormat="1" ht="12.95" customHeight="1">
      <c r="A820" s="64" t="s">
        <v>6</v>
      </c>
      <c r="B820" s="110" t="s">
        <v>644</v>
      </c>
      <c r="C820" s="109">
        <v>12</v>
      </c>
      <c r="D820" s="65" t="s">
        <v>394</v>
      </c>
      <c r="E820" s="109">
        <v>28847</v>
      </c>
      <c r="F820" s="68">
        <f t="shared" si="14"/>
        <v>346164</v>
      </c>
    </row>
    <row r="821" spans="1:6" s="120" customFormat="1" ht="12.95" customHeight="1">
      <c r="A821" s="64" t="s">
        <v>6</v>
      </c>
      <c r="B821" s="110" t="s">
        <v>645</v>
      </c>
      <c r="C821" s="109">
        <v>12</v>
      </c>
      <c r="D821" s="65" t="s">
        <v>394</v>
      </c>
      <c r="E821" s="109">
        <v>5912</v>
      </c>
      <c r="F821" s="68">
        <f t="shared" ref="F821:F870" si="15">+E821*C821</f>
        <v>70944</v>
      </c>
    </row>
    <row r="822" spans="1:6" s="120" customFormat="1" ht="12.95" customHeight="1">
      <c r="A822" s="64" t="s">
        <v>6</v>
      </c>
      <c r="B822" s="110" t="s">
        <v>612</v>
      </c>
      <c r="C822" s="109">
        <v>20</v>
      </c>
      <c r="D822" s="65" t="s">
        <v>394</v>
      </c>
      <c r="E822" s="109">
        <v>648</v>
      </c>
      <c r="F822" s="68">
        <f t="shared" si="15"/>
        <v>12960</v>
      </c>
    </row>
    <row r="823" spans="1:6" s="120" customFormat="1" ht="12.95" customHeight="1">
      <c r="A823" s="64" t="s">
        <v>6</v>
      </c>
      <c r="B823" s="110" t="s">
        <v>614</v>
      </c>
      <c r="C823" s="109">
        <v>2</v>
      </c>
      <c r="D823" s="65" t="s">
        <v>394</v>
      </c>
      <c r="E823" s="109">
        <v>10440</v>
      </c>
      <c r="F823" s="68">
        <f t="shared" si="15"/>
        <v>20880</v>
      </c>
    </row>
    <row r="824" spans="1:6" s="120" customFormat="1" ht="12.95" customHeight="1">
      <c r="A824" s="64" t="s">
        <v>6</v>
      </c>
      <c r="B824" s="110" t="s">
        <v>610</v>
      </c>
      <c r="C824" s="109">
        <v>10000</v>
      </c>
      <c r="D824" s="65" t="s">
        <v>394</v>
      </c>
      <c r="E824" s="109">
        <v>99.999600000000001</v>
      </c>
      <c r="F824" s="68">
        <f t="shared" si="15"/>
        <v>999996</v>
      </c>
    </row>
    <row r="825" spans="1:6" s="120" customFormat="1" ht="12.95" customHeight="1">
      <c r="A825" s="74" t="s">
        <v>6</v>
      </c>
      <c r="B825" s="73" t="s">
        <v>646</v>
      </c>
      <c r="C825" s="73">
        <v>1</v>
      </c>
      <c r="D825" s="76" t="s">
        <v>9</v>
      </c>
      <c r="E825" s="73">
        <v>31500000</v>
      </c>
      <c r="F825" s="68">
        <f t="shared" si="15"/>
        <v>31500000</v>
      </c>
    </row>
    <row r="826" spans="1:6" s="120" customFormat="1" ht="12.95" customHeight="1">
      <c r="A826" s="74" t="s">
        <v>6</v>
      </c>
      <c r="B826" s="73" t="s">
        <v>647</v>
      </c>
      <c r="C826" s="73">
        <v>1</v>
      </c>
      <c r="D826" s="76" t="s">
        <v>9</v>
      </c>
      <c r="E826" s="73">
        <v>28000000</v>
      </c>
      <c r="F826" s="68">
        <f t="shared" si="15"/>
        <v>28000000</v>
      </c>
    </row>
    <row r="827" spans="1:6" s="120" customFormat="1" ht="12.95" customHeight="1">
      <c r="A827" s="74" t="s">
        <v>6</v>
      </c>
      <c r="B827" s="73" t="s">
        <v>610</v>
      </c>
      <c r="C827" s="73">
        <v>1</v>
      </c>
      <c r="D827" s="76" t="s">
        <v>9</v>
      </c>
      <c r="E827" s="68">
        <v>4000000</v>
      </c>
      <c r="F827" s="68">
        <f t="shared" si="15"/>
        <v>4000000</v>
      </c>
    </row>
    <row r="828" spans="1:6" s="120" customFormat="1" ht="12.95" customHeight="1">
      <c r="A828" s="74" t="s">
        <v>6</v>
      </c>
      <c r="B828" s="73" t="s">
        <v>610</v>
      </c>
      <c r="C828" s="73">
        <v>1</v>
      </c>
      <c r="D828" s="76" t="s">
        <v>9</v>
      </c>
      <c r="E828" s="68">
        <v>4000000</v>
      </c>
      <c r="F828" s="68">
        <f t="shared" si="15"/>
        <v>4000000</v>
      </c>
    </row>
    <row r="829" spans="1:6" s="120" customFormat="1" ht="12.95" customHeight="1">
      <c r="A829" s="74" t="s">
        <v>6</v>
      </c>
      <c r="B829" s="73" t="s">
        <v>610</v>
      </c>
      <c r="C829" s="73">
        <v>1</v>
      </c>
      <c r="D829" s="76" t="s">
        <v>9</v>
      </c>
      <c r="E829" s="68">
        <v>4000000</v>
      </c>
      <c r="F829" s="68">
        <f t="shared" si="15"/>
        <v>4000000</v>
      </c>
    </row>
    <row r="830" spans="1:6" s="120" customFormat="1" ht="12.95" customHeight="1">
      <c r="A830" s="74" t="s">
        <v>6</v>
      </c>
      <c r="B830" s="73" t="s">
        <v>610</v>
      </c>
      <c r="C830" s="73">
        <v>1</v>
      </c>
      <c r="D830" s="76" t="s">
        <v>9</v>
      </c>
      <c r="E830" s="68">
        <v>4000000</v>
      </c>
      <c r="F830" s="68">
        <f t="shared" si="15"/>
        <v>4000000</v>
      </c>
    </row>
    <row r="831" spans="1:6" s="120" customFormat="1" ht="12.95" customHeight="1">
      <c r="A831" s="74" t="s">
        <v>6</v>
      </c>
      <c r="B831" s="73" t="s">
        <v>610</v>
      </c>
      <c r="C831" s="73">
        <v>1</v>
      </c>
      <c r="D831" s="76" t="s">
        <v>9</v>
      </c>
      <c r="E831" s="68">
        <v>4000000</v>
      </c>
      <c r="F831" s="68">
        <f t="shared" si="15"/>
        <v>4000000</v>
      </c>
    </row>
    <row r="832" spans="1:6" s="120" customFormat="1" ht="12.95" customHeight="1">
      <c r="A832" s="74" t="s">
        <v>6</v>
      </c>
      <c r="B832" s="73" t="s">
        <v>610</v>
      </c>
      <c r="C832" s="73">
        <v>1</v>
      </c>
      <c r="D832" s="76" t="s">
        <v>9</v>
      </c>
      <c r="E832" s="68">
        <v>4000000</v>
      </c>
      <c r="F832" s="68">
        <f t="shared" si="15"/>
        <v>4000000</v>
      </c>
    </row>
    <row r="833" spans="1:6" s="120" customFormat="1" ht="12.95" customHeight="1">
      <c r="A833" s="74" t="s">
        <v>6</v>
      </c>
      <c r="B833" s="73" t="s">
        <v>610</v>
      </c>
      <c r="C833" s="73">
        <v>1</v>
      </c>
      <c r="D833" s="76" t="s">
        <v>9</v>
      </c>
      <c r="E833" s="68">
        <v>4000000</v>
      </c>
      <c r="F833" s="68">
        <f t="shared" si="15"/>
        <v>4000000</v>
      </c>
    </row>
    <row r="834" spans="1:6" s="120" customFormat="1" ht="12.95" customHeight="1">
      <c r="A834" s="4" t="s">
        <v>596</v>
      </c>
      <c r="B834" s="4" t="s">
        <v>648</v>
      </c>
      <c r="C834" s="111">
        <v>1</v>
      </c>
      <c r="D834" s="4" t="s">
        <v>9</v>
      </c>
      <c r="E834" s="112">
        <v>22500000</v>
      </c>
      <c r="F834" s="68">
        <f t="shared" si="15"/>
        <v>22500000</v>
      </c>
    </row>
    <row r="835" spans="1:6" s="120" customFormat="1" ht="12.95" customHeight="1">
      <c r="A835" s="4" t="s">
        <v>596</v>
      </c>
      <c r="B835" s="4" t="s">
        <v>649</v>
      </c>
      <c r="C835" s="111">
        <v>1</v>
      </c>
      <c r="D835" s="4" t="s">
        <v>9</v>
      </c>
      <c r="E835" s="112">
        <v>800000</v>
      </c>
      <c r="F835" s="68">
        <f t="shared" si="15"/>
        <v>800000</v>
      </c>
    </row>
    <row r="836" spans="1:6" s="120" customFormat="1" ht="12.95" customHeight="1">
      <c r="A836" s="4" t="s">
        <v>596</v>
      </c>
      <c r="B836" s="4" t="s">
        <v>16</v>
      </c>
      <c r="C836" s="111">
        <v>1</v>
      </c>
      <c r="D836" s="4" t="s">
        <v>9</v>
      </c>
      <c r="E836" s="112">
        <v>1000000</v>
      </c>
      <c r="F836" s="68">
        <f t="shared" si="15"/>
        <v>1000000</v>
      </c>
    </row>
    <row r="837" spans="1:6" s="120" customFormat="1" ht="12.95" customHeight="1">
      <c r="A837" s="64" t="s">
        <v>6</v>
      </c>
      <c r="B837" s="116" t="s">
        <v>16</v>
      </c>
      <c r="C837" s="117">
        <v>1</v>
      </c>
      <c r="D837" s="65"/>
      <c r="E837" s="109">
        <v>280000</v>
      </c>
      <c r="F837" s="68">
        <f t="shared" si="15"/>
        <v>280000</v>
      </c>
    </row>
    <row r="838" spans="1:6" s="120" customFormat="1" ht="12.95" customHeight="1">
      <c r="A838" s="64" t="s">
        <v>6</v>
      </c>
      <c r="B838" s="116" t="s">
        <v>16</v>
      </c>
      <c r="C838" s="117">
        <v>1</v>
      </c>
      <c r="D838" s="65"/>
      <c r="E838" s="109">
        <v>70000</v>
      </c>
      <c r="F838" s="68">
        <f t="shared" si="15"/>
        <v>70000</v>
      </c>
    </row>
    <row r="839" spans="1:6" s="120" customFormat="1" ht="12.95" customHeight="1">
      <c r="A839" s="64" t="s">
        <v>6</v>
      </c>
      <c r="B839" s="116" t="s">
        <v>16</v>
      </c>
      <c r="C839" s="117">
        <v>1</v>
      </c>
      <c r="D839" s="65"/>
      <c r="E839" s="109">
        <v>70000</v>
      </c>
      <c r="F839" s="68">
        <f t="shared" si="15"/>
        <v>70000</v>
      </c>
    </row>
    <row r="840" spans="1:6" s="120" customFormat="1" ht="12.95" customHeight="1">
      <c r="A840" s="64" t="s">
        <v>6</v>
      </c>
      <c r="B840" s="116" t="s">
        <v>16</v>
      </c>
      <c r="C840" s="117">
        <v>1</v>
      </c>
      <c r="D840" s="65"/>
      <c r="E840" s="109">
        <v>70000</v>
      </c>
      <c r="F840" s="68">
        <f t="shared" si="15"/>
        <v>70000</v>
      </c>
    </row>
    <row r="841" spans="1:6" s="120" customFormat="1" ht="12.95" customHeight="1">
      <c r="A841" s="64" t="s">
        <v>6</v>
      </c>
      <c r="B841" s="116" t="s">
        <v>16</v>
      </c>
      <c r="C841" s="117">
        <v>1</v>
      </c>
      <c r="D841" s="65"/>
      <c r="E841" s="109">
        <v>200000</v>
      </c>
      <c r="F841" s="68">
        <f t="shared" si="15"/>
        <v>200000</v>
      </c>
    </row>
    <row r="842" spans="1:6" s="121" customFormat="1" ht="12.95" customHeight="1">
      <c r="A842" s="64" t="s">
        <v>6</v>
      </c>
      <c r="B842" s="63" t="s">
        <v>16</v>
      </c>
      <c r="C842" s="63">
        <v>1</v>
      </c>
      <c r="D842" s="65" t="s">
        <v>9</v>
      </c>
      <c r="E842" s="68">
        <v>350000</v>
      </c>
      <c r="F842" s="68">
        <f t="shared" si="15"/>
        <v>350000</v>
      </c>
    </row>
    <row r="843" spans="1:6" s="121" customFormat="1" ht="12.95" customHeight="1">
      <c r="A843" s="64" t="s">
        <v>6</v>
      </c>
      <c r="B843" s="63" t="s">
        <v>16</v>
      </c>
      <c r="C843" s="63">
        <v>1</v>
      </c>
      <c r="D843" s="65" t="s">
        <v>9</v>
      </c>
      <c r="E843" s="68">
        <v>150000</v>
      </c>
      <c r="F843" s="68">
        <f t="shared" si="15"/>
        <v>150000</v>
      </c>
    </row>
    <row r="844" spans="1:6" s="121" customFormat="1" ht="12.95" customHeight="1">
      <c r="A844" s="64" t="s">
        <v>6</v>
      </c>
      <c r="B844" s="63" t="s">
        <v>565</v>
      </c>
      <c r="C844" s="63">
        <v>1</v>
      </c>
      <c r="D844" s="65" t="s">
        <v>9</v>
      </c>
      <c r="E844" s="68">
        <v>4500000</v>
      </c>
      <c r="F844" s="68">
        <f t="shared" si="15"/>
        <v>4500000</v>
      </c>
    </row>
    <row r="845" spans="1:6" s="121" customFormat="1" ht="12.95" customHeight="1">
      <c r="A845" s="64" t="s">
        <v>6</v>
      </c>
      <c r="B845" s="63" t="s">
        <v>650</v>
      </c>
      <c r="C845" s="63">
        <v>1</v>
      </c>
      <c r="D845" s="65" t="s">
        <v>9</v>
      </c>
      <c r="E845" s="68">
        <v>4500000</v>
      </c>
      <c r="F845" s="68">
        <f t="shared" si="15"/>
        <v>4500000</v>
      </c>
    </row>
    <row r="846" spans="1:6" s="121" customFormat="1" ht="12.95" customHeight="1">
      <c r="A846" s="64" t="s">
        <v>6</v>
      </c>
      <c r="B846" s="63" t="s">
        <v>565</v>
      </c>
      <c r="C846" s="63">
        <v>1</v>
      </c>
      <c r="D846" s="65" t="s">
        <v>9</v>
      </c>
      <c r="E846" s="68">
        <v>500000</v>
      </c>
      <c r="F846" s="68">
        <f t="shared" si="15"/>
        <v>500000</v>
      </c>
    </row>
    <row r="847" spans="1:6" s="120" customFormat="1" ht="12.95" customHeight="1">
      <c r="A847" s="64" t="s">
        <v>6</v>
      </c>
      <c r="B847" s="63" t="s">
        <v>650</v>
      </c>
      <c r="C847" s="63">
        <v>1</v>
      </c>
      <c r="D847" s="65" t="s">
        <v>9</v>
      </c>
      <c r="E847" s="68">
        <v>500000</v>
      </c>
      <c r="F847" s="68">
        <f t="shared" si="15"/>
        <v>500000</v>
      </c>
    </row>
    <row r="848" spans="1:6" s="120" customFormat="1" ht="12.95" customHeight="1">
      <c r="A848" s="64" t="s">
        <v>6</v>
      </c>
      <c r="B848" s="63" t="s">
        <v>564</v>
      </c>
      <c r="C848" s="63">
        <v>1</v>
      </c>
      <c r="D848" s="65" t="s">
        <v>9</v>
      </c>
      <c r="E848" s="68">
        <v>1500000</v>
      </c>
      <c r="F848" s="68">
        <f t="shared" si="15"/>
        <v>1500000</v>
      </c>
    </row>
    <row r="849" spans="1:6" s="120" customFormat="1" ht="12.95" customHeight="1">
      <c r="A849" s="64" t="s">
        <v>6</v>
      </c>
      <c r="B849" s="114" t="s">
        <v>651</v>
      </c>
      <c r="C849" s="63">
        <v>1</v>
      </c>
      <c r="D849" s="65" t="s">
        <v>9</v>
      </c>
      <c r="E849" s="68">
        <v>4500000</v>
      </c>
      <c r="F849" s="68">
        <f t="shared" si="15"/>
        <v>4500000</v>
      </c>
    </row>
    <row r="850" spans="1:6" s="120" customFormat="1" ht="12.95" customHeight="1">
      <c r="A850" s="64" t="s">
        <v>6</v>
      </c>
      <c r="B850" s="63" t="s">
        <v>564</v>
      </c>
      <c r="C850" s="63">
        <v>1</v>
      </c>
      <c r="D850" s="65" t="s">
        <v>9</v>
      </c>
      <c r="E850" s="66">
        <v>1000000</v>
      </c>
      <c r="F850" s="68">
        <f t="shared" si="15"/>
        <v>1000000</v>
      </c>
    </row>
    <row r="851" spans="1:6" s="120" customFormat="1" ht="12.95" customHeight="1">
      <c r="A851" s="93" t="s">
        <v>6</v>
      </c>
      <c r="B851" s="23" t="s">
        <v>651</v>
      </c>
      <c r="C851" s="84">
        <v>1</v>
      </c>
      <c r="D851" s="94" t="s">
        <v>9</v>
      </c>
      <c r="E851" s="109">
        <v>5500000</v>
      </c>
      <c r="F851" s="68">
        <f t="shared" si="15"/>
        <v>5500000</v>
      </c>
    </row>
    <row r="852" spans="1:6" s="120" customFormat="1" ht="12.95" customHeight="1">
      <c r="A852" s="4" t="s">
        <v>596</v>
      </c>
      <c r="B852" s="4" t="s">
        <v>538</v>
      </c>
      <c r="C852" s="111">
        <v>1</v>
      </c>
      <c r="D852" s="4" t="s">
        <v>9</v>
      </c>
      <c r="E852" s="112">
        <v>3060000</v>
      </c>
      <c r="F852" s="68">
        <f t="shared" si="15"/>
        <v>3060000</v>
      </c>
    </row>
    <row r="853" spans="1:6" s="120" customFormat="1" ht="12.95" customHeight="1">
      <c r="A853" s="4" t="s">
        <v>596</v>
      </c>
      <c r="B853" s="4" t="s">
        <v>538</v>
      </c>
      <c r="C853" s="111">
        <v>1</v>
      </c>
      <c r="D853" s="4" t="s">
        <v>9</v>
      </c>
      <c r="E853" s="112">
        <v>3555000</v>
      </c>
      <c r="F853" s="68">
        <f t="shared" si="15"/>
        <v>3555000</v>
      </c>
    </row>
    <row r="854" spans="1:6" s="120" customFormat="1" ht="12.95" customHeight="1">
      <c r="A854" s="4" t="s">
        <v>596</v>
      </c>
      <c r="B854" s="4" t="s">
        <v>538</v>
      </c>
      <c r="C854" s="111">
        <v>1</v>
      </c>
      <c r="D854" s="4" t="s">
        <v>9</v>
      </c>
      <c r="E854" s="112">
        <v>3060000</v>
      </c>
      <c r="F854" s="68">
        <f t="shared" si="15"/>
        <v>3060000</v>
      </c>
    </row>
    <row r="855" spans="1:6" s="120" customFormat="1" ht="12.95" customHeight="1">
      <c r="A855" s="4" t="s">
        <v>596</v>
      </c>
      <c r="B855" s="4" t="s">
        <v>538</v>
      </c>
      <c r="C855" s="111">
        <v>1</v>
      </c>
      <c r="D855" s="4" t="s">
        <v>9</v>
      </c>
      <c r="E855" s="112">
        <v>2137500</v>
      </c>
      <c r="F855" s="68">
        <f t="shared" si="15"/>
        <v>2137500</v>
      </c>
    </row>
    <row r="856" spans="1:6" s="120" customFormat="1" ht="12.95" customHeight="1">
      <c r="A856" s="64" t="s">
        <v>6</v>
      </c>
      <c r="B856" s="63" t="s">
        <v>538</v>
      </c>
      <c r="C856" s="63">
        <v>1</v>
      </c>
      <c r="D856" s="65" t="s">
        <v>9</v>
      </c>
      <c r="E856" s="118">
        <v>1582500</v>
      </c>
      <c r="F856" s="68">
        <f t="shared" si="15"/>
        <v>1582500</v>
      </c>
    </row>
    <row r="857" spans="1:6" s="120" customFormat="1" ht="12.95" customHeight="1">
      <c r="A857" s="64" t="s">
        <v>6</v>
      </c>
      <c r="B857" s="63" t="s">
        <v>538</v>
      </c>
      <c r="C857" s="63">
        <v>1</v>
      </c>
      <c r="D857" s="65" t="s">
        <v>9</v>
      </c>
      <c r="E857" s="118">
        <v>2707500</v>
      </c>
      <c r="F857" s="68">
        <f t="shared" si="15"/>
        <v>2707500</v>
      </c>
    </row>
    <row r="858" spans="1:6" s="120" customFormat="1" ht="12.95" customHeight="1">
      <c r="A858" s="64" t="s">
        <v>6</v>
      </c>
      <c r="B858" s="63" t="s">
        <v>538</v>
      </c>
      <c r="C858" s="63">
        <v>1</v>
      </c>
      <c r="D858" s="65" t="s">
        <v>9</v>
      </c>
      <c r="E858" s="118">
        <v>1252500</v>
      </c>
      <c r="F858" s="68">
        <f t="shared" si="15"/>
        <v>1252500</v>
      </c>
    </row>
    <row r="859" spans="1:6" s="120" customFormat="1" ht="12.95" customHeight="1">
      <c r="A859" s="64" t="s">
        <v>6</v>
      </c>
      <c r="B859" s="63" t="s">
        <v>538</v>
      </c>
      <c r="C859" s="63">
        <v>1</v>
      </c>
      <c r="D859" s="65" t="s">
        <v>9</v>
      </c>
      <c r="E859" s="118">
        <v>2452500</v>
      </c>
      <c r="F859" s="68">
        <f t="shared" si="15"/>
        <v>2452500</v>
      </c>
    </row>
    <row r="860" spans="1:6" s="120" customFormat="1" ht="12.95" customHeight="1">
      <c r="A860" s="64" t="s">
        <v>6</v>
      </c>
      <c r="B860" s="63" t="s">
        <v>652</v>
      </c>
      <c r="C860" s="63">
        <v>1</v>
      </c>
      <c r="D860" s="65" t="s">
        <v>9</v>
      </c>
      <c r="E860" s="68">
        <v>4920000</v>
      </c>
      <c r="F860" s="68">
        <f t="shared" si="15"/>
        <v>4920000</v>
      </c>
    </row>
    <row r="861" spans="1:6" s="120" customFormat="1" ht="12.95" customHeight="1">
      <c r="A861" s="64" t="s">
        <v>6</v>
      </c>
      <c r="B861" s="63" t="s">
        <v>652</v>
      </c>
      <c r="C861" s="63">
        <v>1</v>
      </c>
      <c r="D861" s="65" t="s">
        <v>9</v>
      </c>
      <c r="E861" s="68">
        <v>3690000</v>
      </c>
      <c r="F861" s="68">
        <f t="shared" si="15"/>
        <v>3690000</v>
      </c>
    </row>
    <row r="862" spans="1:6" s="120" customFormat="1" ht="12.95" customHeight="1">
      <c r="A862" s="64" t="s">
        <v>6</v>
      </c>
      <c r="B862" s="63" t="s">
        <v>653</v>
      </c>
      <c r="C862" s="63">
        <v>1</v>
      </c>
      <c r="D862" s="65" t="s">
        <v>9</v>
      </c>
      <c r="E862" s="68">
        <v>1260000</v>
      </c>
      <c r="F862" s="68">
        <f t="shared" si="15"/>
        <v>1260000</v>
      </c>
    </row>
    <row r="863" spans="1:6" s="120" customFormat="1" ht="12.95" customHeight="1">
      <c r="A863" s="64" t="s">
        <v>6</v>
      </c>
      <c r="B863" s="63" t="s">
        <v>653</v>
      </c>
      <c r="C863" s="63">
        <v>1</v>
      </c>
      <c r="D863" s="65" t="s">
        <v>9</v>
      </c>
      <c r="E863" s="68">
        <f>980000</f>
        <v>980000</v>
      </c>
      <c r="F863" s="68">
        <f t="shared" si="15"/>
        <v>980000</v>
      </c>
    </row>
    <row r="864" spans="1:6" s="120" customFormat="1" ht="12.95" customHeight="1">
      <c r="A864" s="64" t="s">
        <v>6</v>
      </c>
      <c r="B864" s="63" t="s">
        <v>231</v>
      </c>
      <c r="C864" s="63">
        <v>1</v>
      </c>
      <c r="D864" s="65" t="s">
        <v>9</v>
      </c>
      <c r="E864" s="68">
        <v>400000</v>
      </c>
      <c r="F864" s="68">
        <f t="shared" si="15"/>
        <v>400000</v>
      </c>
    </row>
    <row r="865" spans="1:6" s="120" customFormat="1" ht="12.95" customHeight="1">
      <c r="A865" s="64" t="s">
        <v>6</v>
      </c>
      <c r="B865" s="63" t="s">
        <v>564</v>
      </c>
      <c r="C865" s="63">
        <v>1</v>
      </c>
      <c r="D865" s="65" t="s">
        <v>9</v>
      </c>
      <c r="E865" s="68">
        <v>300000</v>
      </c>
      <c r="F865" s="68">
        <f t="shared" si="15"/>
        <v>300000</v>
      </c>
    </row>
    <row r="866" spans="1:6" s="120" customFormat="1" ht="12.95" customHeight="1">
      <c r="A866" s="64" t="s">
        <v>6</v>
      </c>
      <c r="B866" s="63" t="s">
        <v>564</v>
      </c>
      <c r="C866" s="63">
        <v>1</v>
      </c>
      <c r="D866" s="65" t="s">
        <v>9</v>
      </c>
      <c r="E866" s="68">
        <v>300000</v>
      </c>
      <c r="F866" s="68">
        <f t="shared" si="15"/>
        <v>300000</v>
      </c>
    </row>
    <row r="867" spans="1:6" s="120" customFormat="1" ht="12.95" customHeight="1">
      <c r="A867" s="64" t="s">
        <v>6</v>
      </c>
      <c r="B867" s="63" t="s">
        <v>538</v>
      </c>
      <c r="C867" s="109">
        <v>1</v>
      </c>
      <c r="D867" s="65" t="s">
        <v>9</v>
      </c>
      <c r="E867" s="109">
        <v>9360000</v>
      </c>
      <c r="F867" s="68">
        <f t="shared" si="15"/>
        <v>9360000</v>
      </c>
    </row>
    <row r="868" spans="1:6" s="120" customFormat="1" ht="12.95" customHeight="1">
      <c r="A868" s="64" t="s">
        <v>6</v>
      </c>
      <c r="B868" s="110" t="s">
        <v>564</v>
      </c>
      <c r="C868" s="109">
        <v>1</v>
      </c>
      <c r="D868" s="65" t="s">
        <v>9</v>
      </c>
      <c r="E868" s="109">
        <v>3600000</v>
      </c>
      <c r="F868" s="68">
        <f t="shared" si="15"/>
        <v>3600000</v>
      </c>
    </row>
    <row r="869" spans="1:6" s="120" customFormat="1" ht="12.95" customHeight="1">
      <c r="A869" s="64" t="s">
        <v>6</v>
      </c>
      <c r="B869" s="98" t="s">
        <v>576</v>
      </c>
      <c r="C869" s="63">
        <v>1</v>
      </c>
      <c r="D869" s="65" t="s">
        <v>9</v>
      </c>
      <c r="E869" s="68">
        <v>507152</v>
      </c>
      <c r="F869" s="68">
        <f t="shared" si="15"/>
        <v>507152</v>
      </c>
    </row>
    <row r="870" spans="1:6" s="120" customFormat="1" ht="12.95" customHeight="1">
      <c r="A870" s="79" t="s">
        <v>6</v>
      </c>
      <c r="B870" s="80" t="s">
        <v>564</v>
      </c>
      <c r="C870" s="80">
        <v>1</v>
      </c>
      <c r="D870" s="81" t="s">
        <v>9</v>
      </c>
      <c r="E870" s="99">
        <v>4800000</v>
      </c>
      <c r="F870" s="68">
        <f t="shared" si="15"/>
        <v>4800000</v>
      </c>
    </row>
    <row r="871" spans="1:6" s="120" customFormat="1" ht="12.95" customHeight="1">
      <c r="A871" s="64" t="s">
        <v>6</v>
      </c>
      <c r="B871" s="63" t="s">
        <v>16</v>
      </c>
      <c r="C871" s="63">
        <v>1</v>
      </c>
      <c r="D871" s="65" t="s">
        <v>9</v>
      </c>
      <c r="E871" s="68">
        <v>3958667</v>
      </c>
      <c r="F871" s="68">
        <f t="shared" ref="F871:F928" si="16">+E871*C871</f>
        <v>3958667</v>
      </c>
    </row>
    <row r="872" spans="1:6" s="120" customFormat="1" ht="12.95" customHeight="1">
      <c r="A872" s="70" t="s">
        <v>6</v>
      </c>
      <c r="B872" s="108" t="s">
        <v>655</v>
      </c>
      <c r="C872" s="69">
        <v>1</v>
      </c>
      <c r="D872" s="71" t="s">
        <v>9</v>
      </c>
      <c r="E872" s="72">
        <f>7589536+308919</f>
        <v>7898455</v>
      </c>
      <c r="F872" s="67">
        <f t="shared" si="16"/>
        <v>7898455</v>
      </c>
    </row>
    <row r="873" spans="1:6" s="120" customFormat="1" ht="12.95" customHeight="1">
      <c r="A873" s="63" t="s">
        <v>6</v>
      </c>
      <c r="B873" s="63" t="s">
        <v>538</v>
      </c>
      <c r="C873" s="63">
        <v>1</v>
      </c>
      <c r="D873" s="65" t="s">
        <v>9</v>
      </c>
      <c r="E873" s="78">
        <v>270000</v>
      </c>
      <c r="F873" s="67">
        <f t="shared" si="16"/>
        <v>270000</v>
      </c>
    </row>
    <row r="874" spans="1:6" s="120" customFormat="1" ht="12.95" customHeight="1">
      <c r="A874" s="63" t="s">
        <v>6</v>
      </c>
      <c r="B874" s="63" t="s">
        <v>538</v>
      </c>
      <c r="C874" s="63">
        <v>1</v>
      </c>
      <c r="D874" s="65" t="s">
        <v>9</v>
      </c>
      <c r="E874" s="78">
        <v>112500</v>
      </c>
      <c r="F874" s="67">
        <f t="shared" si="16"/>
        <v>112500</v>
      </c>
    </row>
    <row r="875" spans="1:6" s="120" customFormat="1" ht="12.95" customHeight="1">
      <c r="A875" s="63" t="s">
        <v>6</v>
      </c>
      <c r="B875" s="63" t="s">
        <v>510</v>
      </c>
      <c r="C875" s="63">
        <v>1</v>
      </c>
      <c r="D875" s="65" t="s">
        <v>9</v>
      </c>
      <c r="E875" s="78">
        <v>360000</v>
      </c>
      <c r="F875" s="67">
        <f t="shared" si="16"/>
        <v>360000</v>
      </c>
    </row>
    <row r="876" spans="1:6" s="120" customFormat="1" ht="12.95" customHeight="1">
      <c r="A876" s="63" t="s">
        <v>6</v>
      </c>
      <c r="B876" s="63" t="s">
        <v>538</v>
      </c>
      <c r="C876" s="63">
        <v>1</v>
      </c>
      <c r="D876" s="65" t="s">
        <v>9</v>
      </c>
      <c r="E876" s="78">
        <v>562500</v>
      </c>
      <c r="F876" s="67">
        <f t="shared" si="16"/>
        <v>562500</v>
      </c>
    </row>
    <row r="877" spans="1:6" s="120" customFormat="1" ht="12.95" customHeight="1">
      <c r="A877" s="63" t="s">
        <v>6</v>
      </c>
      <c r="B877" s="63" t="s">
        <v>538</v>
      </c>
      <c r="C877" s="63">
        <v>1</v>
      </c>
      <c r="D877" s="65" t="s">
        <v>9</v>
      </c>
      <c r="E877" s="78">
        <v>90000</v>
      </c>
      <c r="F877" s="67">
        <f t="shared" si="16"/>
        <v>90000</v>
      </c>
    </row>
    <row r="878" spans="1:6" s="121" customFormat="1" ht="12.95" customHeight="1">
      <c r="A878" s="63" t="s">
        <v>6</v>
      </c>
      <c r="B878" s="63" t="s">
        <v>538</v>
      </c>
      <c r="C878" s="63">
        <v>1</v>
      </c>
      <c r="D878" s="65" t="s">
        <v>9</v>
      </c>
      <c r="E878" s="78">
        <v>112500</v>
      </c>
      <c r="F878" s="67">
        <f t="shared" si="16"/>
        <v>112500</v>
      </c>
    </row>
    <row r="879" spans="1:6" s="120" customFormat="1" ht="12.95" customHeight="1">
      <c r="A879" s="63" t="s">
        <v>6</v>
      </c>
      <c r="B879" s="63" t="s">
        <v>538</v>
      </c>
      <c r="C879" s="63">
        <v>1</v>
      </c>
      <c r="D879" s="65" t="s">
        <v>9</v>
      </c>
      <c r="E879" s="78">
        <v>322500</v>
      </c>
      <c r="F879" s="67">
        <f t="shared" si="16"/>
        <v>322500</v>
      </c>
    </row>
    <row r="880" spans="1:6" s="120" customFormat="1" ht="12.95" customHeight="1">
      <c r="A880" s="63" t="s">
        <v>6</v>
      </c>
      <c r="B880" s="63" t="s">
        <v>538</v>
      </c>
      <c r="C880" s="63">
        <v>1</v>
      </c>
      <c r="D880" s="65" t="s">
        <v>9</v>
      </c>
      <c r="E880" s="78">
        <v>322500</v>
      </c>
      <c r="F880" s="67">
        <f t="shared" si="16"/>
        <v>322500</v>
      </c>
    </row>
    <row r="881" spans="1:6" s="120" customFormat="1" ht="12.95" customHeight="1">
      <c r="A881" s="63" t="s">
        <v>6</v>
      </c>
      <c r="B881" s="63" t="s">
        <v>510</v>
      </c>
      <c r="C881" s="63">
        <v>1</v>
      </c>
      <c r="D881" s="65" t="s">
        <v>9</v>
      </c>
      <c r="E881" s="78">
        <v>120000</v>
      </c>
      <c r="F881" s="67">
        <f t="shared" si="16"/>
        <v>120000</v>
      </c>
    </row>
    <row r="882" spans="1:6" s="120" customFormat="1" ht="12.95" customHeight="1">
      <c r="A882" s="63" t="s">
        <v>6</v>
      </c>
      <c r="B882" s="63" t="s">
        <v>510</v>
      </c>
      <c r="C882" s="63">
        <v>1</v>
      </c>
      <c r="D882" s="65" t="s">
        <v>9</v>
      </c>
      <c r="E882" s="78">
        <v>375000</v>
      </c>
      <c r="F882" s="67">
        <f t="shared" si="16"/>
        <v>375000</v>
      </c>
    </row>
    <row r="883" spans="1:6" s="121" customFormat="1" ht="12.95" customHeight="1">
      <c r="A883" s="84" t="s">
        <v>6</v>
      </c>
      <c r="B883" s="84" t="s">
        <v>232</v>
      </c>
      <c r="C883" s="84">
        <v>1</v>
      </c>
      <c r="D883" s="94" t="s">
        <v>9</v>
      </c>
      <c r="E883" s="95">
        <v>1976250</v>
      </c>
      <c r="F883" s="67">
        <f t="shared" si="16"/>
        <v>1976250</v>
      </c>
    </row>
    <row r="884" spans="1:6" s="120" customFormat="1" ht="12.95" customHeight="1">
      <c r="A884" s="84" t="s">
        <v>6</v>
      </c>
      <c r="B884" s="84" t="s">
        <v>232</v>
      </c>
      <c r="C884" s="84">
        <v>1</v>
      </c>
      <c r="D884" s="94" t="s">
        <v>9</v>
      </c>
      <c r="E884" s="95">
        <v>1976250</v>
      </c>
      <c r="F884" s="67">
        <f t="shared" si="16"/>
        <v>1976250</v>
      </c>
    </row>
    <row r="885" spans="1:6" s="122" customFormat="1" ht="11.25" customHeight="1">
      <c r="A885" s="84" t="s">
        <v>6</v>
      </c>
      <c r="B885" s="75" t="s">
        <v>510</v>
      </c>
      <c r="C885" s="84">
        <v>1</v>
      </c>
      <c r="D885" s="94" t="s">
        <v>9</v>
      </c>
      <c r="E885" s="95">
        <v>1683750</v>
      </c>
      <c r="F885" s="67">
        <f t="shared" si="16"/>
        <v>1683750</v>
      </c>
    </row>
    <row r="886" spans="1:6" s="122" customFormat="1" ht="11.25" customHeight="1">
      <c r="A886" s="84" t="s">
        <v>6</v>
      </c>
      <c r="B886" s="97" t="s">
        <v>527</v>
      </c>
      <c r="C886" s="84">
        <v>1</v>
      </c>
      <c r="D886" s="94" t="s">
        <v>9</v>
      </c>
      <c r="E886" s="95">
        <v>1683750</v>
      </c>
      <c r="F886" s="67">
        <f t="shared" si="16"/>
        <v>1683750</v>
      </c>
    </row>
    <row r="887" spans="1:6" s="122" customFormat="1" ht="11.25" customHeight="1">
      <c r="A887" s="63" t="s">
        <v>6</v>
      </c>
      <c r="B887" s="63" t="s">
        <v>571</v>
      </c>
      <c r="C887" s="63">
        <v>1</v>
      </c>
      <c r="D887" s="65" t="s">
        <v>9</v>
      </c>
      <c r="E887" s="78">
        <v>2698484</v>
      </c>
      <c r="F887" s="67">
        <f t="shared" si="16"/>
        <v>2698484</v>
      </c>
    </row>
    <row r="888" spans="1:6" s="122" customFormat="1" ht="11.25" customHeight="1">
      <c r="A888" s="63" t="s">
        <v>6</v>
      </c>
      <c r="B888" s="63" t="s">
        <v>510</v>
      </c>
      <c r="C888" s="63">
        <v>1</v>
      </c>
      <c r="D888" s="65" t="s">
        <v>9</v>
      </c>
      <c r="E888" s="78">
        <v>2698480</v>
      </c>
      <c r="F888" s="67">
        <f t="shared" si="16"/>
        <v>2698480</v>
      </c>
    </row>
    <row r="889" spans="1:6" s="122" customFormat="1" ht="11.25" customHeight="1">
      <c r="A889" s="64" t="s">
        <v>6</v>
      </c>
      <c r="B889" s="63" t="s">
        <v>597</v>
      </c>
      <c r="C889" s="63">
        <v>1</v>
      </c>
      <c r="D889" s="65" t="s">
        <v>9</v>
      </c>
      <c r="E889" s="68">
        <v>2175000</v>
      </c>
      <c r="F889" s="67">
        <f t="shared" si="16"/>
        <v>2175000</v>
      </c>
    </row>
    <row r="890" spans="1:6" s="122" customFormat="1" ht="11.25" customHeight="1">
      <c r="A890" s="64" t="s">
        <v>6</v>
      </c>
      <c r="B890" s="63" t="s">
        <v>597</v>
      </c>
      <c r="C890" s="63">
        <v>1</v>
      </c>
      <c r="D890" s="65" t="s">
        <v>9</v>
      </c>
      <c r="E890" s="68">
        <v>2175000</v>
      </c>
      <c r="F890" s="67">
        <f t="shared" si="16"/>
        <v>2175000</v>
      </c>
    </row>
    <row r="891" spans="1:6" s="122" customFormat="1" ht="11.25" customHeight="1">
      <c r="A891" s="64" t="s">
        <v>6</v>
      </c>
      <c r="B891" s="63" t="s">
        <v>597</v>
      </c>
      <c r="C891" s="63">
        <v>1</v>
      </c>
      <c r="D891" s="65" t="s">
        <v>9</v>
      </c>
      <c r="E891" s="68">
        <v>8025000</v>
      </c>
      <c r="F891" s="68">
        <f t="shared" si="16"/>
        <v>8025000</v>
      </c>
    </row>
    <row r="892" spans="1:6" s="122" customFormat="1" ht="11.25" customHeight="1">
      <c r="A892" s="64" t="s">
        <v>6</v>
      </c>
      <c r="B892" s="63" t="s">
        <v>527</v>
      </c>
      <c r="C892" s="63">
        <v>1</v>
      </c>
      <c r="D892" s="65" t="s">
        <v>9</v>
      </c>
      <c r="E892" s="68">
        <v>9000000</v>
      </c>
      <c r="F892" s="68">
        <f t="shared" si="16"/>
        <v>9000000</v>
      </c>
    </row>
    <row r="893" spans="1:6" s="122" customFormat="1" ht="11.25" customHeight="1">
      <c r="A893" s="64" t="s">
        <v>6</v>
      </c>
      <c r="B893" s="63" t="s">
        <v>653</v>
      </c>
      <c r="C893" s="63">
        <v>1</v>
      </c>
      <c r="D893" s="65" t="s">
        <v>9</v>
      </c>
      <c r="E893" s="68">
        <v>1560000</v>
      </c>
      <c r="F893" s="68">
        <f t="shared" si="16"/>
        <v>1560000</v>
      </c>
    </row>
    <row r="894" spans="1:6" s="122" customFormat="1" ht="11.25" customHeight="1">
      <c r="A894" s="64" t="s">
        <v>6</v>
      </c>
      <c r="B894" s="63" t="s">
        <v>653</v>
      </c>
      <c r="C894" s="63">
        <v>1</v>
      </c>
      <c r="D894" s="65" t="s">
        <v>9</v>
      </c>
      <c r="E894" s="68">
        <v>1950000</v>
      </c>
      <c r="F894" s="68">
        <f t="shared" si="16"/>
        <v>1950000</v>
      </c>
    </row>
    <row r="895" spans="1:6" s="122" customFormat="1" ht="11.25" customHeight="1">
      <c r="A895" s="64" t="s">
        <v>6</v>
      </c>
      <c r="B895" s="63" t="s">
        <v>653</v>
      </c>
      <c r="C895" s="63">
        <v>1</v>
      </c>
      <c r="D895" s="65" t="s">
        <v>9</v>
      </c>
      <c r="E895" s="68">
        <v>1560000</v>
      </c>
      <c r="F895" s="68">
        <f t="shared" si="16"/>
        <v>1560000</v>
      </c>
    </row>
    <row r="896" spans="1:6" s="122" customFormat="1" ht="11.25" customHeight="1">
      <c r="A896" s="64" t="s">
        <v>6</v>
      </c>
      <c r="B896" s="63" t="s">
        <v>653</v>
      </c>
      <c r="C896" s="63">
        <v>1</v>
      </c>
      <c r="D896" s="65" t="s">
        <v>9</v>
      </c>
      <c r="E896" s="68">
        <v>1690000</v>
      </c>
      <c r="F896" s="68">
        <f t="shared" si="16"/>
        <v>1690000</v>
      </c>
    </row>
    <row r="897" spans="1:6" s="122" customFormat="1" ht="11.25" customHeight="1">
      <c r="A897" s="64" t="s">
        <v>6</v>
      </c>
      <c r="B897" s="63" t="s">
        <v>653</v>
      </c>
      <c r="C897" s="63">
        <v>1</v>
      </c>
      <c r="D897" s="65" t="s">
        <v>9</v>
      </c>
      <c r="E897" s="68">
        <v>1950000</v>
      </c>
      <c r="F897" s="68">
        <f t="shared" si="16"/>
        <v>1950000</v>
      </c>
    </row>
    <row r="898" spans="1:6" s="122" customFormat="1" ht="11.25" customHeight="1">
      <c r="A898" s="64" t="s">
        <v>6</v>
      </c>
      <c r="B898" s="63" t="s">
        <v>653</v>
      </c>
      <c r="C898" s="63">
        <v>1</v>
      </c>
      <c r="D898" s="65" t="s">
        <v>9</v>
      </c>
      <c r="E898" s="68">
        <v>1690000</v>
      </c>
      <c r="F898" s="68">
        <f t="shared" si="16"/>
        <v>1690000</v>
      </c>
    </row>
    <row r="899" spans="1:6" s="122" customFormat="1" ht="11.25" customHeight="1">
      <c r="A899" s="64" t="s">
        <v>6</v>
      </c>
      <c r="B899" s="63" t="s">
        <v>653</v>
      </c>
      <c r="C899" s="63">
        <v>1</v>
      </c>
      <c r="D899" s="65" t="s">
        <v>9</v>
      </c>
      <c r="E899" s="68">
        <v>1560000</v>
      </c>
      <c r="F899" s="68">
        <f t="shared" si="16"/>
        <v>1560000</v>
      </c>
    </row>
    <row r="900" spans="1:6" s="122" customFormat="1" ht="11.25" customHeight="1">
      <c r="A900" s="102" t="s">
        <v>6</v>
      </c>
      <c r="B900" s="101" t="s">
        <v>656</v>
      </c>
      <c r="C900" s="101">
        <v>1</v>
      </c>
      <c r="D900" s="103" t="s">
        <v>9</v>
      </c>
      <c r="E900" s="104">
        <v>32400000</v>
      </c>
      <c r="F900" s="104">
        <f t="shared" si="16"/>
        <v>32400000</v>
      </c>
    </row>
    <row r="901" spans="1:6" s="122" customFormat="1" ht="11.25" customHeight="1">
      <c r="A901" s="79" t="s">
        <v>6</v>
      </c>
      <c r="B901" s="80" t="s">
        <v>654</v>
      </c>
      <c r="C901" s="80">
        <v>1</v>
      </c>
      <c r="D901" s="81" t="s">
        <v>9</v>
      </c>
      <c r="E901" s="99">
        <v>800000</v>
      </c>
      <c r="F901" s="68">
        <f t="shared" si="16"/>
        <v>800000</v>
      </c>
    </row>
    <row r="902" spans="1:6" s="122" customFormat="1" ht="11.25" customHeight="1">
      <c r="A902" s="64" t="s">
        <v>6</v>
      </c>
      <c r="B902" s="63" t="s">
        <v>586</v>
      </c>
      <c r="C902" s="63">
        <v>1</v>
      </c>
      <c r="D902" s="65" t="s">
        <v>9</v>
      </c>
      <c r="E902" s="68">
        <v>600000</v>
      </c>
      <c r="F902" s="106">
        <f t="shared" si="16"/>
        <v>600000</v>
      </c>
    </row>
    <row r="903" spans="1:6" s="122" customFormat="1" ht="11.25" customHeight="1">
      <c r="A903" s="64" t="s">
        <v>6</v>
      </c>
      <c r="B903" s="63" t="s">
        <v>657</v>
      </c>
      <c r="C903" s="63">
        <v>1</v>
      </c>
      <c r="D903" s="65" t="s">
        <v>9</v>
      </c>
      <c r="E903" s="68">
        <v>2400000</v>
      </c>
      <c r="F903" s="106">
        <f t="shared" si="16"/>
        <v>2400000</v>
      </c>
    </row>
    <row r="904" spans="1:6" s="122" customFormat="1" ht="11.25" customHeight="1">
      <c r="A904" s="79" t="s">
        <v>6</v>
      </c>
      <c r="B904" s="80" t="s">
        <v>654</v>
      </c>
      <c r="C904" s="80">
        <v>1</v>
      </c>
      <c r="D904" s="81" t="s">
        <v>9</v>
      </c>
      <c r="E904" s="99">
        <v>1600000</v>
      </c>
      <c r="F904" s="68">
        <f t="shared" si="16"/>
        <v>1600000</v>
      </c>
    </row>
    <row r="905" spans="1:6" s="122" customFormat="1" ht="11.25" customHeight="1">
      <c r="A905" s="64" t="s">
        <v>6</v>
      </c>
      <c r="B905" s="63" t="s">
        <v>586</v>
      </c>
      <c r="C905" s="63">
        <v>1</v>
      </c>
      <c r="D905" s="65" t="s">
        <v>9</v>
      </c>
      <c r="E905" s="68">
        <v>600000</v>
      </c>
      <c r="F905" s="67">
        <f t="shared" si="16"/>
        <v>600000</v>
      </c>
    </row>
    <row r="906" spans="1:6" s="122" customFormat="1" ht="11.25" customHeight="1">
      <c r="A906" s="64" t="s">
        <v>6</v>
      </c>
      <c r="B906" s="63" t="s">
        <v>657</v>
      </c>
      <c r="C906" s="63">
        <v>1</v>
      </c>
      <c r="D906" s="65" t="s">
        <v>9</v>
      </c>
      <c r="E906" s="68">
        <v>1000000</v>
      </c>
      <c r="F906" s="67">
        <f t="shared" si="16"/>
        <v>1000000</v>
      </c>
    </row>
    <row r="907" spans="1:6" s="122" customFormat="1" ht="11.25" customHeight="1">
      <c r="A907" s="79" t="s">
        <v>6</v>
      </c>
      <c r="B907" s="63" t="s">
        <v>527</v>
      </c>
      <c r="C907" s="80">
        <v>1</v>
      </c>
      <c r="D907" s="81" t="s">
        <v>9</v>
      </c>
      <c r="E907" s="99">
        <v>81000000</v>
      </c>
      <c r="F907" s="68">
        <f t="shared" si="16"/>
        <v>81000000</v>
      </c>
    </row>
    <row r="908" spans="1:6" s="122" customFormat="1" ht="11.25" customHeight="1">
      <c r="A908" s="64" t="s">
        <v>6</v>
      </c>
      <c r="B908" s="63" t="s">
        <v>593</v>
      </c>
      <c r="C908" s="63">
        <v>1</v>
      </c>
      <c r="D908" s="65" t="s">
        <v>9</v>
      </c>
      <c r="E908" s="68">
        <v>64800000</v>
      </c>
      <c r="F908" s="67">
        <f t="shared" si="16"/>
        <v>64800000</v>
      </c>
    </row>
    <row r="909" spans="1:6" s="122" customFormat="1" ht="11.25" customHeight="1">
      <c r="A909" s="64" t="s">
        <v>6</v>
      </c>
      <c r="B909" s="63" t="s">
        <v>658</v>
      </c>
      <c r="C909" s="63">
        <v>1</v>
      </c>
      <c r="D909" s="65" t="s">
        <v>9</v>
      </c>
      <c r="E909" s="68">
        <v>474000</v>
      </c>
      <c r="F909" s="67">
        <f t="shared" si="16"/>
        <v>474000</v>
      </c>
    </row>
    <row r="910" spans="1:6" s="122" customFormat="1" ht="11.25" customHeight="1">
      <c r="A910" s="64" t="s">
        <v>6</v>
      </c>
      <c r="B910" s="63" t="s">
        <v>659</v>
      </c>
      <c r="C910" s="63">
        <v>1</v>
      </c>
      <c r="D910" s="65" t="s">
        <v>9</v>
      </c>
      <c r="E910" s="68">
        <v>1100000</v>
      </c>
      <c r="F910" s="67">
        <f t="shared" si="16"/>
        <v>1100000</v>
      </c>
    </row>
    <row r="911" spans="1:6" s="122" customFormat="1" ht="11.25" customHeight="1">
      <c r="A911" s="64" t="s">
        <v>6</v>
      </c>
      <c r="B911" s="63" t="s">
        <v>593</v>
      </c>
      <c r="C911" s="63">
        <v>1</v>
      </c>
      <c r="D911" s="65" t="s">
        <v>9</v>
      </c>
      <c r="E911" s="68">
        <v>72900000</v>
      </c>
      <c r="F911" s="67">
        <f t="shared" si="16"/>
        <v>72900000</v>
      </c>
    </row>
    <row r="912" spans="1:6" s="122" customFormat="1" ht="11.25" customHeight="1">
      <c r="A912" s="64" t="s">
        <v>6</v>
      </c>
      <c r="B912" s="63" t="s">
        <v>658</v>
      </c>
      <c r="C912" s="63">
        <v>1</v>
      </c>
      <c r="D912" s="65" t="s">
        <v>9</v>
      </c>
      <c r="E912" s="68">
        <v>798000</v>
      </c>
      <c r="F912" s="67">
        <f t="shared" si="16"/>
        <v>798000</v>
      </c>
    </row>
    <row r="913" spans="1:6" s="122" customFormat="1" ht="11.25" customHeight="1">
      <c r="A913" s="64" t="s">
        <v>6</v>
      </c>
      <c r="B913" s="63" t="s">
        <v>594</v>
      </c>
      <c r="C913" s="63">
        <v>1</v>
      </c>
      <c r="D913" s="65" t="s">
        <v>9</v>
      </c>
      <c r="E913" s="68">
        <v>1500000</v>
      </c>
      <c r="F913" s="67">
        <f t="shared" si="16"/>
        <v>1500000</v>
      </c>
    </row>
    <row r="914" spans="1:6" s="122" customFormat="1" ht="11.25" customHeight="1">
      <c r="A914" s="79" t="s">
        <v>6</v>
      </c>
      <c r="B914" s="80" t="s">
        <v>660</v>
      </c>
      <c r="C914" s="80">
        <v>1</v>
      </c>
      <c r="D914" s="81" t="s">
        <v>9</v>
      </c>
      <c r="E914" s="99">
        <v>3056000</v>
      </c>
      <c r="F914" s="68">
        <f t="shared" si="16"/>
        <v>3056000</v>
      </c>
    </row>
    <row r="915" spans="1:6" s="122" customFormat="1" ht="11.25" customHeight="1">
      <c r="A915" s="64" t="s">
        <v>6</v>
      </c>
      <c r="B915" s="63" t="s">
        <v>564</v>
      </c>
      <c r="C915" s="63">
        <v>1</v>
      </c>
      <c r="D915" s="65" t="s">
        <v>9</v>
      </c>
      <c r="E915" s="68">
        <v>160000</v>
      </c>
      <c r="F915" s="67">
        <f t="shared" si="16"/>
        <v>160000</v>
      </c>
    </row>
    <row r="916" spans="1:6" s="122" customFormat="1" ht="11.25" customHeight="1">
      <c r="A916" s="64" t="s">
        <v>6</v>
      </c>
      <c r="B916" s="63" t="s">
        <v>564</v>
      </c>
      <c r="C916" s="63">
        <v>1</v>
      </c>
      <c r="D916" s="65" t="s">
        <v>9</v>
      </c>
      <c r="E916" s="68">
        <v>375000</v>
      </c>
      <c r="F916" s="67">
        <f t="shared" si="16"/>
        <v>375000</v>
      </c>
    </row>
    <row r="917" spans="1:6" s="122" customFormat="1" ht="11.25" customHeight="1">
      <c r="A917" s="64" t="s">
        <v>6</v>
      </c>
      <c r="B917" s="63" t="s">
        <v>564</v>
      </c>
      <c r="C917" s="63">
        <v>1</v>
      </c>
      <c r="D917" s="65" t="s">
        <v>9</v>
      </c>
      <c r="E917" s="68">
        <v>1200000</v>
      </c>
      <c r="F917" s="67">
        <f t="shared" si="16"/>
        <v>1200000</v>
      </c>
    </row>
    <row r="918" spans="1:6" s="122" customFormat="1" ht="11.25" customHeight="1">
      <c r="A918" s="64" t="s">
        <v>6</v>
      </c>
      <c r="B918" s="63" t="s">
        <v>564</v>
      </c>
      <c r="C918" s="63">
        <v>1</v>
      </c>
      <c r="D918" s="65" t="s">
        <v>9</v>
      </c>
      <c r="E918" s="68">
        <v>300000</v>
      </c>
      <c r="F918" s="67">
        <f t="shared" si="16"/>
        <v>300000</v>
      </c>
    </row>
    <row r="919" spans="1:6" s="122" customFormat="1" ht="11.25" customHeight="1">
      <c r="A919" s="64" t="s">
        <v>6</v>
      </c>
      <c r="B919" s="63" t="s">
        <v>564</v>
      </c>
      <c r="C919" s="63">
        <v>1</v>
      </c>
      <c r="D919" s="65" t="s">
        <v>9</v>
      </c>
      <c r="E919" s="68">
        <v>225000</v>
      </c>
      <c r="F919" s="67">
        <f t="shared" si="16"/>
        <v>225000</v>
      </c>
    </row>
    <row r="920" spans="1:6" s="122" customFormat="1" ht="11.25" customHeight="1">
      <c r="A920" s="64" t="s">
        <v>6</v>
      </c>
      <c r="B920" s="63" t="s">
        <v>564</v>
      </c>
      <c r="C920" s="63">
        <v>1</v>
      </c>
      <c r="D920" s="65" t="s">
        <v>9</v>
      </c>
      <c r="E920" s="68">
        <v>225000</v>
      </c>
      <c r="F920" s="67">
        <f t="shared" si="16"/>
        <v>225000</v>
      </c>
    </row>
    <row r="921" spans="1:6" s="122" customFormat="1" ht="11.25" customHeight="1">
      <c r="A921" s="64" t="s">
        <v>6</v>
      </c>
      <c r="B921" s="63" t="s">
        <v>538</v>
      </c>
      <c r="C921" s="63">
        <v>1</v>
      </c>
      <c r="D921" s="65" t="s">
        <v>9</v>
      </c>
      <c r="E921" s="68">
        <v>11962500</v>
      </c>
      <c r="F921" s="68">
        <f t="shared" si="16"/>
        <v>11962500</v>
      </c>
    </row>
    <row r="922" spans="1:6" s="122" customFormat="1" ht="11.25" customHeight="1">
      <c r="A922" s="64" t="s">
        <v>6</v>
      </c>
      <c r="B922" s="110" t="s">
        <v>653</v>
      </c>
      <c r="C922" s="63">
        <v>1</v>
      </c>
      <c r="D922" s="65" t="s">
        <v>9</v>
      </c>
      <c r="E922" s="109">
        <v>560000</v>
      </c>
      <c r="F922" s="68">
        <f t="shared" si="16"/>
        <v>560000</v>
      </c>
    </row>
    <row r="923" spans="1:6" s="122" customFormat="1" ht="11.25" customHeight="1">
      <c r="A923" s="64" t="s">
        <v>6</v>
      </c>
      <c r="B923" s="110" t="s">
        <v>653</v>
      </c>
      <c r="C923" s="63">
        <v>1</v>
      </c>
      <c r="D923" s="65" t="s">
        <v>9</v>
      </c>
      <c r="E923" s="109">
        <v>420000</v>
      </c>
      <c r="F923" s="68">
        <f t="shared" si="16"/>
        <v>420000</v>
      </c>
    </row>
    <row r="924" spans="1:6" s="122" customFormat="1" ht="11.25" customHeight="1">
      <c r="A924" s="64" t="s">
        <v>6</v>
      </c>
      <c r="B924" s="110" t="s">
        <v>653</v>
      </c>
      <c r="C924" s="63">
        <v>1</v>
      </c>
      <c r="D924" s="65" t="s">
        <v>9</v>
      </c>
      <c r="E924" s="109">
        <v>560000</v>
      </c>
      <c r="F924" s="68">
        <f t="shared" si="16"/>
        <v>560000</v>
      </c>
    </row>
    <row r="925" spans="1:6" s="122" customFormat="1" ht="11.25" customHeight="1">
      <c r="A925" s="64" t="s">
        <v>6</v>
      </c>
      <c r="B925" s="63" t="s">
        <v>527</v>
      </c>
      <c r="C925" s="63">
        <v>1</v>
      </c>
      <c r="D925" s="65" t="s">
        <v>9</v>
      </c>
      <c r="E925" s="68">
        <v>36000000</v>
      </c>
      <c r="F925" s="68">
        <f t="shared" si="16"/>
        <v>36000000</v>
      </c>
    </row>
    <row r="926" spans="1:6" s="122" customFormat="1" ht="11.25" customHeight="1">
      <c r="A926" s="64" t="s">
        <v>6</v>
      </c>
      <c r="B926" s="63" t="s">
        <v>597</v>
      </c>
      <c r="C926" s="63">
        <v>1</v>
      </c>
      <c r="D926" s="65" t="s">
        <v>9</v>
      </c>
      <c r="E926" s="68">
        <v>9000000</v>
      </c>
      <c r="F926" s="67">
        <f t="shared" si="16"/>
        <v>9000000</v>
      </c>
    </row>
    <row r="927" spans="1:6" s="122" customFormat="1" ht="11.25" customHeight="1">
      <c r="A927" s="64" t="s">
        <v>6</v>
      </c>
      <c r="B927" s="63" t="s">
        <v>597</v>
      </c>
      <c r="C927" s="63">
        <v>1</v>
      </c>
      <c r="D927" s="65" t="s">
        <v>9</v>
      </c>
      <c r="E927" s="68">
        <v>9000000</v>
      </c>
      <c r="F927" s="67">
        <f t="shared" si="16"/>
        <v>9000000</v>
      </c>
    </row>
    <row r="928" spans="1:6" s="122" customFormat="1" ht="11.25" customHeight="1">
      <c r="A928" s="64" t="s">
        <v>6</v>
      </c>
      <c r="B928" s="98" t="s">
        <v>661</v>
      </c>
      <c r="C928" s="63">
        <v>1</v>
      </c>
      <c r="D928" s="65" t="s">
        <v>9</v>
      </c>
      <c r="E928" s="68">
        <v>900000</v>
      </c>
      <c r="F928" s="68">
        <f t="shared" si="16"/>
        <v>900000</v>
      </c>
    </row>
  </sheetData>
  <sheetProtection autoFilter="0"/>
  <autoFilter ref="A1:F928"/>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CF1719"/>
  <sheetViews>
    <sheetView zoomScaleNormal="100" workbookViewId="0">
      <pane ySplit="1" topLeftCell="A2" activePane="bottomLeft" state="frozen"/>
      <selection activeCell="X1" sqref="X1"/>
      <selection pane="bottomLeft" activeCell="A2" sqref="A2"/>
    </sheetView>
  </sheetViews>
  <sheetFormatPr baseColWidth="10" defaultRowHeight="12.95" customHeight="1"/>
  <cols>
    <col min="1" max="1" width="12.7109375" style="145" customWidth="1"/>
    <col min="2" max="2" width="27.42578125" style="3" customWidth="1"/>
    <col min="3" max="3" width="8.28515625" style="3" customWidth="1"/>
    <col min="4" max="4" width="9.28515625" style="3" customWidth="1"/>
    <col min="5" max="5" width="10" style="147" customWidth="1"/>
    <col min="6" max="6" width="11.5703125" style="147" customWidth="1"/>
    <col min="7" max="225" width="11.42578125" style="3"/>
    <col min="226" max="226" width="10.85546875" style="3" customWidth="1"/>
    <col min="227" max="227" width="13.42578125" style="3" customWidth="1"/>
    <col min="228" max="228" width="19.28515625" style="3" customWidth="1"/>
    <col min="229" max="237" width="12.7109375" style="3" customWidth="1"/>
    <col min="238" max="238" width="27.42578125" style="3" customWidth="1"/>
    <col min="239" max="239" width="5.7109375" style="3" customWidth="1"/>
    <col min="240" max="240" width="6.5703125" style="3" customWidth="1"/>
    <col min="241" max="241" width="13.7109375" style="3" customWidth="1"/>
    <col min="242" max="242" width="14.28515625" style="3" customWidth="1"/>
    <col min="243" max="243" width="11.28515625" style="3" customWidth="1"/>
    <col min="244" max="244" width="7" style="3" customWidth="1"/>
    <col min="245" max="245" width="8.28515625" style="3" customWidth="1"/>
    <col min="246" max="246" width="9.28515625" style="3" customWidth="1"/>
    <col min="247" max="247" width="10" style="3" customWidth="1"/>
    <col min="248" max="249" width="11.5703125" style="3" customWidth="1"/>
    <col min="250" max="250" width="0" style="3" hidden="1" customWidth="1"/>
    <col min="251" max="251" width="11.42578125" style="3" customWidth="1"/>
    <col min="252" max="252" width="9.42578125" style="3" customWidth="1"/>
    <col min="253" max="253" width="11" style="3" customWidth="1"/>
    <col min="254" max="254" width="10.28515625" style="3" customWidth="1"/>
    <col min="255" max="255" width="8.7109375" style="3" customWidth="1"/>
    <col min="256" max="256" width="8" style="3" customWidth="1"/>
    <col min="257" max="257" width="11.140625" style="3" customWidth="1"/>
    <col min="258" max="261" width="12.7109375" style="3" customWidth="1"/>
    <col min="262" max="262" width="49.28515625" style="3" customWidth="1"/>
    <col min="263" max="481" width="11.42578125" style="3"/>
    <col min="482" max="482" width="10.85546875" style="3" customWidth="1"/>
    <col min="483" max="483" width="13.42578125" style="3" customWidth="1"/>
    <col min="484" max="484" width="19.28515625" style="3" customWidth="1"/>
    <col min="485" max="493" width="12.7109375" style="3" customWidth="1"/>
    <col min="494" max="494" width="27.42578125" style="3" customWidth="1"/>
    <col min="495" max="495" width="5.7109375" style="3" customWidth="1"/>
    <col min="496" max="496" width="6.5703125" style="3" customWidth="1"/>
    <col min="497" max="497" width="13.7109375" style="3" customWidth="1"/>
    <col min="498" max="498" width="14.28515625" style="3" customWidth="1"/>
    <col min="499" max="499" width="11.28515625" style="3" customWidth="1"/>
    <col min="500" max="500" width="7" style="3" customWidth="1"/>
    <col min="501" max="501" width="8.28515625" style="3" customWidth="1"/>
    <col min="502" max="502" width="9.28515625" style="3" customWidth="1"/>
    <col min="503" max="503" width="10" style="3" customWidth="1"/>
    <col min="504" max="505" width="11.5703125" style="3" customWidth="1"/>
    <col min="506" max="506" width="0" style="3" hidden="1" customWidth="1"/>
    <col min="507" max="507" width="11.42578125" style="3" customWidth="1"/>
    <col min="508" max="508" width="9.42578125" style="3" customWidth="1"/>
    <col min="509" max="509" width="11" style="3" customWidth="1"/>
    <col min="510" max="510" width="10.28515625" style="3" customWidth="1"/>
    <col min="511" max="511" width="8.7109375" style="3" customWidth="1"/>
    <col min="512" max="512" width="8" style="3" customWidth="1"/>
    <col min="513" max="513" width="11.140625" style="3" customWidth="1"/>
    <col min="514" max="517" width="12.7109375" style="3" customWidth="1"/>
    <col min="518" max="518" width="49.28515625" style="3" customWidth="1"/>
    <col min="519" max="737" width="11.42578125" style="3"/>
    <col min="738" max="738" width="10.85546875" style="3" customWidth="1"/>
    <col min="739" max="739" width="13.42578125" style="3" customWidth="1"/>
    <col min="740" max="740" width="19.28515625" style="3" customWidth="1"/>
    <col min="741" max="749" width="12.7109375" style="3" customWidth="1"/>
    <col min="750" max="750" width="27.42578125" style="3" customWidth="1"/>
    <col min="751" max="751" width="5.7109375" style="3" customWidth="1"/>
    <col min="752" max="752" width="6.5703125" style="3" customWidth="1"/>
    <col min="753" max="753" width="13.7109375" style="3" customWidth="1"/>
    <col min="754" max="754" width="14.28515625" style="3" customWidth="1"/>
    <col min="755" max="755" width="11.28515625" style="3" customWidth="1"/>
    <col min="756" max="756" width="7" style="3" customWidth="1"/>
    <col min="757" max="757" width="8.28515625" style="3" customWidth="1"/>
    <col min="758" max="758" width="9.28515625" style="3" customWidth="1"/>
    <col min="759" max="759" width="10" style="3" customWidth="1"/>
    <col min="760" max="761" width="11.5703125" style="3" customWidth="1"/>
    <col min="762" max="762" width="0" style="3" hidden="1" customWidth="1"/>
    <col min="763" max="763" width="11.42578125" style="3" customWidth="1"/>
    <col min="764" max="764" width="9.42578125" style="3" customWidth="1"/>
    <col min="765" max="765" width="11" style="3" customWidth="1"/>
    <col min="766" max="766" width="10.28515625" style="3" customWidth="1"/>
    <col min="767" max="767" width="8.7109375" style="3" customWidth="1"/>
    <col min="768" max="768" width="8" style="3" customWidth="1"/>
    <col min="769" max="769" width="11.140625" style="3" customWidth="1"/>
    <col min="770" max="773" width="12.7109375" style="3" customWidth="1"/>
    <col min="774" max="774" width="49.28515625" style="3" customWidth="1"/>
    <col min="775" max="993" width="11.42578125" style="3"/>
    <col min="994" max="994" width="10.85546875" style="3" customWidth="1"/>
    <col min="995" max="995" width="13.42578125" style="3" customWidth="1"/>
    <col min="996" max="996" width="19.28515625" style="3" customWidth="1"/>
    <col min="997" max="1005" width="12.7109375" style="3" customWidth="1"/>
    <col min="1006" max="1006" width="27.42578125" style="3" customWidth="1"/>
    <col min="1007" max="1007" width="5.7109375" style="3" customWidth="1"/>
    <col min="1008" max="1008" width="6.5703125" style="3" customWidth="1"/>
    <col min="1009" max="1009" width="13.7109375" style="3" customWidth="1"/>
    <col min="1010" max="1010" width="14.28515625" style="3" customWidth="1"/>
    <col min="1011" max="1011" width="11.28515625" style="3" customWidth="1"/>
    <col min="1012" max="1012" width="7" style="3" customWidth="1"/>
    <col min="1013" max="1013" width="8.28515625" style="3" customWidth="1"/>
    <col min="1014" max="1014" width="9.28515625" style="3" customWidth="1"/>
    <col min="1015" max="1015" width="10" style="3" customWidth="1"/>
    <col min="1016" max="1017" width="11.5703125" style="3" customWidth="1"/>
    <col min="1018" max="1018" width="0" style="3" hidden="1" customWidth="1"/>
    <col min="1019" max="1019" width="11.42578125" style="3" customWidth="1"/>
    <col min="1020" max="1020" width="9.42578125" style="3" customWidth="1"/>
    <col min="1021" max="1021" width="11" style="3" customWidth="1"/>
    <col min="1022" max="1022" width="10.28515625" style="3" customWidth="1"/>
    <col min="1023" max="1023" width="8.7109375" style="3" customWidth="1"/>
    <col min="1024" max="1024" width="8" style="3" customWidth="1"/>
    <col min="1025" max="1025" width="11.140625" style="3" customWidth="1"/>
    <col min="1026" max="1029" width="12.7109375" style="3" customWidth="1"/>
    <col min="1030" max="1030" width="49.28515625" style="3" customWidth="1"/>
    <col min="1031" max="1249" width="11.42578125" style="3"/>
    <col min="1250" max="1250" width="10.85546875" style="3" customWidth="1"/>
    <col min="1251" max="1251" width="13.42578125" style="3" customWidth="1"/>
    <col min="1252" max="1252" width="19.28515625" style="3" customWidth="1"/>
    <col min="1253" max="1261" width="12.7109375" style="3" customWidth="1"/>
    <col min="1262" max="1262" width="27.42578125" style="3" customWidth="1"/>
    <col min="1263" max="1263" width="5.7109375" style="3" customWidth="1"/>
    <col min="1264" max="1264" width="6.5703125" style="3" customWidth="1"/>
    <col min="1265" max="1265" width="13.7109375" style="3" customWidth="1"/>
    <col min="1266" max="1266" width="14.28515625" style="3" customWidth="1"/>
    <col min="1267" max="1267" width="11.28515625" style="3" customWidth="1"/>
    <col min="1268" max="1268" width="7" style="3" customWidth="1"/>
    <col min="1269" max="1269" width="8.28515625" style="3" customWidth="1"/>
    <col min="1270" max="1270" width="9.28515625" style="3" customWidth="1"/>
    <col min="1271" max="1271" width="10" style="3" customWidth="1"/>
    <col min="1272" max="1273" width="11.5703125" style="3" customWidth="1"/>
    <col min="1274" max="1274" width="0" style="3" hidden="1" customWidth="1"/>
    <col min="1275" max="1275" width="11.42578125" style="3" customWidth="1"/>
    <col min="1276" max="1276" width="9.42578125" style="3" customWidth="1"/>
    <col min="1277" max="1277" width="11" style="3" customWidth="1"/>
    <col min="1278" max="1278" width="10.28515625" style="3" customWidth="1"/>
    <col min="1279" max="1279" width="8.7109375" style="3" customWidth="1"/>
    <col min="1280" max="1280" width="8" style="3" customWidth="1"/>
    <col min="1281" max="1281" width="11.140625" style="3" customWidth="1"/>
    <col min="1282" max="1285" width="12.7109375" style="3" customWidth="1"/>
    <col min="1286" max="1286" width="49.28515625" style="3" customWidth="1"/>
    <col min="1287" max="1505" width="11.42578125" style="3"/>
    <col min="1506" max="1506" width="10.85546875" style="3" customWidth="1"/>
    <col min="1507" max="1507" width="13.42578125" style="3" customWidth="1"/>
    <col min="1508" max="1508" width="19.28515625" style="3" customWidth="1"/>
    <col min="1509" max="1517" width="12.7109375" style="3" customWidth="1"/>
    <col min="1518" max="1518" width="27.42578125" style="3" customWidth="1"/>
    <col min="1519" max="1519" width="5.7109375" style="3" customWidth="1"/>
    <col min="1520" max="1520" width="6.5703125" style="3" customWidth="1"/>
    <col min="1521" max="1521" width="13.7109375" style="3" customWidth="1"/>
    <col min="1522" max="1522" width="14.28515625" style="3" customWidth="1"/>
    <col min="1523" max="1523" width="11.28515625" style="3" customWidth="1"/>
    <col min="1524" max="1524" width="7" style="3" customWidth="1"/>
    <col min="1525" max="1525" width="8.28515625" style="3" customWidth="1"/>
    <col min="1526" max="1526" width="9.28515625" style="3" customWidth="1"/>
    <col min="1527" max="1527" width="10" style="3" customWidth="1"/>
    <col min="1528" max="1529" width="11.5703125" style="3" customWidth="1"/>
    <col min="1530" max="1530" width="0" style="3" hidden="1" customWidth="1"/>
    <col min="1531" max="1531" width="11.42578125" style="3" customWidth="1"/>
    <col min="1532" max="1532" width="9.42578125" style="3" customWidth="1"/>
    <col min="1533" max="1533" width="11" style="3" customWidth="1"/>
    <col min="1534" max="1534" width="10.28515625" style="3" customWidth="1"/>
    <col min="1535" max="1535" width="8.7109375" style="3" customWidth="1"/>
    <col min="1536" max="1536" width="8" style="3" customWidth="1"/>
    <col min="1537" max="1537" width="11.140625" style="3" customWidth="1"/>
    <col min="1538" max="1541" width="12.7109375" style="3" customWidth="1"/>
    <col min="1542" max="1542" width="49.28515625" style="3" customWidth="1"/>
    <col min="1543" max="1761" width="11.42578125" style="3"/>
    <col min="1762" max="1762" width="10.85546875" style="3" customWidth="1"/>
    <col min="1763" max="1763" width="13.42578125" style="3" customWidth="1"/>
    <col min="1764" max="1764" width="19.28515625" style="3" customWidth="1"/>
    <col min="1765" max="1773" width="12.7109375" style="3" customWidth="1"/>
    <col min="1774" max="1774" width="27.42578125" style="3" customWidth="1"/>
    <col min="1775" max="1775" width="5.7109375" style="3" customWidth="1"/>
    <col min="1776" max="1776" width="6.5703125" style="3" customWidth="1"/>
    <col min="1777" max="1777" width="13.7109375" style="3" customWidth="1"/>
    <col min="1778" max="1778" width="14.28515625" style="3" customWidth="1"/>
    <col min="1779" max="1779" width="11.28515625" style="3" customWidth="1"/>
    <col min="1780" max="1780" width="7" style="3" customWidth="1"/>
    <col min="1781" max="1781" width="8.28515625" style="3" customWidth="1"/>
    <col min="1782" max="1782" width="9.28515625" style="3" customWidth="1"/>
    <col min="1783" max="1783" width="10" style="3" customWidth="1"/>
    <col min="1784" max="1785" width="11.5703125" style="3" customWidth="1"/>
    <col min="1786" max="1786" width="0" style="3" hidden="1" customWidth="1"/>
    <col min="1787" max="1787" width="11.42578125" style="3" customWidth="1"/>
    <col min="1788" max="1788" width="9.42578125" style="3" customWidth="1"/>
    <col min="1789" max="1789" width="11" style="3" customWidth="1"/>
    <col min="1790" max="1790" width="10.28515625" style="3" customWidth="1"/>
    <col min="1791" max="1791" width="8.7109375" style="3" customWidth="1"/>
    <col min="1792" max="1792" width="8" style="3" customWidth="1"/>
    <col min="1793" max="1793" width="11.140625" style="3" customWidth="1"/>
    <col min="1794" max="1797" width="12.7109375" style="3" customWidth="1"/>
    <col min="1798" max="1798" width="49.28515625" style="3" customWidth="1"/>
    <col min="1799" max="2017" width="11.42578125" style="3"/>
    <col min="2018" max="2018" width="10.85546875" style="3" customWidth="1"/>
    <col min="2019" max="2019" width="13.42578125" style="3" customWidth="1"/>
    <col min="2020" max="2020" width="19.28515625" style="3" customWidth="1"/>
    <col min="2021" max="2029" width="12.7109375" style="3" customWidth="1"/>
    <col min="2030" max="2030" width="27.42578125" style="3" customWidth="1"/>
    <col min="2031" max="2031" width="5.7109375" style="3" customWidth="1"/>
    <col min="2032" max="2032" width="6.5703125" style="3" customWidth="1"/>
    <col min="2033" max="2033" width="13.7109375" style="3" customWidth="1"/>
    <col min="2034" max="2034" width="14.28515625" style="3" customWidth="1"/>
    <col min="2035" max="2035" width="11.28515625" style="3" customWidth="1"/>
    <col min="2036" max="2036" width="7" style="3" customWidth="1"/>
    <col min="2037" max="2037" width="8.28515625" style="3" customWidth="1"/>
    <col min="2038" max="2038" width="9.28515625" style="3" customWidth="1"/>
    <col min="2039" max="2039" width="10" style="3" customWidth="1"/>
    <col min="2040" max="2041" width="11.5703125" style="3" customWidth="1"/>
    <col min="2042" max="2042" width="0" style="3" hidden="1" customWidth="1"/>
    <col min="2043" max="2043" width="11.42578125" style="3" customWidth="1"/>
    <col min="2044" max="2044" width="9.42578125" style="3" customWidth="1"/>
    <col min="2045" max="2045" width="11" style="3" customWidth="1"/>
    <col min="2046" max="2046" width="10.28515625" style="3" customWidth="1"/>
    <col min="2047" max="2047" width="8.7109375" style="3" customWidth="1"/>
    <col min="2048" max="2048" width="8" style="3" customWidth="1"/>
    <col min="2049" max="2049" width="11.140625" style="3" customWidth="1"/>
    <col min="2050" max="2053" width="12.7109375" style="3" customWidth="1"/>
    <col min="2054" max="2054" width="49.28515625" style="3" customWidth="1"/>
    <col min="2055" max="2273" width="11.42578125" style="3"/>
    <col min="2274" max="2274" width="10.85546875" style="3" customWidth="1"/>
    <col min="2275" max="2275" width="13.42578125" style="3" customWidth="1"/>
    <col min="2276" max="2276" width="19.28515625" style="3" customWidth="1"/>
    <col min="2277" max="2285" width="12.7109375" style="3" customWidth="1"/>
    <col min="2286" max="2286" width="27.42578125" style="3" customWidth="1"/>
    <col min="2287" max="2287" width="5.7109375" style="3" customWidth="1"/>
    <col min="2288" max="2288" width="6.5703125" style="3" customWidth="1"/>
    <col min="2289" max="2289" width="13.7109375" style="3" customWidth="1"/>
    <col min="2290" max="2290" width="14.28515625" style="3" customWidth="1"/>
    <col min="2291" max="2291" width="11.28515625" style="3" customWidth="1"/>
    <col min="2292" max="2292" width="7" style="3" customWidth="1"/>
    <col min="2293" max="2293" width="8.28515625" style="3" customWidth="1"/>
    <col min="2294" max="2294" width="9.28515625" style="3" customWidth="1"/>
    <col min="2295" max="2295" width="10" style="3" customWidth="1"/>
    <col min="2296" max="2297" width="11.5703125" style="3" customWidth="1"/>
    <col min="2298" max="2298" width="0" style="3" hidden="1" customWidth="1"/>
    <col min="2299" max="2299" width="11.42578125" style="3" customWidth="1"/>
    <col min="2300" max="2300" width="9.42578125" style="3" customWidth="1"/>
    <col min="2301" max="2301" width="11" style="3" customWidth="1"/>
    <col min="2302" max="2302" width="10.28515625" style="3" customWidth="1"/>
    <col min="2303" max="2303" width="8.7109375" style="3" customWidth="1"/>
    <col min="2304" max="2304" width="8" style="3" customWidth="1"/>
    <col min="2305" max="2305" width="11.140625" style="3" customWidth="1"/>
    <col min="2306" max="2309" width="12.7109375" style="3" customWidth="1"/>
    <col min="2310" max="2310" width="49.28515625" style="3" customWidth="1"/>
    <col min="2311" max="2529" width="11.42578125" style="3"/>
    <col min="2530" max="2530" width="10.85546875" style="3" customWidth="1"/>
    <col min="2531" max="2531" width="13.42578125" style="3" customWidth="1"/>
    <col min="2532" max="2532" width="19.28515625" style="3" customWidth="1"/>
    <col min="2533" max="2541" width="12.7109375" style="3" customWidth="1"/>
    <col min="2542" max="2542" width="27.42578125" style="3" customWidth="1"/>
    <col min="2543" max="2543" width="5.7109375" style="3" customWidth="1"/>
    <col min="2544" max="2544" width="6.5703125" style="3" customWidth="1"/>
    <col min="2545" max="2545" width="13.7109375" style="3" customWidth="1"/>
    <col min="2546" max="2546" width="14.28515625" style="3" customWidth="1"/>
    <col min="2547" max="2547" width="11.28515625" style="3" customWidth="1"/>
    <col min="2548" max="2548" width="7" style="3" customWidth="1"/>
    <col min="2549" max="2549" width="8.28515625" style="3" customWidth="1"/>
    <col min="2550" max="2550" width="9.28515625" style="3" customWidth="1"/>
    <col min="2551" max="2551" width="10" style="3" customWidth="1"/>
    <col min="2552" max="2553" width="11.5703125" style="3" customWidth="1"/>
    <col min="2554" max="2554" width="0" style="3" hidden="1" customWidth="1"/>
    <col min="2555" max="2555" width="11.42578125" style="3" customWidth="1"/>
    <col min="2556" max="2556" width="9.42578125" style="3" customWidth="1"/>
    <col min="2557" max="2557" width="11" style="3" customWidth="1"/>
    <col min="2558" max="2558" width="10.28515625" style="3" customWidth="1"/>
    <col min="2559" max="2559" width="8.7109375" style="3" customWidth="1"/>
    <col min="2560" max="2560" width="8" style="3" customWidth="1"/>
    <col min="2561" max="2561" width="11.140625" style="3" customWidth="1"/>
    <col min="2562" max="2565" width="12.7109375" style="3" customWidth="1"/>
    <col min="2566" max="2566" width="49.28515625" style="3" customWidth="1"/>
    <col min="2567" max="2785" width="11.42578125" style="3"/>
    <col min="2786" max="2786" width="10.85546875" style="3" customWidth="1"/>
    <col min="2787" max="2787" width="13.42578125" style="3" customWidth="1"/>
    <col min="2788" max="2788" width="19.28515625" style="3" customWidth="1"/>
    <col min="2789" max="2797" width="12.7109375" style="3" customWidth="1"/>
    <col min="2798" max="2798" width="27.42578125" style="3" customWidth="1"/>
    <col min="2799" max="2799" width="5.7109375" style="3" customWidth="1"/>
    <col min="2800" max="2800" width="6.5703125" style="3" customWidth="1"/>
    <col min="2801" max="2801" width="13.7109375" style="3" customWidth="1"/>
    <col min="2802" max="2802" width="14.28515625" style="3" customWidth="1"/>
    <col min="2803" max="2803" width="11.28515625" style="3" customWidth="1"/>
    <col min="2804" max="2804" width="7" style="3" customWidth="1"/>
    <col min="2805" max="2805" width="8.28515625" style="3" customWidth="1"/>
    <col min="2806" max="2806" width="9.28515625" style="3" customWidth="1"/>
    <col min="2807" max="2807" width="10" style="3" customWidth="1"/>
    <col min="2808" max="2809" width="11.5703125" style="3" customWidth="1"/>
    <col min="2810" max="2810" width="0" style="3" hidden="1" customWidth="1"/>
    <col min="2811" max="2811" width="11.42578125" style="3" customWidth="1"/>
    <col min="2812" max="2812" width="9.42578125" style="3" customWidth="1"/>
    <col min="2813" max="2813" width="11" style="3" customWidth="1"/>
    <col min="2814" max="2814" width="10.28515625" style="3" customWidth="1"/>
    <col min="2815" max="2815" width="8.7109375" style="3" customWidth="1"/>
    <col min="2816" max="2816" width="8" style="3" customWidth="1"/>
    <col min="2817" max="2817" width="11.140625" style="3" customWidth="1"/>
    <col min="2818" max="2821" width="12.7109375" style="3" customWidth="1"/>
    <col min="2822" max="2822" width="49.28515625" style="3" customWidth="1"/>
    <col min="2823" max="3041" width="11.42578125" style="3"/>
    <col min="3042" max="3042" width="10.85546875" style="3" customWidth="1"/>
    <col min="3043" max="3043" width="13.42578125" style="3" customWidth="1"/>
    <col min="3044" max="3044" width="19.28515625" style="3" customWidth="1"/>
    <col min="3045" max="3053" width="12.7109375" style="3" customWidth="1"/>
    <col min="3054" max="3054" width="27.42578125" style="3" customWidth="1"/>
    <col min="3055" max="3055" width="5.7109375" style="3" customWidth="1"/>
    <col min="3056" max="3056" width="6.5703125" style="3" customWidth="1"/>
    <col min="3057" max="3057" width="13.7109375" style="3" customWidth="1"/>
    <col min="3058" max="3058" width="14.28515625" style="3" customWidth="1"/>
    <col min="3059" max="3059" width="11.28515625" style="3" customWidth="1"/>
    <col min="3060" max="3060" width="7" style="3" customWidth="1"/>
    <col min="3061" max="3061" width="8.28515625" style="3" customWidth="1"/>
    <col min="3062" max="3062" width="9.28515625" style="3" customWidth="1"/>
    <col min="3063" max="3063" width="10" style="3" customWidth="1"/>
    <col min="3064" max="3065" width="11.5703125" style="3" customWidth="1"/>
    <col min="3066" max="3066" width="0" style="3" hidden="1" customWidth="1"/>
    <col min="3067" max="3067" width="11.42578125" style="3" customWidth="1"/>
    <col min="3068" max="3068" width="9.42578125" style="3" customWidth="1"/>
    <col min="3069" max="3069" width="11" style="3" customWidth="1"/>
    <col min="3070" max="3070" width="10.28515625" style="3" customWidth="1"/>
    <col min="3071" max="3071" width="8.7109375" style="3" customWidth="1"/>
    <col min="3072" max="3072" width="8" style="3" customWidth="1"/>
    <col min="3073" max="3073" width="11.140625" style="3" customWidth="1"/>
    <col min="3074" max="3077" width="12.7109375" style="3" customWidth="1"/>
    <col min="3078" max="3078" width="49.28515625" style="3" customWidth="1"/>
    <col min="3079" max="3297" width="11.42578125" style="3"/>
    <col min="3298" max="3298" width="10.85546875" style="3" customWidth="1"/>
    <col min="3299" max="3299" width="13.42578125" style="3" customWidth="1"/>
    <col min="3300" max="3300" width="19.28515625" style="3" customWidth="1"/>
    <col min="3301" max="3309" width="12.7109375" style="3" customWidth="1"/>
    <col min="3310" max="3310" width="27.42578125" style="3" customWidth="1"/>
    <col min="3311" max="3311" width="5.7109375" style="3" customWidth="1"/>
    <col min="3312" max="3312" width="6.5703125" style="3" customWidth="1"/>
    <col min="3313" max="3313" width="13.7109375" style="3" customWidth="1"/>
    <col min="3314" max="3314" width="14.28515625" style="3" customWidth="1"/>
    <col min="3315" max="3315" width="11.28515625" style="3" customWidth="1"/>
    <col min="3316" max="3316" width="7" style="3" customWidth="1"/>
    <col min="3317" max="3317" width="8.28515625" style="3" customWidth="1"/>
    <col min="3318" max="3318" width="9.28515625" style="3" customWidth="1"/>
    <col min="3319" max="3319" width="10" style="3" customWidth="1"/>
    <col min="3320" max="3321" width="11.5703125" style="3" customWidth="1"/>
    <col min="3322" max="3322" width="0" style="3" hidden="1" customWidth="1"/>
    <col min="3323" max="3323" width="11.42578125" style="3" customWidth="1"/>
    <col min="3324" max="3324" width="9.42578125" style="3" customWidth="1"/>
    <col min="3325" max="3325" width="11" style="3" customWidth="1"/>
    <col min="3326" max="3326" width="10.28515625" style="3" customWidth="1"/>
    <col min="3327" max="3327" width="8.7109375" style="3" customWidth="1"/>
    <col min="3328" max="3328" width="8" style="3" customWidth="1"/>
    <col min="3329" max="3329" width="11.140625" style="3" customWidth="1"/>
    <col min="3330" max="3333" width="12.7109375" style="3" customWidth="1"/>
    <col min="3334" max="3334" width="49.28515625" style="3" customWidth="1"/>
    <col min="3335" max="3553" width="11.42578125" style="3"/>
    <col min="3554" max="3554" width="10.85546875" style="3" customWidth="1"/>
    <col min="3555" max="3555" width="13.42578125" style="3" customWidth="1"/>
    <col min="3556" max="3556" width="19.28515625" style="3" customWidth="1"/>
    <col min="3557" max="3565" width="12.7109375" style="3" customWidth="1"/>
    <col min="3566" max="3566" width="27.42578125" style="3" customWidth="1"/>
    <col min="3567" max="3567" width="5.7109375" style="3" customWidth="1"/>
    <col min="3568" max="3568" width="6.5703125" style="3" customWidth="1"/>
    <col min="3569" max="3569" width="13.7109375" style="3" customWidth="1"/>
    <col min="3570" max="3570" width="14.28515625" style="3" customWidth="1"/>
    <col min="3571" max="3571" width="11.28515625" style="3" customWidth="1"/>
    <col min="3572" max="3572" width="7" style="3" customWidth="1"/>
    <col min="3573" max="3573" width="8.28515625" style="3" customWidth="1"/>
    <col min="3574" max="3574" width="9.28515625" style="3" customWidth="1"/>
    <col min="3575" max="3575" width="10" style="3" customWidth="1"/>
    <col min="3576" max="3577" width="11.5703125" style="3" customWidth="1"/>
    <col min="3578" max="3578" width="0" style="3" hidden="1" customWidth="1"/>
    <col min="3579" max="3579" width="11.42578125" style="3" customWidth="1"/>
    <col min="3580" max="3580" width="9.42578125" style="3" customWidth="1"/>
    <col min="3581" max="3581" width="11" style="3" customWidth="1"/>
    <col min="3582" max="3582" width="10.28515625" style="3" customWidth="1"/>
    <col min="3583" max="3583" width="8.7109375" style="3" customWidth="1"/>
    <col min="3584" max="3584" width="8" style="3" customWidth="1"/>
    <col min="3585" max="3585" width="11.140625" style="3" customWidth="1"/>
    <col min="3586" max="3589" width="12.7109375" style="3" customWidth="1"/>
    <col min="3590" max="3590" width="49.28515625" style="3" customWidth="1"/>
    <col min="3591" max="3809" width="11.42578125" style="3"/>
    <col min="3810" max="3810" width="10.85546875" style="3" customWidth="1"/>
    <col min="3811" max="3811" width="13.42578125" style="3" customWidth="1"/>
    <col min="3812" max="3812" width="19.28515625" style="3" customWidth="1"/>
    <col min="3813" max="3821" width="12.7109375" style="3" customWidth="1"/>
    <col min="3822" max="3822" width="27.42578125" style="3" customWidth="1"/>
    <col min="3823" max="3823" width="5.7109375" style="3" customWidth="1"/>
    <col min="3824" max="3824" width="6.5703125" style="3" customWidth="1"/>
    <col min="3825" max="3825" width="13.7109375" style="3" customWidth="1"/>
    <col min="3826" max="3826" width="14.28515625" style="3" customWidth="1"/>
    <col min="3827" max="3827" width="11.28515625" style="3" customWidth="1"/>
    <col min="3828" max="3828" width="7" style="3" customWidth="1"/>
    <col min="3829" max="3829" width="8.28515625" style="3" customWidth="1"/>
    <col min="3830" max="3830" width="9.28515625" style="3" customWidth="1"/>
    <col min="3831" max="3831" width="10" style="3" customWidth="1"/>
    <col min="3832" max="3833" width="11.5703125" style="3" customWidth="1"/>
    <col min="3834" max="3834" width="0" style="3" hidden="1" customWidth="1"/>
    <col min="3835" max="3835" width="11.42578125" style="3" customWidth="1"/>
    <col min="3836" max="3836" width="9.42578125" style="3" customWidth="1"/>
    <col min="3837" max="3837" width="11" style="3" customWidth="1"/>
    <col min="3838" max="3838" width="10.28515625" style="3" customWidth="1"/>
    <col min="3839" max="3839" width="8.7109375" style="3" customWidth="1"/>
    <col min="3840" max="3840" width="8" style="3" customWidth="1"/>
    <col min="3841" max="3841" width="11.140625" style="3" customWidth="1"/>
    <col min="3842" max="3845" width="12.7109375" style="3" customWidth="1"/>
    <col min="3846" max="3846" width="49.28515625" style="3" customWidth="1"/>
    <col min="3847" max="4065" width="11.42578125" style="3"/>
    <col min="4066" max="4066" width="10.85546875" style="3" customWidth="1"/>
    <col min="4067" max="4067" width="13.42578125" style="3" customWidth="1"/>
    <col min="4068" max="4068" width="19.28515625" style="3" customWidth="1"/>
    <col min="4069" max="4077" width="12.7109375" style="3" customWidth="1"/>
    <col min="4078" max="4078" width="27.42578125" style="3" customWidth="1"/>
    <col min="4079" max="4079" width="5.7109375" style="3" customWidth="1"/>
    <col min="4080" max="4080" width="6.5703125" style="3" customWidth="1"/>
    <col min="4081" max="4081" width="13.7109375" style="3" customWidth="1"/>
    <col min="4082" max="4082" width="14.28515625" style="3" customWidth="1"/>
    <col min="4083" max="4083" width="11.28515625" style="3" customWidth="1"/>
    <col min="4084" max="4084" width="7" style="3" customWidth="1"/>
    <col min="4085" max="4085" width="8.28515625" style="3" customWidth="1"/>
    <col min="4086" max="4086" width="9.28515625" style="3" customWidth="1"/>
    <col min="4087" max="4087" width="10" style="3" customWidth="1"/>
    <col min="4088" max="4089" width="11.5703125" style="3" customWidth="1"/>
    <col min="4090" max="4090" width="0" style="3" hidden="1" customWidth="1"/>
    <col min="4091" max="4091" width="11.42578125" style="3" customWidth="1"/>
    <col min="4092" max="4092" width="9.42578125" style="3" customWidth="1"/>
    <col min="4093" max="4093" width="11" style="3" customWidth="1"/>
    <col min="4094" max="4094" width="10.28515625" style="3" customWidth="1"/>
    <col min="4095" max="4095" width="8.7109375" style="3" customWidth="1"/>
    <col min="4096" max="4096" width="8" style="3" customWidth="1"/>
    <col min="4097" max="4097" width="11.140625" style="3" customWidth="1"/>
    <col min="4098" max="4101" width="12.7109375" style="3" customWidth="1"/>
    <col min="4102" max="4102" width="49.28515625" style="3" customWidth="1"/>
    <col min="4103" max="4321" width="11.42578125" style="3"/>
    <col min="4322" max="4322" width="10.85546875" style="3" customWidth="1"/>
    <col min="4323" max="4323" width="13.42578125" style="3" customWidth="1"/>
    <col min="4324" max="4324" width="19.28515625" style="3" customWidth="1"/>
    <col min="4325" max="4333" width="12.7109375" style="3" customWidth="1"/>
    <col min="4334" max="4334" width="27.42578125" style="3" customWidth="1"/>
    <col min="4335" max="4335" width="5.7109375" style="3" customWidth="1"/>
    <col min="4336" max="4336" width="6.5703125" style="3" customWidth="1"/>
    <col min="4337" max="4337" width="13.7109375" style="3" customWidth="1"/>
    <col min="4338" max="4338" width="14.28515625" style="3" customWidth="1"/>
    <col min="4339" max="4339" width="11.28515625" style="3" customWidth="1"/>
    <col min="4340" max="4340" width="7" style="3" customWidth="1"/>
    <col min="4341" max="4341" width="8.28515625" style="3" customWidth="1"/>
    <col min="4342" max="4342" width="9.28515625" style="3" customWidth="1"/>
    <col min="4343" max="4343" width="10" style="3" customWidth="1"/>
    <col min="4344" max="4345" width="11.5703125" style="3" customWidth="1"/>
    <col min="4346" max="4346" width="0" style="3" hidden="1" customWidth="1"/>
    <col min="4347" max="4347" width="11.42578125" style="3" customWidth="1"/>
    <col min="4348" max="4348" width="9.42578125" style="3" customWidth="1"/>
    <col min="4349" max="4349" width="11" style="3" customWidth="1"/>
    <col min="4350" max="4350" width="10.28515625" style="3" customWidth="1"/>
    <col min="4351" max="4351" width="8.7109375" style="3" customWidth="1"/>
    <col min="4352" max="4352" width="8" style="3" customWidth="1"/>
    <col min="4353" max="4353" width="11.140625" style="3" customWidth="1"/>
    <col min="4354" max="4357" width="12.7109375" style="3" customWidth="1"/>
    <col min="4358" max="4358" width="49.28515625" style="3" customWidth="1"/>
    <col min="4359" max="4577" width="11.42578125" style="3"/>
    <col min="4578" max="4578" width="10.85546875" style="3" customWidth="1"/>
    <col min="4579" max="4579" width="13.42578125" style="3" customWidth="1"/>
    <col min="4580" max="4580" width="19.28515625" style="3" customWidth="1"/>
    <col min="4581" max="4589" width="12.7109375" style="3" customWidth="1"/>
    <col min="4590" max="4590" width="27.42578125" style="3" customWidth="1"/>
    <col min="4591" max="4591" width="5.7109375" style="3" customWidth="1"/>
    <col min="4592" max="4592" width="6.5703125" style="3" customWidth="1"/>
    <col min="4593" max="4593" width="13.7109375" style="3" customWidth="1"/>
    <col min="4594" max="4594" width="14.28515625" style="3" customWidth="1"/>
    <col min="4595" max="4595" width="11.28515625" style="3" customWidth="1"/>
    <col min="4596" max="4596" width="7" style="3" customWidth="1"/>
    <col min="4597" max="4597" width="8.28515625" style="3" customWidth="1"/>
    <col min="4598" max="4598" width="9.28515625" style="3" customWidth="1"/>
    <col min="4599" max="4599" width="10" style="3" customWidth="1"/>
    <col min="4600" max="4601" width="11.5703125" style="3" customWidth="1"/>
    <col min="4602" max="4602" width="0" style="3" hidden="1" customWidth="1"/>
    <col min="4603" max="4603" width="11.42578125" style="3" customWidth="1"/>
    <col min="4604" max="4604" width="9.42578125" style="3" customWidth="1"/>
    <col min="4605" max="4605" width="11" style="3" customWidth="1"/>
    <col min="4606" max="4606" width="10.28515625" style="3" customWidth="1"/>
    <col min="4607" max="4607" width="8.7109375" style="3" customWidth="1"/>
    <col min="4608" max="4608" width="8" style="3" customWidth="1"/>
    <col min="4609" max="4609" width="11.140625" style="3" customWidth="1"/>
    <col min="4610" max="4613" width="12.7109375" style="3" customWidth="1"/>
    <col min="4614" max="4614" width="49.28515625" style="3" customWidth="1"/>
    <col min="4615" max="4833" width="11.42578125" style="3"/>
    <col min="4834" max="4834" width="10.85546875" style="3" customWidth="1"/>
    <col min="4835" max="4835" width="13.42578125" style="3" customWidth="1"/>
    <col min="4836" max="4836" width="19.28515625" style="3" customWidth="1"/>
    <col min="4837" max="4845" width="12.7109375" style="3" customWidth="1"/>
    <col min="4846" max="4846" width="27.42578125" style="3" customWidth="1"/>
    <col min="4847" max="4847" width="5.7109375" style="3" customWidth="1"/>
    <col min="4848" max="4848" width="6.5703125" style="3" customWidth="1"/>
    <col min="4849" max="4849" width="13.7109375" style="3" customWidth="1"/>
    <col min="4850" max="4850" width="14.28515625" style="3" customWidth="1"/>
    <col min="4851" max="4851" width="11.28515625" style="3" customWidth="1"/>
    <col min="4852" max="4852" width="7" style="3" customWidth="1"/>
    <col min="4853" max="4853" width="8.28515625" style="3" customWidth="1"/>
    <col min="4854" max="4854" width="9.28515625" style="3" customWidth="1"/>
    <col min="4855" max="4855" width="10" style="3" customWidth="1"/>
    <col min="4856" max="4857" width="11.5703125" style="3" customWidth="1"/>
    <col min="4858" max="4858" width="0" style="3" hidden="1" customWidth="1"/>
    <col min="4859" max="4859" width="11.42578125" style="3" customWidth="1"/>
    <col min="4860" max="4860" width="9.42578125" style="3" customWidth="1"/>
    <col min="4861" max="4861" width="11" style="3" customWidth="1"/>
    <col min="4862" max="4862" width="10.28515625" style="3" customWidth="1"/>
    <col min="4863" max="4863" width="8.7109375" style="3" customWidth="1"/>
    <col min="4864" max="4864" width="8" style="3" customWidth="1"/>
    <col min="4865" max="4865" width="11.140625" style="3" customWidth="1"/>
    <col min="4866" max="4869" width="12.7109375" style="3" customWidth="1"/>
    <col min="4870" max="4870" width="49.28515625" style="3" customWidth="1"/>
    <col min="4871" max="5089" width="11.42578125" style="3"/>
    <col min="5090" max="5090" width="10.85546875" style="3" customWidth="1"/>
    <col min="5091" max="5091" width="13.42578125" style="3" customWidth="1"/>
    <col min="5092" max="5092" width="19.28515625" style="3" customWidth="1"/>
    <col min="5093" max="5101" width="12.7109375" style="3" customWidth="1"/>
    <col min="5102" max="5102" width="27.42578125" style="3" customWidth="1"/>
    <col min="5103" max="5103" width="5.7109375" style="3" customWidth="1"/>
    <col min="5104" max="5104" width="6.5703125" style="3" customWidth="1"/>
    <col min="5105" max="5105" width="13.7109375" style="3" customWidth="1"/>
    <col min="5106" max="5106" width="14.28515625" style="3" customWidth="1"/>
    <col min="5107" max="5107" width="11.28515625" style="3" customWidth="1"/>
    <col min="5108" max="5108" width="7" style="3" customWidth="1"/>
    <col min="5109" max="5109" width="8.28515625" style="3" customWidth="1"/>
    <col min="5110" max="5110" width="9.28515625" style="3" customWidth="1"/>
    <col min="5111" max="5111" width="10" style="3" customWidth="1"/>
    <col min="5112" max="5113" width="11.5703125" style="3" customWidth="1"/>
    <col min="5114" max="5114" width="0" style="3" hidden="1" customWidth="1"/>
    <col min="5115" max="5115" width="11.42578125" style="3" customWidth="1"/>
    <col min="5116" max="5116" width="9.42578125" style="3" customWidth="1"/>
    <col min="5117" max="5117" width="11" style="3" customWidth="1"/>
    <col min="5118" max="5118" width="10.28515625" style="3" customWidth="1"/>
    <col min="5119" max="5119" width="8.7109375" style="3" customWidth="1"/>
    <col min="5120" max="5120" width="8" style="3" customWidth="1"/>
    <col min="5121" max="5121" width="11.140625" style="3" customWidth="1"/>
    <col min="5122" max="5125" width="12.7109375" style="3" customWidth="1"/>
    <col min="5126" max="5126" width="49.28515625" style="3" customWidth="1"/>
    <col min="5127" max="5345" width="11.42578125" style="3"/>
    <col min="5346" max="5346" width="10.85546875" style="3" customWidth="1"/>
    <col min="5347" max="5347" width="13.42578125" style="3" customWidth="1"/>
    <col min="5348" max="5348" width="19.28515625" style="3" customWidth="1"/>
    <col min="5349" max="5357" width="12.7109375" style="3" customWidth="1"/>
    <col min="5358" max="5358" width="27.42578125" style="3" customWidth="1"/>
    <col min="5359" max="5359" width="5.7109375" style="3" customWidth="1"/>
    <col min="5360" max="5360" width="6.5703125" style="3" customWidth="1"/>
    <col min="5361" max="5361" width="13.7109375" style="3" customWidth="1"/>
    <col min="5362" max="5362" width="14.28515625" style="3" customWidth="1"/>
    <col min="5363" max="5363" width="11.28515625" style="3" customWidth="1"/>
    <col min="5364" max="5364" width="7" style="3" customWidth="1"/>
    <col min="5365" max="5365" width="8.28515625" style="3" customWidth="1"/>
    <col min="5366" max="5366" width="9.28515625" style="3" customWidth="1"/>
    <col min="5367" max="5367" width="10" style="3" customWidth="1"/>
    <col min="5368" max="5369" width="11.5703125" style="3" customWidth="1"/>
    <col min="5370" max="5370" width="0" style="3" hidden="1" customWidth="1"/>
    <col min="5371" max="5371" width="11.42578125" style="3" customWidth="1"/>
    <col min="5372" max="5372" width="9.42578125" style="3" customWidth="1"/>
    <col min="5373" max="5373" width="11" style="3" customWidth="1"/>
    <col min="5374" max="5374" width="10.28515625" style="3" customWidth="1"/>
    <col min="5375" max="5375" width="8.7109375" style="3" customWidth="1"/>
    <col min="5376" max="5376" width="8" style="3" customWidth="1"/>
    <col min="5377" max="5377" width="11.140625" style="3" customWidth="1"/>
    <col min="5378" max="5381" width="12.7109375" style="3" customWidth="1"/>
    <col min="5382" max="5382" width="49.28515625" style="3" customWidth="1"/>
    <col min="5383" max="5601" width="11.42578125" style="3"/>
    <col min="5602" max="5602" width="10.85546875" style="3" customWidth="1"/>
    <col min="5603" max="5603" width="13.42578125" style="3" customWidth="1"/>
    <col min="5604" max="5604" width="19.28515625" style="3" customWidth="1"/>
    <col min="5605" max="5613" width="12.7109375" style="3" customWidth="1"/>
    <col min="5614" max="5614" width="27.42578125" style="3" customWidth="1"/>
    <col min="5615" max="5615" width="5.7109375" style="3" customWidth="1"/>
    <col min="5616" max="5616" width="6.5703125" style="3" customWidth="1"/>
    <col min="5617" max="5617" width="13.7109375" style="3" customWidth="1"/>
    <col min="5618" max="5618" width="14.28515625" style="3" customWidth="1"/>
    <col min="5619" max="5619" width="11.28515625" style="3" customWidth="1"/>
    <col min="5620" max="5620" width="7" style="3" customWidth="1"/>
    <col min="5621" max="5621" width="8.28515625" style="3" customWidth="1"/>
    <col min="5622" max="5622" width="9.28515625" style="3" customWidth="1"/>
    <col min="5623" max="5623" width="10" style="3" customWidth="1"/>
    <col min="5624" max="5625" width="11.5703125" style="3" customWidth="1"/>
    <col min="5626" max="5626" width="0" style="3" hidden="1" customWidth="1"/>
    <col min="5627" max="5627" width="11.42578125" style="3" customWidth="1"/>
    <col min="5628" max="5628" width="9.42578125" style="3" customWidth="1"/>
    <col min="5629" max="5629" width="11" style="3" customWidth="1"/>
    <col min="5630" max="5630" width="10.28515625" style="3" customWidth="1"/>
    <col min="5631" max="5631" width="8.7109375" style="3" customWidth="1"/>
    <col min="5632" max="5632" width="8" style="3" customWidth="1"/>
    <col min="5633" max="5633" width="11.140625" style="3" customWidth="1"/>
    <col min="5634" max="5637" width="12.7109375" style="3" customWidth="1"/>
    <col min="5638" max="5638" width="49.28515625" style="3" customWidth="1"/>
    <col min="5639" max="5857" width="11.42578125" style="3"/>
    <col min="5858" max="5858" width="10.85546875" style="3" customWidth="1"/>
    <col min="5859" max="5859" width="13.42578125" style="3" customWidth="1"/>
    <col min="5860" max="5860" width="19.28515625" style="3" customWidth="1"/>
    <col min="5861" max="5869" width="12.7109375" style="3" customWidth="1"/>
    <col min="5870" max="5870" width="27.42578125" style="3" customWidth="1"/>
    <col min="5871" max="5871" width="5.7109375" style="3" customWidth="1"/>
    <col min="5872" max="5872" width="6.5703125" style="3" customWidth="1"/>
    <col min="5873" max="5873" width="13.7109375" style="3" customWidth="1"/>
    <col min="5874" max="5874" width="14.28515625" style="3" customWidth="1"/>
    <col min="5875" max="5875" width="11.28515625" style="3" customWidth="1"/>
    <col min="5876" max="5876" width="7" style="3" customWidth="1"/>
    <col min="5877" max="5877" width="8.28515625" style="3" customWidth="1"/>
    <col min="5878" max="5878" width="9.28515625" style="3" customWidth="1"/>
    <col min="5879" max="5879" width="10" style="3" customWidth="1"/>
    <col min="5880" max="5881" width="11.5703125" style="3" customWidth="1"/>
    <col min="5882" max="5882" width="0" style="3" hidden="1" customWidth="1"/>
    <col min="5883" max="5883" width="11.42578125" style="3" customWidth="1"/>
    <col min="5884" max="5884" width="9.42578125" style="3" customWidth="1"/>
    <col min="5885" max="5885" width="11" style="3" customWidth="1"/>
    <col min="5886" max="5886" width="10.28515625" style="3" customWidth="1"/>
    <col min="5887" max="5887" width="8.7109375" style="3" customWidth="1"/>
    <col min="5888" max="5888" width="8" style="3" customWidth="1"/>
    <col min="5889" max="5889" width="11.140625" style="3" customWidth="1"/>
    <col min="5890" max="5893" width="12.7109375" style="3" customWidth="1"/>
    <col min="5894" max="5894" width="49.28515625" style="3" customWidth="1"/>
    <col min="5895" max="6113" width="11.42578125" style="3"/>
    <col min="6114" max="6114" width="10.85546875" style="3" customWidth="1"/>
    <col min="6115" max="6115" width="13.42578125" style="3" customWidth="1"/>
    <col min="6116" max="6116" width="19.28515625" style="3" customWidth="1"/>
    <col min="6117" max="6125" width="12.7109375" style="3" customWidth="1"/>
    <col min="6126" max="6126" width="27.42578125" style="3" customWidth="1"/>
    <col min="6127" max="6127" width="5.7109375" style="3" customWidth="1"/>
    <col min="6128" max="6128" width="6.5703125" style="3" customWidth="1"/>
    <col min="6129" max="6129" width="13.7109375" style="3" customWidth="1"/>
    <col min="6130" max="6130" width="14.28515625" style="3" customWidth="1"/>
    <col min="6131" max="6131" width="11.28515625" style="3" customWidth="1"/>
    <col min="6132" max="6132" width="7" style="3" customWidth="1"/>
    <col min="6133" max="6133" width="8.28515625" style="3" customWidth="1"/>
    <col min="6134" max="6134" width="9.28515625" style="3" customWidth="1"/>
    <col min="6135" max="6135" width="10" style="3" customWidth="1"/>
    <col min="6136" max="6137" width="11.5703125" style="3" customWidth="1"/>
    <col min="6138" max="6138" width="0" style="3" hidden="1" customWidth="1"/>
    <col min="6139" max="6139" width="11.42578125" style="3" customWidth="1"/>
    <col min="6140" max="6140" width="9.42578125" style="3" customWidth="1"/>
    <col min="6141" max="6141" width="11" style="3" customWidth="1"/>
    <col min="6142" max="6142" width="10.28515625" style="3" customWidth="1"/>
    <col min="6143" max="6143" width="8.7109375" style="3" customWidth="1"/>
    <col min="6144" max="6144" width="8" style="3" customWidth="1"/>
    <col min="6145" max="6145" width="11.140625" style="3" customWidth="1"/>
    <col min="6146" max="6149" width="12.7109375" style="3" customWidth="1"/>
    <col min="6150" max="6150" width="49.28515625" style="3" customWidth="1"/>
    <col min="6151" max="6369" width="11.42578125" style="3"/>
    <col min="6370" max="6370" width="10.85546875" style="3" customWidth="1"/>
    <col min="6371" max="6371" width="13.42578125" style="3" customWidth="1"/>
    <col min="6372" max="6372" width="19.28515625" style="3" customWidth="1"/>
    <col min="6373" max="6381" width="12.7109375" style="3" customWidth="1"/>
    <col min="6382" max="6382" width="27.42578125" style="3" customWidth="1"/>
    <col min="6383" max="6383" width="5.7109375" style="3" customWidth="1"/>
    <col min="6384" max="6384" width="6.5703125" style="3" customWidth="1"/>
    <col min="6385" max="6385" width="13.7109375" style="3" customWidth="1"/>
    <col min="6386" max="6386" width="14.28515625" style="3" customWidth="1"/>
    <col min="6387" max="6387" width="11.28515625" style="3" customWidth="1"/>
    <col min="6388" max="6388" width="7" style="3" customWidth="1"/>
    <col min="6389" max="6389" width="8.28515625" style="3" customWidth="1"/>
    <col min="6390" max="6390" width="9.28515625" style="3" customWidth="1"/>
    <col min="6391" max="6391" width="10" style="3" customWidth="1"/>
    <col min="6392" max="6393" width="11.5703125" style="3" customWidth="1"/>
    <col min="6394" max="6394" width="0" style="3" hidden="1" customWidth="1"/>
    <col min="6395" max="6395" width="11.42578125" style="3" customWidth="1"/>
    <col min="6396" max="6396" width="9.42578125" style="3" customWidth="1"/>
    <col min="6397" max="6397" width="11" style="3" customWidth="1"/>
    <col min="6398" max="6398" width="10.28515625" style="3" customWidth="1"/>
    <col min="6399" max="6399" width="8.7109375" style="3" customWidth="1"/>
    <col min="6400" max="6400" width="8" style="3" customWidth="1"/>
    <col min="6401" max="6401" width="11.140625" style="3" customWidth="1"/>
    <col min="6402" max="6405" width="12.7109375" style="3" customWidth="1"/>
    <col min="6406" max="6406" width="49.28515625" style="3" customWidth="1"/>
    <col min="6407" max="6625" width="11.42578125" style="3"/>
    <col min="6626" max="6626" width="10.85546875" style="3" customWidth="1"/>
    <col min="6627" max="6627" width="13.42578125" style="3" customWidth="1"/>
    <col min="6628" max="6628" width="19.28515625" style="3" customWidth="1"/>
    <col min="6629" max="6637" width="12.7109375" style="3" customWidth="1"/>
    <col min="6638" max="6638" width="27.42578125" style="3" customWidth="1"/>
    <col min="6639" max="6639" width="5.7109375" style="3" customWidth="1"/>
    <col min="6640" max="6640" width="6.5703125" style="3" customWidth="1"/>
    <col min="6641" max="6641" width="13.7109375" style="3" customWidth="1"/>
    <col min="6642" max="6642" width="14.28515625" style="3" customWidth="1"/>
    <col min="6643" max="6643" width="11.28515625" style="3" customWidth="1"/>
    <col min="6644" max="6644" width="7" style="3" customWidth="1"/>
    <col min="6645" max="6645" width="8.28515625" style="3" customWidth="1"/>
    <col min="6646" max="6646" width="9.28515625" style="3" customWidth="1"/>
    <col min="6647" max="6647" width="10" style="3" customWidth="1"/>
    <col min="6648" max="6649" width="11.5703125" style="3" customWidth="1"/>
    <col min="6650" max="6650" width="0" style="3" hidden="1" customWidth="1"/>
    <col min="6651" max="6651" width="11.42578125" style="3" customWidth="1"/>
    <col min="6652" max="6652" width="9.42578125" style="3" customWidth="1"/>
    <col min="6653" max="6653" width="11" style="3" customWidth="1"/>
    <col min="6654" max="6654" width="10.28515625" style="3" customWidth="1"/>
    <col min="6655" max="6655" width="8.7109375" style="3" customWidth="1"/>
    <col min="6656" max="6656" width="8" style="3" customWidth="1"/>
    <col min="6657" max="6657" width="11.140625" style="3" customWidth="1"/>
    <col min="6658" max="6661" width="12.7109375" style="3" customWidth="1"/>
    <col min="6662" max="6662" width="49.28515625" style="3" customWidth="1"/>
    <col min="6663" max="6881" width="11.42578125" style="3"/>
    <col min="6882" max="6882" width="10.85546875" style="3" customWidth="1"/>
    <col min="6883" max="6883" width="13.42578125" style="3" customWidth="1"/>
    <col min="6884" max="6884" width="19.28515625" style="3" customWidth="1"/>
    <col min="6885" max="6893" width="12.7109375" style="3" customWidth="1"/>
    <col min="6894" max="6894" width="27.42578125" style="3" customWidth="1"/>
    <col min="6895" max="6895" width="5.7109375" style="3" customWidth="1"/>
    <col min="6896" max="6896" width="6.5703125" style="3" customWidth="1"/>
    <col min="6897" max="6897" width="13.7109375" style="3" customWidth="1"/>
    <col min="6898" max="6898" width="14.28515625" style="3" customWidth="1"/>
    <col min="6899" max="6899" width="11.28515625" style="3" customWidth="1"/>
    <col min="6900" max="6900" width="7" style="3" customWidth="1"/>
    <col min="6901" max="6901" width="8.28515625" style="3" customWidth="1"/>
    <col min="6902" max="6902" width="9.28515625" style="3" customWidth="1"/>
    <col min="6903" max="6903" width="10" style="3" customWidth="1"/>
    <col min="6904" max="6905" width="11.5703125" style="3" customWidth="1"/>
    <col min="6906" max="6906" width="0" style="3" hidden="1" customWidth="1"/>
    <col min="6907" max="6907" width="11.42578125" style="3" customWidth="1"/>
    <col min="6908" max="6908" width="9.42578125" style="3" customWidth="1"/>
    <col min="6909" max="6909" width="11" style="3" customWidth="1"/>
    <col min="6910" max="6910" width="10.28515625" style="3" customWidth="1"/>
    <col min="6911" max="6911" width="8.7109375" style="3" customWidth="1"/>
    <col min="6912" max="6912" width="8" style="3" customWidth="1"/>
    <col min="6913" max="6913" width="11.140625" style="3" customWidth="1"/>
    <col min="6914" max="6917" width="12.7109375" style="3" customWidth="1"/>
    <col min="6918" max="6918" width="49.28515625" style="3" customWidth="1"/>
    <col min="6919" max="7137" width="11.42578125" style="3"/>
    <col min="7138" max="7138" width="10.85546875" style="3" customWidth="1"/>
    <col min="7139" max="7139" width="13.42578125" style="3" customWidth="1"/>
    <col min="7140" max="7140" width="19.28515625" style="3" customWidth="1"/>
    <col min="7141" max="7149" width="12.7109375" style="3" customWidth="1"/>
    <col min="7150" max="7150" width="27.42578125" style="3" customWidth="1"/>
    <col min="7151" max="7151" width="5.7109375" style="3" customWidth="1"/>
    <col min="7152" max="7152" width="6.5703125" style="3" customWidth="1"/>
    <col min="7153" max="7153" width="13.7109375" style="3" customWidth="1"/>
    <col min="7154" max="7154" width="14.28515625" style="3" customWidth="1"/>
    <col min="7155" max="7155" width="11.28515625" style="3" customWidth="1"/>
    <col min="7156" max="7156" width="7" style="3" customWidth="1"/>
    <col min="7157" max="7157" width="8.28515625" style="3" customWidth="1"/>
    <col min="7158" max="7158" width="9.28515625" style="3" customWidth="1"/>
    <col min="7159" max="7159" width="10" style="3" customWidth="1"/>
    <col min="7160" max="7161" width="11.5703125" style="3" customWidth="1"/>
    <col min="7162" max="7162" width="0" style="3" hidden="1" customWidth="1"/>
    <col min="7163" max="7163" width="11.42578125" style="3" customWidth="1"/>
    <col min="7164" max="7164" width="9.42578125" style="3" customWidth="1"/>
    <col min="7165" max="7165" width="11" style="3" customWidth="1"/>
    <col min="7166" max="7166" width="10.28515625" style="3" customWidth="1"/>
    <col min="7167" max="7167" width="8.7109375" style="3" customWidth="1"/>
    <col min="7168" max="7168" width="8" style="3" customWidth="1"/>
    <col min="7169" max="7169" width="11.140625" style="3" customWidth="1"/>
    <col min="7170" max="7173" width="12.7109375" style="3" customWidth="1"/>
    <col min="7174" max="7174" width="49.28515625" style="3" customWidth="1"/>
    <col min="7175" max="7393" width="11.42578125" style="3"/>
    <col min="7394" max="7394" width="10.85546875" style="3" customWidth="1"/>
    <col min="7395" max="7395" width="13.42578125" style="3" customWidth="1"/>
    <col min="7396" max="7396" width="19.28515625" style="3" customWidth="1"/>
    <col min="7397" max="7405" width="12.7109375" style="3" customWidth="1"/>
    <col min="7406" max="7406" width="27.42578125" style="3" customWidth="1"/>
    <col min="7407" max="7407" width="5.7109375" style="3" customWidth="1"/>
    <col min="7408" max="7408" width="6.5703125" style="3" customWidth="1"/>
    <col min="7409" max="7409" width="13.7109375" style="3" customWidth="1"/>
    <col min="7410" max="7410" width="14.28515625" style="3" customWidth="1"/>
    <col min="7411" max="7411" width="11.28515625" style="3" customWidth="1"/>
    <col min="7412" max="7412" width="7" style="3" customWidth="1"/>
    <col min="7413" max="7413" width="8.28515625" style="3" customWidth="1"/>
    <col min="7414" max="7414" width="9.28515625" style="3" customWidth="1"/>
    <col min="7415" max="7415" width="10" style="3" customWidth="1"/>
    <col min="7416" max="7417" width="11.5703125" style="3" customWidth="1"/>
    <col min="7418" max="7418" width="0" style="3" hidden="1" customWidth="1"/>
    <col min="7419" max="7419" width="11.42578125" style="3" customWidth="1"/>
    <col min="7420" max="7420" width="9.42578125" style="3" customWidth="1"/>
    <col min="7421" max="7421" width="11" style="3" customWidth="1"/>
    <col min="7422" max="7422" width="10.28515625" style="3" customWidth="1"/>
    <col min="7423" max="7423" width="8.7109375" style="3" customWidth="1"/>
    <col min="7424" max="7424" width="8" style="3" customWidth="1"/>
    <col min="7425" max="7425" width="11.140625" style="3" customWidth="1"/>
    <col min="7426" max="7429" width="12.7109375" style="3" customWidth="1"/>
    <col min="7430" max="7430" width="49.28515625" style="3" customWidth="1"/>
    <col min="7431" max="7649" width="11.42578125" style="3"/>
    <col min="7650" max="7650" width="10.85546875" style="3" customWidth="1"/>
    <col min="7651" max="7651" width="13.42578125" style="3" customWidth="1"/>
    <col min="7652" max="7652" width="19.28515625" style="3" customWidth="1"/>
    <col min="7653" max="7661" width="12.7109375" style="3" customWidth="1"/>
    <col min="7662" max="7662" width="27.42578125" style="3" customWidth="1"/>
    <col min="7663" max="7663" width="5.7109375" style="3" customWidth="1"/>
    <col min="7664" max="7664" width="6.5703125" style="3" customWidth="1"/>
    <col min="7665" max="7665" width="13.7109375" style="3" customWidth="1"/>
    <col min="7666" max="7666" width="14.28515625" style="3" customWidth="1"/>
    <col min="7667" max="7667" width="11.28515625" style="3" customWidth="1"/>
    <col min="7668" max="7668" width="7" style="3" customWidth="1"/>
    <col min="7669" max="7669" width="8.28515625" style="3" customWidth="1"/>
    <col min="7670" max="7670" width="9.28515625" style="3" customWidth="1"/>
    <col min="7671" max="7671" width="10" style="3" customWidth="1"/>
    <col min="7672" max="7673" width="11.5703125" style="3" customWidth="1"/>
    <col min="7674" max="7674" width="0" style="3" hidden="1" customWidth="1"/>
    <col min="7675" max="7675" width="11.42578125" style="3" customWidth="1"/>
    <col min="7676" max="7676" width="9.42578125" style="3" customWidth="1"/>
    <col min="7677" max="7677" width="11" style="3" customWidth="1"/>
    <col min="7678" max="7678" width="10.28515625" style="3" customWidth="1"/>
    <col min="7679" max="7679" width="8.7109375" style="3" customWidth="1"/>
    <col min="7680" max="7680" width="8" style="3" customWidth="1"/>
    <col min="7681" max="7681" width="11.140625" style="3" customWidth="1"/>
    <col min="7682" max="7685" width="12.7109375" style="3" customWidth="1"/>
    <col min="7686" max="7686" width="49.28515625" style="3" customWidth="1"/>
    <col min="7687" max="7905" width="11.42578125" style="3"/>
    <col min="7906" max="7906" width="10.85546875" style="3" customWidth="1"/>
    <col min="7907" max="7907" width="13.42578125" style="3" customWidth="1"/>
    <col min="7908" max="7908" width="19.28515625" style="3" customWidth="1"/>
    <col min="7909" max="7917" width="12.7109375" style="3" customWidth="1"/>
    <col min="7918" max="7918" width="27.42578125" style="3" customWidth="1"/>
    <col min="7919" max="7919" width="5.7109375" style="3" customWidth="1"/>
    <col min="7920" max="7920" width="6.5703125" style="3" customWidth="1"/>
    <col min="7921" max="7921" width="13.7109375" style="3" customWidth="1"/>
    <col min="7922" max="7922" width="14.28515625" style="3" customWidth="1"/>
    <col min="7923" max="7923" width="11.28515625" style="3" customWidth="1"/>
    <col min="7924" max="7924" width="7" style="3" customWidth="1"/>
    <col min="7925" max="7925" width="8.28515625" style="3" customWidth="1"/>
    <col min="7926" max="7926" width="9.28515625" style="3" customWidth="1"/>
    <col min="7927" max="7927" width="10" style="3" customWidth="1"/>
    <col min="7928" max="7929" width="11.5703125" style="3" customWidth="1"/>
    <col min="7930" max="7930" width="0" style="3" hidden="1" customWidth="1"/>
    <col min="7931" max="7931" width="11.42578125" style="3" customWidth="1"/>
    <col min="7932" max="7932" width="9.42578125" style="3" customWidth="1"/>
    <col min="7933" max="7933" width="11" style="3" customWidth="1"/>
    <col min="7934" max="7934" width="10.28515625" style="3" customWidth="1"/>
    <col min="7935" max="7935" width="8.7109375" style="3" customWidth="1"/>
    <col min="7936" max="7936" width="8" style="3" customWidth="1"/>
    <col min="7937" max="7937" width="11.140625" style="3" customWidth="1"/>
    <col min="7938" max="7941" width="12.7109375" style="3" customWidth="1"/>
    <col min="7942" max="7942" width="49.28515625" style="3" customWidth="1"/>
    <col min="7943" max="8161" width="11.42578125" style="3"/>
    <col min="8162" max="8162" width="10.85546875" style="3" customWidth="1"/>
    <col min="8163" max="8163" width="13.42578125" style="3" customWidth="1"/>
    <col min="8164" max="8164" width="19.28515625" style="3" customWidth="1"/>
    <col min="8165" max="8173" width="12.7109375" style="3" customWidth="1"/>
    <col min="8174" max="8174" width="27.42578125" style="3" customWidth="1"/>
    <col min="8175" max="8175" width="5.7109375" style="3" customWidth="1"/>
    <col min="8176" max="8176" width="6.5703125" style="3" customWidth="1"/>
    <col min="8177" max="8177" width="13.7109375" style="3" customWidth="1"/>
    <col min="8178" max="8178" width="14.28515625" style="3" customWidth="1"/>
    <col min="8179" max="8179" width="11.28515625" style="3" customWidth="1"/>
    <col min="8180" max="8180" width="7" style="3" customWidth="1"/>
    <col min="8181" max="8181" width="8.28515625" style="3" customWidth="1"/>
    <col min="8182" max="8182" width="9.28515625" style="3" customWidth="1"/>
    <col min="8183" max="8183" width="10" style="3" customWidth="1"/>
    <col min="8184" max="8185" width="11.5703125" style="3" customWidth="1"/>
    <col min="8186" max="8186" width="0" style="3" hidden="1" customWidth="1"/>
    <col min="8187" max="8187" width="11.42578125" style="3" customWidth="1"/>
    <col min="8188" max="8188" width="9.42578125" style="3" customWidth="1"/>
    <col min="8189" max="8189" width="11" style="3" customWidth="1"/>
    <col min="8190" max="8190" width="10.28515625" style="3" customWidth="1"/>
    <col min="8191" max="8191" width="8.7109375" style="3" customWidth="1"/>
    <col min="8192" max="8192" width="8" style="3" customWidth="1"/>
    <col min="8193" max="8193" width="11.140625" style="3" customWidth="1"/>
    <col min="8194" max="8197" width="12.7109375" style="3" customWidth="1"/>
    <col min="8198" max="8198" width="49.28515625" style="3" customWidth="1"/>
    <col min="8199" max="8417" width="11.42578125" style="3"/>
    <col min="8418" max="8418" width="10.85546875" style="3" customWidth="1"/>
    <col min="8419" max="8419" width="13.42578125" style="3" customWidth="1"/>
    <col min="8420" max="8420" width="19.28515625" style="3" customWidth="1"/>
    <col min="8421" max="8429" width="12.7109375" style="3" customWidth="1"/>
    <col min="8430" max="8430" width="27.42578125" style="3" customWidth="1"/>
    <col min="8431" max="8431" width="5.7109375" style="3" customWidth="1"/>
    <col min="8432" max="8432" width="6.5703125" style="3" customWidth="1"/>
    <col min="8433" max="8433" width="13.7109375" style="3" customWidth="1"/>
    <col min="8434" max="8434" width="14.28515625" style="3" customWidth="1"/>
    <col min="8435" max="8435" width="11.28515625" style="3" customWidth="1"/>
    <col min="8436" max="8436" width="7" style="3" customWidth="1"/>
    <col min="8437" max="8437" width="8.28515625" style="3" customWidth="1"/>
    <col min="8438" max="8438" width="9.28515625" style="3" customWidth="1"/>
    <col min="8439" max="8439" width="10" style="3" customWidth="1"/>
    <col min="8440" max="8441" width="11.5703125" style="3" customWidth="1"/>
    <col min="8442" max="8442" width="0" style="3" hidden="1" customWidth="1"/>
    <col min="8443" max="8443" width="11.42578125" style="3" customWidth="1"/>
    <col min="8444" max="8444" width="9.42578125" style="3" customWidth="1"/>
    <col min="8445" max="8445" width="11" style="3" customWidth="1"/>
    <col min="8446" max="8446" width="10.28515625" style="3" customWidth="1"/>
    <col min="8447" max="8447" width="8.7109375" style="3" customWidth="1"/>
    <col min="8448" max="8448" width="8" style="3" customWidth="1"/>
    <col min="8449" max="8449" width="11.140625" style="3" customWidth="1"/>
    <col min="8450" max="8453" width="12.7109375" style="3" customWidth="1"/>
    <col min="8454" max="8454" width="49.28515625" style="3" customWidth="1"/>
    <col min="8455" max="8673" width="11.42578125" style="3"/>
    <col min="8674" max="8674" width="10.85546875" style="3" customWidth="1"/>
    <col min="8675" max="8675" width="13.42578125" style="3" customWidth="1"/>
    <col min="8676" max="8676" width="19.28515625" style="3" customWidth="1"/>
    <col min="8677" max="8685" width="12.7109375" style="3" customWidth="1"/>
    <col min="8686" max="8686" width="27.42578125" style="3" customWidth="1"/>
    <col min="8687" max="8687" width="5.7109375" style="3" customWidth="1"/>
    <col min="8688" max="8688" width="6.5703125" style="3" customWidth="1"/>
    <col min="8689" max="8689" width="13.7109375" style="3" customWidth="1"/>
    <col min="8690" max="8690" width="14.28515625" style="3" customWidth="1"/>
    <col min="8691" max="8691" width="11.28515625" style="3" customWidth="1"/>
    <col min="8692" max="8692" width="7" style="3" customWidth="1"/>
    <col min="8693" max="8693" width="8.28515625" style="3" customWidth="1"/>
    <col min="8694" max="8694" width="9.28515625" style="3" customWidth="1"/>
    <col min="8695" max="8695" width="10" style="3" customWidth="1"/>
    <col min="8696" max="8697" width="11.5703125" style="3" customWidth="1"/>
    <col min="8698" max="8698" width="0" style="3" hidden="1" customWidth="1"/>
    <col min="8699" max="8699" width="11.42578125" style="3" customWidth="1"/>
    <col min="8700" max="8700" width="9.42578125" style="3" customWidth="1"/>
    <col min="8701" max="8701" width="11" style="3" customWidth="1"/>
    <col min="8702" max="8702" width="10.28515625" style="3" customWidth="1"/>
    <col min="8703" max="8703" width="8.7109375" style="3" customWidth="1"/>
    <col min="8704" max="8704" width="8" style="3" customWidth="1"/>
    <col min="8705" max="8705" width="11.140625" style="3" customWidth="1"/>
    <col min="8706" max="8709" width="12.7109375" style="3" customWidth="1"/>
    <col min="8710" max="8710" width="49.28515625" style="3" customWidth="1"/>
    <col min="8711" max="8929" width="11.42578125" style="3"/>
    <col min="8930" max="8930" width="10.85546875" style="3" customWidth="1"/>
    <col min="8931" max="8931" width="13.42578125" style="3" customWidth="1"/>
    <col min="8932" max="8932" width="19.28515625" style="3" customWidth="1"/>
    <col min="8933" max="8941" width="12.7109375" style="3" customWidth="1"/>
    <col min="8942" max="8942" width="27.42578125" style="3" customWidth="1"/>
    <col min="8943" max="8943" width="5.7109375" style="3" customWidth="1"/>
    <col min="8944" max="8944" width="6.5703125" style="3" customWidth="1"/>
    <col min="8945" max="8945" width="13.7109375" style="3" customWidth="1"/>
    <col min="8946" max="8946" width="14.28515625" style="3" customWidth="1"/>
    <col min="8947" max="8947" width="11.28515625" style="3" customWidth="1"/>
    <col min="8948" max="8948" width="7" style="3" customWidth="1"/>
    <col min="8949" max="8949" width="8.28515625" style="3" customWidth="1"/>
    <col min="8950" max="8950" width="9.28515625" style="3" customWidth="1"/>
    <col min="8951" max="8951" width="10" style="3" customWidth="1"/>
    <col min="8952" max="8953" width="11.5703125" style="3" customWidth="1"/>
    <col min="8954" max="8954" width="0" style="3" hidden="1" customWidth="1"/>
    <col min="8955" max="8955" width="11.42578125" style="3" customWidth="1"/>
    <col min="8956" max="8956" width="9.42578125" style="3" customWidth="1"/>
    <col min="8957" max="8957" width="11" style="3" customWidth="1"/>
    <col min="8958" max="8958" width="10.28515625" style="3" customWidth="1"/>
    <col min="8959" max="8959" width="8.7109375" style="3" customWidth="1"/>
    <col min="8960" max="8960" width="8" style="3" customWidth="1"/>
    <col min="8961" max="8961" width="11.140625" style="3" customWidth="1"/>
    <col min="8962" max="8965" width="12.7109375" style="3" customWidth="1"/>
    <col min="8966" max="8966" width="49.28515625" style="3" customWidth="1"/>
    <col min="8967" max="9185" width="11.42578125" style="3"/>
    <col min="9186" max="9186" width="10.85546875" style="3" customWidth="1"/>
    <col min="9187" max="9187" width="13.42578125" style="3" customWidth="1"/>
    <col min="9188" max="9188" width="19.28515625" style="3" customWidth="1"/>
    <col min="9189" max="9197" width="12.7109375" style="3" customWidth="1"/>
    <col min="9198" max="9198" width="27.42578125" style="3" customWidth="1"/>
    <col min="9199" max="9199" width="5.7109375" style="3" customWidth="1"/>
    <col min="9200" max="9200" width="6.5703125" style="3" customWidth="1"/>
    <col min="9201" max="9201" width="13.7109375" style="3" customWidth="1"/>
    <col min="9202" max="9202" width="14.28515625" style="3" customWidth="1"/>
    <col min="9203" max="9203" width="11.28515625" style="3" customWidth="1"/>
    <col min="9204" max="9204" width="7" style="3" customWidth="1"/>
    <col min="9205" max="9205" width="8.28515625" style="3" customWidth="1"/>
    <col min="9206" max="9206" width="9.28515625" style="3" customWidth="1"/>
    <col min="9207" max="9207" width="10" style="3" customWidth="1"/>
    <col min="9208" max="9209" width="11.5703125" style="3" customWidth="1"/>
    <col min="9210" max="9210" width="0" style="3" hidden="1" customWidth="1"/>
    <col min="9211" max="9211" width="11.42578125" style="3" customWidth="1"/>
    <col min="9212" max="9212" width="9.42578125" style="3" customWidth="1"/>
    <col min="9213" max="9213" width="11" style="3" customWidth="1"/>
    <col min="9214" max="9214" width="10.28515625" style="3" customWidth="1"/>
    <col min="9215" max="9215" width="8.7109375" style="3" customWidth="1"/>
    <col min="9216" max="9216" width="8" style="3" customWidth="1"/>
    <col min="9217" max="9217" width="11.140625" style="3" customWidth="1"/>
    <col min="9218" max="9221" width="12.7109375" style="3" customWidth="1"/>
    <col min="9222" max="9222" width="49.28515625" style="3" customWidth="1"/>
    <col min="9223" max="9441" width="11.42578125" style="3"/>
    <col min="9442" max="9442" width="10.85546875" style="3" customWidth="1"/>
    <col min="9443" max="9443" width="13.42578125" style="3" customWidth="1"/>
    <col min="9444" max="9444" width="19.28515625" style="3" customWidth="1"/>
    <col min="9445" max="9453" width="12.7109375" style="3" customWidth="1"/>
    <col min="9454" max="9454" width="27.42578125" style="3" customWidth="1"/>
    <col min="9455" max="9455" width="5.7109375" style="3" customWidth="1"/>
    <col min="9456" max="9456" width="6.5703125" style="3" customWidth="1"/>
    <col min="9457" max="9457" width="13.7109375" style="3" customWidth="1"/>
    <col min="9458" max="9458" width="14.28515625" style="3" customWidth="1"/>
    <col min="9459" max="9459" width="11.28515625" style="3" customWidth="1"/>
    <col min="9460" max="9460" width="7" style="3" customWidth="1"/>
    <col min="9461" max="9461" width="8.28515625" style="3" customWidth="1"/>
    <col min="9462" max="9462" width="9.28515625" style="3" customWidth="1"/>
    <col min="9463" max="9463" width="10" style="3" customWidth="1"/>
    <col min="9464" max="9465" width="11.5703125" style="3" customWidth="1"/>
    <col min="9466" max="9466" width="0" style="3" hidden="1" customWidth="1"/>
    <col min="9467" max="9467" width="11.42578125" style="3" customWidth="1"/>
    <col min="9468" max="9468" width="9.42578125" style="3" customWidth="1"/>
    <col min="9469" max="9469" width="11" style="3" customWidth="1"/>
    <col min="9470" max="9470" width="10.28515625" style="3" customWidth="1"/>
    <col min="9471" max="9471" width="8.7109375" style="3" customWidth="1"/>
    <col min="9472" max="9472" width="8" style="3" customWidth="1"/>
    <col min="9473" max="9473" width="11.140625" style="3" customWidth="1"/>
    <col min="9474" max="9477" width="12.7109375" style="3" customWidth="1"/>
    <col min="9478" max="9478" width="49.28515625" style="3" customWidth="1"/>
    <col min="9479" max="9697" width="11.42578125" style="3"/>
    <col min="9698" max="9698" width="10.85546875" style="3" customWidth="1"/>
    <col min="9699" max="9699" width="13.42578125" style="3" customWidth="1"/>
    <col min="9700" max="9700" width="19.28515625" style="3" customWidth="1"/>
    <col min="9701" max="9709" width="12.7109375" style="3" customWidth="1"/>
    <col min="9710" max="9710" width="27.42578125" style="3" customWidth="1"/>
    <col min="9711" max="9711" width="5.7109375" style="3" customWidth="1"/>
    <col min="9712" max="9712" width="6.5703125" style="3" customWidth="1"/>
    <col min="9713" max="9713" width="13.7109375" style="3" customWidth="1"/>
    <col min="9714" max="9714" width="14.28515625" style="3" customWidth="1"/>
    <col min="9715" max="9715" width="11.28515625" style="3" customWidth="1"/>
    <col min="9716" max="9716" width="7" style="3" customWidth="1"/>
    <col min="9717" max="9717" width="8.28515625" style="3" customWidth="1"/>
    <col min="9718" max="9718" width="9.28515625" style="3" customWidth="1"/>
    <col min="9719" max="9719" width="10" style="3" customWidth="1"/>
    <col min="9720" max="9721" width="11.5703125" style="3" customWidth="1"/>
    <col min="9722" max="9722" width="0" style="3" hidden="1" customWidth="1"/>
    <col min="9723" max="9723" width="11.42578125" style="3" customWidth="1"/>
    <col min="9724" max="9724" width="9.42578125" style="3" customWidth="1"/>
    <col min="9725" max="9725" width="11" style="3" customWidth="1"/>
    <col min="9726" max="9726" width="10.28515625" style="3" customWidth="1"/>
    <col min="9727" max="9727" width="8.7109375" style="3" customWidth="1"/>
    <col min="9728" max="9728" width="8" style="3" customWidth="1"/>
    <col min="9729" max="9729" width="11.140625" style="3" customWidth="1"/>
    <col min="9730" max="9733" width="12.7109375" style="3" customWidth="1"/>
    <col min="9734" max="9734" width="49.28515625" style="3" customWidth="1"/>
    <col min="9735" max="9953" width="11.42578125" style="3"/>
    <col min="9954" max="9954" width="10.85546875" style="3" customWidth="1"/>
    <col min="9955" max="9955" width="13.42578125" style="3" customWidth="1"/>
    <col min="9956" max="9956" width="19.28515625" style="3" customWidth="1"/>
    <col min="9957" max="9965" width="12.7109375" style="3" customWidth="1"/>
    <col min="9966" max="9966" width="27.42578125" style="3" customWidth="1"/>
    <col min="9967" max="9967" width="5.7109375" style="3" customWidth="1"/>
    <col min="9968" max="9968" width="6.5703125" style="3" customWidth="1"/>
    <col min="9969" max="9969" width="13.7109375" style="3" customWidth="1"/>
    <col min="9970" max="9970" width="14.28515625" style="3" customWidth="1"/>
    <col min="9971" max="9971" width="11.28515625" style="3" customWidth="1"/>
    <col min="9972" max="9972" width="7" style="3" customWidth="1"/>
    <col min="9973" max="9973" width="8.28515625" style="3" customWidth="1"/>
    <col min="9974" max="9974" width="9.28515625" style="3" customWidth="1"/>
    <col min="9975" max="9975" width="10" style="3" customWidth="1"/>
    <col min="9976" max="9977" width="11.5703125" style="3" customWidth="1"/>
    <col min="9978" max="9978" width="0" style="3" hidden="1" customWidth="1"/>
    <col min="9979" max="9979" width="11.42578125" style="3" customWidth="1"/>
    <col min="9980" max="9980" width="9.42578125" style="3" customWidth="1"/>
    <col min="9981" max="9981" width="11" style="3" customWidth="1"/>
    <col min="9982" max="9982" width="10.28515625" style="3" customWidth="1"/>
    <col min="9983" max="9983" width="8.7109375" style="3" customWidth="1"/>
    <col min="9984" max="9984" width="8" style="3" customWidth="1"/>
    <col min="9985" max="9985" width="11.140625" style="3" customWidth="1"/>
    <col min="9986" max="9989" width="12.7109375" style="3" customWidth="1"/>
    <col min="9990" max="9990" width="49.28515625" style="3" customWidth="1"/>
    <col min="9991" max="10209" width="11.42578125" style="3"/>
    <col min="10210" max="10210" width="10.85546875" style="3" customWidth="1"/>
    <col min="10211" max="10211" width="13.42578125" style="3" customWidth="1"/>
    <col min="10212" max="10212" width="19.28515625" style="3" customWidth="1"/>
    <col min="10213" max="10221" width="12.7109375" style="3" customWidth="1"/>
    <col min="10222" max="10222" width="27.42578125" style="3" customWidth="1"/>
    <col min="10223" max="10223" width="5.7109375" style="3" customWidth="1"/>
    <col min="10224" max="10224" width="6.5703125" style="3" customWidth="1"/>
    <col min="10225" max="10225" width="13.7109375" style="3" customWidth="1"/>
    <col min="10226" max="10226" width="14.28515625" style="3" customWidth="1"/>
    <col min="10227" max="10227" width="11.28515625" style="3" customWidth="1"/>
    <col min="10228" max="10228" width="7" style="3" customWidth="1"/>
    <col min="10229" max="10229" width="8.28515625" style="3" customWidth="1"/>
    <col min="10230" max="10230" width="9.28515625" style="3" customWidth="1"/>
    <col min="10231" max="10231" width="10" style="3" customWidth="1"/>
    <col min="10232" max="10233" width="11.5703125" style="3" customWidth="1"/>
    <col min="10234" max="10234" width="0" style="3" hidden="1" customWidth="1"/>
    <col min="10235" max="10235" width="11.42578125" style="3" customWidth="1"/>
    <col min="10236" max="10236" width="9.42578125" style="3" customWidth="1"/>
    <col min="10237" max="10237" width="11" style="3" customWidth="1"/>
    <col min="10238" max="10238" width="10.28515625" style="3" customWidth="1"/>
    <col min="10239" max="10239" width="8.7109375" style="3" customWidth="1"/>
    <col min="10240" max="10240" width="8" style="3" customWidth="1"/>
    <col min="10241" max="10241" width="11.140625" style="3" customWidth="1"/>
    <col min="10242" max="10245" width="12.7109375" style="3" customWidth="1"/>
    <col min="10246" max="10246" width="49.28515625" style="3" customWidth="1"/>
    <col min="10247" max="10465" width="11.42578125" style="3"/>
    <col min="10466" max="10466" width="10.85546875" style="3" customWidth="1"/>
    <col min="10467" max="10467" width="13.42578125" style="3" customWidth="1"/>
    <col min="10468" max="10468" width="19.28515625" style="3" customWidth="1"/>
    <col min="10469" max="10477" width="12.7109375" style="3" customWidth="1"/>
    <col min="10478" max="10478" width="27.42578125" style="3" customWidth="1"/>
    <col min="10479" max="10479" width="5.7109375" style="3" customWidth="1"/>
    <col min="10480" max="10480" width="6.5703125" style="3" customWidth="1"/>
    <col min="10481" max="10481" width="13.7109375" style="3" customWidth="1"/>
    <col min="10482" max="10482" width="14.28515625" style="3" customWidth="1"/>
    <col min="10483" max="10483" width="11.28515625" style="3" customWidth="1"/>
    <col min="10484" max="10484" width="7" style="3" customWidth="1"/>
    <col min="10485" max="10485" width="8.28515625" style="3" customWidth="1"/>
    <col min="10486" max="10486" width="9.28515625" style="3" customWidth="1"/>
    <col min="10487" max="10487" width="10" style="3" customWidth="1"/>
    <col min="10488" max="10489" width="11.5703125" style="3" customWidth="1"/>
    <col min="10490" max="10490" width="0" style="3" hidden="1" customWidth="1"/>
    <col min="10491" max="10491" width="11.42578125" style="3" customWidth="1"/>
    <col min="10492" max="10492" width="9.42578125" style="3" customWidth="1"/>
    <col min="10493" max="10493" width="11" style="3" customWidth="1"/>
    <col min="10494" max="10494" width="10.28515625" style="3" customWidth="1"/>
    <col min="10495" max="10495" width="8.7109375" style="3" customWidth="1"/>
    <col min="10496" max="10496" width="8" style="3" customWidth="1"/>
    <col min="10497" max="10497" width="11.140625" style="3" customWidth="1"/>
    <col min="10498" max="10501" width="12.7109375" style="3" customWidth="1"/>
    <col min="10502" max="10502" width="49.28515625" style="3" customWidth="1"/>
    <col min="10503" max="10721" width="11.42578125" style="3"/>
    <col min="10722" max="10722" width="10.85546875" style="3" customWidth="1"/>
    <col min="10723" max="10723" width="13.42578125" style="3" customWidth="1"/>
    <col min="10724" max="10724" width="19.28515625" style="3" customWidth="1"/>
    <col min="10725" max="10733" width="12.7109375" style="3" customWidth="1"/>
    <col min="10734" max="10734" width="27.42578125" style="3" customWidth="1"/>
    <col min="10735" max="10735" width="5.7109375" style="3" customWidth="1"/>
    <col min="10736" max="10736" width="6.5703125" style="3" customWidth="1"/>
    <col min="10737" max="10737" width="13.7109375" style="3" customWidth="1"/>
    <col min="10738" max="10738" width="14.28515625" style="3" customWidth="1"/>
    <col min="10739" max="10739" width="11.28515625" style="3" customWidth="1"/>
    <col min="10740" max="10740" width="7" style="3" customWidth="1"/>
    <col min="10741" max="10741" width="8.28515625" style="3" customWidth="1"/>
    <col min="10742" max="10742" width="9.28515625" style="3" customWidth="1"/>
    <col min="10743" max="10743" width="10" style="3" customWidth="1"/>
    <col min="10744" max="10745" width="11.5703125" style="3" customWidth="1"/>
    <col min="10746" max="10746" width="0" style="3" hidden="1" customWidth="1"/>
    <col min="10747" max="10747" width="11.42578125" style="3" customWidth="1"/>
    <col min="10748" max="10748" width="9.42578125" style="3" customWidth="1"/>
    <col min="10749" max="10749" width="11" style="3" customWidth="1"/>
    <col min="10750" max="10750" width="10.28515625" style="3" customWidth="1"/>
    <col min="10751" max="10751" width="8.7109375" style="3" customWidth="1"/>
    <col min="10752" max="10752" width="8" style="3" customWidth="1"/>
    <col min="10753" max="10753" width="11.140625" style="3" customWidth="1"/>
    <col min="10754" max="10757" width="12.7109375" style="3" customWidth="1"/>
    <col min="10758" max="10758" width="49.28515625" style="3" customWidth="1"/>
    <col min="10759" max="10977" width="11.42578125" style="3"/>
    <col min="10978" max="10978" width="10.85546875" style="3" customWidth="1"/>
    <col min="10979" max="10979" width="13.42578125" style="3" customWidth="1"/>
    <col min="10980" max="10980" width="19.28515625" style="3" customWidth="1"/>
    <col min="10981" max="10989" width="12.7109375" style="3" customWidth="1"/>
    <col min="10990" max="10990" width="27.42578125" style="3" customWidth="1"/>
    <col min="10991" max="10991" width="5.7109375" style="3" customWidth="1"/>
    <col min="10992" max="10992" width="6.5703125" style="3" customWidth="1"/>
    <col min="10993" max="10993" width="13.7109375" style="3" customWidth="1"/>
    <col min="10994" max="10994" width="14.28515625" style="3" customWidth="1"/>
    <col min="10995" max="10995" width="11.28515625" style="3" customWidth="1"/>
    <col min="10996" max="10996" width="7" style="3" customWidth="1"/>
    <col min="10997" max="10997" width="8.28515625" style="3" customWidth="1"/>
    <col min="10998" max="10998" width="9.28515625" style="3" customWidth="1"/>
    <col min="10999" max="10999" width="10" style="3" customWidth="1"/>
    <col min="11000" max="11001" width="11.5703125" style="3" customWidth="1"/>
    <col min="11002" max="11002" width="0" style="3" hidden="1" customWidth="1"/>
    <col min="11003" max="11003" width="11.42578125" style="3" customWidth="1"/>
    <col min="11004" max="11004" width="9.42578125" style="3" customWidth="1"/>
    <col min="11005" max="11005" width="11" style="3" customWidth="1"/>
    <col min="11006" max="11006" width="10.28515625" style="3" customWidth="1"/>
    <col min="11007" max="11007" width="8.7109375" style="3" customWidth="1"/>
    <col min="11008" max="11008" width="8" style="3" customWidth="1"/>
    <col min="11009" max="11009" width="11.140625" style="3" customWidth="1"/>
    <col min="11010" max="11013" width="12.7109375" style="3" customWidth="1"/>
    <col min="11014" max="11014" width="49.28515625" style="3" customWidth="1"/>
    <col min="11015" max="11233" width="11.42578125" style="3"/>
    <col min="11234" max="11234" width="10.85546875" style="3" customWidth="1"/>
    <col min="11235" max="11235" width="13.42578125" style="3" customWidth="1"/>
    <col min="11236" max="11236" width="19.28515625" style="3" customWidth="1"/>
    <col min="11237" max="11245" width="12.7109375" style="3" customWidth="1"/>
    <col min="11246" max="11246" width="27.42578125" style="3" customWidth="1"/>
    <col min="11247" max="11247" width="5.7109375" style="3" customWidth="1"/>
    <col min="11248" max="11248" width="6.5703125" style="3" customWidth="1"/>
    <col min="11249" max="11249" width="13.7109375" style="3" customWidth="1"/>
    <col min="11250" max="11250" width="14.28515625" style="3" customWidth="1"/>
    <col min="11251" max="11251" width="11.28515625" style="3" customWidth="1"/>
    <col min="11252" max="11252" width="7" style="3" customWidth="1"/>
    <col min="11253" max="11253" width="8.28515625" style="3" customWidth="1"/>
    <col min="11254" max="11254" width="9.28515625" style="3" customWidth="1"/>
    <col min="11255" max="11255" width="10" style="3" customWidth="1"/>
    <col min="11256" max="11257" width="11.5703125" style="3" customWidth="1"/>
    <col min="11258" max="11258" width="0" style="3" hidden="1" customWidth="1"/>
    <col min="11259" max="11259" width="11.42578125" style="3" customWidth="1"/>
    <col min="11260" max="11260" width="9.42578125" style="3" customWidth="1"/>
    <col min="11261" max="11261" width="11" style="3" customWidth="1"/>
    <col min="11262" max="11262" width="10.28515625" style="3" customWidth="1"/>
    <col min="11263" max="11263" width="8.7109375" style="3" customWidth="1"/>
    <col min="11264" max="11264" width="8" style="3" customWidth="1"/>
    <col min="11265" max="11265" width="11.140625" style="3" customWidth="1"/>
    <col min="11266" max="11269" width="12.7109375" style="3" customWidth="1"/>
    <col min="11270" max="11270" width="49.28515625" style="3" customWidth="1"/>
    <col min="11271" max="11489" width="11.42578125" style="3"/>
    <col min="11490" max="11490" width="10.85546875" style="3" customWidth="1"/>
    <col min="11491" max="11491" width="13.42578125" style="3" customWidth="1"/>
    <col min="11492" max="11492" width="19.28515625" style="3" customWidth="1"/>
    <col min="11493" max="11501" width="12.7109375" style="3" customWidth="1"/>
    <col min="11502" max="11502" width="27.42578125" style="3" customWidth="1"/>
    <col min="11503" max="11503" width="5.7109375" style="3" customWidth="1"/>
    <col min="11504" max="11504" width="6.5703125" style="3" customWidth="1"/>
    <col min="11505" max="11505" width="13.7109375" style="3" customWidth="1"/>
    <col min="11506" max="11506" width="14.28515625" style="3" customWidth="1"/>
    <col min="11507" max="11507" width="11.28515625" style="3" customWidth="1"/>
    <col min="11508" max="11508" width="7" style="3" customWidth="1"/>
    <col min="11509" max="11509" width="8.28515625" style="3" customWidth="1"/>
    <col min="11510" max="11510" width="9.28515625" style="3" customWidth="1"/>
    <col min="11511" max="11511" width="10" style="3" customWidth="1"/>
    <col min="11512" max="11513" width="11.5703125" style="3" customWidth="1"/>
    <col min="11514" max="11514" width="0" style="3" hidden="1" customWidth="1"/>
    <col min="11515" max="11515" width="11.42578125" style="3" customWidth="1"/>
    <col min="11516" max="11516" width="9.42578125" style="3" customWidth="1"/>
    <col min="11517" max="11517" width="11" style="3" customWidth="1"/>
    <col min="11518" max="11518" width="10.28515625" style="3" customWidth="1"/>
    <col min="11519" max="11519" width="8.7109375" style="3" customWidth="1"/>
    <col min="11520" max="11520" width="8" style="3" customWidth="1"/>
    <col min="11521" max="11521" width="11.140625" style="3" customWidth="1"/>
    <col min="11522" max="11525" width="12.7109375" style="3" customWidth="1"/>
    <col min="11526" max="11526" width="49.28515625" style="3" customWidth="1"/>
    <col min="11527" max="11745" width="11.42578125" style="3"/>
    <col min="11746" max="11746" width="10.85546875" style="3" customWidth="1"/>
    <col min="11747" max="11747" width="13.42578125" style="3" customWidth="1"/>
    <col min="11748" max="11748" width="19.28515625" style="3" customWidth="1"/>
    <col min="11749" max="11757" width="12.7109375" style="3" customWidth="1"/>
    <col min="11758" max="11758" width="27.42578125" style="3" customWidth="1"/>
    <col min="11759" max="11759" width="5.7109375" style="3" customWidth="1"/>
    <col min="11760" max="11760" width="6.5703125" style="3" customWidth="1"/>
    <col min="11761" max="11761" width="13.7109375" style="3" customWidth="1"/>
    <col min="11762" max="11762" width="14.28515625" style="3" customWidth="1"/>
    <col min="11763" max="11763" width="11.28515625" style="3" customWidth="1"/>
    <col min="11764" max="11764" width="7" style="3" customWidth="1"/>
    <col min="11765" max="11765" width="8.28515625" style="3" customWidth="1"/>
    <col min="11766" max="11766" width="9.28515625" style="3" customWidth="1"/>
    <col min="11767" max="11767" width="10" style="3" customWidth="1"/>
    <col min="11768" max="11769" width="11.5703125" style="3" customWidth="1"/>
    <col min="11770" max="11770" width="0" style="3" hidden="1" customWidth="1"/>
    <col min="11771" max="11771" width="11.42578125" style="3" customWidth="1"/>
    <col min="11772" max="11772" width="9.42578125" style="3" customWidth="1"/>
    <col min="11773" max="11773" width="11" style="3" customWidth="1"/>
    <col min="11774" max="11774" width="10.28515625" style="3" customWidth="1"/>
    <col min="11775" max="11775" width="8.7109375" style="3" customWidth="1"/>
    <col min="11776" max="11776" width="8" style="3" customWidth="1"/>
    <col min="11777" max="11777" width="11.140625" style="3" customWidth="1"/>
    <col min="11778" max="11781" width="12.7109375" style="3" customWidth="1"/>
    <col min="11782" max="11782" width="49.28515625" style="3" customWidth="1"/>
    <col min="11783" max="12001" width="11.42578125" style="3"/>
    <col min="12002" max="12002" width="10.85546875" style="3" customWidth="1"/>
    <col min="12003" max="12003" width="13.42578125" style="3" customWidth="1"/>
    <col min="12004" max="12004" width="19.28515625" style="3" customWidth="1"/>
    <col min="12005" max="12013" width="12.7109375" style="3" customWidth="1"/>
    <col min="12014" max="12014" width="27.42578125" style="3" customWidth="1"/>
    <col min="12015" max="12015" width="5.7109375" style="3" customWidth="1"/>
    <col min="12016" max="12016" width="6.5703125" style="3" customWidth="1"/>
    <col min="12017" max="12017" width="13.7109375" style="3" customWidth="1"/>
    <col min="12018" max="12018" width="14.28515625" style="3" customWidth="1"/>
    <col min="12019" max="12019" width="11.28515625" style="3" customWidth="1"/>
    <col min="12020" max="12020" width="7" style="3" customWidth="1"/>
    <col min="12021" max="12021" width="8.28515625" style="3" customWidth="1"/>
    <col min="12022" max="12022" width="9.28515625" style="3" customWidth="1"/>
    <col min="12023" max="12023" width="10" style="3" customWidth="1"/>
    <col min="12024" max="12025" width="11.5703125" style="3" customWidth="1"/>
    <col min="12026" max="12026" width="0" style="3" hidden="1" customWidth="1"/>
    <col min="12027" max="12027" width="11.42578125" style="3" customWidth="1"/>
    <col min="12028" max="12028" width="9.42578125" style="3" customWidth="1"/>
    <col min="12029" max="12029" width="11" style="3" customWidth="1"/>
    <col min="12030" max="12030" width="10.28515625" style="3" customWidth="1"/>
    <col min="12031" max="12031" width="8.7109375" style="3" customWidth="1"/>
    <col min="12032" max="12032" width="8" style="3" customWidth="1"/>
    <col min="12033" max="12033" width="11.140625" style="3" customWidth="1"/>
    <col min="12034" max="12037" width="12.7109375" style="3" customWidth="1"/>
    <col min="12038" max="12038" width="49.28515625" style="3" customWidth="1"/>
    <col min="12039" max="12257" width="11.42578125" style="3"/>
    <col min="12258" max="12258" width="10.85546875" style="3" customWidth="1"/>
    <col min="12259" max="12259" width="13.42578125" style="3" customWidth="1"/>
    <col min="12260" max="12260" width="19.28515625" style="3" customWidth="1"/>
    <col min="12261" max="12269" width="12.7109375" style="3" customWidth="1"/>
    <col min="12270" max="12270" width="27.42578125" style="3" customWidth="1"/>
    <col min="12271" max="12271" width="5.7109375" style="3" customWidth="1"/>
    <col min="12272" max="12272" width="6.5703125" style="3" customWidth="1"/>
    <col min="12273" max="12273" width="13.7109375" style="3" customWidth="1"/>
    <col min="12274" max="12274" width="14.28515625" style="3" customWidth="1"/>
    <col min="12275" max="12275" width="11.28515625" style="3" customWidth="1"/>
    <col min="12276" max="12276" width="7" style="3" customWidth="1"/>
    <col min="12277" max="12277" width="8.28515625" style="3" customWidth="1"/>
    <col min="12278" max="12278" width="9.28515625" style="3" customWidth="1"/>
    <col min="12279" max="12279" width="10" style="3" customWidth="1"/>
    <col min="12280" max="12281" width="11.5703125" style="3" customWidth="1"/>
    <col min="12282" max="12282" width="0" style="3" hidden="1" customWidth="1"/>
    <col min="12283" max="12283" width="11.42578125" style="3" customWidth="1"/>
    <col min="12284" max="12284" width="9.42578125" style="3" customWidth="1"/>
    <col min="12285" max="12285" width="11" style="3" customWidth="1"/>
    <col min="12286" max="12286" width="10.28515625" style="3" customWidth="1"/>
    <col min="12287" max="12287" width="8.7109375" style="3" customWidth="1"/>
    <col min="12288" max="12288" width="8" style="3" customWidth="1"/>
    <col min="12289" max="12289" width="11.140625" style="3" customWidth="1"/>
    <col min="12290" max="12293" width="12.7109375" style="3" customWidth="1"/>
    <col min="12294" max="12294" width="49.28515625" style="3" customWidth="1"/>
    <col min="12295" max="12513" width="11.42578125" style="3"/>
    <col min="12514" max="12514" width="10.85546875" style="3" customWidth="1"/>
    <col min="12515" max="12515" width="13.42578125" style="3" customWidth="1"/>
    <col min="12516" max="12516" width="19.28515625" style="3" customWidth="1"/>
    <col min="12517" max="12525" width="12.7109375" style="3" customWidth="1"/>
    <col min="12526" max="12526" width="27.42578125" style="3" customWidth="1"/>
    <col min="12527" max="12527" width="5.7109375" style="3" customWidth="1"/>
    <col min="12528" max="12528" width="6.5703125" style="3" customWidth="1"/>
    <col min="12529" max="12529" width="13.7109375" style="3" customWidth="1"/>
    <col min="12530" max="12530" width="14.28515625" style="3" customWidth="1"/>
    <col min="12531" max="12531" width="11.28515625" style="3" customWidth="1"/>
    <col min="12532" max="12532" width="7" style="3" customWidth="1"/>
    <col min="12533" max="12533" width="8.28515625" style="3" customWidth="1"/>
    <col min="12534" max="12534" width="9.28515625" style="3" customWidth="1"/>
    <col min="12535" max="12535" width="10" style="3" customWidth="1"/>
    <col min="12536" max="12537" width="11.5703125" style="3" customWidth="1"/>
    <col min="12538" max="12538" width="0" style="3" hidden="1" customWidth="1"/>
    <col min="12539" max="12539" width="11.42578125" style="3" customWidth="1"/>
    <col min="12540" max="12540" width="9.42578125" style="3" customWidth="1"/>
    <col min="12541" max="12541" width="11" style="3" customWidth="1"/>
    <col min="12542" max="12542" width="10.28515625" style="3" customWidth="1"/>
    <col min="12543" max="12543" width="8.7109375" style="3" customWidth="1"/>
    <col min="12544" max="12544" width="8" style="3" customWidth="1"/>
    <col min="12545" max="12545" width="11.140625" style="3" customWidth="1"/>
    <col min="12546" max="12549" width="12.7109375" style="3" customWidth="1"/>
    <col min="12550" max="12550" width="49.28515625" style="3" customWidth="1"/>
    <col min="12551" max="12769" width="11.42578125" style="3"/>
    <col min="12770" max="12770" width="10.85546875" style="3" customWidth="1"/>
    <col min="12771" max="12771" width="13.42578125" style="3" customWidth="1"/>
    <col min="12772" max="12772" width="19.28515625" style="3" customWidth="1"/>
    <col min="12773" max="12781" width="12.7109375" style="3" customWidth="1"/>
    <col min="12782" max="12782" width="27.42578125" style="3" customWidth="1"/>
    <col min="12783" max="12783" width="5.7109375" style="3" customWidth="1"/>
    <col min="12784" max="12784" width="6.5703125" style="3" customWidth="1"/>
    <col min="12785" max="12785" width="13.7109375" style="3" customWidth="1"/>
    <col min="12786" max="12786" width="14.28515625" style="3" customWidth="1"/>
    <col min="12787" max="12787" width="11.28515625" style="3" customWidth="1"/>
    <col min="12788" max="12788" width="7" style="3" customWidth="1"/>
    <col min="12789" max="12789" width="8.28515625" style="3" customWidth="1"/>
    <col min="12790" max="12790" width="9.28515625" style="3" customWidth="1"/>
    <col min="12791" max="12791" width="10" style="3" customWidth="1"/>
    <col min="12792" max="12793" width="11.5703125" style="3" customWidth="1"/>
    <col min="12794" max="12794" width="0" style="3" hidden="1" customWidth="1"/>
    <col min="12795" max="12795" width="11.42578125" style="3" customWidth="1"/>
    <col min="12796" max="12796" width="9.42578125" style="3" customWidth="1"/>
    <col min="12797" max="12797" width="11" style="3" customWidth="1"/>
    <col min="12798" max="12798" width="10.28515625" style="3" customWidth="1"/>
    <col min="12799" max="12799" width="8.7109375" style="3" customWidth="1"/>
    <col min="12800" max="12800" width="8" style="3" customWidth="1"/>
    <col min="12801" max="12801" width="11.140625" style="3" customWidth="1"/>
    <col min="12802" max="12805" width="12.7109375" style="3" customWidth="1"/>
    <col min="12806" max="12806" width="49.28515625" style="3" customWidth="1"/>
    <col min="12807" max="13025" width="11.42578125" style="3"/>
    <col min="13026" max="13026" width="10.85546875" style="3" customWidth="1"/>
    <col min="13027" max="13027" width="13.42578125" style="3" customWidth="1"/>
    <col min="13028" max="13028" width="19.28515625" style="3" customWidth="1"/>
    <col min="13029" max="13037" width="12.7109375" style="3" customWidth="1"/>
    <col min="13038" max="13038" width="27.42578125" style="3" customWidth="1"/>
    <col min="13039" max="13039" width="5.7109375" style="3" customWidth="1"/>
    <col min="13040" max="13040" width="6.5703125" style="3" customWidth="1"/>
    <col min="13041" max="13041" width="13.7109375" style="3" customWidth="1"/>
    <col min="13042" max="13042" width="14.28515625" style="3" customWidth="1"/>
    <col min="13043" max="13043" width="11.28515625" style="3" customWidth="1"/>
    <col min="13044" max="13044" width="7" style="3" customWidth="1"/>
    <col min="13045" max="13045" width="8.28515625" style="3" customWidth="1"/>
    <col min="13046" max="13046" width="9.28515625" style="3" customWidth="1"/>
    <col min="13047" max="13047" width="10" style="3" customWidth="1"/>
    <col min="13048" max="13049" width="11.5703125" style="3" customWidth="1"/>
    <col min="13050" max="13050" width="0" style="3" hidden="1" customWidth="1"/>
    <col min="13051" max="13051" width="11.42578125" style="3" customWidth="1"/>
    <col min="13052" max="13052" width="9.42578125" style="3" customWidth="1"/>
    <col min="13053" max="13053" width="11" style="3" customWidth="1"/>
    <col min="13054" max="13054" width="10.28515625" style="3" customWidth="1"/>
    <col min="13055" max="13055" width="8.7109375" style="3" customWidth="1"/>
    <col min="13056" max="13056" width="8" style="3" customWidth="1"/>
    <col min="13057" max="13057" width="11.140625" style="3" customWidth="1"/>
    <col min="13058" max="13061" width="12.7109375" style="3" customWidth="1"/>
    <col min="13062" max="13062" width="49.28515625" style="3" customWidth="1"/>
    <col min="13063" max="13281" width="11.42578125" style="3"/>
    <col min="13282" max="13282" width="10.85546875" style="3" customWidth="1"/>
    <col min="13283" max="13283" width="13.42578125" style="3" customWidth="1"/>
    <col min="13284" max="13284" width="19.28515625" style="3" customWidth="1"/>
    <col min="13285" max="13293" width="12.7109375" style="3" customWidth="1"/>
    <col min="13294" max="13294" width="27.42578125" style="3" customWidth="1"/>
    <col min="13295" max="13295" width="5.7109375" style="3" customWidth="1"/>
    <col min="13296" max="13296" width="6.5703125" style="3" customWidth="1"/>
    <col min="13297" max="13297" width="13.7109375" style="3" customWidth="1"/>
    <col min="13298" max="13298" width="14.28515625" style="3" customWidth="1"/>
    <col min="13299" max="13299" width="11.28515625" style="3" customWidth="1"/>
    <col min="13300" max="13300" width="7" style="3" customWidth="1"/>
    <col min="13301" max="13301" width="8.28515625" style="3" customWidth="1"/>
    <col min="13302" max="13302" width="9.28515625" style="3" customWidth="1"/>
    <col min="13303" max="13303" width="10" style="3" customWidth="1"/>
    <col min="13304" max="13305" width="11.5703125" style="3" customWidth="1"/>
    <col min="13306" max="13306" width="0" style="3" hidden="1" customWidth="1"/>
    <col min="13307" max="13307" width="11.42578125" style="3" customWidth="1"/>
    <col min="13308" max="13308" width="9.42578125" style="3" customWidth="1"/>
    <col min="13309" max="13309" width="11" style="3" customWidth="1"/>
    <col min="13310" max="13310" width="10.28515625" style="3" customWidth="1"/>
    <col min="13311" max="13311" width="8.7109375" style="3" customWidth="1"/>
    <col min="13312" max="13312" width="8" style="3" customWidth="1"/>
    <col min="13313" max="13313" width="11.140625" style="3" customWidth="1"/>
    <col min="13314" max="13317" width="12.7109375" style="3" customWidth="1"/>
    <col min="13318" max="13318" width="49.28515625" style="3" customWidth="1"/>
    <col min="13319" max="13537" width="11.42578125" style="3"/>
    <col min="13538" max="13538" width="10.85546875" style="3" customWidth="1"/>
    <col min="13539" max="13539" width="13.42578125" style="3" customWidth="1"/>
    <col min="13540" max="13540" width="19.28515625" style="3" customWidth="1"/>
    <col min="13541" max="13549" width="12.7109375" style="3" customWidth="1"/>
    <col min="13550" max="13550" width="27.42578125" style="3" customWidth="1"/>
    <col min="13551" max="13551" width="5.7109375" style="3" customWidth="1"/>
    <col min="13552" max="13552" width="6.5703125" style="3" customWidth="1"/>
    <col min="13553" max="13553" width="13.7109375" style="3" customWidth="1"/>
    <col min="13554" max="13554" width="14.28515625" style="3" customWidth="1"/>
    <col min="13555" max="13555" width="11.28515625" style="3" customWidth="1"/>
    <col min="13556" max="13556" width="7" style="3" customWidth="1"/>
    <col min="13557" max="13557" width="8.28515625" style="3" customWidth="1"/>
    <col min="13558" max="13558" width="9.28515625" style="3" customWidth="1"/>
    <col min="13559" max="13559" width="10" style="3" customWidth="1"/>
    <col min="13560" max="13561" width="11.5703125" style="3" customWidth="1"/>
    <col min="13562" max="13562" width="0" style="3" hidden="1" customWidth="1"/>
    <col min="13563" max="13563" width="11.42578125" style="3" customWidth="1"/>
    <col min="13564" max="13564" width="9.42578125" style="3" customWidth="1"/>
    <col min="13565" max="13565" width="11" style="3" customWidth="1"/>
    <col min="13566" max="13566" width="10.28515625" style="3" customWidth="1"/>
    <col min="13567" max="13567" width="8.7109375" style="3" customWidth="1"/>
    <col min="13568" max="13568" width="8" style="3" customWidth="1"/>
    <col min="13569" max="13569" width="11.140625" style="3" customWidth="1"/>
    <col min="13570" max="13573" width="12.7109375" style="3" customWidth="1"/>
    <col min="13574" max="13574" width="49.28515625" style="3" customWidth="1"/>
    <col min="13575" max="13793" width="11.42578125" style="3"/>
    <col min="13794" max="13794" width="10.85546875" style="3" customWidth="1"/>
    <col min="13795" max="13795" width="13.42578125" style="3" customWidth="1"/>
    <col min="13796" max="13796" width="19.28515625" style="3" customWidth="1"/>
    <col min="13797" max="13805" width="12.7109375" style="3" customWidth="1"/>
    <col min="13806" max="13806" width="27.42578125" style="3" customWidth="1"/>
    <col min="13807" max="13807" width="5.7109375" style="3" customWidth="1"/>
    <col min="13808" max="13808" width="6.5703125" style="3" customWidth="1"/>
    <col min="13809" max="13809" width="13.7109375" style="3" customWidth="1"/>
    <col min="13810" max="13810" width="14.28515625" style="3" customWidth="1"/>
    <col min="13811" max="13811" width="11.28515625" style="3" customWidth="1"/>
    <col min="13812" max="13812" width="7" style="3" customWidth="1"/>
    <col min="13813" max="13813" width="8.28515625" style="3" customWidth="1"/>
    <col min="13814" max="13814" width="9.28515625" style="3" customWidth="1"/>
    <col min="13815" max="13815" width="10" style="3" customWidth="1"/>
    <col min="13816" max="13817" width="11.5703125" style="3" customWidth="1"/>
    <col min="13818" max="13818" width="0" style="3" hidden="1" customWidth="1"/>
    <col min="13819" max="13819" width="11.42578125" style="3" customWidth="1"/>
    <col min="13820" max="13820" width="9.42578125" style="3" customWidth="1"/>
    <col min="13821" max="13821" width="11" style="3" customWidth="1"/>
    <col min="13822" max="13822" width="10.28515625" style="3" customWidth="1"/>
    <col min="13823" max="13823" width="8.7109375" style="3" customWidth="1"/>
    <col min="13824" max="13824" width="8" style="3" customWidth="1"/>
    <col min="13825" max="13825" width="11.140625" style="3" customWidth="1"/>
    <col min="13826" max="13829" width="12.7109375" style="3" customWidth="1"/>
    <col min="13830" max="13830" width="49.28515625" style="3" customWidth="1"/>
    <col min="13831" max="14049" width="11.42578125" style="3"/>
    <col min="14050" max="14050" width="10.85546875" style="3" customWidth="1"/>
    <col min="14051" max="14051" width="13.42578125" style="3" customWidth="1"/>
    <col min="14052" max="14052" width="19.28515625" style="3" customWidth="1"/>
    <col min="14053" max="14061" width="12.7109375" style="3" customWidth="1"/>
    <col min="14062" max="14062" width="27.42578125" style="3" customWidth="1"/>
    <col min="14063" max="14063" width="5.7109375" style="3" customWidth="1"/>
    <col min="14064" max="14064" width="6.5703125" style="3" customWidth="1"/>
    <col min="14065" max="14065" width="13.7109375" style="3" customWidth="1"/>
    <col min="14066" max="14066" width="14.28515625" style="3" customWidth="1"/>
    <col min="14067" max="14067" width="11.28515625" style="3" customWidth="1"/>
    <col min="14068" max="14068" width="7" style="3" customWidth="1"/>
    <col min="14069" max="14069" width="8.28515625" style="3" customWidth="1"/>
    <col min="14070" max="14070" width="9.28515625" style="3" customWidth="1"/>
    <col min="14071" max="14071" width="10" style="3" customWidth="1"/>
    <col min="14072" max="14073" width="11.5703125" style="3" customWidth="1"/>
    <col min="14074" max="14074" width="0" style="3" hidden="1" customWidth="1"/>
    <col min="14075" max="14075" width="11.42578125" style="3" customWidth="1"/>
    <col min="14076" max="14076" width="9.42578125" style="3" customWidth="1"/>
    <col min="14077" max="14077" width="11" style="3" customWidth="1"/>
    <col min="14078" max="14078" width="10.28515625" style="3" customWidth="1"/>
    <col min="14079" max="14079" width="8.7109375" style="3" customWidth="1"/>
    <col min="14080" max="14080" width="8" style="3" customWidth="1"/>
    <col min="14081" max="14081" width="11.140625" style="3" customWidth="1"/>
    <col min="14082" max="14085" width="12.7109375" style="3" customWidth="1"/>
    <col min="14086" max="14086" width="49.28515625" style="3" customWidth="1"/>
    <col min="14087" max="14305" width="11.42578125" style="3"/>
    <col min="14306" max="14306" width="10.85546875" style="3" customWidth="1"/>
    <col min="14307" max="14307" width="13.42578125" style="3" customWidth="1"/>
    <col min="14308" max="14308" width="19.28515625" style="3" customWidth="1"/>
    <col min="14309" max="14317" width="12.7109375" style="3" customWidth="1"/>
    <col min="14318" max="14318" width="27.42578125" style="3" customWidth="1"/>
    <col min="14319" max="14319" width="5.7109375" style="3" customWidth="1"/>
    <col min="14320" max="14320" width="6.5703125" style="3" customWidth="1"/>
    <col min="14321" max="14321" width="13.7109375" style="3" customWidth="1"/>
    <col min="14322" max="14322" width="14.28515625" style="3" customWidth="1"/>
    <col min="14323" max="14323" width="11.28515625" style="3" customWidth="1"/>
    <col min="14324" max="14324" width="7" style="3" customWidth="1"/>
    <col min="14325" max="14325" width="8.28515625" style="3" customWidth="1"/>
    <col min="14326" max="14326" width="9.28515625" style="3" customWidth="1"/>
    <col min="14327" max="14327" width="10" style="3" customWidth="1"/>
    <col min="14328" max="14329" width="11.5703125" style="3" customWidth="1"/>
    <col min="14330" max="14330" width="0" style="3" hidden="1" customWidth="1"/>
    <col min="14331" max="14331" width="11.42578125" style="3" customWidth="1"/>
    <col min="14332" max="14332" width="9.42578125" style="3" customWidth="1"/>
    <col min="14333" max="14333" width="11" style="3" customWidth="1"/>
    <col min="14334" max="14334" width="10.28515625" style="3" customWidth="1"/>
    <col min="14335" max="14335" width="8.7109375" style="3" customWidth="1"/>
    <col min="14336" max="14336" width="8" style="3" customWidth="1"/>
    <col min="14337" max="14337" width="11.140625" style="3" customWidth="1"/>
    <col min="14338" max="14341" width="12.7109375" style="3" customWidth="1"/>
    <col min="14342" max="14342" width="49.28515625" style="3" customWidth="1"/>
    <col min="14343" max="14561" width="11.42578125" style="3"/>
    <col min="14562" max="14562" width="10.85546875" style="3" customWidth="1"/>
    <col min="14563" max="14563" width="13.42578125" style="3" customWidth="1"/>
    <col min="14564" max="14564" width="19.28515625" style="3" customWidth="1"/>
    <col min="14565" max="14573" width="12.7109375" style="3" customWidth="1"/>
    <col min="14574" max="14574" width="27.42578125" style="3" customWidth="1"/>
    <col min="14575" max="14575" width="5.7109375" style="3" customWidth="1"/>
    <col min="14576" max="14576" width="6.5703125" style="3" customWidth="1"/>
    <col min="14577" max="14577" width="13.7109375" style="3" customWidth="1"/>
    <col min="14578" max="14578" width="14.28515625" style="3" customWidth="1"/>
    <col min="14579" max="14579" width="11.28515625" style="3" customWidth="1"/>
    <col min="14580" max="14580" width="7" style="3" customWidth="1"/>
    <col min="14581" max="14581" width="8.28515625" style="3" customWidth="1"/>
    <col min="14582" max="14582" width="9.28515625" style="3" customWidth="1"/>
    <col min="14583" max="14583" width="10" style="3" customWidth="1"/>
    <col min="14584" max="14585" width="11.5703125" style="3" customWidth="1"/>
    <col min="14586" max="14586" width="0" style="3" hidden="1" customWidth="1"/>
    <col min="14587" max="14587" width="11.42578125" style="3" customWidth="1"/>
    <col min="14588" max="14588" width="9.42578125" style="3" customWidth="1"/>
    <col min="14589" max="14589" width="11" style="3" customWidth="1"/>
    <col min="14590" max="14590" width="10.28515625" style="3" customWidth="1"/>
    <col min="14591" max="14591" width="8.7109375" style="3" customWidth="1"/>
    <col min="14592" max="14592" width="8" style="3" customWidth="1"/>
    <col min="14593" max="14593" width="11.140625" style="3" customWidth="1"/>
    <col min="14594" max="14597" width="12.7109375" style="3" customWidth="1"/>
    <col min="14598" max="14598" width="49.28515625" style="3" customWidth="1"/>
    <col min="14599" max="14817" width="11.42578125" style="3"/>
    <col min="14818" max="14818" width="10.85546875" style="3" customWidth="1"/>
    <col min="14819" max="14819" width="13.42578125" style="3" customWidth="1"/>
    <col min="14820" max="14820" width="19.28515625" style="3" customWidth="1"/>
    <col min="14821" max="14829" width="12.7109375" style="3" customWidth="1"/>
    <col min="14830" max="14830" width="27.42578125" style="3" customWidth="1"/>
    <col min="14831" max="14831" width="5.7109375" style="3" customWidth="1"/>
    <col min="14832" max="14832" width="6.5703125" style="3" customWidth="1"/>
    <col min="14833" max="14833" width="13.7109375" style="3" customWidth="1"/>
    <col min="14834" max="14834" width="14.28515625" style="3" customWidth="1"/>
    <col min="14835" max="14835" width="11.28515625" style="3" customWidth="1"/>
    <col min="14836" max="14836" width="7" style="3" customWidth="1"/>
    <col min="14837" max="14837" width="8.28515625" style="3" customWidth="1"/>
    <col min="14838" max="14838" width="9.28515625" style="3" customWidth="1"/>
    <col min="14839" max="14839" width="10" style="3" customWidth="1"/>
    <col min="14840" max="14841" width="11.5703125" style="3" customWidth="1"/>
    <col min="14842" max="14842" width="0" style="3" hidden="1" customWidth="1"/>
    <col min="14843" max="14843" width="11.42578125" style="3" customWidth="1"/>
    <col min="14844" max="14844" width="9.42578125" style="3" customWidth="1"/>
    <col min="14845" max="14845" width="11" style="3" customWidth="1"/>
    <col min="14846" max="14846" width="10.28515625" style="3" customWidth="1"/>
    <col min="14847" max="14847" width="8.7109375" style="3" customWidth="1"/>
    <col min="14848" max="14848" width="8" style="3" customWidth="1"/>
    <col min="14849" max="14849" width="11.140625" style="3" customWidth="1"/>
    <col min="14850" max="14853" width="12.7109375" style="3" customWidth="1"/>
    <col min="14854" max="14854" width="49.28515625" style="3" customWidth="1"/>
    <col min="14855" max="15073" width="11.42578125" style="3"/>
    <col min="15074" max="15074" width="10.85546875" style="3" customWidth="1"/>
    <col min="15075" max="15075" width="13.42578125" style="3" customWidth="1"/>
    <col min="15076" max="15076" width="19.28515625" style="3" customWidth="1"/>
    <col min="15077" max="15085" width="12.7109375" style="3" customWidth="1"/>
    <col min="15086" max="15086" width="27.42578125" style="3" customWidth="1"/>
    <col min="15087" max="15087" width="5.7109375" style="3" customWidth="1"/>
    <col min="15088" max="15088" width="6.5703125" style="3" customWidth="1"/>
    <col min="15089" max="15089" width="13.7109375" style="3" customWidth="1"/>
    <col min="15090" max="15090" width="14.28515625" style="3" customWidth="1"/>
    <col min="15091" max="15091" width="11.28515625" style="3" customWidth="1"/>
    <col min="15092" max="15092" width="7" style="3" customWidth="1"/>
    <col min="15093" max="15093" width="8.28515625" style="3" customWidth="1"/>
    <col min="15094" max="15094" width="9.28515625" style="3" customWidth="1"/>
    <col min="15095" max="15095" width="10" style="3" customWidth="1"/>
    <col min="15096" max="15097" width="11.5703125" style="3" customWidth="1"/>
    <col min="15098" max="15098" width="0" style="3" hidden="1" customWidth="1"/>
    <col min="15099" max="15099" width="11.42578125" style="3" customWidth="1"/>
    <col min="15100" max="15100" width="9.42578125" style="3" customWidth="1"/>
    <col min="15101" max="15101" width="11" style="3" customWidth="1"/>
    <col min="15102" max="15102" width="10.28515625" style="3" customWidth="1"/>
    <col min="15103" max="15103" width="8.7109375" style="3" customWidth="1"/>
    <col min="15104" max="15104" width="8" style="3" customWidth="1"/>
    <col min="15105" max="15105" width="11.140625" style="3" customWidth="1"/>
    <col min="15106" max="15109" width="12.7109375" style="3" customWidth="1"/>
    <col min="15110" max="15110" width="49.28515625" style="3" customWidth="1"/>
    <col min="15111" max="15329" width="11.42578125" style="3"/>
    <col min="15330" max="15330" width="10.85546875" style="3" customWidth="1"/>
    <col min="15331" max="15331" width="13.42578125" style="3" customWidth="1"/>
    <col min="15332" max="15332" width="19.28515625" style="3" customWidth="1"/>
    <col min="15333" max="15341" width="12.7109375" style="3" customWidth="1"/>
    <col min="15342" max="15342" width="27.42578125" style="3" customWidth="1"/>
    <col min="15343" max="15343" width="5.7109375" style="3" customWidth="1"/>
    <col min="15344" max="15344" width="6.5703125" style="3" customWidth="1"/>
    <col min="15345" max="15345" width="13.7109375" style="3" customWidth="1"/>
    <col min="15346" max="15346" width="14.28515625" style="3" customWidth="1"/>
    <col min="15347" max="15347" width="11.28515625" style="3" customWidth="1"/>
    <col min="15348" max="15348" width="7" style="3" customWidth="1"/>
    <col min="15349" max="15349" width="8.28515625" style="3" customWidth="1"/>
    <col min="15350" max="15350" width="9.28515625" style="3" customWidth="1"/>
    <col min="15351" max="15351" width="10" style="3" customWidth="1"/>
    <col min="15352" max="15353" width="11.5703125" style="3" customWidth="1"/>
    <col min="15354" max="15354" width="0" style="3" hidden="1" customWidth="1"/>
    <col min="15355" max="15355" width="11.42578125" style="3" customWidth="1"/>
    <col min="15356" max="15356" width="9.42578125" style="3" customWidth="1"/>
    <col min="15357" max="15357" width="11" style="3" customWidth="1"/>
    <col min="15358" max="15358" width="10.28515625" style="3" customWidth="1"/>
    <col min="15359" max="15359" width="8.7109375" style="3" customWidth="1"/>
    <col min="15360" max="15360" width="8" style="3" customWidth="1"/>
    <col min="15361" max="15361" width="11.140625" style="3" customWidth="1"/>
    <col min="15362" max="15365" width="12.7109375" style="3" customWidth="1"/>
    <col min="15366" max="15366" width="49.28515625" style="3" customWidth="1"/>
    <col min="15367" max="15585" width="11.42578125" style="3"/>
    <col min="15586" max="15586" width="10.85546875" style="3" customWidth="1"/>
    <col min="15587" max="15587" width="13.42578125" style="3" customWidth="1"/>
    <col min="15588" max="15588" width="19.28515625" style="3" customWidth="1"/>
    <col min="15589" max="15597" width="12.7109375" style="3" customWidth="1"/>
    <col min="15598" max="15598" width="27.42578125" style="3" customWidth="1"/>
    <col min="15599" max="15599" width="5.7109375" style="3" customWidth="1"/>
    <col min="15600" max="15600" width="6.5703125" style="3" customWidth="1"/>
    <col min="15601" max="15601" width="13.7109375" style="3" customWidth="1"/>
    <col min="15602" max="15602" width="14.28515625" style="3" customWidth="1"/>
    <col min="15603" max="15603" width="11.28515625" style="3" customWidth="1"/>
    <col min="15604" max="15604" width="7" style="3" customWidth="1"/>
    <col min="15605" max="15605" width="8.28515625" style="3" customWidth="1"/>
    <col min="15606" max="15606" width="9.28515625" style="3" customWidth="1"/>
    <col min="15607" max="15607" width="10" style="3" customWidth="1"/>
    <col min="15608" max="15609" width="11.5703125" style="3" customWidth="1"/>
    <col min="15610" max="15610" width="0" style="3" hidden="1" customWidth="1"/>
    <col min="15611" max="15611" width="11.42578125" style="3" customWidth="1"/>
    <col min="15612" max="15612" width="9.42578125" style="3" customWidth="1"/>
    <col min="15613" max="15613" width="11" style="3" customWidth="1"/>
    <col min="15614" max="15614" width="10.28515625" style="3" customWidth="1"/>
    <col min="15615" max="15615" width="8.7109375" style="3" customWidth="1"/>
    <col min="15616" max="15616" width="8" style="3" customWidth="1"/>
    <col min="15617" max="15617" width="11.140625" style="3" customWidth="1"/>
    <col min="15618" max="15621" width="12.7109375" style="3" customWidth="1"/>
    <col min="15622" max="15622" width="49.28515625" style="3" customWidth="1"/>
    <col min="15623" max="15841" width="11.42578125" style="3"/>
    <col min="15842" max="15842" width="10.85546875" style="3" customWidth="1"/>
    <col min="15843" max="15843" width="13.42578125" style="3" customWidth="1"/>
    <col min="15844" max="15844" width="19.28515625" style="3" customWidth="1"/>
    <col min="15845" max="15853" width="12.7109375" style="3" customWidth="1"/>
    <col min="15854" max="15854" width="27.42578125" style="3" customWidth="1"/>
    <col min="15855" max="15855" width="5.7109375" style="3" customWidth="1"/>
    <col min="15856" max="15856" width="6.5703125" style="3" customWidth="1"/>
    <col min="15857" max="15857" width="13.7109375" style="3" customWidth="1"/>
    <col min="15858" max="15858" width="14.28515625" style="3" customWidth="1"/>
    <col min="15859" max="15859" width="11.28515625" style="3" customWidth="1"/>
    <col min="15860" max="15860" width="7" style="3" customWidth="1"/>
    <col min="15861" max="15861" width="8.28515625" style="3" customWidth="1"/>
    <col min="15862" max="15862" width="9.28515625" style="3" customWidth="1"/>
    <col min="15863" max="15863" width="10" style="3" customWidth="1"/>
    <col min="15864" max="15865" width="11.5703125" style="3" customWidth="1"/>
    <col min="15866" max="15866" width="0" style="3" hidden="1" customWidth="1"/>
    <col min="15867" max="15867" width="11.42578125" style="3" customWidth="1"/>
    <col min="15868" max="15868" width="9.42578125" style="3" customWidth="1"/>
    <col min="15869" max="15869" width="11" style="3" customWidth="1"/>
    <col min="15870" max="15870" width="10.28515625" style="3" customWidth="1"/>
    <col min="15871" max="15871" width="8.7109375" style="3" customWidth="1"/>
    <col min="15872" max="15872" width="8" style="3" customWidth="1"/>
    <col min="15873" max="15873" width="11.140625" style="3" customWidth="1"/>
    <col min="15874" max="15877" width="12.7109375" style="3" customWidth="1"/>
    <col min="15878" max="15878" width="49.28515625" style="3" customWidth="1"/>
    <col min="15879" max="16097" width="11.42578125" style="3"/>
    <col min="16098" max="16098" width="10.85546875" style="3" customWidth="1"/>
    <col min="16099" max="16099" width="13.42578125" style="3" customWidth="1"/>
    <col min="16100" max="16100" width="19.28515625" style="3" customWidth="1"/>
    <col min="16101" max="16109" width="12.7109375" style="3" customWidth="1"/>
    <col min="16110" max="16110" width="27.42578125" style="3" customWidth="1"/>
    <col min="16111" max="16111" width="5.7109375" style="3" customWidth="1"/>
    <col min="16112" max="16112" width="6.5703125" style="3" customWidth="1"/>
    <col min="16113" max="16113" width="13.7109375" style="3" customWidth="1"/>
    <col min="16114" max="16114" width="14.28515625" style="3" customWidth="1"/>
    <col min="16115" max="16115" width="11.28515625" style="3" customWidth="1"/>
    <col min="16116" max="16116" width="7" style="3" customWidth="1"/>
    <col min="16117" max="16117" width="8.28515625" style="3" customWidth="1"/>
    <col min="16118" max="16118" width="9.28515625" style="3" customWidth="1"/>
    <col min="16119" max="16119" width="10" style="3" customWidth="1"/>
    <col min="16120" max="16121" width="11.5703125" style="3" customWidth="1"/>
    <col min="16122" max="16122" width="0" style="3" hidden="1" customWidth="1"/>
    <col min="16123" max="16123" width="11.42578125" style="3" customWidth="1"/>
    <col min="16124" max="16124" width="9.42578125" style="3" customWidth="1"/>
    <col min="16125" max="16125" width="11" style="3" customWidth="1"/>
    <col min="16126" max="16126" width="10.28515625" style="3" customWidth="1"/>
    <col min="16127" max="16127" width="8.7109375" style="3" customWidth="1"/>
    <col min="16128" max="16128" width="8" style="3" customWidth="1"/>
    <col min="16129" max="16129" width="11.140625" style="3" customWidth="1"/>
    <col min="16130" max="16133" width="12.7109375" style="3" customWidth="1"/>
    <col min="16134" max="16134" width="49.28515625" style="3" customWidth="1"/>
    <col min="16135" max="16384" width="11.42578125" style="3"/>
  </cols>
  <sheetData>
    <row r="1" spans="1:6" ht="41.25" customHeight="1">
      <c r="A1" s="148" t="s">
        <v>0</v>
      </c>
      <c r="B1" s="149" t="s">
        <v>1</v>
      </c>
      <c r="C1" s="149" t="s">
        <v>2</v>
      </c>
      <c r="D1" s="149" t="s">
        <v>3</v>
      </c>
      <c r="E1" s="150" t="s">
        <v>4</v>
      </c>
      <c r="F1" s="150" t="s">
        <v>509</v>
      </c>
    </row>
    <row r="2" spans="1:6" ht="12.95" customHeight="1">
      <c r="A2" s="21" t="s">
        <v>6</v>
      </c>
      <c r="B2" s="5" t="s">
        <v>662</v>
      </c>
      <c r="C2" s="131">
        <v>11</v>
      </c>
      <c r="D2" s="5" t="s">
        <v>664</v>
      </c>
      <c r="E2" s="5">
        <v>6327272</v>
      </c>
      <c r="F2" s="132">
        <f>C2*E2</f>
        <v>69599992</v>
      </c>
    </row>
    <row r="3" spans="1:6" ht="12.95" customHeight="1">
      <c r="A3" s="21" t="s">
        <v>596</v>
      </c>
      <c r="B3" s="5" t="s">
        <v>665</v>
      </c>
      <c r="C3" s="131">
        <v>8</v>
      </c>
      <c r="D3" s="5" t="s">
        <v>563</v>
      </c>
      <c r="E3" s="5">
        <v>7000000</v>
      </c>
      <c r="F3" s="132">
        <v>56000000</v>
      </c>
    </row>
    <row r="4" spans="1:6" ht="12.95" customHeight="1">
      <c r="A4" s="21" t="s">
        <v>6</v>
      </c>
      <c r="B4" s="5" t="s">
        <v>593</v>
      </c>
      <c r="C4" s="133">
        <v>1</v>
      </c>
      <c r="D4" s="5" t="s">
        <v>9</v>
      </c>
      <c r="E4" s="16">
        <v>22500000</v>
      </c>
      <c r="F4" s="132">
        <f t="shared" ref="F4:F54" si="0">C4*E4</f>
        <v>22500000</v>
      </c>
    </row>
    <row r="5" spans="1:6" ht="12.95" customHeight="1">
      <c r="A5" s="21" t="s">
        <v>6</v>
      </c>
      <c r="B5" s="5" t="s">
        <v>666</v>
      </c>
      <c r="C5" s="131">
        <v>12</v>
      </c>
      <c r="D5" s="5" t="s">
        <v>664</v>
      </c>
      <c r="E5" s="16">
        <v>1265455</v>
      </c>
      <c r="F5" s="132">
        <f t="shared" si="0"/>
        <v>15185460</v>
      </c>
    </row>
    <row r="6" spans="1:6" ht="12.95" customHeight="1">
      <c r="A6" s="21" t="s">
        <v>6</v>
      </c>
      <c r="B6" s="5" t="s">
        <v>570</v>
      </c>
      <c r="C6" s="133">
        <v>1</v>
      </c>
      <c r="D6" s="5" t="s">
        <v>9</v>
      </c>
      <c r="E6" s="16">
        <v>14000000</v>
      </c>
      <c r="F6" s="132">
        <f t="shared" si="0"/>
        <v>14000000</v>
      </c>
    </row>
    <row r="7" spans="1:6" ht="12.95" customHeight="1">
      <c r="A7" s="21" t="s">
        <v>6</v>
      </c>
      <c r="B7" s="5" t="s">
        <v>593</v>
      </c>
      <c r="C7" s="133">
        <v>1</v>
      </c>
      <c r="D7" s="5" t="s">
        <v>9</v>
      </c>
      <c r="E7" s="16">
        <v>13500000</v>
      </c>
      <c r="F7" s="132">
        <f t="shared" si="0"/>
        <v>13500000</v>
      </c>
    </row>
    <row r="8" spans="1:6" ht="12.95" customHeight="1">
      <c r="A8" s="21" t="s">
        <v>6</v>
      </c>
      <c r="B8" s="5" t="s">
        <v>536</v>
      </c>
      <c r="C8" s="133">
        <v>1</v>
      </c>
      <c r="D8" s="5" t="s">
        <v>9</v>
      </c>
      <c r="E8" s="16">
        <v>11000000</v>
      </c>
      <c r="F8" s="132">
        <f t="shared" si="0"/>
        <v>11000000</v>
      </c>
    </row>
    <row r="9" spans="1:6" ht="12.95" customHeight="1">
      <c r="A9" s="21" t="s">
        <v>6</v>
      </c>
      <c r="B9" s="5" t="s">
        <v>510</v>
      </c>
      <c r="C9" s="133">
        <v>1</v>
      </c>
      <c r="D9" s="5" t="s">
        <v>9</v>
      </c>
      <c r="E9" s="16">
        <v>10530000</v>
      </c>
      <c r="F9" s="132">
        <f t="shared" si="0"/>
        <v>10530000</v>
      </c>
    </row>
    <row r="10" spans="1:6" ht="12.95" customHeight="1">
      <c r="A10" s="21" t="s">
        <v>6</v>
      </c>
      <c r="B10" s="5" t="s">
        <v>510</v>
      </c>
      <c r="C10" s="133">
        <v>1</v>
      </c>
      <c r="D10" s="5" t="s">
        <v>9</v>
      </c>
      <c r="E10" s="16">
        <v>10530000</v>
      </c>
      <c r="F10" s="132">
        <f t="shared" si="0"/>
        <v>10530000</v>
      </c>
    </row>
    <row r="11" spans="1:6" ht="12.95" customHeight="1">
      <c r="A11" s="21" t="s">
        <v>6</v>
      </c>
      <c r="B11" s="5" t="s">
        <v>527</v>
      </c>
      <c r="C11" s="133">
        <v>1</v>
      </c>
      <c r="D11" s="5" t="s">
        <v>9</v>
      </c>
      <c r="E11" s="16">
        <v>10200000</v>
      </c>
      <c r="F11" s="132">
        <f t="shared" si="0"/>
        <v>10200000</v>
      </c>
    </row>
    <row r="12" spans="1:6" ht="12.95" customHeight="1">
      <c r="A12" s="21" t="s">
        <v>6</v>
      </c>
      <c r="B12" s="5" t="s">
        <v>232</v>
      </c>
      <c r="C12" s="133">
        <v>1</v>
      </c>
      <c r="D12" s="5" t="s">
        <v>9</v>
      </c>
      <c r="E12" s="16">
        <v>9600000</v>
      </c>
      <c r="F12" s="132">
        <f t="shared" si="0"/>
        <v>9600000</v>
      </c>
    </row>
    <row r="13" spans="1:6" ht="12.95" customHeight="1">
      <c r="A13" s="21" t="s">
        <v>6</v>
      </c>
      <c r="B13" s="5" t="s">
        <v>527</v>
      </c>
      <c r="C13" s="133">
        <v>1</v>
      </c>
      <c r="D13" s="5" t="s">
        <v>9</v>
      </c>
      <c r="E13" s="16">
        <v>8250000</v>
      </c>
      <c r="F13" s="132">
        <f t="shared" si="0"/>
        <v>8250000</v>
      </c>
    </row>
    <row r="14" spans="1:6" ht="12.95" customHeight="1">
      <c r="A14" s="21" t="s">
        <v>6</v>
      </c>
      <c r="B14" s="5" t="s">
        <v>527</v>
      </c>
      <c r="C14" s="133">
        <v>1</v>
      </c>
      <c r="D14" s="5" t="s">
        <v>9</v>
      </c>
      <c r="E14" s="16">
        <v>8250000</v>
      </c>
      <c r="F14" s="132">
        <f t="shared" si="0"/>
        <v>8250000</v>
      </c>
    </row>
    <row r="15" spans="1:6" ht="12.95" customHeight="1">
      <c r="A15" s="21" t="s">
        <v>596</v>
      </c>
      <c r="B15" s="5" t="s">
        <v>594</v>
      </c>
      <c r="C15" s="133">
        <v>1</v>
      </c>
      <c r="D15" s="5" t="s">
        <v>9</v>
      </c>
      <c r="E15" s="134">
        <v>8000000</v>
      </c>
      <c r="F15" s="132">
        <f t="shared" si="0"/>
        <v>8000000</v>
      </c>
    </row>
    <row r="16" spans="1:6" ht="12.95" customHeight="1">
      <c r="A16" s="21" t="s">
        <v>6</v>
      </c>
      <c r="B16" s="5" t="s">
        <v>510</v>
      </c>
      <c r="C16" s="133">
        <v>1</v>
      </c>
      <c r="D16" s="5" t="s">
        <v>9</v>
      </c>
      <c r="E16" s="16">
        <v>7020000</v>
      </c>
      <c r="F16" s="132">
        <f t="shared" si="0"/>
        <v>7020000</v>
      </c>
    </row>
    <row r="17" spans="1:6" ht="12.95" customHeight="1">
      <c r="A17" s="21" t="s">
        <v>6</v>
      </c>
      <c r="B17" s="5" t="s">
        <v>510</v>
      </c>
      <c r="C17" s="133">
        <v>1</v>
      </c>
      <c r="D17" s="5" t="s">
        <v>9</v>
      </c>
      <c r="E17" s="16">
        <v>7020000</v>
      </c>
      <c r="F17" s="132">
        <f t="shared" si="0"/>
        <v>7020000</v>
      </c>
    </row>
    <row r="18" spans="1:6" ht="12.95" customHeight="1">
      <c r="A18" s="21" t="s">
        <v>6</v>
      </c>
      <c r="B18" s="5" t="s">
        <v>510</v>
      </c>
      <c r="C18" s="133">
        <v>1</v>
      </c>
      <c r="D18" s="5" t="s">
        <v>9</v>
      </c>
      <c r="E18" s="16">
        <v>6720000</v>
      </c>
      <c r="F18" s="132">
        <f t="shared" si="0"/>
        <v>6720000</v>
      </c>
    </row>
    <row r="19" spans="1:6" ht="12.95" customHeight="1">
      <c r="A19" s="21" t="s">
        <v>6</v>
      </c>
      <c r="B19" s="5" t="s">
        <v>510</v>
      </c>
      <c r="C19" s="133">
        <v>1</v>
      </c>
      <c r="D19" s="5" t="s">
        <v>9</v>
      </c>
      <c r="E19" s="16">
        <v>6480000</v>
      </c>
      <c r="F19" s="132">
        <f t="shared" si="0"/>
        <v>6480000</v>
      </c>
    </row>
    <row r="20" spans="1:6" ht="12.95" customHeight="1">
      <c r="A20" s="21" t="s">
        <v>6</v>
      </c>
      <c r="B20" s="5" t="s">
        <v>527</v>
      </c>
      <c r="C20" s="133">
        <v>1</v>
      </c>
      <c r="D20" s="5" t="s">
        <v>9</v>
      </c>
      <c r="E20" s="16">
        <v>6300000</v>
      </c>
      <c r="F20" s="132">
        <f t="shared" si="0"/>
        <v>6300000</v>
      </c>
    </row>
    <row r="21" spans="1:6" ht="12.95" customHeight="1">
      <c r="A21" s="21" t="s">
        <v>6</v>
      </c>
      <c r="B21" s="5" t="s">
        <v>527</v>
      </c>
      <c r="C21" s="133">
        <v>1</v>
      </c>
      <c r="D21" s="5" t="s">
        <v>9</v>
      </c>
      <c r="E21" s="16">
        <v>6300000</v>
      </c>
      <c r="F21" s="132">
        <f t="shared" si="0"/>
        <v>6300000</v>
      </c>
    </row>
    <row r="22" spans="1:6" ht="12.95" customHeight="1">
      <c r="A22" s="21" t="s">
        <v>6</v>
      </c>
      <c r="B22" s="5" t="s">
        <v>527</v>
      </c>
      <c r="C22" s="133">
        <v>1</v>
      </c>
      <c r="D22" s="5" t="s">
        <v>9</v>
      </c>
      <c r="E22" s="16">
        <v>6300000</v>
      </c>
      <c r="F22" s="132">
        <f t="shared" si="0"/>
        <v>6300000</v>
      </c>
    </row>
    <row r="23" spans="1:6" ht="12.95" customHeight="1">
      <c r="A23" s="21" t="s">
        <v>596</v>
      </c>
      <c r="B23" s="5" t="s">
        <v>593</v>
      </c>
      <c r="C23" s="133">
        <v>1</v>
      </c>
      <c r="D23" s="5" t="s">
        <v>9</v>
      </c>
      <c r="E23" s="134">
        <v>6300000</v>
      </c>
      <c r="F23" s="132">
        <f t="shared" si="0"/>
        <v>6300000</v>
      </c>
    </row>
    <row r="24" spans="1:6" ht="12.95" customHeight="1">
      <c r="A24" s="21" t="s">
        <v>596</v>
      </c>
      <c r="B24" s="5" t="s">
        <v>593</v>
      </c>
      <c r="C24" s="133">
        <v>1</v>
      </c>
      <c r="D24" s="5" t="s">
        <v>9</v>
      </c>
      <c r="E24" s="134">
        <v>6300000</v>
      </c>
      <c r="F24" s="132">
        <f t="shared" si="0"/>
        <v>6300000</v>
      </c>
    </row>
    <row r="25" spans="1:6" ht="12.95" customHeight="1">
      <c r="A25" s="21" t="s">
        <v>596</v>
      </c>
      <c r="B25" s="5" t="s">
        <v>593</v>
      </c>
      <c r="C25" s="133">
        <v>1</v>
      </c>
      <c r="D25" s="5" t="s">
        <v>9</v>
      </c>
      <c r="E25" s="134">
        <v>6300000</v>
      </c>
      <c r="F25" s="132">
        <f t="shared" si="0"/>
        <v>6300000</v>
      </c>
    </row>
    <row r="26" spans="1:6" ht="12.95" customHeight="1">
      <c r="A26" s="21" t="s">
        <v>6</v>
      </c>
      <c r="B26" s="5" t="s">
        <v>527</v>
      </c>
      <c r="C26" s="133">
        <v>1</v>
      </c>
      <c r="D26" s="5" t="s">
        <v>9</v>
      </c>
      <c r="E26" s="16">
        <v>6000000</v>
      </c>
      <c r="F26" s="132">
        <f t="shared" si="0"/>
        <v>6000000</v>
      </c>
    </row>
    <row r="27" spans="1:6" ht="12.95" customHeight="1">
      <c r="A27" s="21" t="s">
        <v>6</v>
      </c>
      <c r="B27" s="5" t="s">
        <v>527</v>
      </c>
      <c r="C27" s="133">
        <v>1</v>
      </c>
      <c r="D27" s="5" t="s">
        <v>9</v>
      </c>
      <c r="E27" s="16">
        <v>5400000</v>
      </c>
      <c r="F27" s="132">
        <f t="shared" si="0"/>
        <v>5400000</v>
      </c>
    </row>
    <row r="28" spans="1:6" ht="12.95" customHeight="1">
      <c r="A28" s="21" t="s">
        <v>596</v>
      </c>
      <c r="B28" s="5" t="s">
        <v>593</v>
      </c>
      <c r="C28" s="133">
        <v>1</v>
      </c>
      <c r="D28" s="5" t="s">
        <v>9</v>
      </c>
      <c r="E28" s="134">
        <v>5400000</v>
      </c>
      <c r="F28" s="132">
        <f t="shared" si="0"/>
        <v>5400000</v>
      </c>
    </row>
    <row r="29" spans="1:6" ht="12.95" customHeight="1">
      <c r="A29" s="21" t="s">
        <v>596</v>
      </c>
      <c r="B29" s="5" t="s">
        <v>593</v>
      </c>
      <c r="C29" s="133">
        <v>1</v>
      </c>
      <c r="D29" s="5" t="s">
        <v>9</v>
      </c>
      <c r="E29" s="134">
        <v>5400000</v>
      </c>
      <c r="F29" s="132">
        <f t="shared" si="0"/>
        <v>5400000</v>
      </c>
    </row>
    <row r="30" spans="1:6" ht="12.95" customHeight="1">
      <c r="A30" s="21" t="s">
        <v>596</v>
      </c>
      <c r="B30" s="5" t="s">
        <v>593</v>
      </c>
      <c r="C30" s="133">
        <v>1</v>
      </c>
      <c r="D30" s="5" t="s">
        <v>9</v>
      </c>
      <c r="E30" s="134">
        <v>5400000</v>
      </c>
      <c r="F30" s="132">
        <f t="shared" si="0"/>
        <v>5400000</v>
      </c>
    </row>
    <row r="31" spans="1:6" ht="12.95" customHeight="1">
      <c r="A31" s="21" t="s">
        <v>596</v>
      </c>
      <c r="B31" s="5" t="s">
        <v>593</v>
      </c>
      <c r="C31" s="133">
        <v>1</v>
      </c>
      <c r="D31" s="5" t="s">
        <v>9</v>
      </c>
      <c r="E31" s="134">
        <v>5400000</v>
      </c>
      <c r="F31" s="132">
        <f t="shared" si="0"/>
        <v>5400000</v>
      </c>
    </row>
    <row r="32" spans="1:6" ht="12.95" customHeight="1">
      <c r="A32" s="21" t="s">
        <v>596</v>
      </c>
      <c r="B32" s="5" t="s">
        <v>593</v>
      </c>
      <c r="C32" s="133">
        <v>1</v>
      </c>
      <c r="D32" s="5" t="s">
        <v>9</v>
      </c>
      <c r="E32" s="134">
        <v>5400000</v>
      </c>
      <c r="F32" s="132">
        <f t="shared" si="0"/>
        <v>5400000</v>
      </c>
    </row>
    <row r="33" spans="1:6" ht="12.95" customHeight="1">
      <c r="A33" s="21" t="s">
        <v>596</v>
      </c>
      <c r="B33" s="5" t="s">
        <v>593</v>
      </c>
      <c r="C33" s="133">
        <v>1</v>
      </c>
      <c r="D33" s="5" t="s">
        <v>9</v>
      </c>
      <c r="E33" s="134">
        <v>5400000</v>
      </c>
      <c r="F33" s="132">
        <f t="shared" si="0"/>
        <v>5400000</v>
      </c>
    </row>
    <row r="34" spans="1:6" ht="12.95" customHeight="1">
      <c r="A34" s="21" t="s">
        <v>6</v>
      </c>
      <c r="B34" s="5" t="s">
        <v>527</v>
      </c>
      <c r="C34" s="133">
        <v>1</v>
      </c>
      <c r="D34" s="5" t="s">
        <v>9</v>
      </c>
      <c r="E34" s="16">
        <v>5250000</v>
      </c>
      <c r="F34" s="132">
        <f t="shared" si="0"/>
        <v>5250000</v>
      </c>
    </row>
    <row r="35" spans="1:6" ht="12.95" customHeight="1">
      <c r="A35" s="21" t="s">
        <v>6</v>
      </c>
      <c r="B35" s="5" t="s">
        <v>510</v>
      </c>
      <c r="C35" s="133">
        <v>1</v>
      </c>
      <c r="D35" s="5" t="s">
        <v>9</v>
      </c>
      <c r="E35" s="16">
        <v>5220000</v>
      </c>
      <c r="F35" s="132">
        <f t="shared" si="0"/>
        <v>5220000</v>
      </c>
    </row>
    <row r="36" spans="1:6" ht="12.95" customHeight="1">
      <c r="A36" s="21" t="s">
        <v>6</v>
      </c>
      <c r="B36" s="5" t="s">
        <v>510</v>
      </c>
      <c r="C36" s="133">
        <v>1</v>
      </c>
      <c r="D36" s="5" t="s">
        <v>9</v>
      </c>
      <c r="E36" s="16">
        <v>4860000</v>
      </c>
      <c r="F36" s="132">
        <f t="shared" si="0"/>
        <v>4860000</v>
      </c>
    </row>
    <row r="37" spans="1:6" ht="12.95" customHeight="1">
      <c r="A37" s="21" t="s">
        <v>6</v>
      </c>
      <c r="B37" s="5" t="s">
        <v>381</v>
      </c>
      <c r="C37" s="133">
        <v>1</v>
      </c>
      <c r="D37" s="5" t="s">
        <v>9</v>
      </c>
      <c r="E37" s="16">
        <v>4500000</v>
      </c>
      <c r="F37" s="132">
        <f t="shared" si="0"/>
        <v>4500000</v>
      </c>
    </row>
    <row r="38" spans="1:6" ht="12.95" customHeight="1">
      <c r="A38" s="21" t="s">
        <v>6</v>
      </c>
      <c r="B38" s="5" t="s">
        <v>527</v>
      </c>
      <c r="C38" s="133">
        <v>1</v>
      </c>
      <c r="D38" s="5" t="s">
        <v>9</v>
      </c>
      <c r="E38" s="16">
        <v>4500000</v>
      </c>
      <c r="F38" s="132">
        <f t="shared" si="0"/>
        <v>4500000</v>
      </c>
    </row>
    <row r="39" spans="1:6" ht="12.95" customHeight="1">
      <c r="A39" s="21" t="s">
        <v>6</v>
      </c>
      <c r="B39" s="5" t="s">
        <v>527</v>
      </c>
      <c r="C39" s="133">
        <v>1</v>
      </c>
      <c r="D39" s="5" t="s">
        <v>9</v>
      </c>
      <c r="E39" s="16">
        <v>4500000</v>
      </c>
      <c r="F39" s="132">
        <f t="shared" si="0"/>
        <v>4500000</v>
      </c>
    </row>
    <row r="40" spans="1:6" ht="12.95" customHeight="1">
      <c r="A40" s="21" t="s">
        <v>6</v>
      </c>
      <c r="B40" s="5" t="s">
        <v>527</v>
      </c>
      <c r="C40" s="133">
        <v>1</v>
      </c>
      <c r="D40" s="5" t="s">
        <v>9</v>
      </c>
      <c r="E40" s="16">
        <v>4500000</v>
      </c>
      <c r="F40" s="132">
        <f t="shared" si="0"/>
        <v>4500000</v>
      </c>
    </row>
    <row r="41" spans="1:6" ht="12.95" customHeight="1">
      <c r="A41" s="21" t="s">
        <v>6</v>
      </c>
      <c r="B41" s="5" t="s">
        <v>527</v>
      </c>
      <c r="C41" s="133">
        <v>1</v>
      </c>
      <c r="D41" s="5" t="s">
        <v>9</v>
      </c>
      <c r="E41" s="16">
        <v>4500000</v>
      </c>
      <c r="F41" s="132">
        <f t="shared" si="0"/>
        <v>4500000</v>
      </c>
    </row>
    <row r="42" spans="1:6" ht="12.95" customHeight="1">
      <c r="A42" s="21" t="s">
        <v>6</v>
      </c>
      <c r="B42" s="5" t="s">
        <v>510</v>
      </c>
      <c r="C42" s="133">
        <v>1</v>
      </c>
      <c r="D42" s="5" t="s">
        <v>9</v>
      </c>
      <c r="E42" s="16">
        <v>4200000</v>
      </c>
      <c r="F42" s="132">
        <f t="shared" si="0"/>
        <v>4200000</v>
      </c>
    </row>
    <row r="43" spans="1:6" ht="12.95" customHeight="1">
      <c r="A43" s="21" t="s">
        <v>6</v>
      </c>
      <c r="B43" s="5" t="s">
        <v>510</v>
      </c>
      <c r="C43" s="133">
        <v>1</v>
      </c>
      <c r="D43" s="5" t="s">
        <v>9</v>
      </c>
      <c r="E43" s="16">
        <v>4200000</v>
      </c>
      <c r="F43" s="132">
        <f t="shared" si="0"/>
        <v>4200000</v>
      </c>
    </row>
    <row r="44" spans="1:6" ht="12.95" customHeight="1">
      <c r="A44" s="21" t="s">
        <v>6</v>
      </c>
      <c r="B44" s="5" t="s">
        <v>510</v>
      </c>
      <c r="C44" s="133">
        <v>1</v>
      </c>
      <c r="D44" s="5" t="s">
        <v>9</v>
      </c>
      <c r="E44" s="16">
        <v>4200000</v>
      </c>
      <c r="F44" s="132">
        <f t="shared" si="0"/>
        <v>4200000</v>
      </c>
    </row>
    <row r="45" spans="1:6" ht="12.95" customHeight="1">
      <c r="A45" s="21" t="s">
        <v>6</v>
      </c>
      <c r="B45" s="5" t="s">
        <v>510</v>
      </c>
      <c r="C45" s="133">
        <v>1</v>
      </c>
      <c r="D45" s="5" t="s">
        <v>9</v>
      </c>
      <c r="E45" s="16">
        <v>4200000</v>
      </c>
      <c r="F45" s="132">
        <f t="shared" si="0"/>
        <v>4200000</v>
      </c>
    </row>
    <row r="46" spans="1:6" ht="12.95" customHeight="1">
      <c r="A46" s="21" t="s">
        <v>6</v>
      </c>
      <c r="B46" s="5" t="s">
        <v>510</v>
      </c>
      <c r="C46" s="133">
        <v>1</v>
      </c>
      <c r="D46" s="5" t="s">
        <v>9</v>
      </c>
      <c r="E46" s="16">
        <v>4200000</v>
      </c>
      <c r="F46" s="132">
        <f t="shared" si="0"/>
        <v>4200000</v>
      </c>
    </row>
    <row r="47" spans="1:6" ht="12.95" customHeight="1">
      <c r="A47" s="21" t="s">
        <v>6</v>
      </c>
      <c r="B47" s="5" t="s">
        <v>510</v>
      </c>
      <c r="C47" s="133">
        <v>1</v>
      </c>
      <c r="D47" s="5" t="s">
        <v>9</v>
      </c>
      <c r="E47" s="16">
        <v>4200000</v>
      </c>
      <c r="F47" s="132">
        <f t="shared" si="0"/>
        <v>4200000</v>
      </c>
    </row>
    <row r="48" spans="1:6" ht="12.95" customHeight="1">
      <c r="A48" s="21" t="s">
        <v>6</v>
      </c>
      <c r="B48" s="5" t="s">
        <v>510</v>
      </c>
      <c r="C48" s="133">
        <v>1</v>
      </c>
      <c r="D48" s="5" t="s">
        <v>9</v>
      </c>
      <c r="E48" s="16">
        <v>4200000</v>
      </c>
      <c r="F48" s="132">
        <f t="shared" si="0"/>
        <v>4200000</v>
      </c>
    </row>
    <row r="49" spans="1:6" ht="12.95" customHeight="1">
      <c r="A49" s="21" t="s">
        <v>6</v>
      </c>
      <c r="B49" s="5" t="s">
        <v>510</v>
      </c>
      <c r="C49" s="133">
        <v>1</v>
      </c>
      <c r="D49" s="5" t="s">
        <v>9</v>
      </c>
      <c r="E49" s="16">
        <v>4200000</v>
      </c>
      <c r="F49" s="132">
        <f t="shared" si="0"/>
        <v>4200000</v>
      </c>
    </row>
    <row r="50" spans="1:6" ht="12.95" customHeight="1">
      <c r="A50" s="21" t="s">
        <v>6</v>
      </c>
      <c r="B50" s="5" t="s">
        <v>510</v>
      </c>
      <c r="C50" s="133">
        <v>1</v>
      </c>
      <c r="D50" s="5" t="s">
        <v>9</v>
      </c>
      <c r="E50" s="16">
        <v>4200000</v>
      </c>
      <c r="F50" s="132">
        <f t="shared" si="0"/>
        <v>4200000</v>
      </c>
    </row>
    <row r="51" spans="1:6" ht="12.95" customHeight="1">
      <c r="A51" s="21" t="s">
        <v>6</v>
      </c>
      <c r="B51" s="5" t="s">
        <v>510</v>
      </c>
      <c r="C51" s="133">
        <v>1</v>
      </c>
      <c r="D51" s="5" t="s">
        <v>9</v>
      </c>
      <c r="E51" s="16">
        <v>4200000</v>
      </c>
      <c r="F51" s="132">
        <f t="shared" si="0"/>
        <v>4200000</v>
      </c>
    </row>
    <row r="52" spans="1:6" ht="12.95" customHeight="1">
      <c r="A52" s="21" t="s">
        <v>6</v>
      </c>
      <c r="B52" s="5" t="s">
        <v>510</v>
      </c>
      <c r="C52" s="133">
        <v>1</v>
      </c>
      <c r="D52" s="5" t="s">
        <v>9</v>
      </c>
      <c r="E52" s="16">
        <v>4200000</v>
      </c>
      <c r="F52" s="132">
        <f t="shared" si="0"/>
        <v>4200000</v>
      </c>
    </row>
    <row r="53" spans="1:6" ht="12.95" customHeight="1">
      <c r="A53" s="21" t="s">
        <v>6</v>
      </c>
      <c r="B53" s="5" t="s">
        <v>510</v>
      </c>
      <c r="C53" s="133">
        <v>1</v>
      </c>
      <c r="D53" s="5" t="s">
        <v>9</v>
      </c>
      <c r="E53" s="16">
        <v>4200000</v>
      </c>
      <c r="F53" s="132">
        <f t="shared" si="0"/>
        <v>4200000</v>
      </c>
    </row>
    <row r="54" spans="1:6" ht="12.95" customHeight="1">
      <c r="A54" s="21" t="s">
        <v>6</v>
      </c>
      <c r="B54" s="5" t="s">
        <v>510</v>
      </c>
      <c r="C54" s="133">
        <v>1</v>
      </c>
      <c r="D54" s="5" t="s">
        <v>9</v>
      </c>
      <c r="E54" s="16">
        <v>4200000</v>
      </c>
      <c r="F54" s="132">
        <f t="shared" si="0"/>
        <v>4200000</v>
      </c>
    </row>
    <row r="55" spans="1:6" ht="12.95" customHeight="1">
      <c r="A55" s="21" t="s">
        <v>6</v>
      </c>
      <c r="B55" s="5" t="s">
        <v>219</v>
      </c>
      <c r="C55" s="133">
        <v>1</v>
      </c>
      <c r="D55" s="5" t="s">
        <v>9</v>
      </c>
      <c r="E55" s="16">
        <v>4200000</v>
      </c>
      <c r="F55" s="132">
        <v>4200000</v>
      </c>
    </row>
    <row r="56" spans="1:6" ht="12.95" customHeight="1">
      <c r="A56" s="21" t="s">
        <v>6</v>
      </c>
      <c r="B56" s="5" t="s">
        <v>510</v>
      </c>
      <c r="C56" s="133">
        <v>1</v>
      </c>
      <c r="D56" s="5" t="s">
        <v>9</v>
      </c>
      <c r="E56" s="16">
        <v>4200000</v>
      </c>
      <c r="F56" s="132">
        <f t="shared" ref="F56:F117" si="1">C56*E56</f>
        <v>4200000</v>
      </c>
    </row>
    <row r="57" spans="1:6" ht="12.95" customHeight="1">
      <c r="A57" s="21" t="s">
        <v>6</v>
      </c>
      <c r="B57" s="5" t="s">
        <v>527</v>
      </c>
      <c r="C57" s="133">
        <v>1</v>
      </c>
      <c r="D57" s="5" t="s">
        <v>9</v>
      </c>
      <c r="E57" s="16">
        <v>4050000</v>
      </c>
      <c r="F57" s="132">
        <f t="shared" si="1"/>
        <v>4050000</v>
      </c>
    </row>
    <row r="58" spans="1:6" ht="12.95" customHeight="1">
      <c r="A58" s="21" t="s">
        <v>6</v>
      </c>
      <c r="B58" s="5" t="s">
        <v>668</v>
      </c>
      <c r="C58" s="133">
        <v>1</v>
      </c>
      <c r="D58" s="5" t="s">
        <v>9</v>
      </c>
      <c r="E58" s="16">
        <v>4000000</v>
      </c>
      <c r="F58" s="132">
        <f t="shared" si="1"/>
        <v>4000000</v>
      </c>
    </row>
    <row r="59" spans="1:6" ht="12.95" customHeight="1">
      <c r="A59" s="21" t="s">
        <v>6</v>
      </c>
      <c r="B59" s="5" t="s">
        <v>669</v>
      </c>
      <c r="C59" s="133">
        <v>1</v>
      </c>
      <c r="D59" s="5" t="s">
        <v>9</v>
      </c>
      <c r="E59" s="16">
        <v>4000000</v>
      </c>
      <c r="F59" s="132">
        <f t="shared" si="1"/>
        <v>4000000</v>
      </c>
    </row>
    <row r="60" spans="1:6" ht="12.95" customHeight="1">
      <c r="A60" s="21" t="s">
        <v>6</v>
      </c>
      <c r="B60" s="5" t="s">
        <v>226</v>
      </c>
      <c r="C60" s="133">
        <v>1</v>
      </c>
      <c r="D60" s="5" t="s">
        <v>9</v>
      </c>
      <c r="E60" s="16">
        <v>4000000</v>
      </c>
      <c r="F60" s="132">
        <f t="shared" si="1"/>
        <v>4000000</v>
      </c>
    </row>
    <row r="61" spans="1:6" ht="12.95" customHeight="1">
      <c r="A61" s="21" t="s">
        <v>6</v>
      </c>
      <c r="B61" s="5" t="s">
        <v>527</v>
      </c>
      <c r="C61" s="133">
        <v>1</v>
      </c>
      <c r="D61" s="5" t="s">
        <v>9</v>
      </c>
      <c r="E61" s="16">
        <v>3900000</v>
      </c>
      <c r="F61" s="132">
        <f t="shared" si="1"/>
        <v>3900000</v>
      </c>
    </row>
    <row r="62" spans="1:6" ht="12.95" customHeight="1">
      <c r="A62" s="21" t="s">
        <v>6</v>
      </c>
      <c r="B62" s="5" t="s">
        <v>527</v>
      </c>
      <c r="C62" s="133">
        <v>1</v>
      </c>
      <c r="D62" s="5" t="s">
        <v>9</v>
      </c>
      <c r="E62" s="16">
        <v>3900000</v>
      </c>
      <c r="F62" s="132">
        <f t="shared" si="1"/>
        <v>3900000</v>
      </c>
    </row>
    <row r="63" spans="1:6" ht="12.95" customHeight="1">
      <c r="A63" s="21" t="s">
        <v>6</v>
      </c>
      <c r="B63" s="5" t="s">
        <v>510</v>
      </c>
      <c r="C63" s="133">
        <v>1</v>
      </c>
      <c r="D63" s="5" t="s">
        <v>9</v>
      </c>
      <c r="E63" s="16">
        <v>3645000</v>
      </c>
      <c r="F63" s="132">
        <f t="shared" si="1"/>
        <v>3645000</v>
      </c>
    </row>
    <row r="64" spans="1:6" ht="12.95" customHeight="1">
      <c r="A64" s="21" t="s">
        <v>6</v>
      </c>
      <c r="B64" s="5" t="s">
        <v>510</v>
      </c>
      <c r="C64" s="133">
        <v>1</v>
      </c>
      <c r="D64" s="5" t="s">
        <v>9</v>
      </c>
      <c r="E64" s="16">
        <v>3645000</v>
      </c>
      <c r="F64" s="132">
        <f t="shared" si="1"/>
        <v>3645000</v>
      </c>
    </row>
    <row r="65" spans="1:6" ht="12.95" customHeight="1">
      <c r="A65" s="21" t="s">
        <v>6</v>
      </c>
      <c r="B65" s="5" t="s">
        <v>527</v>
      </c>
      <c r="C65" s="133">
        <v>1</v>
      </c>
      <c r="D65" s="5" t="s">
        <v>9</v>
      </c>
      <c r="E65" s="16">
        <v>3600000</v>
      </c>
      <c r="F65" s="132">
        <f t="shared" si="1"/>
        <v>3600000</v>
      </c>
    </row>
    <row r="66" spans="1:6" ht="12.95" customHeight="1">
      <c r="A66" s="21" t="s">
        <v>6</v>
      </c>
      <c r="B66" s="5" t="s">
        <v>527</v>
      </c>
      <c r="C66" s="133">
        <v>1</v>
      </c>
      <c r="D66" s="5" t="s">
        <v>9</v>
      </c>
      <c r="E66" s="16">
        <v>3600000</v>
      </c>
      <c r="F66" s="132">
        <f t="shared" si="1"/>
        <v>3600000</v>
      </c>
    </row>
    <row r="67" spans="1:6" ht="12.95" customHeight="1">
      <c r="A67" s="21" t="s">
        <v>6</v>
      </c>
      <c r="B67" s="5" t="s">
        <v>527</v>
      </c>
      <c r="C67" s="133">
        <v>1</v>
      </c>
      <c r="D67" s="5" t="s">
        <v>9</v>
      </c>
      <c r="E67" s="16">
        <v>3600000</v>
      </c>
      <c r="F67" s="132">
        <f t="shared" si="1"/>
        <v>3600000</v>
      </c>
    </row>
    <row r="68" spans="1:6" ht="12.95" customHeight="1">
      <c r="A68" s="21" t="s">
        <v>6</v>
      </c>
      <c r="B68" s="5" t="s">
        <v>232</v>
      </c>
      <c r="C68" s="133">
        <v>1</v>
      </c>
      <c r="D68" s="5" t="s">
        <v>9</v>
      </c>
      <c r="E68" s="16">
        <v>3600000</v>
      </c>
      <c r="F68" s="132">
        <f t="shared" si="1"/>
        <v>3600000</v>
      </c>
    </row>
    <row r="69" spans="1:6" ht="12.95" customHeight="1">
      <c r="A69" s="21" t="s">
        <v>6</v>
      </c>
      <c r="B69" s="5" t="s">
        <v>510</v>
      </c>
      <c r="C69" s="133">
        <v>1</v>
      </c>
      <c r="D69" s="5" t="s">
        <v>9</v>
      </c>
      <c r="E69" s="16">
        <v>3510000</v>
      </c>
      <c r="F69" s="132">
        <f t="shared" si="1"/>
        <v>3510000</v>
      </c>
    </row>
    <row r="70" spans="1:6" ht="12.95" customHeight="1">
      <c r="A70" s="21" t="s">
        <v>6</v>
      </c>
      <c r="B70" s="5" t="s">
        <v>510</v>
      </c>
      <c r="C70" s="133">
        <v>1</v>
      </c>
      <c r="D70" s="5" t="s">
        <v>9</v>
      </c>
      <c r="E70" s="16">
        <v>3510000</v>
      </c>
      <c r="F70" s="132">
        <f t="shared" si="1"/>
        <v>3510000</v>
      </c>
    </row>
    <row r="71" spans="1:6" ht="12.95" customHeight="1">
      <c r="A71" s="21" t="s">
        <v>6</v>
      </c>
      <c r="B71" s="5" t="s">
        <v>510</v>
      </c>
      <c r="C71" s="133">
        <v>1</v>
      </c>
      <c r="D71" s="5" t="s">
        <v>9</v>
      </c>
      <c r="E71" s="16">
        <v>3510000</v>
      </c>
      <c r="F71" s="132">
        <f t="shared" si="1"/>
        <v>3510000</v>
      </c>
    </row>
    <row r="72" spans="1:6" ht="12.95" customHeight="1">
      <c r="A72" s="21" t="s">
        <v>6</v>
      </c>
      <c r="B72" s="5" t="s">
        <v>510</v>
      </c>
      <c r="C72" s="133">
        <v>1</v>
      </c>
      <c r="D72" s="5" t="s">
        <v>9</v>
      </c>
      <c r="E72" s="16">
        <v>3375000</v>
      </c>
      <c r="F72" s="132">
        <f t="shared" si="1"/>
        <v>3375000</v>
      </c>
    </row>
    <row r="73" spans="1:6" ht="12.95" customHeight="1">
      <c r="A73" s="21" t="s">
        <v>6</v>
      </c>
      <c r="B73" s="5" t="s">
        <v>527</v>
      </c>
      <c r="C73" s="133">
        <v>1</v>
      </c>
      <c r="D73" s="5" t="s">
        <v>9</v>
      </c>
      <c r="E73" s="16">
        <v>3150000</v>
      </c>
      <c r="F73" s="132">
        <f t="shared" si="1"/>
        <v>3150000</v>
      </c>
    </row>
    <row r="74" spans="1:6" ht="12.95" customHeight="1">
      <c r="A74" s="21" t="s">
        <v>596</v>
      </c>
      <c r="B74" s="5" t="s">
        <v>593</v>
      </c>
      <c r="C74" s="133">
        <v>1</v>
      </c>
      <c r="D74" s="5" t="s">
        <v>9</v>
      </c>
      <c r="E74" s="134">
        <v>3150000</v>
      </c>
      <c r="F74" s="132">
        <f t="shared" si="1"/>
        <v>3150000</v>
      </c>
    </row>
    <row r="75" spans="1:6" ht="12.95" customHeight="1">
      <c r="A75" s="21" t="s">
        <v>6</v>
      </c>
      <c r="B75" s="5" t="s">
        <v>591</v>
      </c>
      <c r="C75" s="133">
        <v>1</v>
      </c>
      <c r="D75" s="5" t="s">
        <v>9</v>
      </c>
      <c r="E75" s="16">
        <v>3000000</v>
      </c>
      <c r="F75" s="132">
        <f t="shared" si="1"/>
        <v>3000000</v>
      </c>
    </row>
    <row r="76" spans="1:6" ht="12.95" customHeight="1">
      <c r="A76" s="21" t="s">
        <v>6</v>
      </c>
      <c r="B76" s="5" t="s">
        <v>591</v>
      </c>
      <c r="C76" s="133">
        <v>1</v>
      </c>
      <c r="D76" s="5" t="s">
        <v>9</v>
      </c>
      <c r="E76" s="16">
        <v>3000000</v>
      </c>
      <c r="F76" s="132">
        <f t="shared" si="1"/>
        <v>3000000</v>
      </c>
    </row>
    <row r="77" spans="1:6" ht="12.95" customHeight="1">
      <c r="A77" s="21" t="s">
        <v>6</v>
      </c>
      <c r="B77" s="5" t="s">
        <v>510</v>
      </c>
      <c r="C77" s="133">
        <v>1</v>
      </c>
      <c r="D77" s="5" t="s">
        <v>9</v>
      </c>
      <c r="E77" s="16">
        <v>3000000</v>
      </c>
      <c r="F77" s="132">
        <f t="shared" si="1"/>
        <v>3000000</v>
      </c>
    </row>
    <row r="78" spans="1:6" ht="12.95" customHeight="1">
      <c r="A78" s="21" t="s">
        <v>6</v>
      </c>
      <c r="B78" s="5" t="s">
        <v>527</v>
      </c>
      <c r="C78" s="133">
        <v>1</v>
      </c>
      <c r="D78" s="5" t="s">
        <v>9</v>
      </c>
      <c r="E78" s="16">
        <v>3000000</v>
      </c>
      <c r="F78" s="132">
        <f t="shared" si="1"/>
        <v>3000000</v>
      </c>
    </row>
    <row r="79" spans="1:6" ht="12.95" customHeight="1">
      <c r="A79" s="21" t="s">
        <v>6</v>
      </c>
      <c r="B79" s="5" t="s">
        <v>527</v>
      </c>
      <c r="C79" s="133">
        <v>1</v>
      </c>
      <c r="D79" s="5" t="s">
        <v>9</v>
      </c>
      <c r="E79" s="16">
        <v>3000000</v>
      </c>
      <c r="F79" s="132">
        <f t="shared" si="1"/>
        <v>3000000</v>
      </c>
    </row>
    <row r="80" spans="1:6" ht="12.95" customHeight="1">
      <c r="A80" s="21" t="s">
        <v>6</v>
      </c>
      <c r="B80" s="5" t="s">
        <v>569</v>
      </c>
      <c r="C80" s="133">
        <v>1</v>
      </c>
      <c r="D80" s="5" t="s">
        <v>9</v>
      </c>
      <c r="E80" s="16">
        <v>2808000</v>
      </c>
      <c r="F80" s="132">
        <f t="shared" si="1"/>
        <v>2808000</v>
      </c>
    </row>
    <row r="81" spans="1:6" ht="12.95" customHeight="1">
      <c r="A81" s="21" t="s">
        <v>6</v>
      </c>
      <c r="B81" s="5" t="s">
        <v>214</v>
      </c>
      <c r="C81" s="133">
        <v>1</v>
      </c>
      <c r="D81" s="5" t="s">
        <v>9</v>
      </c>
      <c r="E81" s="16">
        <v>2800000</v>
      </c>
      <c r="F81" s="132">
        <f t="shared" si="1"/>
        <v>2800000</v>
      </c>
    </row>
    <row r="82" spans="1:6" ht="12.95" customHeight="1">
      <c r="A82" s="21" t="s">
        <v>6</v>
      </c>
      <c r="B82" s="5" t="s">
        <v>527</v>
      </c>
      <c r="C82" s="133">
        <v>1</v>
      </c>
      <c r="D82" s="5" t="s">
        <v>9</v>
      </c>
      <c r="E82" s="16">
        <v>2700000</v>
      </c>
      <c r="F82" s="132">
        <f t="shared" si="1"/>
        <v>2700000</v>
      </c>
    </row>
    <row r="83" spans="1:6" ht="12.95" customHeight="1">
      <c r="A83" s="21" t="s">
        <v>6</v>
      </c>
      <c r="B83" s="5" t="s">
        <v>527</v>
      </c>
      <c r="C83" s="133">
        <v>1</v>
      </c>
      <c r="D83" s="5" t="s">
        <v>9</v>
      </c>
      <c r="E83" s="16">
        <v>2700000</v>
      </c>
      <c r="F83" s="132">
        <f t="shared" si="1"/>
        <v>2700000</v>
      </c>
    </row>
    <row r="84" spans="1:6" ht="12.95" customHeight="1">
      <c r="A84" s="21" t="s">
        <v>596</v>
      </c>
      <c r="B84" s="5" t="s">
        <v>593</v>
      </c>
      <c r="C84" s="133">
        <v>1</v>
      </c>
      <c r="D84" s="5" t="s">
        <v>9</v>
      </c>
      <c r="E84" s="134">
        <v>2700000</v>
      </c>
      <c r="F84" s="132">
        <f t="shared" si="1"/>
        <v>2700000</v>
      </c>
    </row>
    <row r="85" spans="1:6" ht="12.95" customHeight="1">
      <c r="A85" s="21" t="s">
        <v>596</v>
      </c>
      <c r="B85" s="5" t="s">
        <v>593</v>
      </c>
      <c r="C85" s="133">
        <v>1</v>
      </c>
      <c r="D85" s="5" t="s">
        <v>9</v>
      </c>
      <c r="E85" s="134">
        <v>2700000</v>
      </c>
      <c r="F85" s="132">
        <f t="shared" si="1"/>
        <v>2700000</v>
      </c>
    </row>
    <row r="86" spans="1:6" ht="12.95" customHeight="1">
      <c r="A86" s="21" t="s">
        <v>596</v>
      </c>
      <c r="B86" s="5" t="s">
        <v>593</v>
      </c>
      <c r="C86" s="133">
        <v>1</v>
      </c>
      <c r="D86" s="5" t="s">
        <v>9</v>
      </c>
      <c r="E86" s="134">
        <v>2700000</v>
      </c>
      <c r="F86" s="132">
        <f t="shared" si="1"/>
        <v>2700000</v>
      </c>
    </row>
    <row r="87" spans="1:6" ht="12.95" customHeight="1">
      <c r="A87" s="21" t="s">
        <v>6</v>
      </c>
      <c r="B87" s="5" t="s">
        <v>527</v>
      </c>
      <c r="C87" s="133">
        <v>1</v>
      </c>
      <c r="D87" s="5" t="s">
        <v>9</v>
      </c>
      <c r="E87" s="16">
        <v>2550000</v>
      </c>
      <c r="F87" s="132">
        <f t="shared" si="1"/>
        <v>2550000</v>
      </c>
    </row>
    <row r="88" spans="1:6" ht="12.95" customHeight="1">
      <c r="A88" s="21" t="s">
        <v>6</v>
      </c>
      <c r="B88" s="5" t="s">
        <v>510</v>
      </c>
      <c r="C88" s="133">
        <v>1</v>
      </c>
      <c r="D88" s="5" t="s">
        <v>9</v>
      </c>
      <c r="E88" s="16">
        <v>2430000</v>
      </c>
      <c r="F88" s="132">
        <f t="shared" si="1"/>
        <v>2430000</v>
      </c>
    </row>
    <row r="89" spans="1:6" ht="12.95" customHeight="1">
      <c r="A89" s="21" t="s">
        <v>6</v>
      </c>
      <c r="B89" s="5" t="s">
        <v>510</v>
      </c>
      <c r="C89" s="133">
        <v>1</v>
      </c>
      <c r="D89" s="5" t="s">
        <v>9</v>
      </c>
      <c r="E89" s="16">
        <v>2430000</v>
      </c>
      <c r="F89" s="132">
        <f t="shared" si="1"/>
        <v>2430000</v>
      </c>
    </row>
    <row r="90" spans="1:6" ht="12.95" customHeight="1">
      <c r="A90" s="21" t="s">
        <v>6</v>
      </c>
      <c r="B90" s="5" t="s">
        <v>510</v>
      </c>
      <c r="C90" s="133">
        <v>1</v>
      </c>
      <c r="D90" s="5" t="s">
        <v>9</v>
      </c>
      <c r="E90" s="16">
        <v>2430000</v>
      </c>
      <c r="F90" s="132">
        <f t="shared" si="1"/>
        <v>2430000</v>
      </c>
    </row>
    <row r="91" spans="1:6" ht="12.95" customHeight="1">
      <c r="A91" s="21" t="s">
        <v>6</v>
      </c>
      <c r="B91" s="5" t="s">
        <v>510</v>
      </c>
      <c r="C91" s="133">
        <v>1</v>
      </c>
      <c r="D91" s="5" t="s">
        <v>9</v>
      </c>
      <c r="E91" s="16">
        <v>2430000</v>
      </c>
      <c r="F91" s="132">
        <f t="shared" si="1"/>
        <v>2430000</v>
      </c>
    </row>
    <row r="92" spans="1:6" ht="12.95" customHeight="1">
      <c r="A92" s="21" t="s">
        <v>6</v>
      </c>
      <c r="B92" s="5" t="s">
        <v>564</v>
      </c>
      <c r="C92" s="133">
        <v>4</v>
      </c>
      <c r="D92" s="5" t="s">
        <v>394</v>
      </c>
      <c r="E92" s="16">
        <v>600000</v>
      </c>
      <c r="F92" s="132">
        <f t="shared" si="1"/>
        <v>2400000</v>
      </c>
    </row>
    <row r="93" spans="1:6" ht="12.95" customHeight="1">
      <c r="A93" s="21" t="s">
        <v>6</v>
      </c>
      <c r="B93" s="5" t="s">
        <v>564</v>
      </c>
      <c r="C93" s="133">
        <v>4</v>
      </c>
      <c r="D93" s="5" t="s">
        <v>394</v>
      </c>
      <c r="E93" s="16">
        <v>600000</v>
      </c>
      <c r="F93" s="132">
        <f t="shared" si="1"/>
        <v>2400000</v>
      </c>
    </row>
    <row r="94" spans="1:6" ht="12.95" customHeight="1">
      <c r="A94" s="21" t="s">
        <v>6</v>
      </c>
      <c r="B94" s="5" t="s">
        <v>564</v>
      </c>
      <c r="C94" s="133">
        <v>2</v>
      </c>
      <c r="D94" s="5" t="s">
        <v>394</v>
      </c>
      <c r="E94" s="16">
        <v>1200000</v>
      </c>
      <c r="F94" s="132">
        <f t="shared" si="1"/>
        <v>2400000</v>
      </c>
    </row>
    <row r="95" spans="1:6" ht="12.95" customHeight="1">
      <c r="A95" s="21" t="s">
        <v>6</v>
      </c>
      <c r="B95" s="5" t="s">
        <v>527</v>
      </c>
      <c r="C95" s="133">
        <v>1</v>
      </c>
      <c r="D95" s="5" t="s">
        <v>9</v>
      </c>
      <c r="E95" s="16">
        <v>2400000</v>
      </c>
      <c r="F95" s="132">
        <f t="shared" si="1"/>
        <v>2400000</v>
      </c>
    </row>
    <row r="96" spans="1:6" ht="12.95" customHeight="1">
      <c r="A96" s="21" t="s">
        <v>6</v>
      </c>
      <c r="B96" s="5" t="s">
        <v>510</v>
      </c>
      <c r="C96" s="133">
        <v>1</v>
      </c>
      <c r="D96" s="5" t="s">
        <v>9</v>
      </c>
      <c r="E96" s="16">
        <v>2340000</v>
      </c>
      <c r="F96" s="132">
        <f t="shared" si="1"/>
        <v>2340000</v>
      </c>
    </row>
    <row r="97" spans="1:6" ht="12.95" customHeight="1">
      <c r="A97" s="21" t="s">
        <v>6</v>
      </c>
      <c r="B97" s="5" t="s">
        <v>510</v>
      </c>
      <c r="C97" s="133">
        <v>1</v>
      </c>
      <c r="D97" s="5" t="s">
        <v>9</v>
      </c>
      <c r="E97" s="16">
        <v>2340000</v>
      </c>
      <c r="F97" s="132">
        <f t="shared" si="1"/>
        <v>2340000</v>
      </c>
    </row>
    <row r="98" spans="1:6" ht="12.95" customHeight="1">
      <c r="A98" s="21" t="s">
        <v>6</v>
      </c>
      <c r="B98" s="5" t="s">
        <v>510</v>
      </c>
      <c r="C98" s="133">
        <v>1</v>
      </c>
      <c r="D98" s="5" t="s">
        <v>9</v>
      </c>
      <c r="E98" s="16">
        <v>2340000</v>
      </c>
      <c r="F98" s="132">
        <f t="shared" si="1"/>
        <v>2340000</v>
      </c>
    </row>
    <row r="99" spans="1:6" ht="12.95" customHeight="1">
      <c r="A99" s="21" t="s">
        <v>6</v>
      </c>
      <c r="B99" s="5" t="s">
        <v>510</v>
      </c>
      <c r="C99" s="133">
        <v>1</v>
      </c>
      <c r="D99" s="5" t="s">
        <v>9</v>
      </c>
      <c r="E99" s="16">
        <v>2340000</v>
      </c>
      <c r="F99" s="132">
        <f t="shared" si="1"/>
        <v>2340000</v>
      </c>
    </row>
    <row r="100" spans="1:6" ht="12.95" customHeight="1">
      <c r="A100" s="21" t="s">
        <v>6</v>
      </c>
      <c r="B100" s="5" t="s">
        <v>527</v>
      </c>
      <c r="C100" s="133">
        <v>1</v>
      </c>
      <c r="D100" s="5" t="s">
        <v>9</v>
      </c>
      <c r="E100" s="16">
        <v>2250000</v>
      </c>
      <c r="F100" s="132">
        <f t="shared" si="1"/>
        <v>2250000</v>
      </c>
    </row>
    <row r="101" spans="1:6" ht="12.95" customHeight="1">
      <c r="A101" s="21" t="s">
        <v>6</v>
      </c>
      <c r="B101" s="5" t="s">
        <v>527</v>
      </c>
      <c r="C101" s="133">
        <v>1</v>
      </c>
      <c r="D101" s="5" t="s">
        <v>9</v>
      </c>
      <c r="E101" s="16">
        <v>2250000</v>
      </c>
      <c r="F101" s="132">
        <f t="shared" si="1"/>
        <v>2250000</v>
      </c>
    </row>
    <row r="102" spans="1:6" ht="12.95" customHeight="1">
      <c r="A102" s="21" t="s">
        <v>596</v>
      </c>
      <c r="B102" s="5" t="s">
        <v>593</v>
      </c>
      <c r="C102" s="133">
        <v>1</v>
      </c>
      <c r="D102" s="5" t="s">
        <v>9</v>
      </c>
      <c r="E102" s="134">
        <v>2250000</v>
      </c>
      <c r="F102" s="132">
        <f t="shared" si="1"/>
        <v>2250000</v>
      </c>
    </row>
    <row r="103" spans="1:6" ht="12.95" customHeight="1">
      <c r="A103" s="21" t="s">
        <v>6</v>
      </c>
      <c r="B103" s="5" t="s">
        <v>510</v>
      </c>
      <c r="C103" s="133">
        <v>1</v>
      </c>
      <c r="D103" s="5" t="s">
        <v>9</v>
      </c>
      <c r="E103" s="16">
        <v>2250000</v>
      </c>
      <c r="F103" s="132">
        <f t="shared" si="1"/>
        <v>2250000</v>
      </c>
    </row>
    <row r="104" spans="1:6" ht="12.95" customHeight="1">
      <c r="A104" s="21" t="s">
        <v>6</v>
      </c>
      <c r="B104" s="5" t="s">
        <v>510</v>
      </c>
      <c r="C104" s="133">
        <v>1</v>
      </c>
      <c r="D104" s="5" t="s">
        <v>9</v>
      </c>
      <c r="E104" s="16">
        <v>2250000</v>
      </c>
      <c r="F104" s="132">
        <f t="shared" si="1"/>
        <v>2250000</v>
      </c>
    </row>
    <row r="105" spans="1:6" ht="12.95" customHeight="1">
      <c r="A105" s="21" t="s">
        <v>596</v>
      </c>
      <c r="B105" s="5" t="s">
        <v>594</v>
      </c>
      <c r="C105" s="133">
        <v>1</v>
      </c>
      <c r="D105" s="5" t="s">
        <v>9</v>
      </c>
      <c r="E105" s="134">
        <v>2240000</v>
      </c>
      <c r="F105" s="132">
        <f t="shared" si="1"/>
        <v>2240000</v>
      </c>
    </row>
    <row r="106" spans="1:6" ht="12.95" customHeight="1">
      <c r="A106" s="21" t="s">
        <v>6</v>
      </c>
      <c r="B106" s="5" t="s">
        <v>510</v>
      </c>
      <c r="C106" s="133">
        <v>1</v>
      </c>
      <c r="D106" s="5" t="s">
        <v>9</v>
      </c>
      <c r="E106" s="16">
        <v>2160000</v>
      </c>
      <c r="F106" s="132">
        <f t="shared" si="1"/>
        <v>2160000</v>
      </c>
    </row>
    <row r="107" spans="1:6" ht="12.95" customHeight="1">
      <c r="A107" s="21" t="s">
        <v>6</v>
      </c>
      <c r="B107" s="5" t="s">
        <v>510</v>
      </c>
      <c r="C107" s="133">
        <v>1</v>
      </c>
      <c r="D107" s="5" t="s">
        <v>9</v>
      </c>
      <c r="E107" s="16">
        <v>2025000</v>
      </c>
      <c r="F107" s="132">
        <f t="shared" si="1"/>
        <v>2025000</v>
      </c>
    </row>
    <row r="108" spans="1:6" ht="12.95" customHeight="1">
      <c r="A108" s="21" t="s">
        <v>6</v>
      </c>
      <c r="B108" s="5" t="s">
        <v>671</v>
      </c>
      <c r="C108" s="133">
        <v>1</v>
      </c>
      <c r="D108" s="5" t="s">
        <v>9</v>
      </c>
      <c r="E108" s="16">
        <v>2000000</v>
      </c>
      <c r="F108" s="132">
        <f t="shared" si="1"/>
        <v>2000000</v>
      </c>
    </row>
    <row r="109" spans="1:6" ht="12.95" customHeight="1">
      <c r="A109" s="21" t="s">
        <v>6</v>
      </c>
      <c r="B109" s="5" t="s">
        <v>17</v>
      </c>
      <c r="C109" s="133">
        <v>1</v>
      </c>
      <c r="D109" s="5" t="s">
        <v>9</v>
      </c>
      <c r="E109" s="16">
        <v>2000000</v>
      </c>
      <c r="F109" s="132">
        <f t="shared" si="1"/>
        <v>2000000</v>
      </c>
    </row>
    <row r="110" spans="1:6" ht="12.95" customHeight="1">
      <c r="A110" s="21" t="s">
        <v>6</v>
      </c>
      <c r="B110" s="5" t="s">
        <v>672</v>
      </c>
      <c r="C110" s="133">
        <v>1</v>
      </c>
      <c r="D110" s="5" t="s">
        <v>9</v>
      </c>
      <c r="E110" s="16">
        <v>2000000</v>
      </c>
      <c r="F110" s="132">
        <f t="shared" si="1"/>
        <v>2000000</v>
      </c>
    </row>
    <row r="111" spans="1:6" ht="12.95" customHeight="1">
      <c r="A111" s="21" t="s">
        <v>6</v>
      </c>
      <c r="B111" s="5" t="s">
        <v>147</v>
      </c>
      <c r="C111" s="133">
        <v>1</v>
      </c>
      <c r="D111" s="5" t="s">
        <v>9</v>
      </c>
      <c r="E111" s="16">
        <v>2000000</v>
      </c>
      <c r="F111" s="132">
        <f t="shared" si="1"/>
        <v>2000000</v>
      </c>
    </row>
    <row r="112" spans="1:6" ht="12.95" customHeight="1">
      <c r="A112" s="21" t="s">
        <v>6</v>
      </c>
      <c r="B112" s="5" t="s">
        <v>147</v>
      </c>
      <c r="C112" s="133">
        <v>1</v>
      </c>
      <c r="D112" s="5" t="s">
        <v>9</v>
      </c>
      <c r="E112" s="16">
        <v>2000000</v>
      </c>
      <c r="F112" s="132">
        <f t="shared" si="1"/>
        <v>2000000</v>
      </c>
    </row>
    <row r="113" spans="1:6" ht="12.95" customHeight="1">
      <c r="A113" s="21" t="s">
        <v>6</v>
      </c>
      <c r="B113" s="5" t="s">
        <v>81</v>
      </c>
      <c r="C113" s="133">
        <v>1</v>
      </c>
      <c r="D113" s="5" t="s">
        <v>9</v>
      </c>
      <c r="E113" s="16">
        <v>2000000</v>
      </c>
      <c r="F113" s="132">
        <f t="shared" si="1"/>
        <v>2000000</v>
      </c>
    </row>
    <row r="114" spans="1:6" ht="12.95" customHeight="1">
      <c r="A114" s="21" t="s">
        <v>6</v>
      </c>
      <c r="B114" s="5" t="s">
        <v>298</v>
      </c>
      <c r="C114" s="133">
        <v>1</v>
      </c>
      <c r="D114" s="5" t="s">
        <v>9</v>
      </c>
      <c r="E114" s="16">
        <v>2000000</v>
      </c>
      <c r="F114" s="132">
        <f t="shared" si="1"/>
        <v>2000000</v>
      </c>
    </row>
    <row r="115" spans="1:6" ht="12.95" customHeight="1">
      <c r="A115" s="21" t="s">
        <v>6</v>
      </c>
      <c r="B115" s="5" t="s">
        <v>298</v>
      </c>
      <c r="C115" s="133">
        <v>1</v>
      </c>
      <c r="D115" s="5" t="s">
        <v>9</v>
      </c>
      <c r="E115" s="16">
        <v>2000000</v>
      </c>
      <c r="F115" s="132">
        <f t="shared" si="1"/>
        <v>2000000</v>
      </c>
    </row>
    <row r="116" spans="1:6" ht="12.95" customHeight="1">
      <c r="A116" s="21" t="s">
        <v>6</v>
      </c>
      <c r="B116" s="5" t="s">
        <v>298</v>
      </c>
      <c r="C116" s="133">
        <v>1</v>
      </c>
      <c r="D116" s="5" t="s">
        <v>9</v>
      </c>
      <c r="E116" s="16">
        <v>2000000</v>
      </c>
      <c r="F116" s="132">
        <f t="shared" si="1"/>
        <v>2000000</v>
      </c>
    </row>
    <row r="117" spans="1:6" ht="12.95" customHeight="1">
      <c r="A117" s="21" t="s">
        <v>6</v>
      </c>
      <c r="B117" s="5" t="s">
        <v>555</v>
      </c>
      <c r="C117" s="133">
        <v>1</v>
      </c>
      <c r="D117" s="5" t="s">
        <v>9</v>
      </c>
      <c r="E117" s="16">
        <v>2000000</v>
      </c>
      <c r="F117" s="132">
        <f t="shared" si="1"/>
        <v>2000000</v>
      </c>
    </row>
    <row r="118" spans="1:6" ht="12.95" customHeight="1">
      <c r="A118" s="21" t="s">
        <v>6</v>
      </c>
      <c r="B118" s="5" t="s">
        <v>79</v>
      </c>
      <c r="C118" s="133">
        <v>1</v>
      </c>
      <c r="D118" s="5" t="s">
        <v>9</v>
      </c>
      <c r="E118" s="16">
        <v>2000000</v>
      </c>
      <c r="F118" s="132">
        <f t="shared" ref="F118:F144" si="2">C118*E118</f>
        <v>2000000</v>
      </c>
    </row>
    <row r="119" spans="1:6" ht="12.95" customHeight="1">
      <c r="A119" s="21" t="s">
        <v>6</v>
      </c>
      <c r="B119" s="5" t="s">
        <v>79</v>
      </c>
      <c r="C119" s="133">
        <v>1</v>
      </c>
      <c r="D119" s="5" t="s">
        <v>9</v>
      </c>
      <c r="E119" s="16">
        <v>2000000</v>
      </c>
      <c r="F119" s="132">
        <f t="shared" si="2"/>
        <v>2000000</v>
      </c>
    </row>
    <row r="120" spans="1:6" ht="12.95" customHeight="1">
      <c r="A120" s="21" t="s">
        <v>6</v>
      </c>
      <c r="B120" s="5" t="s">
        <v>79</v>
      </c>
      <c r="C120" s="133">
        <v>1</v>
      </c>
      <c r="D120" s="5" t="s">
        <v>9</v>
      </c>
      <c r="E120" s="16">
        <v>2000000</v>
      </c>
      <c r="F120" s="132">
        <f t="shared" si="2"/>
        <v>2000000</v>
      </c>
    </row>
    <row r="121" spans="1:6" ht="12.95" customHeight="1">
      <c r="A121" s="21" t="s">
        <v>6</v>
      </c>
      <c r="B121" s="5" t="s">
        <v>673</v>
      </c>
      <c r="C121" s="133">
        <v>15</v>
      </c>
      <c r="D121" s="5" t="s">
        <v>394</v>
      </c>
      <c r="E121" s="16">
        <v>130000</v>
      </c>
      <c r="F121" s="132">
        <f t="shared" si="2"/>
        <v>1950000</v>
      </c>
    </row>
    <row r="122" spans="1:6" ht="12.95" customHeight="1">
      <c r="A122" s="21" t="s">
        <v>6</v>
      </c>
      <c r="B122" s="5" t="s">
        <v>594</v>
      </c>
      <c r="C122" s="133">
        <v>1</v>
      </c>
      <c r="D122" s="5" t="s">
        <v>9</v>
      </c>
      <c r="E122" s="16">
        <v>1900000</v>
      </c>
      <c r="F122" s="132">
        <f t="shared" si="2"/>
        <v>1900000</v>
      </c>
    </row>
    <row r="123" spans="1:6" ht="12.95" customHeight="1">
      <c r="A123" s="21" t="s">
        <v>6</v>
      </c>
      <c r="B123" s="5" t="s">
        <v>510</v>
      </c>
      <c r="C123" s="133">
        <v>1</v>
      </c>
      <c r="D123" s="5" t="s">
        <v>9</v>
      </c>
      <c r="E123" s="16">
        <v>1890000</v>
      </c>
      <c r="F123" s="132">
        <f t="shared" si="2"/>
        <v>1890000</v>
      </c>
    </row>
    <row r="124" spans="1:6" ht="12.95" customHeight="1">
      <c r="A124" s="21" t="s">
        <v>6</v>
      </c>
      <c r="B124" s="5" t="s">
        <v>564</v>
      </c>
      <c r="C124" s="133">
        <v>1</v>
      </c>
      <c r="D124" s="5" t="s">
        <v>9</v>
      </c>
      <c r="E124" s="16">
        <v>1800000</v>
      </c>
      <c r="F124" s="132">
        <f t="shared" si="2"/>
        <v>1800000</v>
      </c>
    </row>
    <row r="125" spans="1:6" ht="12.95" customHeight="1">
      <c r="A125" s="21" t="s">
        <v>6</v>
      </c>
      <c r="B125" s="5" t="s">
        <v>564</v>
      </c>
      <c r="C125" s="133">
        <v>1</v>
      </c>
      <c r="D125" s="5" t="s">
        <v>9</v>
      </c>
      <c r="E125" s="16">
        <v>1800000</v>
      </c>
      <c r="F125" s="132">
        <f t="shared" si="2"/>
        <v>1800000</v>
      </c>
    </row>
    <row r="126" spans="1:6" ht="12.95" customHeight="1">
      <c r="A126" s="21" t="s">
        <v>596</v>
      </c>
      <c r="B126" s="5" t="s">
        <v>594</v>
      </c>
      <c r="C126" s="133">
        <v>1</v>
      </c>
      <c r="D126" s="5" t="s">
        <v>9</v>
      </c>
      <c r="E126" s="134">
        <v>1710000</v>
      </c>
      <c r="F126" s="132">
        <f t="shared" si="2"/>
        <v>1710000</v>
      </c>
    </row>
    <row r="127" spans="1:6" ht="12.95" customHeight="1">
      <c r="A127" s="21" t="s">
        <v>6</v>
      </c>
      <c r="B127" s="5" t="s">
        <v>553</v>
      </c>
      <c r="C127" s="133">
        <v>3</v>
      </c>
      <c r="D127" s="5" t="s">
        <v>394</v>
      </c>
      <c r="E127" s="16">
        <v>566666.66666666663</v>
      </c>
      <c r="F127" s="132">
        <f t="shared" si="2"/>
        <v>1700000</v>
      </c>
    </row>
    <row r="128" spans="1:6" ht="12.95" customHeight="1">
      <c r="A128" s="21" t="s">
        <v>6</v>
      </c>
      <c r="B128" s="5" t="s">
        <v>232</v>
      </c>
      <c r="C128" s="133">
        <v>1</v>
      </c>
      <c r="D128" s="5" t="s">
        <v>9</v>
      </c>
      <c r="E128" s="16">
        <v>1651100</v>
      </c>
      <c r="F128" s="132">
        <f t="shared" si="2"/>
        <v>1651100</v>
      </c>
    </row>
    <row r="129" spans="1:6" ht="12.95" customHeight="1">
      <c r="A129" s="21" t="s">
        <v>6</v>
      </c>
      <c r="B129" s="5" t="s">
        <v>510</v>
      </c>
      <c r="C129" s="133">
        <v>1</v>
      </c>
      <c r="D129" s="5" t="s">
        <v>9</v>
      </c>
      <c r="E129" s="16">
        <v>1620000</v>
      </c>
      <c r="F129" s="132">
        <f t="shared" si="2"/>
        <v>1620000</v>
      </c>
    </row>
    <row r="130" spans="1:6" ht="12.95" customHeight="1">
      <c r="A130" s="21" t="s">
        <v>6</v>
      </c>
      <c r="B130" s="5" t="s">
        <v>510</v>
      </c>
      <c r="C130" s="133">
        <v>1</v>
      </c>
      <c r="D130" s="5" t="s">
        <v>9</v>
      </c>
      <c r="E130" s="16">
        <v>1620000</v>
      </c>
      <c r="F130" s="132">
        <f t="shared" si="2"/>
        <v>1620000</v>
      </c>
    </row>
    <row r="131" spans="1:6" ht="12.95" customHeight="1">
      <c r="A131" s="21" t="s">
        <v>6</v>
      </c>
      <c r="B131" s="5" t="s">
        <v>510</v>
      </c>
      <c r="C131" s="133">
        <v>1</v>
      </c>
      <c r="D131" s="5" t="s">
        <v>9</v>
      </c>
      <c r="E131" s="16">
        <v>1620000</v>
      </c>
      <c r="F131" s="132">
        <f t="shared" si="2"/>
        <v>1620000</v>
      </c>
    </row>
    <row r="132" spans="1:6" ht="12.95" customHeight="1">
      <c r="A132" s="21" t="s">
        <v>6</v>
      </c>
      <c r="B132" s="5" t="s">
        <v>594</v>
      </c>
      <c r="C132" s="133">
        <v>1</v>
      </c>
      <c r="D132" s="5" t="s">
        <v>9</v>
      </c>
      <c r="E132" s="16">
        <v>1570000</v>
      </c>
      <c r="F132" s="132">
        <f t="shared" si="2"/>
        <v>1570000</v>
      </c>
    </row>
    <row r="133" spans="1:6" ht="12.95" customHeight="1">
      <c r="A133" s="21" t="s">
        <v>6</v>
      </c>
      <c r="B133" s="5" t="s">
        <v>510</v>
      </c>
      <c r="C133" s="133">
        <v>1</v>
      </c>
      <c r="D133" s="5" t="s">
        <v>9</v>
      </c>
      <c r="E133" s="16">
        <v>1560000</v>
      </c>
      <c r="F133" s="132">
        <f t="shared" si="2"/>
        <v>1560000</v>
      </c>
    </row>
    <row r="134" spans="1:6" ht="12.95" customHeight="1">
      <c r="A134" s="21" t="s">
        <v>6</v>
      </c>
      <c r="B134" s="5" t="s">
        <v>510</v>
      </c>
      <c r="C134" s="133">
        <v>1</v>
      </c>
      <c r="D134" s="5" t="s">
        <v>9</v>
      </c>
      <c r="E134" s="16">
        <v>1500000</v>
      </c>
      <c r="F134" s="132">
        <f t="shared" si="2"/>
        <v>1500000</v>
      </c>
    </row>
    <row r="135" spans="1:6" ht="12.95" customHeight="1">
      <c r="A135" s="21" t="s">
        <v>6</v>
      </c>
      <c r="B135" s="5" t="s">
        <v>232</v>
      </c>
      <c r="C135" s="133">
        <v>1</v>
      </c>
      <c r="D135" s="5" t="s">
        <v>9</v>
      </c>
      <c r="E135" s="16">
        <v>1500000</v>
      </c>
      <c r="F135" s="132">
        <f t="shared" si="2"/>
        <v>1500000</v>
      </c>
    </row>
    <row r="136" spans="1:6" ht="12.95" customHeight="1">
      <c r="A136" s="21" t="s">
        <v>6</v>
      </c>
      <c r="B136" s="5" t="s">
        <v>510</v>
      </c>
      <c r="C136" s="133">
        <v>1</v>
      </c>
      <c r="D136" s="5" t="s">
        <v>9</v>
      </c>
      <c r="E136" s="16">
        <v>1500000</v>
      </c>
      <c r="F136" s="132">
        <f t="shared" si="2"/>
        <v>1500000</v>
      </c>
    </row>
    <row r="137" spans="1:6" ht="12.95" customHeight="1">
      <c r="A137" s="21" t="s">
        <v>6</v>
      </c>
      <c r="B137" s="5" t="s">
        <v>510</v>
      </c>
      <c r="C137" s="133">
        <v>1</v>
      </c>
      <c r="D137" s="5" t="s">
        <v>9</v>
      </c>
      <c r="E137" s="16">
        <v>1440000</v>
      </c>
      <c r="F137" s="132">
        <f t="shared" si="2"/>
        <v>1440000</v>
      </c>
    </row>
    <row r="138" spans="1:6" ht="12.95" customHeight="1">
      <c r="A138" s="21" t="s">
        <v>6</v>
      </c>
      <c r="B138" s="5" t="s">
        <v>510</v>
      </c>
      <c r="C138" s="133">
        <v>1</v>
      </c>
      <c r="D138" s="5" t="s">
        <v>9</v>
      </c>
      <c r="E138" s="16">
        <v>1440000</v>
      </c>
      <c r="F138" s="132">
        <f t="shared" si="2"/>
        <v>1440000</v>
      </c>
    </row>
    <row r="139" spans="1:6" ht="12.95" customHeight="1">
      <c r="A139" s="21" t="s">
        <v>6</v>
      </c>
      <c r="B139" s="5" t="s">
        <v>510</v>
      </c>
      <c r="C139" s="133">
        <v>1</v>
      </c>
      <c r="D139" s="5" t="s">
        <v>9</v>
      </c>
      <c r="E139" s="16">
        <v>1440000</v>
      </c>
      <c r="F139" s="132">
        <f t="shared" si="2"/>
        <v>1440000</v>
      </c>
    </row>
    <row r="140" spans="1:6" ht="12.95" customHeight="1">
      <c r="A140" s="21" t="s">
        <v>6</v>
      </c>
      <c r="B140" s="5" t="s">
        <v>232</v>
      </c>
      <c r="C140" s="133">
        <v>1</v>
      </c>
      <c r="D140" s="5" t="s">
        <v>9</v>
      </c>
      <c r="E140" s="16">
        <v>1440000</v>
      </c>
      <c r="F140" s="132">
        <f t="shared" si="2"/>
        <v>1440000</v>
      </c>
    </row>
    <row r="141" spans="1:6" ht="12.95" customHeight="1">
      <c r="A141" s="21" t="s">
        <v>6</v>
      </c>
      <c r="B141" s="5" t="s">
        <v>510</v>
      </c>
      <c r="C141" s="133">
        <v>1</v>
      </c>
      <c r="D141" s="5" t="s">
        <v>9</v>
      </c>
      <c r="E141" s="16">
        <v>1440000</v>
      </c>
      <c r="F141" s="132">
        <f t="shared" si="2"/>
        <v>1440000</v>
      </c>
    </row>
    <row r="142" spans="1:6" ht="12.95" customHeight="1">
      <c r="A142" s="21" t="s">
        <v>596</v>
      </c>
      <c r="B142" s="5" t="s">
        <v>594</v>
      </c>
      <c r="C142" s="133">
        <v>1</v>
      </c>
      <c r="D142" s="5" t="s">
        <v>9</v>
      </c>
      <c r="E142" s="134">
        <v>1420000</v>
      </c>
      <c r="F142" s="132">
        <f t="shared" si="2"/>
        <v>1420000</v>
      </c>
    </row>
    <row r="143" spans="1:6" ht="12.95" customHeight="1">
      <c r="A143" s="21" t="s">
        <v>6</v>
      </c>
      <c r="B143" s="5" t="s">
        <v>569</v>
      </c>
      <c r="C143" s="133">
        <v>1</v>
      </c>
      <c r="D143" s="5" t="s">
        <v>9</v>
      </c>
      <c r="E143" s="16">
        <v>1404000</v>
      </c>
      <c r="F143" s="132">
        <f t="shared" si="2"/>
        <v>1404000</v>
      </c>
    </row>
    <row r="144" spans="1:6" ht="12.95" customHeight="1">
      <c r="A144" s="21" t="s">
        <v>6</v>
      </c>
      <c r="B144" s="5" t="s">
        <v>533</v>
      </c>
      <c r="C144" s="133">
        <v>1</v>
      </c>
      <c r="D144" s="5" t="s">
        <v>9</v>
      </c>
      <c r="E144" s="16">
        <v>1400000</v>
      </c>
      <c r="F144" s="132">
        <f t="shared" si="2"/>
        <v>1400000</v>
      </c>
    </row>
    <row r="145" spans="1:6" ht="12.95" customHeight="1">
      <c r="A145" s="21" t="s">
        <v>6</v>
      </c>
      <c r="B145" s="5" t="s">
        <v>232</v>
      </c>
      <c r="C145" s="133">
        <v>1</v>
      </c>
      <c r="D145" s="5" t="s">
        <v>9</v>
      </c>
      <c r="E145" s="16">
        <v>1400000</v>
      </c>
      <c r="F145" s="132">
        <v>1400000</v>
      </c>
    </row>
    <row r="146" spans="1:6" ht="12.95" customHeight="1">
      <c r="A146" s="21" t="s">
        <v>6</v>
      </c>
      <c r="B146" s="5" t="s">
        <v>594</v>
      </c>
      <c r="C146" s="133">
        <v>1</v>
      </c>
      <c r="D146" s="5" t="s">
        <v>9</v>
      </c>
      <c r="E146" s="16">
        <v>1400000</v>
      </c>
      <c r="F146" s="132">
        <f t="shared" ref="F146:F186" si="3">C146*E146</f>
        <v>1400000</v>
      </c>
    </row>
    <row r="147" spans="1:6" ht="12.95" customHeight="1">
      <c r="A147" s="21" t="s">
        <v>6</v>
      </c>
      <c r="B147" s="5" t="s">
        <v>510</v>
      </c>
      <c r="C147" s="133">
        <v>1</v>
      </c>
      <c r="D147" s="5" t="s">
        <v>9</v>
      </c>
      <c r="E147" s="16">
        <v>1260000</v>
      </c>
      <c r="F147" s="132">
        <f t="shared" si="3"/>
        <v>1260000</v>
      </c>
    </row>
    <row r="148" spans="1:6" ht="12.95" customHeight="1">
      <c r="A148" s="21" t="s">
        <v>6</v>
      </c>
      <c r="B148" s="5" t="s">
        <v>510</v>
      </c>
      <c r="C148" s="133">
        <v>1</v>
      </c>
      <c r="D148" s="5" t="s">
        <v>9</v>
      </c>
      <c r="E148" s="16">
        <v>1260000</v>
      </c>
      <c r="F148" s="132">
        <f t="shared" si="3"/>
        <v>1260000</v>
      </c>
    </row>
    <row r="149" spans="1:6" ht="12.95" customHeight="1">
      <c r="A149" s="21" t="s">
        <v>6</v>
      </c>
      <c r="B149" s="5" t="s">
        <v>232</v>
      </c>
      <c r="C149" s="133">
        <v>1</v>
      </c>
      <c r="D149" s="5" t="s">
        <v>9</v>
      </c>
      <c r="E149" s="16">
        <v>1220000</v>
      </c>
      <c r="F149" s="132">
        <f t="shared" si="3"/>
        <v>1220000</v>
      </c>
    </row>
    <row r="150" spans="1:6" ht="12.95" customHeight="1">
      <c r="A150" s="21" t="s">
        <v>6</v>
      </c>
      <c r="B150" s="5" t="s">
        <v>510</v>
      </c>
      <c r="C150" s="133">
        <v>1</v>
      </c>
      <c r="D150" s="5" t="s">
        <v>9</v>
      </c>
      <c r="E150" s="16">
        <v>1200000</v>
      </c>
      <c r="F150" s="132">
        <f t="shared" si="3"/>
        <v>1200000</v>
      </c>
    </row>
    <row r="151" spans="1:6" ht="12.95" customHeight="1">
      <c r="A151" s="21" t="s">
        <v>596</v>
      </c>
      <c r="B151" s="5" t="s">
        <v>594</v>
      </c>
      <c r="C151" s="133">
        <v>1</v>
      </c>
      <c r="D151" s="5" t="s">
        <v>9</v>
      </c>
      <c r="E151" s="134">
        <v>1200000</v>
      </c>
      <c r="F151" s="132">
        <f t="shared" si="3"/>
        <v>1200000</v>
      </c>
    </row>
    <row r="152" spans="1:6" ht="12.95" customHeight="1">
      <c r="A152" s="21" t="s">
        <v>6</v>
      </c>
      <c r="B152" s="5" t="s">
        <v>232</v>
      </c>
      <c r="C152" s="133">
        <v>1</v>
      </c>
      <c r="D152" s="5" t="s">
        <v>9</v>
      </c>
      <c r="E152" s="16">
        <v>1200000</v>
      </c>
      <c r="F152" s="132">
        <f t="shared" si="3"/>
        <v>1200000</v>
      </c>
    </row>
    <row r="153" spans="1:6" ht="12.95" customHeight="1">
      <c r="A153" s="21" t="s">
        <v>6</v>
      </c>
      <c r="B153" s="5" t="s">
        <v>232</v>
      </c>
      <c r="C153" s="133">
        <v>1</v>
      </c>
      <c r="D153" s="5" t="s">
        <v>9</v>
      </c>
      <c r="E153" s="16">
        <v>1200000</v>
      </c>
      <c r="F153" s="132">
        <f t="shared" si="3"/>
        <v>1200000</v>
      </c>
    </row>
    <row r="154" spans="1:6" ht="12.95" customHeight="1">
      <c r="A154" s="21" t="s">
        <v>6</v>
      </c>
      <c r="B154" s="5" t="s">
        <v>564</v>
      </c>
      <c r="C154" s="133">
        <v>3</v>
      </c>
      <c r="D154" s="5" t="s">
        <v>394</v>
      </c>
      <c r="E154" s="16">
        <v>390000</v>
      </c>
      <c r="F154" s="132">
        <f t="shared" si="3"/>
        <v>1170000</v>
      </c>
    </row>
    <row r="155" spans="1:6" ht="12.95" customHeight="1">
      <c r="A155" s="21" t="s">
        <v>596</v>
      </c>
      <c r="B155" s="5" t="s">
        <v>594</v>
      </c>
      <c r="C155" s="133">
        <v>1</v>
      </c>
      <c r="D155" s="5" t="s">
        <v>9</v>
      </c>
      <c r="E155" s="134">
        <v>1160000</v>
      </c>
      <c r="F155" s="132">
        <f t="shared" si="3"/>
        <v>1160000</v>
      </c>
    </row>
    <row r="156" spans="1:6" ht="12.95" customHeight="1">
      <c r="A156" s="21" t="s">
        <v>6</v>
      </c>
      <c r="B156" s="5" t="s">
        <v>510</v>
      </c>
      <c r="C156" s="133">
        <v>1</v>
      </c>
      <c r="D156" s="5" t="s">
        <v>9</v>
      </c>
      <c r="E156" s="16">
        <v>1125000</v>
      </c>
      <c r="F156" s="132">
        <f t="shared" si="3"/>
        <v>1125000</v>
      </c>
    </row>
    <row r="157" spans="1:6" ht="12.95" customHeight="1">
      <c r="A157" s="21" t="s">
        <v>6</v>
      </c>
      <c r="B157" s="5" t="s">
        <v>510</v>
      </c>
      <c r="C157" s="133">
        <v>1</v>
      </c>
      <c r="D157" s="5" t="s">
        <v>9</v>
      </c>
      <c r="E157" s="16">
        <v>1080000</v>
      </c>
      <c r="F157" s="132">
        <f t="shared" si="3"/>
        <v>1080000</v>
      </c>
    </row>
    <row r="158" spans="1:6" ht="12.95" customHeight="1">
      <c r="A158" s="21" t="s">
        <v>6</v>
      </c>
      <c r="B158" s="5" t="s">
        <v>510</v>
      </c>
      <c r="C158" s="133">
        <v>1</v>
      </c>
      <c r="D158" s="5" t="s">
        <v>9</v>
      </c>
      <c r="E158" s="16">
        <v>1080000</v>
      </c>
      <c r="F158" s="132">
        <f t="shared" si="3"/>
        <v>1080000</v>
      </c>
    </row>
    <row r="159" spans="1:6" ht="12.95" customHeight="1">
      <c r="A159" s="21" t="s">
        <v>6</v>
      </c>
      <c r="B159" s="5" t="s">
        <v>510</v>
      </c>
      <c r="C159" s="133">
        <v>1</v>
      </c>
      <c r="D159" s="5" t="s">
        <v>9</v>
      </c>
      <c r="E159" s="16">
        <v>1080000</v>
      </c>
      <c r="F159" s="132">
        <f t="shared" si="3"/>
        <v>1080000</v>
      </c>
    </row>
    <row r="160" spans="1:6" ht="12.95" customHeight="1">
      <c r="A160" s="21" t="s">
        <v>6</v>
      </c>
      <c r="B160" s="5" t="s">
        <v>510</v>
      </c>
      <c r="C160" s="133">
        <v>1</v>
      </c>
      <c r="D160" s="5" t="s">
        <v>9</v>
      </c>
      <c r="E160" s="16">
        <v>1080000</v>
      </c>
      <c r="F160" s="132">
        <f t="shared" si="3"/>
        <v>1080000</v>
      </c>
    </row>
    <row r="161" spans="1:6" ht="12.95" customHeight="1">
      <c r="A161" s="21" t="s">
        <v>6</v>
      </c>
      <c r="B161" s="5" t="s">
        <v>510</v>
      </c>
      <c r="C161" s="133">
        <v>1</v>
      </c>
      <c r="D161" s="5" t="s">
        <v>9</v>
      </c>
      <c r="E161" s="16">
        <v>1080000</v>
      </c>
      <c r="F161" s="132">
        <f t="shared" si="3"/>
        <v>1080000</v>
      </c>
    </row>
    <row r="162" spans="1:6" ht="12.95" customHeight="1">
      <c r="A162" s="21" t="s">
        <v>6</v>
      </c>
      <c r="B162" s="5" t="s">
        <v>510</v>
      </c>
      <c r="C162" s="133">
        <v>1</v>
      </c>
      <c r="D162" s="5" t="s">
        <v>9</v>
      </c>
      <c r="E162" s="16">
        <v>1080000</v>
      </c>
      <c r="F162" s="132">
        <f t="shared" si="3"/>
        <v>1080000</v>
      </c>
    </row>
    <row r="163" spans="1:6" ht="12.95" customHeight="1">
      <c r="A163" s="21" t="s">
        <v>6</v>
      </c>
      <c r="B163" s="5" t="s">
        <v>564</v>
      </c>
      <c r="C163" s="133">
        <v>2</v>
      </c>
      <c r="D163" s="5" t="s">
        <v>394</v>
      </c>
      <c r="E163" s="16">
        <v>525000</v>
      </c>
      <c r="F163" s="132">
        <f t="shared" si="3"/>
        <v>1050000</v>
      </c>
    </row>
    <row r="164" spans="1:6" ht="12.95" customHeight="1">
      <c r="A164" s="21" t="s">
        <v>6</v>
      </c>
      <c r="B164" s="5" t="s">
        <v>510</v>
      </c>
      <c r="C164" s="133">
        <v>1</v>
      </c>
      <c r="D164" s="5" t="s">
        <v>9</v>
      </c>
      <c r="E164" s="16">
        <v>1050000</v>
      </c>
      <c r="F164" s="132">
        <f t="shared" si="3"/>
        <v>1050000</v>
      </c>
    </row>
    <row r="165" spans="1:6" ht="12.95" customHeight="1">
      <c r="A165" s="21" t="s">
        <v>596</v>
      </c>
      <c r="B165" s="5" t="s">
        <v>594</v>
      </c>
      <c r="C165" s="133">
        <v>1</v>
      </c>
      <c r="D165" s="5" t="s">
        <v>9</v>
      </c>
      <c r="E165" s="134">
        <v>1050000</v>
      </c>
      <c r="F165" s="132">
        <f t="shared" si="3"/>
        <v>1050000</v>
      </c>
    </row>
    <row r="166" spans="1:6" ht="12.95" customHeight="1">
      <c r="A166" s="21" t="s">
        <v>6</v>
      </c>
      <c r="B166" s="5" t="s">
        <v>287</v>
      </c>
      <c r="C166" s="133">
        <v>1</v>
      </c>
      <c r="D166" s="5" t="s">
        <v>9</v>
      </c>
      <c r="E166" s="16">
        <v>1000000</v>
      </c>
      <c r="F166" s="132">
        <f t="shared" si="3"/>
        <v>1000000</v>
      </c>
    </row>
    <row r="167" spans="1:6" ht="12.95" customHeight="1">
      <c r="A167" s="21" t="s">
        <v>6</v>
      </c>
      <c r="B167" s="5" t="s">
        <v>287</v>
      </c>
      <c r="C167" s="133">
        <v>1</v>
      </c>
      <c r="D167" s="5" t="s">
        <v>9</v>
      </c>
      <c r="E167" s="16">
        <v>1000000</v>
      </c>
      <c r="F167" s="132">
        <f t="shared" si="3"/>
        <v>1000000</v>
      </c>
    </row>
    <row r="168" spans="1:6" ht="12.95" customHeight="1">
      <c r="A168" s="21" t="s">
        <v>6</v>
      </c>
      <c r="B168" s="5" t="s">
        <v>522</v>
      </c>
      <c r="C168" s="133">
        <v>1</v>
      </c>
      <c r="D168" s="5" t="s">
        <v>9</v>
      </c>
      <c r="E168" s="16">
        <v>1000000</v>
      </c>
      <c r="F168" s="132">
        <f t="shared" si="3"/>
        <v>1000000</v>
      </c>
    </row>
    <row r="169" spans="1:6" ht="12.95" customHeight="1">
      <c r="A169" s="21" t="s">
        <v>6</v>
      </c>
      <c r="B169" s="5" t="s">
        <v>522</v>
      </c>
      <c r="C169" s="133">
        <v>1</v>
      </c>
      <c r="D169" s="5" t="s">
        <v>9</v>
      </c>
      <c r="E169" s="16">
        <v>1000000</v>
      </c>
      <c r="F169" s="132">
        <f t="shared" si="3"/>
        <v>1000000</v>
      </c>
    </row>
    <row r="170" spans="1:6" ht="12.95" customHeight="1">
      <c r="A170" s="21" t="s">
        <v>6</v>
      </c>
      <c r="B170" s="5" t="s">
        <v>528</v>
      </c>
      <c r="C170" s="133">
        <v>1</v>
      </c>
      <c r="D170" s="5" t="s">
        <v>9</v>
      </c>
      <c r="E170" s="16">
        <v>1000000</v>
      </c>
      <c r="F170" s="132">
        <f t="shared" si="3"/>
        <v>1000000</v>
      </c>
    </row>
    <row r="171" spans="1:6" ht="12.95" customHeight="1">
      <c r="A171" s="21" t="s">
        <v>6</v>
      </c>
      <c r="B171" s="5" t="s">
        <v>528</v>
      </c>
      <c r="C171" s="133">
        <v>1</v>
      </c>
      <c r="D171" s="5" t="s">
        <v>9</v>
      </c>
      <c r="E171" s="16">
        <v>1000000</v>
      </c>
      <c r="F171" s="132">
        <f t="shared" si="3"/>
        <v>1000000</v>
      </c>
    </row>
    <row r="172" spans="1:6" ht="12.95" customHeight="1">
      <c r="A172" s="21" t="s">
        <v>6</v>
      </c>
      <c r="B172" s="5" t="s">
        <v>529</v>
      </c>
      <c r="C172" s="133">
        <v>1</v>
      </c>
      <c r="D172" s="5" t="s">
        <v>9</v>
      </c>
      <c r="E172" s="16">
        <v>1000000</v>
      </c>
      <c r="F172" s="132">
        <f t="shared" si="3"/>
        <v>1000000</v>
      </c>
    </row>
    <row r="173" spans="1:6" ht="12.95" customHeight="1">
      <c r="A173" s="21" t="s">
        <v>6</v>
      </c>
      <c r="B173" s="5" t="s">
        <v>529</v>
      </c>
      <c r="C173" s="133">
        <v>1</v>
      </c>
      <c r="D173" s="5" t="s">
        <v>9</v>
      </c>
      <c r="E173" s="16">
        <v>1000000</v>
      </c>
      <c r="F173" s="132">
        <f t="shared" si="3"/>
        <v>1000000</v>
      </c>
    </row>
    <row r="174" spans="1:6" ht="12.95" customHeight="1">
      <c r="A174" s="21" t="s">
        <v>6</v>
      </c>
      <c r="B174" s="5" t="s">
        <v>529</v>
      </c>
      <c r="C174" s="133">
        <v>1</v>
      </c>
      <c r="D174" s="5" t="s">
        <v>9</v>
      </c>
      <c r="E174" s="16">
        <v>1000000</v>
      </c>
      <c r="F174" s="132">
        <f t="shared" si="3"/>
        <v>1000000</v>
      </c>
    </row>
    <row r="175" spans="1:6" ht="12.95" customHeight="1">
      <c r="A175" s="21" t="s">
        <v>6</v>
      </c>
      <c r="B175" s="5" t="s">
        <v>529</v>
      </c>
      <c r="C175" s="133">
        <v>1</v>
      </c>
      <c r="D175" s="5" t="s">
        <v>9</v>
      </c>
      <c r="E175" s="16">
        <v>1000000</v>
      </c>
      <c r="F175" s="132">
        <f t="shared" si="3"/>
        <v>1000000</v>
      </c>
    </row>
    <row r="176" spans="1:6" ht="12.95" customHeight="1">
      <c r="A176" s="21" t="s">
        <v>6</v>
      </c>
      <c r="B176" s="5" t="s">
        <v>529</v>
      </c>
      <c r="C176" s="133">
        <v>1</v>
      </c>
      <c r="D176" s="5" t="s">
        <v>9</v>
      </c>
      <c r="E176" s="16">
        <v>1000000</v>
      </c>
      <c r="F176" s="132">
        <f t="shared" si="3"/>
        <v>1000000</v>
      </c>
    </row>
    <row r="177" spans="1:6" ht="12.95" customHeight="1">
      <c r="A177" s="21" t="s">
        <v>6</v>
      </c>
      <c r="B177" s="5" t="s">
        <v>529</v>
      </c>
      <c r="C177" s="133">
        <v>1</v>
      </c>
      <c r="D177" s="5" t="s">
        <v>9</v>
      </c>
      <c r="E177" s="16">
        <v>1000000</v>
      </c>
      <c r="F177" s="132">
        <f t="shared" si="3"/>
        <v>1000000</v>
      </c>
    </row>
    <row r="178" spans="1:6" ht="12.95" customHeight="1">
      <c r="A178" s="21" t="s">
        <v>6</v>
      </c>
      <c r="B178" s="5" t="s">
        <v>531</v>
      </c>
      <c r="C178" s="133">
        <v>1</v>
      </c>
      <c r="D178" s="5" t="s">
        <v>9</v>
      </c>
      <c r="E178" s="16">
        <v>1000000</v>
      </c>
      <c r="F178" s="132">
        <f t="shared" si="3"/>
        <v>1000000</v>
      </c>
    </row>
    <row r="179" spans="1:6" ht="12.95" customHeight="1">
      <c r="A179" s="21" t="s">
        <v>6</v>
      </c>
      <c r="B179" s="5" t="s">
        <v>531</v>
      </c>
      <c r="C179" s="133">
        <v>1</v>
      </c>
      <c r="D179" s="5" t="s">
        <v>9</v>
      </c>
      <c r="E179" s="16">
        <v>1000000</v>
      </c>
      <c r="F179" s="132">
        <f t="shared" si="3"/>
        <v>1000000</v>
      </c>
    </row>
    <row r="180" spans="1:6" ht="12.95" customHeight="1">
      <c r="A180" s="21" t="s">
        <v>6</v>
      </c>
      <c r="B180" s="5" t="s">
        <v>531</v>
      </c>
      <c r="C180" s="133">
        <v>1</v>
      </c>
      <c r="D180" s="5" t="s">
        <v>9</v>
      </c>
      <c r="E180" s="16">
        <v>1000000</v>
      </c>
      <c r="F180" s="132">
        <f t="shared" si="3"/>
        <v>1000000</v>
      </c>
    </row>
    <row r="181" spans="1:6" ht="12.95" customHeight="1">
      <c r="A181" s="21" t="s">
        <v>6</v>
      </c>
      <c r="B181" s="5" t="s">
        <v>675</v>
      </c>
      <c r="C181" s="133">
        <v>1</v>
      </c>
      <c r="D181" s="5" t="s">
        <v>9</v>
      </c>
      <c r="E181" s="16">
        <v>1000000</v>
      </c>
      <c r="F181" s="132">
        <f t="shared" si="3"/>
        <v>1000000</v>
      </c>
    </row>
    <row r="182" spans="1:6" ht="12.95" customHeight="1">
      <c r="A182" s="21" t="s">
        <v>6</v>
      </c>
      <c r="B182" s="5" t="s">
        <v>549</v>
      </c>
      <c r="C182" s="133">
        <v>1</v>
      </c>
      <c r="D182" s="5" t="s">
        <v>9</v>
      </c>
      <c r="E182" s="16">
        <v>1000000</v>
      </c>
      <c r="F182" s="132">
        <f t="shared" si="3"/>
        <v>1000000</v>
      </c>
    </row>
    <row r="183" spans="1:6" ht="12.95" customHeight="1">
      <c r="A183" s="21" t="s">
        <v>6</v>
      </c>
      <c r="B183" s="5" t="s">
        <v>549</v>
      </c>
      <c r="C183" s="133">
        <v>1</v>
      </c>
      <c r="D183" s="5" t="s">
        <v>9</v>
      </c>
      <c r="E183" s="16">
        <v>1000000</v>
      </c>
      <c r="F183" s="132">
        <f t="shared" si="3"/>
        <v>1000000</v>
      </c>
    </row>
    <row r="184" spans="1:6" ht="12.95" customHeight="1">
      <c r="A184" s="21" t="s">
        <v>6</v>
      </c>
      <c r="B184" s="5" t="s">
        <v>555</v>
      </c>
      <c r="C184" s="133">
        <v>1</v>
      </c>
      <c r="D184" s="5" t="s">
        <v>9</v>
      </c>
      <c r="E184" s="16">
        <v>1000000</v>
      </c>
      <c r="F184" s="132">
        <f t="shared" si="3"/>
        <v>1000000</v>
      </c>
    </row>
    <row r="185" spans="1:6" ht="12.95" customHeight="1">
      <c r="A185" s="21" t="s">
        <v>6</v>
      </c>
      <c r="B185" s="5" t="s">
        <v>594</v>
      </c>
      <c r="C185" s="133">
        <v>1</v>
      </c>
      <c r="D185" s="5" t="s">
        <v>9</v>
      </c>
      <c r="E185" s="16">
        <v>942000</v>
      </c>
      <c r="F185" s="132">
        <f t="shared" si="3"/>
        <v>942000</v>
      </c>
    </row>
    <row r="186" spans="1:6" ht="12.95" customHeight="1">
      <c r="A186" s="21" t="s">
        <v>596</v>
      </c>
      <c r="B186" s="5" t="s">
        <v>594</v>
      </c>
      <c r="C186" s="133">
        <v>1</v>
      </c>
      <c r="D186" s="5" t="s">
        <v>9</v>
      </c>
      <c r="E186" s="134">
        <v>910000</v>
      </c>
      <c r="F186" s="132">
        <f t="shared" si="3"/>
        <v>910000</v>
      </c>
    </row>
    <row r="187" spans="1:6" ht="12.95" customHeight="1">
      <c r="A187" s="21" t="s">
        <v>6</v>
      </c>
      <c r="B187" s="5" t="s">
        <v>564</v>
      </c>
      <c r="C187" s="133">
        <v>2</v>
      </c>
      <c r="D187" s="5" t="s">
        <v>394</v>
      </c>
      <c r="E187" s="16">
        <v>450000</v>
      </c>
      <c r="F187" s="132">
        <f t="shared" ref="F187:F245" si="4">C187*E187</f>
        <v>900000</v>
      </c>
    </row>
    <row r="188" spans="1:6" ht="12.95" customHeight="1">
      <c r="A188" s="21" t="s">
        <v>6</v>
      </c>
      <c r="B188" s="5" t="s">
        <v>510</v>
      </c>
      <c r="C188" s="133">
        <v>1</v>
      </c>
      <c r="D188" s="5" t="s">
        <v>9</v>
      </c>
      <c r="E188" s="16">
        <v>900000</v>
      </c>
      <c r="F188" s="132">
        <f t="shared" si="4"/>
        <v>900000</v>
      </c>
    </row>
    <row r="189" spans="1:6" ht="12.95" customHeight="1">
      <c r="A189" s="21" t="s">
        <v>6</v>
      </c>
      <c r="B189" s="5" t="s">
        <v>232</v>
      </c>
      <c r="C189" s="133">
        <v>1</v>
      </c>
      <c r="D189" s="5" t="s">
        <v>9</v>
      </c>
      <c r="E189" s="16">
        <v>900000</v>
      </c>
      <c r="F189" s="132">
        <f t="shared" si="4"/>
        <v>900000</v>
      </c>
    </row>
    <row r="190" spans="1:6" ht="12.95" customHeight="1">
      <c r="A190" s="21" t="s">
        <v>6</v>
      </c>
      <c r="B190" s="5" t="s">
        <v>510</v>
      </c>
      <c r="C190" s="133">
        <v>1</v>
      </c>
      <c r="D190" s="5" t="s">
        <v>9</v>
      </c>
      <c r="E190" s="16">
        <v>870000</v>
      </c>
      <c r="F190" s="132">
        <f t="shared" si="4"/>
        <v>870000</v>
      </c>
    </row>
    <row r="191" spans="1:6" ht="12.95" customHeight="1">
      <c r="A191" s="21" t="s">
        <v>6</v>
      </c>
      <c r="B191" s="5" t="s">
        <v>564</v>
      </c>
      <c r="C191" s="133">
        <v>2</v>
      </c>
      <c r="D191" s="5" t="s">
        <v>394</v>
      </c>
      <c r="E191" s="16">
        <v>420000</v>
      </c>
      <c r="F191" s="132">
        <f t="shared" si="4"/>
        <v>840000</v>
      </c>
    </row>
    <row r="192" spans="1:6" ht="12.95" customHeight="1">
      <c r="A192" s="21" t="s">
        <v>6</v>
      </c>
      <c r="B192" s="5" t="s">
        <v>510</v>
      </c>
      <c r="C192" s="133">
        <v>1</v>
      </c>
      <c r="D192" s="5" t="s">
        <v>9</v>
      </c>
      <c r="E192" s="16">
        <v>810000</v>
      </c>
      <c r="F192" s="132">
        <f t="shared" si="4"/>
        <v>810000</v>
      </c>
    </row>
    <row r="193" spans="1:6" ht="12.95" customHeight="1">
      <c r="A193" s="21" t="s">
        <v>6</v>
      </c>
      <c r="B193" s="5" t="s">
        <v>510</v>
      </c>
      <c r="C193" s="133">
        <v>1</v>
      </c>
      <c r="D193" s="5" t="s">
        <v>9</v>
      </c>
      <c r="E193" s="16">
        <v>810000</v>
      </c>
      <c r="F193" s="132">
        <f t="shared" si="4"/>
        <v>810000</v>
      </c>
    </row>
    <row r="194" spans="1:6" ht="12.95" customHeight="1">
      <c r="A194" s="21" t="s">
        <v>6</v>
      </c>
      <c r="B194" s="5" t="s">
        <v>510</v>
      </c>
      <c r="C194" s="133">
        <v>1</v>
      </c>
      <c r="D194" s="5" t="s">
        <v>9</v>
      </c>
      <c r="E194" s="16">
        <v>810000</v>
      </c>
      <c r="F194" s="132">
        <f t="shared" si="4"/>
        <v>810000</v>
      </c>
    </row>
    <row r="195" spans="1:6" ht="12.95" customHeight="1">
      <c r="A195" s="21" t="s">
        <v>6</v>
      </c>
      <c r="B195" s="5" t="s">
        <v>510</v>
      </c>
      <c r="C195" s="133">
        <v>1</v>
      </c>
      <c r="D195" s="5" t="s">
        <v>9</v>
      </c>
      <c r="E195" s="16">
        <v>810000</v>
      </c>
      <c r="F195" s="132">
        <f t="shared" si="4"/>
        <v>810000</v>
      </c>
    </row>
    <row r="196" spans="1:6" ht="12.95" customHeight="1">
      <c r="A196" s="21" t="s">
        <v>6</v>
      </c>
      <c r="B196" s="5" t="s">
        <v>510</v>
      </c>
      <c r="C196" s="133">
        <v>1</v>
      </c>
      <c r="D196" s="5" t="s">
        <v>9</v>
      </c>
      <c r="E196" s="16">
        <v>810000</v>
      </c>
      <c r="F196" s="132">
        <f t="shared" si="4"/>
        <v>810000</v>
      </c>
    </row>
    <row r="197" spans="1:6" ht="12.95" customHeight="1">
      <c r="A197" s="21" t="s">
        <v>6</v>
      </c>
      <c r="B197" s="5" t="s">
        <v>510</v>
      </c>
      <c r="C197" s="133">
        <v>1</v>
      </c>
      <c r="D197" s="5" t="s">
        <v>9</v>
      </c>
      <c r="E197" s="16">
        <v>810000</v>
      </c>
      <c r="F197" s="132">
        <f t="shared" si="4"/>
        <v>810000</v>
      </c>
    </row>
    <row r="198" spans="1:6" ht="12.95" customHeight="1">
      <c r="A198" s="21" t="s">
        <v>6</v>
      </c>
      <c r="B198" s="5" t="s">
        <v>510</v>
      </c>
      <c r="C198" s="133">
        <v>1</v>
      </c>
      <c r="D198" s="5" t="s">
        <v>9</v>
      </c>
      <c r="E198" s="16">
        <v>810000</v>
      </c>
      <c r="F198" s="132">
        <f t="shared" si="4"/>
        <v>810000</v>
      </c>
    </row>
    <row r="199" spans="1:6" ht="12.95" customHeight="1">
      <c r="A199" s="21" t="s">
        <v>6</v>
      </c>
      <c r="B199" s="5" t="s">
        <v>510</v>
      </c>
      <c r="C199" s="133">
        <v>1</v>
      </c>
      <c r="D199" s="5" t="s">
        <v>9</v>
      </c>
      <c r="E199" s="16">
        <v>810000</v>
      </c>
      <c r="F199" s="132">
        <f t="shared" si="4"/>
        <v>810000</v>
      </c>
    </row>
    <row r="200" spans="1:6" ht="12.95" customHeight="1">
      <c r="A200" s="21" t="s">
        <v>6</v>
      </c>
      <c r="B200" s="5" t="s">
        <v>510</v>
      </c>
      <c r="C200" s="133">
        <v>1</v>
      </c>
      <c r="D200" s="5" t="s">
        <v>9</v>
      </c>
      <c r="E200" s="16">
        <v>810000</v>
      </c>
      <c r="F200" s="132">
        <f t="shared" si="4"/>
        <v>810000</v>
      </c>
    </row>
    <row r="201" spans="1:6" ht="12.95" customHeight="1">
      <c r="A201" s="21" t="s">
        <v>6</v>
      </c>
      <c r="B201" s="5" t="s">
        <v>510</v>
      </c>
      <c r="C201" s="133">
        <v>1</v>
      </c>
      <c r="D201" s="5" t="s">
        <v>9</v>
      </c>
      <c r="E201" s="16">
        <v>810000</v>
      </c>
      <c r="F201" s="132">
        <f t="shared" si="4"/>
        <v>810000</v>
      </c>
    </row>
    <row r="202" spans="1:6" ht="12.95" customHeight="1">
      <c r="A202" s="21" t="s">
        <v>6</v>
      </c>
      <c r="B202" s="5" t="s">
        <v>510</v>
      </c>
      <c r="C202" s="133">
        <v>1</v>
      </c>
      <c r="D202" s="5" t="s">
        <v>9</v>
      </c>
      <c r="E202" s="16">
        <v>810000</v>
      </c>
      <c r="F202" s="132">
        <f t="shared" si="4"/>
        <v>810000</v>
      </c>
    </row>
    <row r="203" spans="1:6" ht="12.95" customHeight="1">
      <c r="A203" s="21" t="s">
        <v>6</v>
      </c>
      <c r="B203" s="5" t="s">
        <v>510</v>
      </c>
      <c r="C203" s="133">
        <v>1</v>
      </c>
      <c r="D203" s="5" t="s">
        <v>9</v>
      </c>
      <c r="E203" s="16">
        <v>810000</v>
      </c>
      <c r="F203" s="132">
        <f t="shared" si="4"/>
        <v>810000</v>
      </c>
    </row>
    <row r="204" spans="1:6" ht="12.95" customHeight="1">
      <c r="A204" s="21" t="s">
        <v>6</v>
      </c>
      <c r="B204" s="5" t="s">
        <v>219</v>
      </c>
      <c r="C204" s="133">
        <v>1</v>
      </c>
      <c r="D204" s="5" t="s">
        <v>9</v>
      </c>
      <c r="E204" s="16">
        <v>800000</v>
      </c>
      <c r="F204" s="132">
        <f t="shared" si="4"/>
        <v>800000</v>
      </c>
    </row>
    <row r="205" spans="1:6" ht="12.95" customHeight="1">
      <c r="A205" s="21" t="s">
        <v>6</v>
      </c>
      <c r="B205" s="5" t="s">
        <v>510</v>
      </c>
      <c r="C205" s="133">
        <v>1</v>
      </c>
      <c r="D205" s="5" t="s">
        <v>9</v>
      </c>
      <c r="E205" s="16">
        <v>780000</v>
      </c>
      <c r="F205" s="132">
        <f t="shared" si="4"/>
        <v>780000</v>
      </c>
    </row>
    <row r="206" spans="1:6" ht="12.95" customHeight="1">
      <c r="A206" s="21" t="s">
        <v>6</v>
      </c>
      <c r="B206" s="5" t="s">
        <v>510</v>
      </c>
      <c r="C206" s="133">
        <v>1</v>
      </c>
      <c r="D206" s="5" t="s">
        <v>9</v>
      </c>
      <c r="E206" s="16">
        <v>780000</v>
      </c>
      <c r="F206" s="132">
        <f t="shared" si="4"/>
        <v>780000</v>
      </c>
    </row>
    <row r="207" spans="1:6" ht="12.95" customHeight="1">
      <c r="A207" s="21" t="s">
        <v>6</v>
      </c>
      <c r="B207" s="5" t="s">
        <v>510</v>
      </c>
      <c r="C207" s="133">
        <v>1</v>
      </c>
      <c r="D207" s="5" t="s">
        <v>9</v>
      </c>
      <c r="E207" s="16">
        <v>780000</v>
      </c>
      <c r="F207" s="132">
        <f t="shared" si="4"/>
        <v>780000</v>
      </c>
    </row>
    <row r="208" spans="1:6" ht="12.95" customHeight="1">
      <c r="A208" s="21" t="s">
        <v>6</v>
      </c>
      <c r="B208" s="5" t="s">
        <v>510</v>
      </c>
      <c r="C208" s="133">
        <v>1</v>
      </c>
      <c r="D208" s="5" t="s">
        <v>9</v>
      </c>
      <c r="E208" s="16">
        <v>780000</v>
      </c>
      <c r="F208" s="132">
        <f t="shared" si="4"/>
        <v>780000</v>
      </c>
    </row>
    <row r="209" spans="1:6" ht="12.95" customHeight="1">
      <c r="A209" s="21" t="s">
        <v>6</v>
      </c>
      <c r="B209" s="5" t="s">
        <v>510</v>
      </c>
      <c r="C209" s="133">
        <v>1</v>
      </c>
      <c r="D209" s="5" t="s">
        <v>9</v>
      </c>
      <c r="E209" s="16">
        <v>780000</v>
      </c>
      <c r="F209" s="132">
        <f t="shared" si="4"/>
        <v>780000</v>
      </c>
    </row>
    <row r="210" spans="1:6" ht="12.95" customHeight="1">
      <c r="A210" s="21" t="s">
        <v>6</v>
      </c>
      <c r="B210" s="5" t="s">
        <v>510</v>
      </c>
      <c r="C210" s="133">
        <v>1</v>
      </c>
      <c r="D210" s="5" t="s">
        <v>9</v>
      </c>
      <c r="E210" s="16">
        <v>780000</v>
      </c>
      <c r="F210" s="132">
        <f t="shared" si="4"/>
        <v>780000</v>
      </c>
    </row>
    <row r="211" spans="1:6" ht="12.95" customHeight="1">
      <c r="A211" s="21" t="s">
        <v>6</v>
      </c>
      <c r="B211" s="5" t="s">
        <v>510</v>
      </c>
      <c r="C211" s="133">
        <v>1</v>
      </c>
      <c r="D211" s="5" t="s">
        <v>9</v>
      </c>
      <c r="E211" s="16">
        <v>780000</v>
      </c>
      <c r="F211" s="132">
        <f t="shared" si="4"/>
        <v>780000</v>
      </c>
    </row>
    <row r="212" spans="1:6" ht="12.95" customHeight="1">
      <c r="A212" s="21" t="s">
        <v>6</v>
      </c>
      <c r="B212" s="5" t="s">
        <v>510</v>
      </c>
      <c r="C212" s="133">
        <v>1</v>
      </c>
      <c r="D212" s="5" t="s">
        <v>9</v>
      </c>
      <c r="E212" s="16">
        <v>780000</v>
      </c>
      <c r="F212" s="132">
        <f t="shared" si="4"/>
        <v>780000</v>
      </c>
    </row>
    <row r="213" spans="1:6" ht="12.95" customHeight="1">
      <c r="A213" s="21" t="s">
        <v>6</v>
      </c>
      <c r="B213" s="5" t="s">
        <v>510</v>
      </c>
      <c r="C213" s="133">
        <v>1</v>
      </c>
      <c r="D213" s="5" t="s">
        <v>9</v>
      </c>
      <c r="E213" s="16">
        <v>780000</v>
      </c>
      <c r="F213" s="132">
        <f t="shared" si="4"/>
        <v>780000</v>
      </c>
    </row>
    <row r="214" spans="1:6" ht="12.95" customHeight="1">
      <c r="A214" s="21" t="s">
        <v>6</v>
      </c>
      <c r="B214" s="5" t="s">
        <v>510</v>
      </c>
      <c r="C214" s="133">
        <v>1</v>
      </c>
      <c r="D214" s="5" t="s">
        <v>9</v>
      </c>
      <c r="E214" s="16">
        <v>780000</v>
      </c>
      <c r="F214" s="132">
        <f t="shared" si="4"/>
        <v>780000</v>
      </c>
    </row>
    <row r="215" spans="1:6" ht="12.95" customHeight="1">
      <c r="A215" s="21" t="s">
        <v>6</v>
      </c>
      <c r="B215" s="5" t="s">
        <v>510</v>
      </c>
      <c r="C215" s="133">
        <v>1</v>
      </c>
      <c r="D215" s="5" t="s">
        <v>9</v>
      </c>
      <c r="E215" s="16">
        <v>780000</v>
      </c>
      <c r="F215" s="132">
        <f t="shared" si="4"/>
        <v>780000</v>
      </c>
    </row>
    <row r="216" spans="1:6" ht="12.95" customHeight="1">
      <c r="A216" s="21" t="s">
        <v>6</v>
      </c>
      <c r="B216" s="5" t="s">
        <v>510</v>
      </c>
      <c r="C216" s="133">
        <v>1</v>
      </c>
      <c r="D216" s="5" t="s">
        <v>9</v>
      </c>
      <c r="E216" s="16">
        <v>780000</v>
      </c>
      <c r="F216" s="132">
        <f t="shared" si="4"/>
        <v>780000</v>
      </c>
    </row>
    <row r="217" spans="1:6" ht="12.95" customHeight="1">
      <c r="A217" s="21" t="s">
        <v>6</v>
      </c>
      <c r="B217" s="5" t="s">
        <v>510</v>
      </c>
      <c r="C217" s="133">
        <v>1</v>
      </c>
      <c r="D217" s="5" t="s">
        <v>9</v>
      </c>
      <c r="E217" s="16">
        <v>780000</v>
      </c>
      <c r="F217" s="132">
        <f t="shared" si="4"/>
        <v>780000</v>
      </c>
    </row>
    <row r="218" spans="1:6" ht="12.95" customHeight="1">
      <c r="A218" s="21" t="s">
        <v>6</v>
      </c>
      <c r="B218" s="5" t="s">
        <v>232</v>
      </c>
      <c r="C218" s="133">
        <v>1</v>
      </c>
      <c r="D218" s="5" t="s">
        <v>9</v>
      </c>
      <c r="E218" s="16">
        <v>765000</v>
      </c>
      <c r="F218" s="132">
        <f t="shared" si="4"/>
        <v>765000</v>
      </c>
    </row>
    <row r="219" spans="1:6" ht="12.95" customHeight="1">
      <c r="A219" s="21" t="s">
        <v>6</v>
      </c>
      <c r="B219" s="5" t="s">
        <v>594</v>
      </c>
      <c r="C219" s="133">
        <v>1</v>
      </c>
      <c r="D219" s="5" t="s">
        <v>9</v>
      </c>
      <c r="E219" s="16">
        <v>756000</v>
      </c>
      <c r="F219" s="132">
        <f t="shared" si="4"/>
        <v>756000</v>
      </c>
    </row>
    <row r="220" spans="1:6" ht="12.95" customHeight="1">
      <c r="A220" s="21" t="s">
        <v>6</v>
      </c>
      <c r="B220" s="5" t="s">
        <v>219</v>
      </c>
      <c r="C220" s="133">
        <v>1</v>
      </c>
      <c r="D220" s="5" t="s">
        <v>9</v>
      </c>
      <c r="E220" s="16">
        <v>751350</v>
      </c>
      <c r="F220" s="132">
        <f t="shared" si="4"/>
        <v>751350</v>
      </c>
    </row>
    <row r="221" spans="1:6" ht="12.95" customHeight="1">
      <c r="A221" s="21" t="s">
        <v>6</v>
      </c>
      <c r="B221" s="5" t="s">
        <v>510</v>
      </c>
      <c r="C221" s="133">
        <v>1</v>
      </c>
      <c r="D221" s="5" t="s">
        <v>9</v>
      </c>
      <c r="E221" s="16">
        <v>750000</v>
      </c>
      <c r="F221" s="132">
        <f t="shared" si="4"/>
        <v>750000</v>
      </c>
    </row>
    <row r="222" spans="1:6" ht="12.95" customHeight="1">
      <c r="A222" s="21" t="s">
        <v>6</v>
      </c>
      <c r="B222" s="5" t="s">
        <v>510</v>
      </c>
      <c r="C222" s="133">
        <v>1</v>
      </c>
      <c r="D222" s="5" t="s">
        <v>9</v>
      </c>
      <c r="E222" s="16">
        <v>750000</v>
      </c>
      <c r="F222" s="132">
        <f t="shared" si="4"/>
        <v>750000</v>
      </c>
    </row>
    <row r="223" spans="1:6" ht="12.95" customHeight="1">
      <c r="A223" s="21" t="s">
        <v>6</v>
      </c>
      <c r="B223" s="5" t="s">
        <v>510</v>
      </c>
      <c r="C223" s="133">
        <v>1</v>
      </c>
      <c r="D223" s="5" t="s">
        <v>9</v>
      </c>
      <c r="E223" s="16">
        <v>750000</v>
      </c>
      <c r="F223" s="132">
        <f t="shared" si="4"/>
        <v>750000</v>
      </c>
    </row>
    <row r="224" spans="1:6" ht="12.95" customHeight="1">
      <c r="A224" s="21" t="s">
        <v>6</v>
      </c>
      <c r="B224" s="5" t="s">
        <v>510</v>
      </c>
      <c r="C224" s="133">
        <v>1</v>
      </c>
      <c r="D224" s="5" t="s">
        <v>9</v>
      </c>
      <c r="E224" s="16">
        <v>750000</v>
      </c>
      <c r="F224" s="132">
        <f t="shared" si="4"/>
        <v>750000</v>
      </c>
    </row>
    <row r="225" spans="1:6" ht="12.95" customHeight="1">
      <c r="A225" s="21" t="s">
        <v>6</v>
      </c>
      <c r="B225" s="5" t="s">
        <v>510</v>
      </c>
      <c r="C225" s="133">
        <v>1</v>
      </c>
      <c r="D225" s="5" t="s">
        <v>9</v>
      </c>
      <c r="E225" s="16">
        <v>750000</v>
      </c>
      <c r="F225" s="132">
        <f t="shared" si="4"/>
        <v>750000</v>
      </c>
    </row>
    <row r="226" spans="1:6" ht="12.95" customHeight="1">
      <c r="A226" s="21" t="s">
        <v>6</v>
      </c>
      <c r="B226" s="5" t="s">
        <v>510</v>
      </c>
      <c r="C226" s="133">
        <v>1</v>
      </c>
      <c r="D226" s="5" t="s">
        <v>9</v>
      </c>
      <c r="E226" s="16">
        <v>750000</v>
      </c>
      <c r="F226" s="132">
        <f t="shared" si="4"/>
        <v>750000</v>
      </c>
    </row>
    <row r="227" spans="1:6" ht="12.95" customHeight="1">
      <c r="A227" s="21" t="s">
        <v>6</v>
      </c>
      <c r="B227" s="5" t="s">
        <v>510</v>
      </c>
      <c r="C227" s="133">
        <v>1</v>
      </c>
      <c r="D227" s="5" t="s">
        <v>9</v>
      </c>
      <c r="E227" s="16">
        <v>750000</v>
      </c>
      <c r="F227" s="132">
        <f t="shared" si="4"/>
        <v>750000</v>
      </c>
    </row>
    <row r="228" spans="1:6" ht="12.95" customHeight="1">
      <c r="A228" s="21" t="s">
        <v>6</v>
      </c>
      <c r="B228" s="5" t="s">
        <v>510</v>
      </c>
      <c r="C228" s="133">
        <v>1</v>
      </c>
      <c r="D228" s="5" t="s">
        <v>9</v>
      </c>
      <c r="E228" s="16">
        <v>720000</v>
      </c>
      <c r="F228" s="132">
        <f t="shared" si="4"/>
        <v>720000</v>
      </c>
    </row>
    <row r="229" spans="1:6" ht="12.95" customHeight="1">
      <c r="A229" s="21" t="s">
        <v>6</v>
      </c>
      <c r="B229" s="5" t="s">
        <v>510</v>
      </c>
      <c r="C229" s="133">
        <v>2</v>
      </c>
      <c r="D229" s="5" t="s">
        <v>9</v>
      </c>
      <c r="E229" s="16">
        <v>360000</v>
      </c>
      <c r="F229" s="132">
        <f t="shared" si="4"/>
        <v>720000</v>
      </c>
    </row>
    <row r="230" spans="1:6" ht="12.95" customHeight="1">
      <c r="A230" s="21" t="s">
        <v>6</v>
      </c>
      <c r="B230" s="5" t="s">
        <v>510</v>
      </c>
      <c r="C230" s="133">
        <v>1</v>
      </c>
      <c r="D230" s="5" t="s">
        <v>9</v>
      </c>
      <c r="E230" s="16">
        <v>720000</v>
      </c>
      <c r="F230" s="132">
        <f t="shared" si="4"/>
        <v>720000</v>
      </c>
    </row>
    <row r="231" spans="1:6" ht="12.95" customHeight="1">
      <c r="A231" s="21" t="s">
        <v>6</v>
      </c>
      <c r="B231" s="5" t="s">
        <v>510</v>
      </c>
      <c r="C231" s="133">
        <v>1</v>
      </c>
      <c r="D231" s="5" t="s">
        <v>9</v>
      </c>
      <c r="E231" s="16">
        <v>720000</v>
      </c>
      <c r="F231" s="132">
        <f t="shared" si="4"/>
        <v>720000</v>
      </c>
    </row>
    <row r="232" spans="1:6" ht="12.95" customHeight="1">
      <c r="A232" s="21" t="s">
        <v>6</v>
      </c>
      <c r="B232" s="5" t="s">
        <v>510</v>
      </c>
      <c r="C232" s="133">
        <v>1</v>
      </c>
      <c r="D232" s="5" t="s">
        <v>9</v>
      </c>
      <c r="E232" s="16">
        <v>720000</v>
      </c>
      <c r="F232" s="132">
        <f t="shared" si="4"/>
        <v>720000</v>
      </c>
    </row>
    <row r="233" spans="1:6" ht="12.95" customHeight="1">
      <c r="A233" s="21" t="s">
        <v>6</v>
      </c>
      <c r="B233" s="5" t="s">
        <v>510</v>
      </c>
      <c r="C233" s="133">
        <v>1</v>
      </c>
      <c r="D233" s="5" t="s">
        <v>9</v>
      </c>
      <c r="E233" s="16">
        <v>720000</v>
      </c>
      <c r="F233" s="132">
        <f t="shared" si="4"/>
        <v>720000</v>
      </c>
    </row>
    <row r="234" spans="1:6" ht="12.95" customHeight="1">
      <c r="A234" s="21" t="s">
        <v>6</v>
      </c>
      <c r="B234" s="5" t="s">
        <v>510</v>
      </c>
      <c r="C234" s="133">
        <v>1</v>
      </c>
      <c r="D234" s="5" t="s">
        <v>9</v>
      </c>
      <c r="E234" s="16">
        <v>720000</v>
      </c>
      <c r="F234" s="132">
        <f t="shared" si="4"/>
        <v>720000</v>
      </c>
    </row>
    <row r="235" spans="1:6" ht="12.95" customHeight="1">
      <c r="A235" s="21" t="s">
        <v>6</v>
      </c>
      <c r="B235" s="5" t="s">
        <v>510</v>
      </c>
      <c r="C235" s="133">
        <v>1</v>
      </c>
      <c r="D235" s="5" t="s">
        <v>9</v>
      </c>
      <c r="E235" s="16">
        <v>720000</v>
      </c>
      <c r="F235" s="132">
        <f t="shared" si="4"/>
        <v>720000</v>
      </c>
    </row>
    <row r="236" spans="1:6" ht="12.95" customHeight="1">
      <c r="A236" s="21" t="s">
        <v>6</v>
      </c>
      <c r="B236" s="5" t="s">
        <v>510</v>
      </c>
      <c r="C236" s="133">
        <v>1</v>
      </c>
      <c r="D236" s="5" t="s">
        <v>9</v>
      </c>
      <c r="E236" s="16">
        <v>720000</v>
      </c>
      <c r="F236" s="132">
        <f t="shared" si="4"/>
        <v>720000</v>
      </c>
    </row>
    <row r="237" spans="1:6" ht="12.95" customHeight="1">
      <c r="A237" s="21" t="s">
        <v>6</v>
      </c>
      <c r="B237" s="5" t="s">
        <v>510</v>
      </c>
      <c r="C237" s="133">
        <v>1</v>
      </c>
      <c r="D237" s="5" t="s">
        <v>9</v>
      </c>
      <c r="E237" s="16">
        <v>720000</v>
      </c>
      <c r="F237" s="132">
        <f t="shared" si="4"/>
        <v>720000</v>
      </c>
    </row>
    <row r="238" spans="1:6" ht="12.95" customHeight="1">
      <c r="A238" s="21" t="s">
        <v>6</v>
      </c>
      <c r="B238" s="5" t="s">
        <v>510</v>
      </c>
      <c r="C238" s="133">
        <v>1</v>
      </c>
      <c r="D238" s="5" t="s">
        <v>9</v>
      </c>
      <c r="E238" s="16">
        <v>720000</v>
      </c>
      <c r="F238" s="132">
        <f t="shared" si="4"/>
        <v>720000</v>
      </c>
    </row>
    <row r="239" spans="1:6" ht="12.95" customHeight="1">
      <c r="A239" s="21" t="s">
        <v>6</v>
      </c>
      <c r="B239" s="5" t="s">
        <v>510</v>
      </c>
      <c r="C239" s="133">
        <v>1</v>
      </c>
      <c r="D239" s="5" t="s">
        <v>9</v>
      </c>
      <c r="E239" s="16">
        <v>720000</v>
      </c>
      <c r="F239" s="132">
        <f t="shared" si="4"/>
        <v>720000</v>
      </c>
    </row>
    <row r="240" spans="1:6" ht="12.95" customHeight="1">
      <c r="A240" s="21" t="s">
        <v>6</v>
      </c>
      <c r="B240" s="5" t="s">
        <v>510</v>
      </c>
      <c r="C240" s="133">
        <v>1</v>
      </c>
      <c r="D240" s="5" t="s">
        <v>9</v>
      </c>
      <c r="E240" s="16">
        <v>720000</v>
      </c>
      <c r="F240" s="132">
        <f t="shared" si="4"/>
        <v>720000</v>
      </c>
    </row>
    <row r="241" spans="1:6" ht="12.95" customHeight="1">
      <c r="A241" s="21" t="s">
        <v>6</v>
      </c>
      <c r="B241" s="5" t="s">
        <v>510</v>
      </c>
      <c r="C241" s="133">
        <v>1</v>
      </c>
      <c r="D241" s="5" t="s">
        <v>9</v>
      </c>
      <c r="E241" s="16">
        <v>720000</v>
      </c>
      <c r="F241" s="132">
        <f t="shared" si="4"/>
        <v>720000</v>
      </c>
    </row>
    <row r="242" spans="1:6" ht="12.95" customHeight="1">
      <c r="A242" s="21" t="s">
        <v>6</v>
      </c>
      <c r="B242" s="5" t="s">
        <v>510</v>
      </c>
      <c r="C242" s="133">
        <v>1</v>
      </c>
      <c r="D242" s="5" t="s">
        <v>9</v>
      </c>
      <c r="E242" s="16">
        <v>720000</v>
      </c>
      <c r="F242" s="132">
        <f t="shared" si="4"/>
        <v>720000</v>
      </c>
    </row>
    <row r="243" spans="1:6" ht="12.95" customHeight="1">
      <c r="A243" s="21" t="s">
        <v>6</v>
      </c>
      <c r="B243" s="5" t="s">
        <v>510</v>
      </c>
      <c r="C243" s="133">
        <v>1</v>
      </c>
      <c r="D243" s="5" t="s">
        <v>9</v>
      </c>
      <c r="E243" s="16">
        <v>720000</v>
      </c>
      <c r="F243" s="132">
        <f t="shared" si="4"/>
        <v>720000</v>
      </c>
    </row>
    <row r="244" spans="1:6" ht="12.95" customHeight="1">
      <c r="A244" s="21" t="s">
        <v>6</v>
      </c>
      <c r="B244" s="5" t="s">
        <v>570</v>
      </c>
      <c r="C244" s="133">
        <v>1</v>
      </c>
      <c r="D244" s="5" t="s">
        <v>9</v>
      </c>
      <c r="E244" s="16">
        <v>700000</v>
      </c>
      <c r="F244" s="132">
        <f t="shared" si="4"/>
        <v>700000</v>
      </c>
    </row>
    <row r="245" spans="1:6" ht="12.95" customHeight="1">
      <c r="A245" s="21" t="s">
        <v>6</v>
      </c>
      <c r="B245" s="5" t="s">
        <v>553</v>
      </c>
      <c r="C245" s="133">
        <v>1</v>
      </c>
      <c r="D245" s="5" t="s">
        <v>9</v>
      </c>
      <c r="E245" s="16">
        <v>700000</v>
      </c>
      <c r="F245" s="132">
        <f t="shared" si="4"/>
        <v>700000</v>
      </c>
    </row>
    <row r="246" spans="1:6" ht="12.95" customHeight="1">
      <c r="A246" s="21" t="s">
        <v>6</v>
      </c>
      <c r="B246" s="5" t="s">
        <v>553</v>
      </c>
      <c r="C246" s="133">
        <v>1</v>
      </c>
      <c r="D246" s="5" t="s">
        <v>9</v>
      </c>
      <c r="E246" s="16">
        <v>700000</v>
      </c>
      <c r="F246" s="132">
        <f t="shared" ref="F246:F301" si="5">C246*E246</f>
        <v>700000</v>
      </c>
    </row>
    <row r="247" spans="1:6" ht="12.95" customHeight="1">
      <c r="A247" s="21" t="s">
        <v>596</v>
      </c>
      <c r="B247" s="5" t="s">
        <v>594</v>
      </c>
      <c r="C247" s="133">
        <v>1</v>
      </c>
      <c r="D247" s="5" t="s">
        <v>9</v>
      </c>
      <c r="E247" s="134">
        <v>680000</v>
      </c>
      <c r="F247" s="132">
        <f t="shared" si="5"/>
        <v>680000</v>
      </c>
    </row>
    <row r="248" spans="1:6" ht="12.95" customHeight="1">
      <c r="A248" s="21" t="s">
        <v>6</v>
      </c>
      <c r="B248" s="5" t="s">
        <v>564</v>
      </c>
      <c r="C248" s="133">
        <v>2</v>
      </c>
      <c r="D248" s="5" t="s">
        <v>394</v>
      </c>
      <c r="E248" s="16">
        <v>325000</v>
      </c>
      <c r="F248" s="132">
        <f t="shared" si="5"/>
        <v>650000</v>
      </c>
    </row>
    <row r="249" spans="1:6" ht="12.95" customHeight="1">
      <c r="A249" s="21" t="s">
        <v>6</v>
      </c>
      <c r="B249" s="5" t="s">
        <v>232</v>
      </c>
      <c r="C249" s="133">
        <v>1</v>
      </c>
      <c r="D249" s="5" t="s">
        <v>9</v>
      </c>
      <c r="E249" s="16">
        <v>610000</v>
      </c>
      <c r="F249" s="132">
        <f t="shared" si="5"/>
        <v>610000</v>
      </c>
    </row>
    <row r="250" spans="1:6" ht="12.95" customHeight="1">
      <c r="A250" s="21" t="s">
        <v>6</v>
      </c>
      <c r="B250" s="136" t="s">
        <v>678</v>
      </c>
      <c r="C250" s="137">
        <v>1</v>
      </c>
      <c r="D250" s="69" t="s">
        <v>394</v>
      </c>
      <c r="E250" s="138">
        <v>600000</v>
      </c>
      <c r="F250" s="132">
        <f t="shared" si="5"/>
        <v>600000</v>
      </c>
    </row>
    <row r="251" spans="1:6" ht="12.95" customHeight="1">
      <c r="A251" s="21" t="s">
        <v>6</v>
      </c>
      <c r="B251" s="5" t="s">
        <v>219</v>
      </c>
      <c r="C251" s="133">
        <v>1</v>
      </c>
      <c r="D251" s="5" t="s">
        <v>9</v>
      </c>
      <c r="E251" s="16">
        <v>600000</v>
      </c>
      <c r="F251" s="132">
        <f t="shared" si="5"/>
        <v>600000</v>
      </c>
    </row>
    <row r="252" spans="1:6" ht="12.95" customHeight="1">
      <c r="A252" s="21" t="s">
        <v>6</v>
      </c>
      <c r="B252" s="5" t="s">
        <v>510</v>
      </c>
      <c r="C252" s="133">
        <v>1</v>
      </c>
      <c r="D252" s="5" t="s">
        <v>9</v>
      </c>
      <c r="E252" s="16">
        <v>600000</v>
      </c>
      <c r="F252" s="132">
        <f t="shared" si="5"/>
        <v>600000</v>
      </c>
    </row>
    <row r="253" spans="1:6" ht="12.95" customHeight="1">
      <c r="A253" s="21" t="s">
        <v>6</v>
      </c>
      <c r="B253" s="5" t="s">
        <v>232</v>
      </c>
      <c r="C253" s="133">
        <v>1</v>
      </c>
      <c r="D253" s="5" t="s">
        <v>9</v>
      </c>
      <c r="E253" s="16">
        <v>600000</v>
      </c>
      <c r="F253" s="132">
        <f t="shared" si="5"/>
        <v>600000</v>
      </c>
    </row>
    <row r="254" spans="1:6" ht="12.95" customHeight="1">
      <c r="A254" s="21" t="s">
        <v>6</v>
      </c>
      <c r="B254" s="5" t="s">
        <v>594</v>
      </c>
      <c r="C254" s="133">
        <v>1</v>
      </c>
      <c r="D254" s="5" t="s">
        <v>9</v>
      </c>
      <c r="E254" s="16">
        <v>600000</v>
      </c>
      <c r="F254" s="132">
        <f t="shared" si="5"/>
        <v>600000</v>
      </c>
    </row>
    <row r="255" spans="1:6" ht="12.95" customHeight="1">
      <c r="A255" s="21" t="s">
        <v>6</v>
      </c>
      <c r="B255" s="5" t="s">
        <v>219</v>
      </c>
      <c r="C255" s="133">
        <v>1</v>
      </c>
      <c r="D255" s="5" t="s">
        <v>9</v>
      </c>
      <c r="E255" s="16">
        <v>600000</v>
      </c>
      <c r="F255" s="132">
        <f t="shared" si="5"/>
        <v>600000</v>
      </c>
    </row>
    <row r="256" spans="1:6" ht="12.95" customHeight="1">
      <c r="A256" s="21" t="s">
        <v>6</v>
      </c>
      <c r="B256" s="5" t="s">
        <v>232</v>
      </c>
      <c r="C256" s="133">
        <v>1</v>
      </c>
      <c r="D256" s="5" t="s">
        <v>9</v>
      </c>
      <c r="E256" s="16">
        <v>590000</v>
      </c>
      <c r="F256" s="132">
        <f t="shared" si="5"/>
        <v>590000</v>
      </c>
    </row>
    <row r="257" spans="1:6" ht="12.95" customHeight="1">
      <c r="A257" s="21" t="s">
        <v>596</v>
      </c>
      <c r="B257" s="5" t="s">
        <v>594</v>
      </c>
      <c r="C257" s="133">
        <v>1</v>
      </c>
      <c r="D257" s="5" t="s">
        <v>9</v>
      </c>
      <c r="E257" s="134">
        <v>590000</v>
      </c>
      <c r="F257" s="132">
        <f t="shared" si="5"/>
        <v>590000</v>
      </c>
    </row>
    <row r="258" spans="1:6" ht="12.95" customHeight="1">
      <c r="A258" s="21" t="s">
        <v>6</v>
      </c>
      <c r="B258" s="5" t="s">
        <v>545</v>
      </c>
      <c r="C258" s="133">
        <v>1</v>
      </c>
      <c r="D258" s="5" t="s">
        <v>24</v>
      </c>
      <c r="E258" s="139">
        <v>549006</v>
      </c>
      <c r="F258" s="132">
        <f t="shared" si="5"/>
        <v>549006</v>
      </c>
    </row>
    <row r="259" spans="1:6" ht="12.95" customHeight="1">
      <c r="A259" s="21" t="s">
        <v>6</v>
      </c>
      <c r="B259" s="5" t="s">
        <v>569</v>
      </c>
      <c r="C259" s="133">
        <v>2</v>
      </c>
      <c r="D259" s="5" t="s">
        <v>394</v>
      </c>
      <c r="E259" s="16">
        <v>260000</v>
      </c>
      <c r="F259" s="132">
        <f t="shared" si="5"/>
        <v>520000</v>
      </c>
    </row>
    <row r="260" spans="1:6" ht="12.95" customHeight="1">
      <c r="A260" s="21" t="s">
        <v>6</v>
      </c>
      <c r="B260" s="140" t="s">
        <v>679</v>
      </c>
      <c r="C260" s="137">
        <v>1</v>
      </c>
      <c r="D260" s="69" t="s">
        <v>394</v>
      </c>
      <c r="E260" s="138">
        <v>500000</v>
      </c>
      <c r="F260" s="132">
        <f t="shared" si="5"/>
        <v>500000</v>
      </c>
    </row>
    <row r="261" spans="1:6" ht="12.95" customHeight="1">
      <c r="A261" s="21" t="s">
        <v>6</v>
      </c>
      <c r="B261" s="5" t="s">
        <v>226</v>
      </c>
      <c r="C261" s="133">
        <v>1</v>
      </c>
      <c r="D261" s="5" t="s">
        <v>9</v>
      </c>
      <c r="E261" s="16">
        <v>500000</v>
      </c>
      <c r="F261" s="132">
        <f t="shared" si="5"/>
        <v>500000</v>
      </c>
    </row>
    <row r="262" spans="1:6" ht="12.95" customHeight="1">
      <c r="A262" s="21" t="s">
        <v>6</v>
      </c>
      <c r="B262" s="5" t="s">
        <v>594</v>
      </c>
      <c r="C262" s="133">
        <v>1</v>
      </c>
      <c r="D262" s="5" t="s">
        <v>9</v>
      </c>
      <c r="E262" s="16">
        <v>480000</v>
      </c>
      <c r="F262" s="132">
        <f t="shared" si="5"/>
        <v>480000</v>
      </c>
    </row>
    <row r="263" spans="1:6" ht="12.95" customHeight="1">
      <c r="A263" s="21" t="s">
        <v>6</v>
      </c>
      <c r="B263" s="5" t="s">
        <v>658</v>
      </c>
      <c r="C263" s="133">
        <v>5</v>
      </c>
      <c r="D263" s="5" t="s">
        <v>394</v>
      </c>
      <c r="E263" s="16">
        <v>94800</v>
      </c>
      <c r="F263" s="132">
        <f t="shared" si="5"/>
        <v>474000</v>
      </c>
    </row>
    <row r="264" spans="1:6" ht="12.95" customHeight="1">
      <c r="A264" s="21" t="s">
        <v>6</v>
      </c>
      <c r="B264" s="5" t="s">
        <v>564</v>
      </c>
      <c r="C264" s="133">
        <v>1</v>
      </c>
      <c r="D264" s="5" t="s">
        <v>9</v>
      </c>
      <c r="E264" s="16">
        <v>450000</v>
      </c>
      <c r="F264" s="132">
        <f t="shared" si="5"/>
        <v>450000</v>
      </c>
    </row>
    <row r="265" spans="1:6" ht="12.95" customHeight="1">
      <c r="A265" s="21" t="s">
        <v>6</v>
      </c>
      <c r="B265" s="5" t="s">
        <v>564</v>
      </c>
      <c r="C265" s="133">
        <v>1</v>
      </c>
      <c r="D265" s="5" t="s">
        <v>9</v>
      </c>
      <c r="E265" s="16">
        <v>450000</v>
      </c>
      <c r="F265" s="132">
        <f t="shared" si="5"/>
        <v>450000</v>
      </c>
    </row>
    <row r="266" spans="1:6" ht="12.95" customHeight="1">
      <c r="A266" s="21" t="s">
        <v>6</v>
      </c>
      <c r="B266" s="5" t="s">
        <v>564</v>
      </c>
      <c r="C266" s="133">
        <v>1</v>
      </c>
      <c r="D266" s="5" t="s">
        <v>9</v>
      </c>
      <c r="E266" s="16">
        <v>450000</v>
      </c>
      <c r="F266" s="132">
        <f t="shared" si="5"/>
        <v>450000</v>
      </c>
    </row>
    <row r="267" spans="1:6" ht="12.95" customHeight="1">
      <c r="A267" s="21" t="s">
        <v>6</v>
      </c>
      <c r="B267" s="5" t="s">
        <v>564</v>
      </c>
      <c r="C267" s="133">
        <v>1</v>
      </c>
      <c r="D267" s="5" t="s">
        <v>9</v>
      </c>
      <c r="E267" s="16">
        <v>450000</v>
      </c>
      <c r="F267" s="132">
        <f t="shared" si="5"/>
        <v>450000</v>
      </c>
    </row>
    <row r="268" spans="1:6" ht="12.95" customHeight="1">
      <c r="A268" s="21" t="s">
        <v>6</v>
      </c>
      <c r="B268" s="5" t="s">
        <v>232</v>
      </c>
      <c r="C268" s="133">
        <v>1</v>
      </c>
      <c r="D268" s="5" t="s">
        <v>9</v>
      </c>
      <c r="E268" s="16">
        <v>450000</v>
      </c>
      <c r="F268" s="132">
        <f t="shared" si="5"/>
        <v>450000</v>
      </c>
    </row>
    <row r="269" spans="1:6" ht="12.95" customHeight="1">
      <c r="A269" s="21" t="s">
        <v>6</v>
      </c>
      <c r="B269" s="5" t="s">
        <v>527</v>
      </c>
      <c r="C269" s="133">
        <v>1</v>
      </c>
      <c r="D269" s="5" t="s">
        <v>9</v>
      </c>
      <c r="E269" s="16">
        <v>450000</v>
      </c>
      <c r="F269" s="132">
        <f t="shared" si="5"/>
        <v>450000</v>
      </c>
    </row>
    <row r="270" spans="1:6" ht="12.95" customHeight="1">
      <c r="A270" s="21" t="s">
        <v>6</v>
      </c>
      <c r="B270" s="5" t="s">
        <v>594</v>
      </c>
      <c r="C270" s="133">
        <v>1</v>
      </c>
      <c r="D270" s="5" t="s">
        <v>9</v>
      </c>
      <c r="E270" s="16">
        <v>450000</v>
      </c>
      <c r="F270" s="132">
        <f t="shared" si="5"/>
        <v>450000</v>
      </c>
    </row>
    <row r="271" spans="1:6" ht="12.95" customHeight="1">
      <c r="A271" s="21" t="s">
        <v>596</v>
      </c>
      <c r="B271" s="5" t="s">
        <v>594</v>
      </c>
      <c r="C271" s="133">
        <v>1</v>
      </c>
      <c r="D271" s="5" t="s">
        <v>9</v>
      </c>
      <c r="E271" s="134">
        <v>440000</v>
      </c>
      <c r="F271" s="132">
        <f t="shared" si="5"/>
        <v>440000</v>
      </c>
    </row>
    <row r="272" spans="1:6" ht="12.95" customHeight="1">
      <c r="A272" s="21" t="s">
        <v>6</v>
      </c>
      <c r="B272" s="5" t="s">
        <v>232</v>
      </c>
      <c r="C272" s="133">
        <v>1</v>
      </c>
      <c r="D272" s="5" t="s">
        <v>9</v>
      </c>
      <c r="E272" s="16">
        <v>436800</v>
      </c>
      <c r="F272" s="132">
        <f t="shared" si="5"/>
        <v>436800</v>
      </c>
    </row>
    <row r="273" spans="1:6" ht="12.95" customHeight="1">
      <c r="A273" s="21" t="s">
        <v>6</v>
      </c>
      <c r="B273" s="140" t="s">
        <v>680</v>
      </c>
      <c r="C273" s="137">
        <v>52</v>
      </c>
      <c r="D273" s="69" t="s">
        <v>401</v>
      </c>
      <c r="E273" s="138">
        <v>7733.7199999999993</v>
      </c>
      <c r="F273" s="132">
        <f t="shared" si="5"/>
        <v>402153.43999999994</v>
      </c>
    </row>
    <row r="274" spans="1:6" ht="12.95" customHeight="1">
      <c r="A274" s="21" t="s">
        <v>6</v>
      </c>
      <c r="B274" s="140" t="s">
        <v>681</v>
      </c>
      <c r="C274" s="137">
        <v>1</v>
      </c>
      <c r="D274" s="69" t="s">
        <v>394</v>
      </c>
      <c r="E274" s="138">
        <v>400000</v>
      </c>
      <c r="F274" s="132">
        <f t="shared" si="5"/>
        <v>400000</v>
      </c>
    </row>
    <row r="275" spans="1:6" ht="12.95" customHeight="1">
      <c r="A275" s="21" t="s">
        <v>6</v>
      </c>
      <c r="B275" s="5" t="s">
        <v>232</v>
      </c>
      <c r="C275" s="133">
        <v>1</v>
      </c>
      <c r="D275" s="5" t="s">
        <v>9</v>
      </c>
      <c r="E275" s="16">
        <v>400000</v>
      </c>
      <c r="F275" s="132">
        <f t="shared" si="5"/>
        <v>400000</v>
      </c>
    </row>
    <row r="276" spans="1:6" ht="12.95" customHeight="1">
      <c r="A276" s="21" t="s">
        <v>6</v>
      </c>
      <c r="B276" s="5" t="s">
        <v>586</v>
      </c>
      <c r="C276" s="133">
        <v>1</v>
      </c>
      <c r="D276" s="5" t="s">
        <v>9</v>
      </c>
      <c r="E276" s="16">
        <v>400000</v>
      </c>
      <c r="F276" s="132">
        <f t="shared" si="5"/>
        <v>400000</v>
      </c>
    </row>
    <row r="277" spans="1:6" ht="12.95" customHeight="1">
      <c r="A277" s="21" t="s">
        <v>6</v>
      </c>
      <c r="B277" s="5" t="s">
        <v>586</v>
      </c>
      <c r="C277" s="133">
        <v>1</v>
      </c>
      <c r="D277" s="5" t="s">
        <v>9</v>
      </c>
      <c r="E277" s="16">
        <v>400000</v>
      </c>
      <c r="F277" s="132">
        <f t="shared" si="5"/>
        <v>400000</v>
      </c>
    </row>
    <row r="278" spans="1:6" ht="12.95" customHeight="1">
      <c r="A278" s="21" t="s">
        <v>6</v>
      </c>
      <c r="B278" s="5" t="s">
        <v>564</v>
      </c>
      <c r="C278" s="133">
        <v>1</v>
      </c>
      <c r="D278" s="5" t="s">
        <v>9</v>
      </c>
      <c r="E278" s="16">
        <v>375000</v>
      </c>
      <c r="F278" s="132">
        <f t="shared" si="5"/>
        <v>375000</v>
      </c>
    </row>
    <row r="279" spans="1:6" ht="12.95" customHeight="1">
      <c r="A279" s="21" t="s">
        <v>6</v>
      </c>
      <c r="B279" s="5" t="s">
        <v>510</v>
      </c>
      <c r="C279" s="133">
        <v>1</v>
      </c>
      <c r="D279" s="5" t="s">
        <v>9</v>
      </c>
      <c r="E279" s="16">
        <v>375000</v>
      </c>
      <c r="F279" s="132">
        <f t="shared" si="5"/>
        <v>375000</v>
      </c>
    </row>
    <row r="280" spans="1:6" ht="12.95" customHeight="1">
      <c r="A280" s="21" t="s">
        <v>6</v>
      </c>
      <c r="B280" s="5" t="s">
        <v>510</v>
      </c>
      <c r="C280" s="133">
        <v>1</v>
      </c>
      <c r="D280" s="5" t="s">
        <v>9</v>
      </c>
      <c r="E280" s="16">
        <v>375000</v>
      </c>
      <c r="F280" s="132">
        <f t="shared" si="5"/>
        <v>375000</v>
      </c>
    </row>
    <row r="281" spans="1:6" ht="12.95" customHeight="1">
      <c r="A281" s="21" t="s">
        <v>6</v>
      </c>
      <c r="B281" s="5" t="s">
        <v>510</v>
      </c>
      <c r="C281" s="133">
        <v>1</v>
      </c>
      <c r="D281" s="5" t="s">
        <v>9</v>
      </c>
      <c r="E281" s="16">
        <v>375000</v>
      </c>
      <c r="F281" s="132">
        <f t="shared" si="5"/>
        <v>375000</v>
      </c>
    </row>
    <row r="282" spans="1:6" ht="12.95" customHeight="1">
      <c r="A282" s="21" t="s">
        <v>6</v>
      </c>
      <c r="B282" s="5" t="s">
        <v>510</v>
      </c>
      <c r="C282" s="133">
        <v>1</v>
      </c>
      <c r="D282" s="5" t="s">
        <v>9</v>
      </c>
      <c r="E282" s="16">
        <v>375000</v>
      </c>
      <c r="F282" s="132">
        <f t="shared" si="5"/>
        <v>375000</v>
      </c>
    </row>
    <row r="283" spans="1:6" ht="12.95" customHeight="1">
      <c r="A283" s="21" t="s">
        <v>6</v>
      </c>
      <c r="B283" s="5" t="s">
        <v>510</v>
      </c>
      <c r="C283" s="133">
        <v>1</v>
      </c>
      <c r="D283" s="5" t="s">
        <v>9</v>
      </c>
      <c r="E283" s="16">
        <v>375000</v>
      </c>
      <c r="F283" s="132">
        <f t="shared" si="5"/>
        <v>375000</v>
      </c>
    </row>
    <row r="284" spans="1:6" ht="12.95" customHeight="1">
      <c r="A284" s="21" t="s">
        <v>6</v>
      </c>
      <c r="B284" s="5" t="s">
        <v>510</v>
      </c>
      <c r="C284" s="133">
        <v>1</v>
      </c>
      <c r="D284" s="5" t="s">
        <v>9</v>
      </c>
      <c r="E284" s="16">
        <v>375000</v>
      </c>
      <c r="F284" s="132">
        <f t="shared" si="5"/>
        <v>375000</v>
      </c>
    </row>
    <row r="285" spans="1:6" ht="12.95" customHeight="1">
      <c r="A285" s="21" t="s">
        <v>6</v>
      </c>
      <c r="B285" s="5" t="s">
        <v>510</v>
      </c>
      <c r="C285" s="133">
        <v>1</v>
      </c>
      <c r="D285" s="5" t="s">
        <v>9</v>
      </c>
      <c r="E285" s="16">
        <v>375000</v>
      </c>
      <c r="F285" s="132">
        <f t="shared" si="5"/>
        <v>375000</v>
      </c>
    </row>
    <row r="286" spans="1:6" ht="12.95" customHeight="1">
      <c r="A286" s="21" t="s">
        <v>6</v>
      </c>
      <c r="B286" s="5" t="s">
        <v>510</v>
      </c>
      <c r="C286" s="133">
        <v>1</v>
      </c>
      <c r="D286" s="5" t="s">
        <v>9</v>
      </c>
      <c r="E286" s="16">
        <v>375000</v>
      </c>
      <c r="F286" s="132">
        <f t="shared" si="5"/>
        <v>375000</v>
      </c>
    </row>
    <row r="287" spans="1:6" ht="12.95" customHeight="1">
      <c r="A287" s="21" t="s">
        <v>6</v>
      </c>
      <c r="B287" s="5" t="s">
        <v>510</v>
      </c>
      <c r="C287" s="133">
        <v>1</v>
      </c>
      <c r="D287" s="5" t="s">
        <v>9</v>
      </c>
      <c r="E287" s="16">
        <v>375000</v>
      </c>
      <c r="F287" s="132">
        <f t="shared" si="5"/>
        <v>375000</v>
      </c>
    </row>
    <row r="288" spans="1:6" ht="12.95" customHeight="1">
      <c r="A288" s="21" t="s">
        <v>6</v>
      </c>
      <c r="B288" s="5" t="s">
        <v>510</v>
      </c>
      <c r="C288" s="133">
        <v>1</v>
      </c>
      <c r="D288" s="5" t="s">
        <v>9</v>
      </c>
      <c r="E288" s="16">
        <v>375000</v>
      </c>
      <c r="F288" s="132">
        <f t="shared" si="5"/>
        <v>375000</v>
      </c>
    </row>
    <row r="289" spans="1:6" ht="12.95" customHeight="1">
      <c r="A289" s="21" t="s">
        <v>6</v>
      </c>
      <c r="B289" s="5" t="s">
        <v>510</v>
      </c>
      <c r="C289" s="133">
        <v>1</v>
      </c>
      <c r="D289" s="5" t="s">
        <v>9</v>
      </c>
      <c r="E289" s="16">
        <v>375000</v>
      </c>
      <c r="F289" s="132">
        <f t="shared" si="5"/>
        <v>375000</v>
      </c>
    </row>
    <row r="290" spans="1:6" ht="12.95" customHeight="1">
      <c r="A290" s="21" t="s">
        <v>6</v>
      </c>
      <c r="B290" s="5" t="s">
        <v>510</v>
      </c>
      <c r="C290" s="133">
        <v>1</v>
      </c>
      <c r="D290" s="5" t="s">
        <v>9</v>
      </c>
      <c r="E290" s="16">
        <v>375000</v>
      </c>
      <c r="F290" s="132">
        <f t="shared" si="5"/>
        <v>375000</v>
      </c>
    </row>
    <row r="291" spans="1:6" ht="12.95" customHeight="1">
      <c r="A291" s="21" t="s">
        <v>6</v>
      </c>
      <c r="B291" s="5" t="s">
        <v>510</v>
      </c>
      <c r="C291" s="133">
        <v>1</v>
      </c>
      <c r="D291" s="5" t="s">
        <v>9</v>
      </c>
      <c r="E291" s="16">
        <v>375000</v>
      </c>
      <c r="F291" s="132">
        <f t="shared" si="5"/>
        <v>375000</v>
      </c>
    </row>
    <row r="292" spans="1:6" ht="12.95" customHeight="1">
      <c r="A292" s="21" t="s">
        <v>6</v>
      </c>
      <c r="B292" s="5" t="s">
        <v>510</v>
      </c>
      <c r="C292" s="133">
        <v>1</v>
      </c>
      <c r="D292" s="5" t="s">
        <v>9</v>
      </c>
      <c r="E292" s="16">
        <v>375000</v>
      </c>
      <c r="F292" s="132">
        <f t="shared" si="5"/>
        <v>375000</v>
      </c>
    </row>
    <row r="293" spans="1:6" ht="12.95" customHeight="1">
      <c r="A293" s="21" t="s">
        <v>6</v>
      </c>
      <c r="B293" s="5" t="s">
        <v>510</v>
      </c>
      <c r="C293" s="133">
        <v>1</v>
      </c>
      <c r="D293" s="5" t="s">
        <v>9</v>
      </c>
      <c r="E293" s="16">
        <v>360000</v>
      </c>
      <c r="F293" s="132">
        <f t="shared" si="5"/>
        <v>360000</v>
      </c>
    </row>
    <row r="294" spans="1:6" ht="12.95" customHeight="1">
      <c r="A294" s="21" t="s">
        <v>6</v>
      </c>
      <c r="B294" s="5" t="s">
        <v>510</v>
      </c>
      <c r="C294" s="133">
        <v>1</v>
      </c>
      <c r="D294" s="5" t="s">
        <v>9</v>
      </c>
      <c r="E294" s="16">
        <v>360000</v>
      </c>
      <c r="F294" s="132">
        <f t="shared" si="5"/>
        <v>360000</v>
      </c>
    </row>
    <row r="295" spans="1:6" ht="12.95" customHeight="1">
      <c r="A295" s="21" t="s">
        <v>6</v>
      </c>
      <c r="B295" s="5" t="s">
        <v>510</v>
      </c>
      <c r="C295" s="133">
        <v>1</v>
      </c>
      <c r="D295" s="5" t="s">
        <v>9</v>
      </c>
      <c r="E295" s="16">
        <v>360000</v>
      </c>
      <c r="F295" s="132">
        <f t="shared" si="5"/>
        <v>360000</v>
      </c>
    </row>
    <row r="296" spans="1:6" ht="12.95" customHeight="1">
      <c r="A296" s="21" t="s">
        <v>6</v>
      </c>
      <c r="B296" s="5" t="s">
        <v>510</v>
      </c>
      <c r="C296" s="133">
        <v>1</v>
      </c>
      <c r="D296" s="5" t="s">
        <v>9</v>
      </c>
      <c r="E296" s="16">
        <v>360000</v>
      </c>
      <c r="F296" s="132">
        <f t="shared" si="5"/>
        <v>360000</v>
      </c>
    </row>
    <row r="297" spans="1:6" ht="12.95" customHeight="1">
      <c r="A297" s="21" t="s">
        <v>6</v>
      </c>
      <c r="B297" s="5" t="s">
        <v>510</v>
      </c>
      <c r="C297" s="133">
        <v>1</v>
      </c>
      <c r="D297" s="5" t="s">
        <v>9</v>
      </c>
      <c r="E297" s="16">
        <v>360000</v>
      </c>
      <c r="F297" s="132">
        <f t="shared" si="5"/>
        <v>360000</v>
      </c>
    </row>
    <row r="298" spans="1:6" ht="12.95" customHeight="1">
      <c r="A298" s="21" t="s">
        <v>6</v>
      </c>
      <c r="B298" s="5" t="s">
        <v>510</v>
      </c>
      <c r="C298" s="133">
        <v>1</v>
      </c>
      <c r="D298" s="5" t="s">
        <v>9</v>
      </c>
      <c r="E298" s="16">
        <v>360000</v>
      </c>
      <c r="F298" s="132">
        <f t="shared" si="5"/>
        <v>360000</v>
      </c>
    </row>
    <row r="299" spans="1:6" ht="12.95" customHeight="1">
      <c r="A299" s="21" t="s">
        <v>6</v>
      </c>
      <c r="B299" s="5" t="s">
        <v>510</v>
      </c>
      <c r="C299" s="133">
        <v>1</v>
      </c>
      <c r="D299" s="5" t="s">
        <v>9</v>
      </c>
      <c r="E299" s="16">
        <v>360000</v>
      </c>
      <c r="F299" s="132">
        <f t="shared" si="5"/>
        <v>360000</v>
      </c>
    </row>
    <row r="300" spans="1:6" ht="12.95" customHeight="1">
      <c r="A300" s="21" t="s">
        <v>6</v>
      </c>
      <c r="B300" s="5" t="s">
        <v>510</v>
      </c>
      <c r="C300" s="133">
        <v>1</v>
      </c>
      <c r="D300" s="5" t="s">
        <v>9</v>
      </c>
      <c r="E300" s="16">
        <v>360000</v>
      </c>
      <c r="F300" s="132">
        <f t="shared" si="5"/>
        <v>360000</v>
      </c>
    </row>
    <row r="301" spans="1:6" ht="12.95" customHeight="1">
      <c r="A301" s="21" t="s">
        <v>6</v>
      </c>
      <c r="B301" s="5" t="s">
        <v>510</v>
      </c>
      <c r="C301" s="133">
        <v>1</v>
      </c>
      <c r="D301" s="5" t="s">
        <v>9</v>
      </c>
      <c r="E301" s="16">
        <v>360000</v>
      </c>
      <c r="F301" s="132">
        <f t="shared" si="5"/>
        <v>360000</v>
      </c>
    </row>
    <row r="302" spans="1:6" ht="12.95" customHeight="1">
      <c r="A302" s="21" t="s">
        <v>6</v>
      </c>
      <c r="B302" s="5" t="s">
        <v>510</v>
      </c>
      <c r="C302" s="133">
        <v>1</v>
      </c>
      <c r="D302" s="5" t="s">
        <v>9</v>
      </c>
      <c r="E302" s="16">
        <v>360000</v>
      </c>
      <c r="F302" s="132">
        <f t="shared" ref="F302:F323" si="6">C302*E302</f>
        <v>360000</v>
      </c>
    </row>
    <row r="303" spans="1:6" ht="12.95" customHeight="1">
      <c r="A303" s="21" t="s">
        <v>6</v>
      </c>
      <c r="B303" s="5" t="s">
        <v>510</v>
      </c>
      <c r="C303" s="133">
        <v>1</v>
      </c>
      <c r="D303" s="5" t="s">
        <v>9</v>
      </c>
      <c r="E303" s="16">
        <v>360000</v>
      </c>
      <c r="F303" s="132">
        <f t="shared" si="6"/>
        <v>360000</v>
      </c>
    </row>
    <row r="304" spans="1:6" ht="12.95" customHeight="1">
      <c r="A304" s="21" t="s">
        <v>6</v>
      </c>
      <c r="B304" s="5" t="s">
        <v>510</v>
      </c>
      <c r="C304" s="133">
        <v>1</v>
      </c>
      <c r="D304" s="5" t="s">
        <v>9</v>
      </c>
      <c r="E304" s="16">
        <v>360000</v>
      </c>
      <c r="F304" s="132">
        <f t="shared" si="6"/>
        <v>360000</v>
      </c>
    </row>
    <row r="305" spans="1:6" ht="12.95" customHeight="1">
      <c r="A305" s="21" t="s">
        <v>6</v>
      </c>
      <c r="B305" s="5" t="s">
        <v>510</v>
      </c>
      <c r="C305" s="133">
        <v>1</v>
      </c>
      <c r="D305" s="5" t="s">
        <v>9</v>
      </c>
      <c r="E305" s="16">
        <v>360000</v>
      </c>
      <c r="F305" s="132">
        <f t="shared" si="6"/>
        <v>360000</v>
      </c>
    </row>
    <row r="306" spans="1:6" ht="12.95" customHeight="1">
      <c r="A306" s="21" t="s">
        <v>6</v>
      </c>
      <c r="B306" s="5" t="s">
        <v>510</v>
      </c>
      <c r="C306" s="133">
        <v>1</v>
      </c>
      <c r="D306" s="5" t="s">
        <v>9</v>
      </c>
      <c r="E306" s="16">
        <v>360000</v>
      </c>
      <c r="F306" s="132">
        <f t="shared" si="6"/>
        <v>360000</v>
      </c>
    </row>
    <row r="307" spans="1:6" ht="12.95" customHeight="1">
      <c r="A307" s="21" t="s">
        <v>6</v>
      </c>
      <c r="B307" s="5" t="s">
        <v>510</v>
      </c>
      <c r="C307" s="133">
        <v>1</v>
      </c>
      <c r="D307" s="5" t="s">
        <v>9</v>
      </c>
      <c r="E307" s="16">
        <v>360000</v>
      </c>
      <c r="F307" s="132">
        <f t="shared" si="6"/>
        <v>360000</v>
      </c>
    </row>
    <row r="308" spans="1:6" ht="12.95" customHeight="1">
      <c r="A308" s="21" t="s">
        <v>6</v>
      </c>
      <c r="B308" s="5" t="s">
        <v>107</v>
      </c>
      <c r="C308" s="133">
        <v>12</v>
      </c>
      <c r="D308" s="5" t="s">
        <v>24</v>
      </c>
      <c r="E308" s="139">
        <v>29558</v>
      </c>
      <c r="F308" s="132">
        <f t="shared" si="6"/>
        <v>354696</v>
      </c>
    </row>
    <row r="309" spans="1:6" ht="12.95" customHeight="1">
      <c r="A309" s="21" t="s">
        <v>6</v>
      </c>
      <c r="B309" s="5" t="s">
        <v>195</v>
      </c>
      <c r="C309" s="133">
        <v>12</v>
      </c>
      <c r="D309" s="5" t="s">
        <v>24</v>
      </c>
      <c r="E309" s="139">
        <v>28847</v>
      </c>
      <c r="F309" s="132">
        <f t="shared" si="6"/>
        <v>346164</v>
      </c>
    </row>
    <row r="310" spans="1:6" ht="12.95" customHeight="1">
      <c r="A310" s="21" t="s">
        <v>6</v>
      </c>
      <c r="B310" s="5" t="s">
        <v>594</v>
      </c>
      <c r="C310" s="133">
        <v>1</v>
      </c>
      <c r="D310" s="5" t="s">
        <v>9</v>
      </c>
      <c r="E310" s="16">
        <v>345000</v>
      </c>
      <c r="F310" s="132">
        <f t="shared" si="6"/>
        <v>345000</v>
      </c>
    </row>
    <row r="311" spans="1:6" ht="12.95" customHeight="1">
      <c r="A311" s="21" t="s">
        <v>6</v>
      </c>
      <c r="B311" s="5" t="s">
        <v>594</v>
      </c>
      <c r="C311" s="133">
        <v>1</v>
      </c>
      <c r="D311" s="5" t="s">
        <v>9</v>
      </c>
      <c r="E311" s="16">
        <v>320000</v>
      </c>
      <c r="F311" s="132">
        <f t="shared" si="6"/>
        <v>320000</v>
      </c>
    </row>
    <row r="312" spans="1:6" ht="12.95" customHeight="1">
      <c r="A312" s="21" t="s">
        <v>6</v>
      </c>
      <c r="B312" s="5" t="s">
        <v>658</v>
      </c>
      <c r="C312" s="133">
        <v>3</v>
      </c>
      <c r="D312" s="5" t="s">
        <v>394</v>
      </c>
      <c r="E312" s="16">
        <v>104000</v>
      </c>
      <c r="F312" s="132">
        <f t="shared" si="6"/>
        <v>312000</v>
      </c>
    </row>
    <row r="313" spans="1:6" ht="12.95" customHeight="1">
      <c r="A313" s="21" t="s">
        <v>6</v>
      </c>
      <c r="B313" s="5" t="s">
        <v>510</v>
      </c>
      <c r="C313" s="133">
        <v>1</v>
      </c>
      <c r="D313" s="5" t="s">
        <v>9</v>
      </c>
      <c r="E313" s="16">
        <v>300000</v>
      </c>
      <c r="F313" s="132">
        <f t="shared" si="6"/>
        <v>300000</v>
      </c>
    </row>
    <row r="314" spans="1:6" ht="12.95" customHeight="1">
      <c r="A314" s="21" t="s">
        <v>6</v>
      </c>
      <c r="B314" s="5" t="s">
        <v>510</v>
      </c>
      <c r="C314" s="133">
        <v>1</v>
      </c>
      <c r="D314" s="5" t="s">
        <v>9</v>
      </c>
      <c r="E314" s="16">
        <v>300000</v>
      </c>
      <c r="F314" s="132">
        <f t="shared" si="6"/>
        <v>300000</v>
      </c>
    </row>
    <row r="315" spans="1:6" ht="12.95" customHeight="1">
      <c r="A315" s="21" t="s">
        <v>6</v>
      </c>
      <c r="B315" s="5" t="s">
        <v>510</v>
      </c>
      <c r="C315" s="133">
        <v>1</v>
      </c>
      <c r="D315" s="5" t="s">
        <v>9</v>
      </c>
      <c r="E315" s="16">
        <v>300000</v>
      </c>
      <c r="F315" s="132">
        <f t="shared" si="6"/>
        <v>300000</v>
      </c>
    </row>
    <row r="316" spans="1:6" ht="12.95" customHeight="1">
      <c r="A316" s="21" t="s">
        <v>6</v>
      </c>
      <c r="B316" s="5" t="s">
        <v>510</v>
      </c>
      <c r="C316" s="133">
        <v>1</v>
      </c>
      <c r="D316" s="5" t="s">
        <v>9</v>
      </c>
      <c r="E316" s="16">
        <v>300000</v>
      </c>
      <c r="F316" s="132">
        <f t="shared" si="6"/>
        <v>300000</v>
      </c>
    </row>
    <row r="317" spans="1:6" ht="12.95" customHeight="1">
      <c r="A317" s="21" t="s">
        <v>6</v>
      </c>
      <c r="B317" s="5" t="s">
        <v>510</v>
      </c>
      <c r="C317" s="133">
        <v>1</v>
      </c>
      <c r="D317" s="5" t="s">
        <v>9</v>
      </c>
      <c r="E317" s="16">
        <v>300000</v>
      </c>
      <c r="F317" s="132">
        <f t="shared" si="6"/>
        <v>300000</v>
      </c>
    </row>
    <row r="318" spans="1:6" ht="12.95" customHeight="1">
      <c r="A318" s="21" t="s">
        <v>6</v>
      </c>
      <c r="B318" s="5" t="s">
        <v>232</v>
      </c>
      <c r="C318" s="133">
        <v>1</v>
      </c>
      <c r="D318" s="5" t="s">
        <v>9</v>
      </c>
      <c r="E318" s="16">
        <v>300000</v>
      </c>
      <c r="F318" s="132">
        <f t="shared" si="6"/>
        <v>300000</v>
      </c>
    </row>
    <row r="319" spans="1:6" ht="12.95" customHeight="1">
      <c r="A319" s="21" t="s">
        <v>6</v>
      </c>
      <c r="B319" s="5" t="s">
        <v>107</v>
      </c>
      <c r="C319" s="133">
        <v>9</v>
      </c>
      <c r="D319" s="5" t="s">
        <v>24</v>
      </c>
      <c r="E319" s="139">
        <v>29558</v>
      </c>
      <c r="F319" s="132">
        <f t="shared" si="6"/>
        <v>266022</v>
      </c>
    </row>
    <row r="320" spans="1:6" ht="12.95" customHeight="1">
      <c r="A320" s="21" t="s">
        <v>6</v>
      </c>
      <c r="B320" s="5" t="s">
        <v>564</v>
      </c>
      <c r="C320" s="133">
        <v>2</v>
      </c>
      <c r="D320" s="5" t="s">
        <v>394</v>
      </c>
      <c r="E320" s="16">
        <v>130000</v>
      </c>
      <c r="F320" s="132">
        <f t="shared" si="6"/>
        <v>260000</v>
      </c>
    </row>
    <row r="321" spans="1:6" ht="12.95" customHeight="1">
      <c r="A321" s="21" t="s">
        <v>6</v>
      </c>
      <c r="B321" s="5" t="s">
        <v>195</v>
      </c>
      <c r="C321" s="133">
        <v>9</v>
      </c>
      <c r="D321" s="5" t="s">
        <v>24</v>
      </c>
      <c r="E321" s="139">
        <v>28847</v>
      </c>
      <c r="F321" s="132">
        <f t="shared" si="6"/>
        <v>259623</v>
      </c>
    </row>
    <row r="322" spans="1:6" ht="12.95" customHeight="1">
      <c r="A322" s="21" t="s">
        <v>6</v>
      </c>
      <c r="B322" s="140" t="s">
        <v>682</v>
      </c>
      <c r="C322" s="137">
        <v>1</v>
      </c>
      <c r="D322" s="69" t="s">
        <v>394</v>
      </c>
      <c r="E322" s="138">
        <v>250000</v>
      </c>
      <c r="F322" s="132">
        <f t="shared" si="6"/>
        <v>250000</v>
      </c>
    </row>
    <row r="323" spans="1:6" ht="12.95" customHeight="1">
      <c r="A323" s="21" t="s">
        <v>6</v>
      </c>
      <c r="B323" s="5" t="s">
        <v>594</v>
      </c>
      <c r="C323" s="133">
        <v>1</v>
      </c>
      <c r="D323" s="5" t="s">
        <v>9</v>
      </c>
      <c r="E323" s="16">
        <v>250000</v>
      </c>
      <c r="F323" s="132">
        <f t="shared" si="6"/>
        <v>250000</v>
      </c>
    </row>
    <row r="324" spans="1:6" ht="12.95" customHeight="1">
      <c r="A324" s="21" t="s">
        <v>6</v>
      </c>
      <c r="B324" s="5" t="s">
        <v>232</v>
      </c>
      <c r="C324" s="133">
        <v>1</v>
      </c>
      <c r="D324" s="5" t="s">
        <v>9</v>
      </c>
      <c r="E324" s="16">
        <v>248000</v>
      </c>
      <c r="F324" s="132">
        <v>248000</v>
      </c>
    </row>
    <row r="325" spans="1:6" ht="12.95" customHeight="1">
      <c r="A325" s="21" t="s">
        <v>6</v>
      </c>
      <c r="B325" s="5" t="s">
        <v>356</v>
      </c>
      <c r="C325" s="133">
        <v>1</v>
      </c>
      <c r="D325" s="5" t="s">
        <v>24</v>
      </c>
      <c r="E325" s="139">
        <v>241136</v>
      </c>
      <c r="F325" s="132">
        <f t="shared" ref="F325:F371" si="7">C325*E325</f>
        <v>241136</v>
      </c>
    </row>
    <row r="326" spans="1:6" ht="12.95" customHeight="1">
      <c r="A326" s="21" t="s">
        <v>6</v>
      </c>
      <c r="B326" s="5" t="s">
        <v>232</v>
      </c>
      <c r="C326" s="133">
        <v>1</v>
      </c>
      <c r="D326" s="5" t="s">
        <v>9</v>
      </c>
      <c r="E326" s="16">
        <v>240000</v>
      </c>
      <c r="F326" s="132">
        <f t="shared" si="7"/>
        <v>240000</v>
      </c>
    </row>
    <row r="327" spans="1:6" ht="12.95" customHeight="1">
      <c r="A327" s="21" t="s">
        <v>6</v>
      </c>
      <c r="B327" s="5" t="s">
        <v>232</v>
      </c>
      <c r="C327" s="133">
        <v>1</v>
      </c>
      <c r="D327" s="5" t="s">
        <v>9</v>
      </c>
      <c r="E327" s="16">
        <v>240000</v>
      </c>
      <c r="F327" s="132">
        <f t="shared" si="7"/>
        <v>240000</v>
      </c>
    </row>
    <row r="328" spans="1:6" ht="12.95" customHeight="1">
      <c r="A328" s="21" t="s">
        <v>6</v>
      </c>
      <c r="B328" s="5" t="s">
        <v>683</v>
      </c>
      <c r="C328" s="133">
        <v>112</v>
      </c>
      <c r="D328" s="5" t="s">
        <v>394</v>
      </c>
      <c r="E328" s="139">
        <v>2097</v>
      </c>
      <c r="F328" s="132">
        <f t="shared" si="7"/>
        <v>234864</v>
      </c>
    </row>
    <row r="329" spans="1:6" ht="12.95" customHeight="1">
      <c r="A329" s="21" t="s">
        <v>6</v>
      </c>
      <c r="B329" s="5" t="s">
        <v>510</v>
      </c>
      <c r="C329" s="133">
        <v>1</v>
      </c>
      <c r="D329" s="5" t="s">
        <v>9</v>
      </c>
      <c r="E329" s="16">
        <v>225000</v>
      </c>
      <c r="F329" s="132">
        <f t="shared" si="7"/>
        <v>225000</v>
      </c>
    </row>
    <row r="330" spans="1:6" ht="12.95" customHeight="1">
      <c r="A330" s="21" t="s">
        <v>6</v>
      </c>
      <c r="B330" s="5" t="s">
        <v>510</v>
      </c>
      <c r="C330" s="133">
        <v>1</v>
      </c>
      <c r="D330" s="5" t="s">
        <v>9</v>
      </c>
      <c r="E330" s="16">
        <v>225000</v>
      </c>
      <c r="F330" s="132">
        <f t="shared" si="7"/>
        <v>225000</v>
      </c>
    </row>
    <row r="331" spans="1:6" ht="12.95" customHeight="1">
      <c r="A331" s="21" t="s">
        <v>6</v>
      </c>
      <c r="B331" s="5" t="s">
        <v>510</v>
      </c>
      <c r="C331" s="133">
        <v>1</v>
      </c>
      <c r="D331" s="5" t="s">
        <v>9</v>
      </c>
      <c r="E331" s="16">
        <v>225000</v>
      </c>
      <c r="F331" s="132">
        <f t="shared" si="7"/>
        <v>225000</v>
      </c>
    </row>
    <row r="332" spans="1:6" ht="12.95" customHeight="1">
      <c r="A332" s="21" t="s">
        <v>6</v>
      </c>
      <c r="B332" s="5" t="s">
        <v>510</v>
      </c>
      <c r="C332" s="133">
        <v>1</v>
      </c>
      <c r="D332" s="5" t="s">
        <v>9</v>
      </c>
      <c r="E332" s="16">
        <v>225000</v>
      </c>
      <c r="F332" s="132">
        <f t="shared" si="7"/>
        <v>225000</v>
      </c>
    </row>
    <row r="333" spans="1:6" ht="12.95" customHeight="1">
      <c r="A333" s="21" t="s">
        <v>6</v>
      </c>
      <c r="B333" s="5" t="s">
        <v>594</v>
      </c>
      <c r="C333" s="133">
        <v>1</v>
      </c>
      <c r="D333" s="5" t="s">
        <v>9</v>
      </c>
      <c r="E333" s="16">
        <v>200000</v>
      </c>
      <c r="F333" s="132">
        <f t="shared" si="7"/>
        <v>200000</v>
      </c>
    </row>
    <row r="334" spans="1:6" ht="12.95" customHeight="1">
      <c r="A334" s="21" t="s">
        <v>6</v>
      </c>
      <c r="B334" s="5" t="s">
        <v>226</v>
      </c>
      <c r="C334" s="133">
        <v>1</v>
      </c>
      <c r="D334" s="5" t="s">
        <v>9</v>
      </c>
      <c r="E334" s="16">
        <v>200000</v>
      </c>
      <c r="F334" s="132">
        <f t="shared" si="7"/>
        <v>200000</v>
      </c>
    </row>
    <row r="335" spans="1:6" ht="12.95" customHeight="1">
      <c r="A335" s="21" t="s">
        <v>6</v>
      </c>
      <c r="B335" s="5" t="s">
        <v>226</v>
      </c>
      <c r="C335" s="133">
        <v>1</v>
      </c>
      <c r="D335" s="5" t="s">
        <v>9</v>
      </c>
      <c r="E335" s="16">
        <v>200000</v>
      </c>
      <c r="F335" s="132">
        <f t="shared" si="7"/>
        <v>200000</v>
      </c>
    </row>
    <row r="336" spans="1:6" ht="12.95" customHeight="1">
      <c r="A336" s="21" t="s">
        <v>6</v>
      </c>
      <c r="B336" s="5" t="s">
        <v>226</v>
      </c>
      <c r="C336" s="133">
        <v>1</v>
      </c>
      <c r="D336" s="5" t="s">
        <v>9</v>
      </c>
      <c r="E336" s="16">
        <v>200000</v>
      </c>
      <c r="F336" s="132">
        <f t="shared" si="7"/>
        <v>200000</v>
      </c>
    </row>
    <row r="337" spans="1:6" ht="12.95" customHeight="1">
      <c r="A337" s="21" t="s">
        <v>6</v>
      </c>
      <c r="B337" s="5" t="s">
        <v>219</v>
      </c>
      <c r="C337" s="133">
        <v>1</v>
      </c>
      <c r="D337" s="5" t="s">
        <v>9</v>
      </c>
      <c r="E337" s="16">
        <v>200000</v>
      </c>
      <c r="F337" s="132">
        <f t="shared" si="7"/>
        <v>200000</v>
      </c>
    </row>
    <row r="338" spans="1:6" ht="12.95" customHeight="1">
      <c r="A338" s="21" t="s">
        <v>6</v>
      </c>
      <c r="B338" s="5" t="s">
        <v>569</v>
      </c>
      <c r="C338" s="133">
        <v>1</v>
      </c>
      <c r="D338" s="5" t="s">
        <v>9</v>
      </c>
      <c r="E338" s="16">
        <v>195000</v>
      </c>
      <c r="F338" s="132">
        <f t="shared" si="7"/>
        <v>195000</v>
      </c>
    </row>
    <row r="339" spans="1:6" ht="12.95" customHeight="1">
      <c r="A339" s="21" t="s">
        <v>6</v>
      </c>
      <c r="B339" s="140" t="s">
        <v>684</v>
      </c>
      <c r="C339" s="137">
        <v>20</v>
      </c>
      <c r="D339" s="69" t="s">
        <v>401</v>
      </c>
      <c r="E339" s="138">
        <v>9560.7199999999993</v>
      </c>
      <c r="F339" s="132">
        <f t="shared" si="7"/>
        <v>191214.4</v>
      </c>
    </row>
    <row r="340" spans="1:6" ht="12.95" customHeight="1">
      <c r="A340" s="21" t="s">
        <v>6</v>
      </c>
      <c r="B340" s="5" t="s">
        <v>232</v>
      </c>
      <c r="C340" s="133">
        <v>1</v>
      </c>
      <c r="D340" s="5" t="s">
        <v>9</v>
      </c>
      <c r="E340" s="16">
        <v>190000</v>
      </c>
      <c r="F340" s="132">
        <f t="shared" si="7"/>
        <v>190000</v>
      </c>
    </row>
    <row r="341" spans="1:6" ht="12.95" customHeight="1">
      <c r="A341" s="21" t="s">
        <v>6</v>
      </c>
      <c r="B341" s="5" t="s">
        <v>685</v>
      </c>
      <c r="C341" s="133">
        <v>1</v>
      </c>
      <c r="D341" s="5" t="s">
        <v>24</v>
      </c>
      <c r="E341" s="139">
        <v>187200</v>
      </c>
      <c r="F341" s="132">
        <f t="shared" si="7"/>
        <v>187200</v>
      </c>
    </row>
    <row r="342" spans="1:6" ht="12.95" customHeight="1">
      <c r="A342" s="21" t="s">
        <v>6</v>
      </c>
      <c r="B342" s="140" t="s">
        <v>686</v>
      </c>
      <c r="C342" s="137">
        <v>20</v>
      </c>
      <c r="D342" s="69" t="s">
        <v>394</v>
      </c>
      <c r="E342" s="138">
        <v>9280</v>
      </c>
      <c r="F342" s="132">
        <f t="shared" si="7"/>
        <v>185600</v>
      </c>
    </row>
    <row r="343" spans="1:6" ht="12.95" customHeight="1">
      <c r="A343" s="21" t="s">
        <v>6</v>
      </c>
      <c r="B343" s="5" t="s">
        <v>594</v>
      </c>
      <c r="C343" s="133">
        <v>1</v>
      </c>
      <c r="D343" s="5" t="s">
        <v>9</v>
      </c>
      <c r="E343" s="16">
        <v>180000</v>
      </c>
      <c r="F343" s="132">
        <f t="shared" si="7"/>
        <v>180000</v>
      </c>
    </row>
    <row r="344" spans="1:6" ht="12.95" customHeight="1">
      <c r="A344" s="21" t="s">
        <v>6</v>
      </c>
      <c r="B344" s="5" t="s">
        <v>232</v>
      </c>
      <c r="C344" s="133">
        <v>1</v>
      </c>
      <c r="D344" s="5" t="s">
        <v>9</v>
      </c>
      <c r="E344" s="16">
        <v>180000</v>
      </c>
      <c r="F344" s="132">
        <f t="shared" si="7"/>
        <v>180000</v>
      </c>
    </row>
    <row r="345" spans="1:6" ht="12.95" customHeight="1">
      <c r="A345" s="21" t="s">
        <v>6</v>
      </c>
      <c r="B345" s="140" t="s">
        <v>687</v>
      </c>
      <c r="C345" s="137">
        <v>1</v>
      </c>
      <c r="D345" s="69" t="s">
        <v>394</v>
      </c>
      <c r="E345" s="138">
        <v>170000</v>
      </c>
      <c r="F345" s="132">
        <f t="shared" si="7"/>
        <v>170000</v>
      </c>
    </row>
    <row r="346" spans="1:6" ht="12.95" customHeight="1">
      <c r="A346" s="21" t="s">
        <v>6</v>
      </c>
      <c r="B346" s="5" t="s">
        <v>232</v>
      </c>
      <c r="C346" s="133">
        <v>1</v>
      </c>
      <c r="D346" s="5" t="s">
        <v>9</v>
      </c>
      <c r="E346" s="16">
        <v>166000</v>
      </c>
      <c r="F346" s="132">
        <f t="shared" si="7"/>
        <v>166000</v>
      </c>
    </row>
    <row r="347" spans="1:6" ht="12.95" customHeight="1">
      <c r="A347" s="21" t="s">
        <v>6</v>
      </c>
      <c r="B347" s="5" t="s">
        <v>232</v>
      </c>
      <c r="C347" s="133">
        <v>1</v>
      </c>
      <c r="D347" s="5" t="s">
        <v>9</v>
      </c>
      <c r="E347" s="16">
        <v>166000</v>
      </c>
      <c r="F347" s="132">
        <f t="shared" si="7"/>
        <v>166000</v>
      </c>
    </row>
    <row r="348" spans="1:6" ht="12.95" customHeight="1">
      <c r="A348" s="21" t="s">
        <v>6</v>
      </c>
      <c r="B348" s="5" t="s">
        <v>232</v>
      </c>
      <c r="C348" s="133">
        <v>1</v>
      </c>
      <c r="D348" s="5" t="s">
        <v>9</v>
      </c>
      <c r="E348" s="16">
        <v>166000</v>
      </c>
      <c r="F348" s="132">
        <f t="shared" si="7"/>
        <v>166000</v>
      </c>
    </row>
    <row r="349" spans="1:6" ht="12.95" customHeight="1">
      <c r="A349" s="21" t="s">
        <v>6</v>
      </c>
      <c r="B349" s="5" t="s">
        <v>232</v>
      </c>
      <c r="C349" s="133">
        <v>1</v>
      </c>
      <c r="D349" s="5" t="s">
        <v>9</v>
      </c>
      <c r="E349" s="16">
        <v>166000</v>
      </c>
      <c r="F349" s="132">
        <f t="shared" si="7"/>
        <v>166000</v>
      </c>
    </row>
    <row r="350" spans="1:6" ht="12.95" customHeight="1">
      <c r="A350" s="21" t="s">
        <v>6</v>
      </c>
      <c r="B350" s="5" t="s">
        <v>232</v>
      </c>
      <c r="C350" s="133">
        <v>1</v>
      </c>
      <c r="D350" s="5" t="s">
        <v>9</v>
      </c>
      <c r="E350" s="16">
        <v>160000</v>
      </c>
      <c r="F350" s="132">
        <f t="shared" si="7"/>
        <v>160000</v>
      </c>
    </row>
    <row r="351" spans="1:6" ht="12.95" customHeight="1">
      <c r="A351" s="21" t="s">
        <v>6</v>
      </c>
      <c r="B351" s="5" t="s">
        <v>683</v>
      </c>
      <c r="C351" s="133">
        <v>75</v>
      </c>
      <c r="D351" s="5" t="s">
        <v>394</v>
      </c>
      <c r="E351" s="139">
        <v>2097</v>
      </c>
      <c r="F351" s="132">
        <f t="shared" si="7"/>
        <v>157275</v>
      </c>
    </row>
    <row r="352" spans="1:6" ht="12.95" customHeight="1">
      <c r="A352" s="21" t="s">
        <v>6</v>
      </c>
      <c r="B352" s="5" t="s">
        <v>232</v>
      </c>
      <c r="C352" s="133">
        <v>1</v>
      </c>
      <c r="D352" s="5" t="s">
        <v>9</v>
      </c>
      <c r="E352" s="16">
        <v>150000</v>
      </c>
      <c r="F352" s="132">
        <f t="shared" si="7"/>
        <v>150000</v>
      </c>
    </row>
    <row r="353" spans="1:6" ht="12.95" customHeight="1">
      <c r="A353" s="21" t="s">
        <v>6</v>
      </c>
      <c r="B353" s="5" t="s">
        <v>226</v>
      </c>
      <c r="C353" s="133">
        <v>1</v>
      </c>
      <c r="D353" s="5" t="s">
        <v>9</v>
      </c>
      <c r="E353" s="16">
        <v>150000</v>
      </c>
      <c r="F353" s="132">
        <f t="shared" si="7"/>
        <v>150000</v>
      </c>
    </row>
    <row r="354" spans="1:6" ht="12.95" customHeight="1">
      <c r="A354" s="21" t="s">
        <v>6</v>
      </c>
      <c r="B354" s="5" t="s">
        <v>226</v>
      </c>
      <c r="C354" s="133">
        <v>1</v>
      </c>
      <c r="D354" s="5" t="s">
        <v>9</v>
      </c>
      <c r="E354" s="16">
        <v>150000</v>
      </c>
      <c r="F354" s="132">
        <f t="shared" si="7"/>
        <v>150000</v>
      </c>
    </row>
    <row r="355" spans="1:6" ht="12.95" customHeight="1">
      <c r="A355" s="21" t="s">
        <v>6</v>
      </c>
      <c r="B355" s="140" t="s">
        <v>688</v>
      </c>
      <c r="C355" s="137">
        <v>10</v>
      </c>
      <c r="D355" s="69" t="s">
        <v>394</v>
      </c>
      <c r="E355" s="138">
        <v>14500</v>
      </c>
      <c r="F355" s="132">
        <f t="shared" si="7"/>
        <v>145000</v>
      </c>
    </row>
    <row r="356" spans="1:6" ht="12.95" customHeight="1">
      <c r="A356" s="21" t="s">
        <v>6</v>
      </c>
      <c r="B356" s="140" t="s">
        <v>689</v>
      </c>
      <c r="C356" s="137">
        <v>10</v>
      </c>
      <c r="D356" s="69" t="s">
        <v>394</v>
      </c>
      <c r="E356" s="138">
        <v>13639.279999999999</v>
      </c>
      <c r="F356" s="132">
        <f t="shared" si="7"/>
        <v>136392.79999999999</v>
      </c>
    </row>
    <row r="357" spans="1:6" ht="12.95" customHeight="1">
      <c r="A357" s="21" t="s">
        <v>6</v>
      </c>
      <c r="B357" s="5" t="s">
        <v>564</v>
      </c>
      <c r="C357" s="133">
        <v>1</v>
      </c>
      <c r="D357" s="5" t="s">
        <v>9</v>
      </c>
      <c r="E357" s="16">
        <v>130000</v>
      </c>
      <c r="F357" s="132">
        <f t="shared" si="7"/>
        <v>130000</v>
      </c>
    </row>
    <row r="358" spans="1:6" ht="12.95" customHeight="1">
      <c r="A358" s="21" t="s">
        <v>6</v>
      </c>
      <c r="B358" s="5" t="s">
        <v>564</v>
      </c>
      <c r="C358" s="133">
        <v>1</v>
      </c>
      <c r="D358" s="5" t="s">
        <v>9</v>
      </c>
      <c r="E358" s="16">
        <v>125000</v>
      </c>
      <c r="F358" s="132">
        <f t="shared" si="7"/>
        <v>125000</v>
      </c>
    </row>
    <row r="359" spans="1:6" ht="12.95" customHeight="1">
      <c r="A359" s="21" t="s">
        <v>6</v>
      </c>
      <c r="B359" s="5" t="s">
        <v>564</v>
      </c>
      <c r="C359" s="133">
        <v>1</v>
      </c>
      <c r="D359" s="5" t="s">
        <v>9</v>
      </c>
      <c r="E359" s="16">
        <v>125000</v>
      </c>
      <c r="F359" s="132">
        <f t="shared" si="7"/>
        <v>125000</v>
      </c>
    </row>
    <row r="360" spans="1:6" ht="12.95" customHeight="1">
      <c r="A360" s="21" t="s">
        <v>6</v>
      </c>
      <c r="B360" s="5" t="s">
        <v>243</v>
      </c>
      <c r="C360" s="133">
        <v>20</v>
      </c>
      <c r="D360" s="5" t="s">
        <v>237</v>
      </c>
      <c r="E360" s="139">
        <v>6223</v>
      </c>
      <c r="F360" s="132">
        <f t="shared" si="7"/>
        <v>124460</v>
      </c>
    </row>
    <row r="361" spans="1:6" ht="12.95" customHeight="1">
      <c r="A361" s="21" t="s">
        <v>6</v>
      </c>
      <c r="B361" s="140" t="s">
        <v>690</v>
      </c>
      <c r="C361" s="137">
        <v>10</v>
      </c>
      <c r="D361" s="69" t="s">
        <v>401</v>
      </c>
      <c r="E361" s="138">
        <v>12373.72</v>
      </c>
      <c r="F361" s="132">
        <f t="shared" si="7"/>
        <v>123737.2</v>
      </c>
    </row>
    <row r="362" spans="1:6" ht="12.95" customHeight="1">
      <c r="A362" s="21" t="s">
        <v>6</v>
      </c>
      <c r="B362" s="5" t="s">
        <v>232</v>
      </c>
      <c r="C362" s="133">
        <v>1</v>
      </c>
      <c r="D362" s="5" t="s">
        <v>9</v>
      </c>
      <c r="E362" s="16">
        <v>120000</v>
      </c>
      <c r="F362" s="132">
        <f t="shared" si="7"/>
        <v>120000</v>
      </c>
    </row>
    <row r="363" spans="1:6" ht="12.95" customHeight="1">
      <c r="A363" s="21" t="s">
        <v>6</v>
      </c>
      <c r="B363" s="5" t="s">
        <v>232</v>
      </c>
      <c r="C363" s="133">
        <v>1</v>
      </c>
      <c r="D363" s="5" t="s">
        <v>9</v>
      </c>
      <c r="E363" s="16">
        <v>120000</v>
      </c>
      <c r="F363" s="132">
        <f t="shared" si="7"/>
        <v>120000</v>
      </c>
    </row>
    <row r="364" spans="1:6" ht="12.95" customHeight="1">
      <c r="A364" s="21" t="s">
        <v>6</v>
      </c>
      <c r="B364" s="5" t="s">
        <v>232</v>
      </c>
      <c r="C364" s="133">
        <v>1</v>
      </c>
      <c r="D364" s="5" t="s">
        <v>9</v>
      </c>
      <c r="E364" s="16">
        <v>117000</v>
      </c>
      <c r="F364" s="132">
        <f t="shared" si="7"/>
        <v>117000</v>
      </c>
    </row>
    <row r="365" spans="1:6" ht="12.95" customHeight="1">
      <c r="A365" s="21" t="s">
        <v>6</v>
      </c>
      <c r="B365" s="5" t="s">
        <v>232</v>
      </c>
      <c r="C365" s="133">
        <v>1</v>
      </c>
      <c r="D365" s="5" t="s">
        <v>9</v>
      </c>
      <c r="E365" s="16">
        <v>110010</v>
      </c>
      <c r="F365" s="132">
        <f t="shared" si="7"/>
        <v>110010</v>
      </c>
    </row>
    <row r="366" spans="1:6" ht="12.95" customHeight="1">
      <c r="A366" s="21" t="s">
        <v>6</v>
      </c>
      <c r="B366" s="140" t="s">
        <v>691</v>
      </c>
      <c r="C366" s="137">
        <v>100</v>
      </c>
      <c r="D366" s="69" t="s">
        <v>394</v>
      </c>
      <c r="E366" s="138">
        <v>1075.32</v>
      </c>
      <c r="F366" s="132">
        <f t="shared" si="7"/>
        <v>107532</v>
      </c>
    </row>
    <row r="367" spans="1:6" ht="12.95" customHeight="1">
      <c r="A367" s="21" t="s">
        <v>6</v>
      </c>
      <c r="B367" s="5" t="s">
        <v>594</v>
      </c>
      <c r="C367" s="133">
        <v>1</v>
      </c>
      <c r="D367" s="5" t="s">
        <v>9</v>
      </c>
      <c r="E367" s="16">
        <v>100000</v>
      </c>
      <c r="F367" s="132">
        <f t="shared" si="7"/>
        <v>100000</v>
      </c>
    </row>
    <row r="368" spans="1:6" ht="12.95" customHeight="1">
      <c r="A368" s="21" t="s">
        <v>6</v>
      </c>
      <c r="B368" s="5" t="s">
        <v>226</v>
      </c>
      <c r="C368" s="133">
        <v>1</v>
      </c>
      <c r="D368" s="5" t="s">
        <v>9</v>
      </c>
      <c r="E368" s="16">
        <v>100000</v>
      </c>
      <c r="F368" s="132">
        <f t="shared" si="7"/>
        <v>100000</v>
      </c>
    </row>
    <row r="369" spans="1:6" ht="12.95" customHeight="1">
      <c r="A369" s="21" t="s">
        <v>6</v>
      </c>
      <c r="B369" s="5" t="s">
        <v>226</v>
      </c>
      <c r="C369" s="133">
        <v>1000</v>
      </c>
      <c r="D369" s="5" t="s">
        <v>394</v>
      </c>
      <c r="E369" s="16">
        <v>100</v>
      </c>
      <c r="F369" s="132">
        <f t="shared" si="7"/>
        <v>100000</v>
      </c>
    </row>
    <row r="370" spans="1:6" ht="12.95" customHeight="1">
      <c r="A370" s="21" t="s">
        <v>6</v>
      </c>
      <c r="B370" s="5" t="s">
        <v>692</v>
      </c>
      <c r="C370" s="133">
        <v>105</v>
      </c>
      <c r="D370" s="5" t="s">
        <v>394</v>
      </c>
      <c r="E370" s="139">
        <v>935</v>
      </c>
      <c r="F370" s="132">
        <f t="shared" si="7"/>
        <v>98175</v>
      </c>
    </row>
    <row r="371" spans="1:6" ht="12.95" customHeight="1">
      <c r="A371" s="21" t="s">
        <v>6</v>
      </c>
      <c r="B371" s="5" t="s">
        <v>683</v>
      </c>
      <c r="C371" s="133">
        <v>44</v>
      </c>
      <c r="D371" s="5" t="s">
        <v>394</v>
      </c>
      <c r="E371" s="139">
        <v>2097</v>
      </c>
      <c r="F371" s="132">
        <f t="shared" si="7"/>
        <v>92268</v>
      </c>
    </row>
    <row r="372" spans="1:6" ht="12.95" customHeight="1">
      <c r="A372" s="21" t="s">
        <v>6</v>
      </c>
      <c r="B372" s="5" t="s">
        <v>232</v>
      </c>
      <c r="C372" s="133">
        <v>1</v>
      </c>
      <c r="D372" s="5" t="s">
        <v>9</v>
      </c>
      <c r="E372" s="16">
        <v>85000</v>
      </c>
      <c r="F372" s="132">
        <f t="shared" ref="F372:F420" si="8">C372*E372</f>
        <v>85000</v>
      </c>
    </row>
    <row r="373" spans="1:6" ht="12.95" customHeight="1">
      <c r="A373" s="21" t="s">
        <v>6</v>
      </c>
      <c r="B373" s="5" t="s">
        <v>232</v>
      </c>
      <c r="C373" s="133">
        <v>1</v>
      </c>
      <c r="D373" s="5" t="s">
        <v>9</v>
      </c>
      <c r="E373" s="16">
        <v>85000</v>
      </c>
      <c r="F373" s="132">
        <f t="shared" si="8"/>
        <v>85000</v>
      </c>
    </row>
    <row r="374" spans="1:6" ht="12.95" customHeight="1">
      <c r="A374" s="21" t="s">
        <v>6</v>
      </c>
      <c r="B374" s="5" t="s">
        <v>57</v>
      </c>
      <c r="C374" s="133">
        <v>50</v>
      </c>
      <c r="D374" s="5" t="s">
        <v>24</v>
      </c>
      <c r="E374" s="139">
        <v>1634</v>
      </c>
      <c r="F374" s="132">
        <f t="shared" si="8"/>
        <v>81700</v>
      </c>
    </row>
    <row r="375" spans="1:6" ht="12.95" customHeight="1">
      <c r="A375" s="21" t="s">
        <v>6</v>
      </c>
      <c r="B375" s="5" t="s">
        <v>594</v>
      </c>
      <c r="C375" s="133">
        <v>1</v>
      </c>
      <c r="D375" s="5" t="s">
        <v>9</v>
      </c>
      <c r="E375" s="16">
        <v>80000</v>
      </c>
      <c r="F375" s="132">
        <f t="shared" si="8"/>
        <v>80000</v>
      </c>
    </row>
    <row r="376" spans="1:6" ht="12.95" customHeight="1">
      <c r="A376" s="21" t="s">
        <v>6</v>
      </c>
      <c r="B376" s="5" t="s">
        <v>226</v>
      </c>
      <c r="C376" s="133">
        <v>800</v>
      </c>
      <c r="D376" s="5" t="s">
        <v>394</v>
      </c>
      <c r="E376" s="16">
        <v>100</v>
      </c>
      <c r="F376" s="132">
        <f t="shared" si="8"/>
        <v>80000</v>
      </c>
    </row>
    <row r="377" spans="1:6" ht="12.95" customHeight="1">
      <c r="A377" s="21" t="s">
        <v>6</v>
      </c>
      <c r="B377" s="140" t="s">
        <v>693</v>
      </c>
      <c r="C377" s="137">
        <v>1</v>
      </c>
      <c r="D377" s="69" t="s">
        <v>394</v>
      </c>
      <c r="E377" s="138">
        <v>78787.199999999997</v>
      </c>
      <c r="F377" s="132">
        <f t="shared" si="8"/>
        <v>78787.199999999997</v>
      </c>
    </row>
    <row r="378" spans="1:6" ht="12.95" customHeight="1">
      <c r="A378" s="21" t="s">
        <v>6</v>
      </c>
      <c r="B378" s="5" t="s">
        <v>245</v>
      </c>
      <c r="C378" s="133">
        <v>8</v>
      </c>
      <c r="D378" s="5" t="s">
        <v>237</v>
      </c>
      <c r="E378" s="139">
        <v>9050</v>
      </c>
      <c r="F378" s="132">
        <f t="shared" si="8"/>
        <v>72400</v>
      </c>
    </row>
    <row r="379" spans="1:6" ht="12.95" customHeight="1">
      <c r="A379" s="21" t="s">
        <v>6</v>
      </c>
      <c r="B379" s="5" t="s">
        <v>146</v>
      </c>
      <c r="C379" s="133">
        <v>50</v>
      </c>
      <c r="D379" s="5" t="s">
        <v>24</v>
      </c>
      <c r="E379" s="139">
        <v>1443</v>
      </c>
      <c r="F379" s="132">
        <f t="shared" si="8"/>
        <v>72150</v>
      </c>
    </row>
    <row r="380" spans="1:6" ht="12.95" customHeight="1">
      <c r="A380" s="21" t="s">
        <v>6</v>
      </c>
      <c r="B380" s="5" t="s">
        <v>70</v>
      </c>
      <c r="C380" s="133">
        <v>100</v>
      </c>
      <c r="D380" s="5" t="s">
        <v>24</v>
      </c>
      <c r="E380" s="139">
        <v>720</v>
      </c>
      <c r="F380" s="132">
        <f t="shared" si="8"/>
        <v>72000</v>
      </c>
    </row>
    <row r="381" spans="1:6" ht="12.95" customHeight="1">
      <c r="A381" s="21" t="s">
        <v>6</v>
      </c>
      <c r="B381" s="5" t="s">
        <v>232</v>
      </c>
      <c r="C381" s="133">
        <v>1</v>
      </c>
      <c r="D381" s="5" t="s">
        <v>9</v>
      </c>
      <c r="E381" s="16">
        <v>72000</v>
      </c>
      <c r="F381" s="132">
        <f t="shared" si="8"/>
        <v>72000</v>
      </c>
    </row>
    <row r="382" spans="1:6" ht="12.95" customHeight="1">
      <c r="A382" s="21" t="s">
        <v>6</v>
      </c>
      <c r="B382" s="5" t="s">
        <v>76</v>
      </c>
      <c r="C382" s="133">
        <v>12</v>
      </c>
      <c r="D382" s="5" t="s">
        <v>24</v>
      </c>
      <c r="E382" s="139">
        <v>5912</v>
      </c>
      <c r="F382" s="132">
        <f t="shared" si="8"/>
        <v>70944</v>
      </c>
    </row>
    <row r="383" spans="1:6" ht="12.95" customHeight="1">
      <c r="A383" s="21" t="s">
        <v>6</v>
      </c>
      <c r="B383" s="140" t="s">
        <v>694</v>
      </c>
      <c r="C383" s="137">
        <v>205</v>
      </c>
      <c r="D383" s="69" t="s">
        <v>394</v>
      </c>
      <c r="E383" s="135">
        <v>323.64</v>
      </c>
      <c r="F383" s="132">
        <f t="shared" si="8"/>
        <v>66346.2</v>
      </c>
    </row>
    <row r="384" spans="1:6" ht="12.95" customHeight="1">
      <c r="A384" s="21" t="s">
        <v>6</v>
      </c>
      <c r="B384" s="5" t="s">
        <v>232</v>
      </c>
      <c r="C384" s="133">
        <v>1</v>
      </c>
      <c r="D384" s="5" t="s">
        <v>9</v>
      </c>
      <c r="E384" s="16">
        <v>65000</v>
      </c>
      <c r="F384" s="132">
        <f t="shared" si="8"/>
        <v>65000</v>
      </c>
    </row>
    <row r="385" spans="1:6" ht="12.95" customHeight="1">
      <c r="A385" s="21" t="s">
        <v>6</v>
      </c>
      <c r="B385" s="5" t="s">
        <v>232</v>
      </c>
      <c r="C385" s="133">
        <v>1</v>
      </c>
      <c r="D385" s="5" t="s">
        <v>9</v>
      </c>
      <c r="E385" s="16">
        <v>62000</v>
      </c>
      <c r="F385" s="132">
        <f t="shared" si="8"/>
        <v>62000</v>
      </c>
    </row>
    <row r="386" spans="1:6" ht="12.95" customHeight="1">
      <c r="A386" s="21" t="s">
        <v>6</v>
      </c>
      <c r="B386" s="5" t="s">
        <v>692</v>
      </c>
      <c r="C386" s="133">
        <v>65</v>
      </c>
      <c r="D386" s="5" t="s">
        <v>394</v>
      </c>
      <c r="E386" s="139">
        <v>935</v>
      </c>
      <c r="F386" s="132">
        <f t="shared" si="8"/>
        <v>60775</v>
      </c>
    </row>
    <row r="387" spans="1:6" ht="12.95" customHeight="1">
      <c r="A387" s="21" t="s">
        <v>6</v>
      </c>
      <c r="B387" s="5" t="s">
        <v>232</v>
      </c>
      <c r="C387" s="133">
        <v>1</v>
      </c>
      <c r="D387" s="5" t="s">
        <v>9</v>
      </c>
      <c r="E387" s="16">
        <v>60000</v>
      </c>
      <c r="F387" s="132">
        <f t="shared" si="8"/>
        <v>60000</v>
      </c>
    </row>
    <row r="388" spans="1:6" ht="12.95" customHeight="1">
      <c r="A388" s="21" t="s">
        <v>6</v>
      </c>
      <c r="B388" s="5" t="s">
        <v>248</v>
      </c>
      <c r="C388" s="133">
        <v>8</v>
      </c>
      <c r="D388" s="5" t="s">
        <v>401</v>
      </c>
      <c r="E388" s="139">
        <v>7474</v>
      </c>
      <c r="F388" s="132">
        <f t="shared" si="8"/>
        <v>59792</v>
      </c>
    </row>
    <row r="389" spans="1:6" ht="12.95" customHeight="1">
      <c r="A389" s="21" t="s">
        <v>6</v>
      </c>
      <c r="B389" s="5" t="s">
        <v>695</v>
      </c>
      <c r="C389" s="133">
        <v>15</v>
      </c>
      <c r="D389" s="5" t="s">
        <v>394</v>
      </c>
      <c r="E389" s="139">
        <v>3933</v>
      </c>
      <c r="F389" s="132">
        <f t="shared" si="8"/>
        <v>58995</v>
      </c>
    </row>
    <row r="390" spans="1:6" ht="12.95" customHeight="1">
      <c r="A390" s="21" t="s">
        <v>6</v>
      </c>
      <c r="B390" s="5" t="s">
        <v>695</v>
      </c>
      <c r="C390" s="133">
        <v>15</v>
      </c>
      <c r="D390" s="5" t="s">
        <v>394</v>
      </c>
      <c r="E390" s="139">
        <v>3933</v>
      </c>
      <c r="F390" s="132">
        <f t="shared" si="8"/>
        <v>58995</v>
      </c>
    </row>
    <row r="391" spans="1:6" ht="12.95" customHeight="1">
      <c r="A391" s="21" t="s">
        <v>6</v>
      </c>
      <c r="B391" s="140" t="s">
        <v>696</v>
      </c>
      <c r="C391" s="137">
        <v>50</v>
      </c>
      <c r="D391" s="69" t="s">
        <v>394</v>
      </c>
      <c r="E391" s="138">
        <v>1171.5999999999999</v>
      </c>
      <c r="F391" s="132">
        <f t="shared" si="8"/>
        <v>58579.999999999993</v>
      </c>
    </row>
    <row r="392" spans="1:6" ht="12.95" customHeight="1">
      <c r="A392" s="21" t="s">
        <v>6</v>
      </c>
      <c r="B392" s="5" t="s">
        <v>70</v>
      </c>
      <c r="C392" s="133">
        <v>80</v>
      </c>
      <c r="D392" s="5" t="s">
        <v>24</v>
      </c>
      <c r="E392" s="139">
        <v>720</v>
      </c>
      <c r="F392" s="132">
        <f t="shared" si="8"/>
        <v>57600</v>
      </c>
    </row>
    <row r="393" spans="1:6" ht="12.95" customHeight="1">
      <c r="A393" s="21" t="s">
        <v>6</v>
      </c>
      <c r="B393" s="140" t="s">
        <v>697</v>
      </c>
      <c r="C393" s="137">
        <v>12</v>
      </c>
      <c r="D393" s="69" t="s">
        <v>394</v>
      </c>
      <c r="E393" s="138">
        <v>4797.7599999999993</v>
      </c>
      <c r="F393" s="132">
        <f t="shared" si="8"/>
        <v>57573.119999999995</v>
      </c>
    </row>
    <row r="394" spans="1:6" ht="12.95" customHeight="1">
      <c r="A394" s="21" t="s">
        <v>6</v>
      </c>
      <c r="B394" s="5" t="s">
        <v>232</v>
      </c>
      <c r="C394" s="133">
        <v>1</v>
      </c>
      <c r="D394" s="5" t="s">
        <v>9</v>
      </c>
      <c r="E394" s="16">
        <v>56000</v>
      </c>
      <c r="F394" s="132">
        <f t="shared" si="8"/>
        <v>56000</v>
      </c>
    </row>
    <row r="395" spans="1:6" ht="12.95" customHeight="1">
      <c r="A395" s="21" t="s">
        <v>6</v>
      </c>
      <c r="B395" s="5" t="s">
        <v>232</v>
      </c>
      <c r="C395" s="133">
        <v>1</v>
      </c>
      <c r="D395" s="5" t="s">
        <v>9</v>
      </c>
      <c r="E395" s="16">
        <v>56000</v>
      </c>
      <c r="F395" s="132">
        <f t="shared" si="8"/>
        <v>56000</v>
      </c>
    </row>
    <row r="396" spans="1:6" ht="12.95" customHeight="1">
      <c r="A396" s="21" t="s">
        <v>6</v>
      </c>
      <c r="B396" s="5" t="s">
        <v>232</v>
      </c>
      <c r="C396" s="133">
        <v>1</v>
      </c>
      <c r="D396" s="5" t="s">
        <v>9</v>
      </c>
      <c r="E396" s="16">
        <v>56000</v>
      </c>
      <c r="F396" s="132">
        <f t="shared" si="8"/>
        <v>56000</v>
      </c>
    </row>
    <row r="397" spans="1:6" ht="12.95" customHeight="1">
      <c r="A397" s="21" t="s">
        <v>6</v>
      </c>
      <c r="B397" s="5" t="s">
        <v>232</v>
      </c>
      <c r="C397" s="133">
        <v>1</v>
      </c>
      <c r="D397" s="5" t="s">
        <v>9</v>
      </c>
      <c r="E397" s="16">
        <v>56000</v>
      </c>
      <c r="F397" s="132">
        <f t="shared" si="8"/>
        <v>56000</v>
      </c>
    </row>
    <row r="398" spans="1:6" ht="12.95" customHeight="1">
      <c r="A398" s="21" t="s">
        <v>6</v>
      </c>
      <c r="B398" s="140" t="s">
        <v>698</v>
      </c>
      <c r="C398" s="137">
        <v>200</v>
      </c>
      <c r="D398" s="69" t="s">
        <v>394</v>
      </c>
      <c r="E398" s="138">
        <v>273.76</v>
      </c>
      <c r="F398" s="132">
        <f t="shared" si="8"/>
        <v>54752</v>
      </c>
    </row>
    <row r="399" spans="1:6" ht="12.95" customHeight="1">
      <c r="A399" s="21" t="s">
        <v>6</v>
      </c>
      <c r="B399" s="140" t="s">
        <v>699</v>
      </c>
      <c r="C399" s="137">
        <v>16</v>
      </c>
      <c r="D399" s="69" t="s">
        <v>394</v>
      </c>
      <c r="E399" s="138">
        <v>3374.4399999999996</v>
      </c>
      <c r="F399" s="132">
        <f t="shared" si="8"/>
        <v>53991.039999999994</v>
      </c>
    </row>
    <row r="400" spans="1:6" ht="12.95" customHeight="1">
      <c r="A400" s="21" t="s">
        <v>6</v>
      </c>
      <c r="B400" s="5" t="s">
        <v>76</v>
      </c>
      <c r="C400" s="133">
        <v>9</v>
      </c>
      <c r="D400" s="5" t="s">
        <v>24</v>
      </c>
      <c r="E400" s="139">
        <v>5912</v>
      </c>
      <c r="F400" s="132">
        <f t="shared" si="8"/>
        <v>53208</v>
      </c>
    </row>
    <row r="401" spans="1:6" ht="12.95" customHeight="1">
      <c r="A401" s="21" t="s">
        <v>6</v>
      </c>
      <c r="B401" s="5" t="s">
        <v>615</v>
      </c>
      <c r="C401" s="133">
        <v>7</v>
      </c>
      <c r="D401" s="5" t="s">
        <v>401</v>
      </c>
      <c r="E401" s="139">
        <v>7311</v>
      </c>
      <c r="F401" s="132">
        <f t="shared" si="8"/>
        <v>51177</v>
      </c>
    </row>
    <row r="402" spans="1:6" ht="12.95" customHeight="1">
      <c r="A402" s="21" t="s">
        <v>6</v>
      </c>
      <c r="B402" s="5" t="s">
        <v>232</v>
      </c>
      <c r="C402" s="133">
        <v>1</v>
      </c>
      <c r="D402" s="5" t="s">
        <v>9</v>
      </c>
      <c r="E402" s="16">
        <v>50000</v>
      </c>
      <c r="F402" s="132">
        <f t="shared" si="8"/>
        <v>50000</v>
      </c>
    </row>
    <row r="403" spans="1:6" ht="12.95" customHeight="1">
      <c r="A403" s="21" t="s">
        <v>6</v>
      </c>
      <c r="B403" s="5" t="s">
        <v>232</v>
      </c>
      <c r="C403" s="133">
        <v>1</v>
      </c>
      <c r="D403" s="5" t="s">
        <v>9</v>
      </c>
      <c r="E403" s="16">
        <v>50000</v>
      </c>
      <c r="F403" s="132">
        <f t="shared" si="8"/>
        <v>50000</v>
      </c>
    </row>
    <row r="404" spans="1:6" ht="12.95" customHeight="1">
      <c r="A404" s="21" t="s">
        <v>6</v>
      </c>
      <c r="B404" s="5" t="s">
        <v>594</v>
      </c>
      <c r="C404" s="133">
        <v>1</v>
      </c>
      <c r="D404" s="5" t="s">
        <v>9</v>
      </c>
      <c r="E404" s="16">
        <v>50000</v>
      </c>
      <c r="F404" s="132">
        <f t="shared" si="8"/>
        <v>50000</v>
      </c>
    </row>
    <row r="405" spans="1:6" ht="12.95" customHeight="1">
      <c r="A405" s="21" t="s">
        <v>6</v>
      </c>
      <c r="B405" s="5" t="s">
        <v>232</v>
      </c>
      <c r="C405" s="133">
        <v>1</v>
      </c>
      <c r="D405" s="5" t="s">
        <v>9</v>
      </c>
      <c r="E405" s="16">
        <v>50000</v>
      </c>
      <c r="F405" s="132">
        <f t="shared" si="8"/>
        <v>50000</v>
      </c>
    </row>
    <row r="406" spans="1:6" ht="12.95" customHeight="1">
      <c r="A406" s="21" t="s">
        <v>6</v>
      </c>
      <c r="B406" s="5" t="s">
        <v>232</v>
      </c>
      <c r="C406" s="133">
        <v>1</v>
      </c>
      <c r="D406" s="5" t="s">
        <v>9</v>
      </c>
      <c r="E406" s="16">
        <v>50000</v>
      </c>
      <c r="F406" s="132">
        <f t="shared" si="8"/>
        <v>50000</v>
      </c>
    </row>
    <row r="407" spans="1:6" ht="12.95" customHeight="1">
      <c r="A407" s="21" t="s">
        <v>6</v>
      </c>
      <c r="B407" s="5" t="s">
        <v>226</v>
      </c>
      <c r="C407" s="133">
        <v>1</v>
      </c>
      <c r="D407" s="5" t="s">
        <v>9</v>
      </c>
      <c r="E407" s="16">
        <v>50000</v>
      </c>
      <c r="F407" s="132">
        <f t="shared" si="8"/>
        <v>50000</v>
      </c>
    </row>
    <row r="408" spans="1:6" ht="12.95" customHeight="1">
      <c r="A408" s="21" t="s">
        <v>6</v>
      </c>
      <c r="B408" s="5" t="s">
        <v>226</v>
      </c>
      <c r="C408" s="133">
        <v>1</v>
      </c>
      <c r="D408" s="5" t="s">
        <v>9</v>
      </c>
      <c r="E408" s="16">
        <v>50000</v>
      </c>
      <c r="F408" s="132">
        <f t="shared" si="8"/>
        <v>50000</v>
      </c>
    </row>
    <row r="409" spans="1:6" ht="12.95" customHeight="1">
      <c r="A409" s="21" t="s">
        <v>6</v>
      </c>
      <c r="B409" s="5" t="s">
        <v>243</v>
      </c>
      <c r="C409" s="133">
        <v>8</v>
      </c>
      <c r="D409" s="5" t="s">
        <v>401</v>
      </c>
      <c r="E409" s="139">
        <v>6223</v>
      </c>
      <c r="F409" s="132">
        <f t="shared" si="8"/>
        <v>49784</v>
      </c>
    </row>
    <row r="410" spans="1:6" ht="12.95" customHeight="1">
      <c r="A410" s="21" t="s">
        <v>6</v>
      </c>
      <c r="B410" s="140" t="s">
        <v>700</v>
      </c>
      <c r="C410" s="137">
        <v>10</v>
      </c>
      <c r="D410" s="69" t="s">
        <v>394</v>
      </c>
      <c r="E410" s="138">
        <v>4920.7199999999993</v>
      </c>
      <c r="F410" s="132">
        <f t="shared" si="8"/>
        <v>49207.199999999997</v>
      </c>
    </row>
    <row r="411" spans="1:6" ht="12.95" customHeight="1">
      <c r="A411" s="21" t="s">
        <v>6</v>
      </c>
      <c r="B411" s="140" t="s">
        <v>701</v>
      </c>
      <c r="C411" s="137">
        <v>60</v>
      </c>
      <c r="D411" s="69" t="s">
        <v>394</v>
      </c>
      <c r="E411" s="138">
        <v>787.64</v>
      </c>
      <c r="F411" s="132">
        <f t="shared" si="8"/>
        <v>47258.400000000001</v>
      </c>
    </row>
    <row r="412" spans="1:6" ht="12.95" customHeight="1">
      <c r="A412" s="21" t="s">
        <v>6</v>
      </c>
      <c r="B412" s="5" t="s">
        <v>702</v>
      </c>
      <c r="C412" s="133">
        <v>15</v>
      </c>
      <c r="D412" s="5" t="s">
        <v>394</v>
      </c>
      <c r="E412" s="139">
        <v>3077</v>
      </c>
      <c r="F412" s="132">
        <f t="shared" si="8"/>
        <v>46155</v>
      </c>
    </row>
    <row r="413" spans="1:6" ht="12.95" customHeight="1">
      <c r="A413" s="21" t="s">
        <v>6</v>
      </c>
      <c r="B413" s="140" t="s">
        <v>703</v>
      </c>
      <c r="C413" s="137">
        <v>1</v>
      </c>
      <c r="D413" s="69" t="s">
        <v>704</v>
      </c>
      <c r="E413" s="138">
        <v>45697.039999999994</v>
      </c>
      <c r="F413" s="132">
        <f t="shared" si="8"/>
        <v>45697.039999999994</v>
      </c>
    </row>
    <row r="414" spans="1:6" ht="12.95" customHeight="1">
      <c r="A414" s="21" t="s">
        <v>6</v>
      </c>
      <c r="B414" s="140" t="s">
        <v>705</v>
      </c>
      <c r="C414" s="137">
        <v>48</v>
      </c>
      <c r="D414" s="69" t="s">
        <v>394</v>
      </c>
      <c r="E414" s="138">
        <v>914.07999999999993</v>
      </c>
      <c r="F414" s="132">
        <f t="shared" si="8"/>
        <v>43875.839999999997</v>
      </c>
    </row>
    <row r="415" spans="1:6" ht="12.95" customHeight="1">
      <c r="A415" s="21" t="s">
        <v>6</v>
      </c>
      <c r="B415" s="140" t="s">
        <v>706</v>
      </c>
      <c r="C415" s="137">
        <v>50</v>
      </c>
      <c r="D415" s="69" t="s">
        <v>394</v>
      </c>
      <c r="E415" s="135">
        <v>875.8</v>
      </c>
      <c r="F415" s="132">
        <f t="shared" si="8"/>
        <v>43790</v>
      </c>
    </row>
    <row r="416" spans="1:6" ht="12.95" customHeight="1">
      <c r="A416" s="21" t="s">
        <v>6</v>
      </c>
      <c r="B416" s="140" t="s">
        <v>707</v>
      </c>
      <c r="C416" s="137">
        <v>50</v>
      </c>
      <c r="D416" s="69" t="s">
        <v>394</v>
      </c>
      <c r="E416" s="138">
        <v>839.83999999999992</v>
      </c>
      <c r="F416" s="132">
        <f t="shared" si="8"/>
        <v>41991.999999999993</v>
      </c>
    </row>
    <row r="417" spans="1:6" ht="12.95" customHeight="1">
      <c r="A417" s="21" t="s">
        <v>6</v>
      </c>
      <c r="B417" s="140" t="s">
        <v>708</v>
      </c>
      <c r="C417" s="137">
        <v>1</v>
      </c>
      <c r="D417" s="69" t="s">
        <v>709</v>
      </c>
      <c r="E417" s="138">
        <v>40776.32</v>
      </c>
      <c r="F417" s="132">
        <f t="shared" si="8"/>
        <v>40776.32</v>
      </c>
    </row>
    <row r="418" spans="1:6" ht="12.95" customHeight="1">
      <c r="A418" s="21" t="s">
        <v>6</v>
      </c>
      <c r="B418" s="140" t="s">
        <v>710</v>
      </c>
      <c r="C418" s="137">
        <v>30</v>
      </c>
      <c r="D418" s="69" t="s">
        <v>394</v>
      </c>
      <c r="E418" s="138">
        <v>1307.32</v>
      </c>
      <c r="F418" s="132">
        <f t="shared" si="8"/>
        <v>39219.599999999999</v>
      </c>
    </row>
    <row r="419" spans="1:6" ht="12.95" customHeight="1">
      <c r="A419" s="21" t="s">
        <v>6</v>
      </c>
      <c r="B419" s="5" t="s">
        <v>243</v>
      </c>
      <c r="C419" s="133">
        <v>6</v>
      </c>
      <c r="D419" s="5" t="s">
        <v>237</v>
      </c>
      <c r="E419" s="139">
        <v>6223</v>
      </c>
      <c r="F419" s="132">
        <f t="shared" si="8"/>
        <v>37338</v>
      </c>
    </row>
    <row r="420" spans="1:6" ht="12.95" customHeight="1">
      <c r="A420" s="21" t="s">
        <v>6</v>
      </c>
      <c r="B420" s="140" t="s">
        <v>711</v>
      </c>
      <c r="C420" s="137">
        <v>30</v>
      </c>
      <c r="D420" s="69" t="s">
        <v>394</v>
      </c>
      <c r="E420" s="138">
        <v>1212.1999999999998</v>
      </c>
      <c r="F420" s="132">
        <f t="shared" si="8"/>
        <v>36365.999999999993</v>
      </c>
    </row>
    <row r="421" spans="1:6" ht="12.95" customHeight="1">
      <c r="A421" s="21" t="s">
        <v>6</v>
      </c>
      <c r="B421" s="140" t="s">
        <v>712</v>
      </c>
      <c r="C421" s="137">
        <v>5</v>
      </c>
      <c r="D421" s="69" t="s">
        <v>713</v>
      </c>
      <c r="E421" s="138">
        <v>7030.7599999999993</v>
      </c>
      <c r="F421" s="132">
        <f t="shared" ref="F421:F474" si="9">C421*E421</f>
        <v>35153.799999999996</v>
      </c>
    </row>
    <row r="422" spans="1:6" ht="12.95" customHeight="1">
      <c r="A422" s="21" t="s">
        <v>6</v>
      </c>
      <c r="B422" s="140" t="s">
        <v>714</v>
      </c>
      <c r="C422" s="137">
        <v>1</v>
      </c>
      <c r="D422" s="69" t="s">
        <v>674</v>
      </c>
      <c r="E422" s="138">
        <v>34000</v>
      </c>
      <c r="F422" s="132">
        <f t="shared" si="9"/>
        <v>34000</v>
      </c>
    </row>
    <row r="423" spans="1:6" ht="12.95" customHeight="1">
      <c r="A423" s="21" t="s">
        <v>6</v>
      </c>
      <c r="B423" s="140" t="s">
        <v>715</v>
      </c>
      <c r="C423" s="137">
        <v>50</v>
      </c>
      <c r="D423" s="69" t="s">
        <v>394</v>
      </c>
      <c r="E423" s="138">
        <v>662.3599999999999</v>
      </c>
      <c r="F423" s="132">
        <f t="shared" si="9"/>
        <v>33117.999999999993</v>
      </c>
    </row>
    <row r="424" spans="1:6" ht="12.95" customHeight="1">
      <c r="A424" s="21" t="s">
        <v>6</v>
      </c>
      <c r="B424" s="140" t="s">
        <v>716</v>
      </c>
      <c r="C424" s="137">
        <v>30</v>
      </c>
      <c r="D424" s="69" t="s">
        <v>394</v>
      </c>
      <c r="E424" s="138">
        <v>1075.32</v>
      </c>
      <c r="F424" s="132">
        <f t="shared" si="9"/>
        <v>32259.599999999999</v>
      </c>
    </row>
    <row r="425" spans="1:6" ht="12.95" customHeight="1">
      <c r="A425" s="21" t="s">
        <v>6</v>
      </c>
      <c r="B425" s="140" t="s">
        <v>717</v>
      </c>
      <c r="C425" s="137">
        <v>500</v>
      </c>
      <c r="D425" s="69" t="s">
        <v>394</v>
      </c>
      <c r="E425" s="135">
        <v>63.8</v>
      </c>
      <c r="F425" s="132">
        <f t="shared" si="9"/>
        <v>31900</v>
      </c>
    </row>
    <row r="426" spans="1:6" ht="12.95" customHeight="1">
      <c r="A426" s="21" t="s">
        <v>6</v>
      </c>
      <c r="B426" s="5" t="s">
        <v>243</v>
      </c>
      <c r="C426" s="133">
        <v>5</v>
      </c>
      <c r="D426" s="5" t="s">
        <v>237</v>
      </c>
      <c r="E426" s="139">
        <v>6223</v>
      </c>
      <c r="F426" s="132">
        <f t="shared" si="9"/>
        <v>31115</v>
      </c>
    </row>
    <row r="427" spans="1:6" ht="12.95" customHeight="1">
      <c r="A427" s="21" t="s">
        <v>6</v>
      </c>
      <c r="B427" s="5" t="s">
        <v>243</v>
      </c>
      <c r="C427" s="133">
        <v>5</v>
      </c>
      <c r="D427" s="5" t="s">
        <v>237</v>
      </c>
      <c r="E427" s="139">
        <v>6223</v>
      </c>
      <c r="F427" s="132">
        <f t="shared" si="9"/>
        <v>31115</v>
      </c>
    </row>
    <row r="428" spans="1:6" ht="12.95" customHeight="1">
      <c r="A428" s="21" t="s">
        <v>6</v>
      </c>
      <c r="B428" s="5" t="s">
        <v>692</v>
      </c>
      <c r="C428" s="133">
        <v>33</v>
      </c>
      <c r="D428" s="5" t="s">
        <v>394</v>
      </c>
      <c r="E428" s="139">
        <v>935</v>
      </c>
      <c r="F428" s="132">
        <f t="shared" si="9"/>
        <v>30855</v>
      </c>
    </row>
    <row r="429" spans="1:6" ht="12.95" customHeight="1">
      <c r="A429" s="21" t="s">
        <v>6</v>
      </c>
      <c r="B429" s="5" t="s">
        <v>702</v>
      </c>
      <c r="C429" s="133">
        <v>10</v>
      </c>
      <c r="D429" s="5" t="s">
        <v>394</v>
      </c>
      <c r="E429" s="139">
        <v>3077</v>
      </c>
      <c r="F429" s="132">
        <f t="shared" si="9"/>
        <v>30770</v>
      </c>
    </row>
    <row r="430" spans="1:6" ht="12.95" customHeight="1">
      <c r="A430" s="21" t="s">
        <v>6</v>
      </c>
      <c r="B430" s="140" t="s">
        <v>718</v>
      </c>
      <c r="C430" s="137">
        <v>50</v>
      </c>
      <c r="D430" s="69" t="s">
        <v>394</v>
      </c>
      <c r="E430" s="138">
        <v>578.83999999999992</v>
      </c>
      <c r="F430" s="132">
        <f t="shared" si="9"/>
        <v>28941.999999999996</v>
      </c>
    </row>
    <row r="431" spans="1:6" ht="12.95" customHeight="1">
      <c r="A431" s="21" t="s">
        <v>6</v>
      </c>
      <c r="B431" s="140" t="s">
        <v>719</v>
      </c>
      <c r="C431" s="137">
        <v>1</v>
      </c>
      <c r="D431" s="69" t="s">
        <v>720</v>
      </c>
      <c r="E431" s="135">
        <v>28120.719999999998</v>
      </c>
      <c r="F431" s="132">
        <f t="shared" si="9"/>
        <v>28120.719999999998</v>
      </c>
    </row>
    <row r="432" spans="1:6" ht="12.95" customHeight="1">
      <c r="A432" s="21" t="s">
        <v>6</v>
      </c>
      <c r="B432" s="140" t="s">
        <v>721</v>
      </c>
      <c r="C432" s="137">
        <v>10</v>
      </c>
      <c r="D432" s="69" t="s">
        <v>394</v>
      </c>
      <c r="E432" s="138">
        <v>2531.12</v>
      </c>
      <c r="F432" s="132">
        <f t="shared" si="9"/>
        <v>25311.199999999997</v>
      </c>
    </row>
    <row r="433" spans="1:6" ht="12.95" customHeight="1">
      <c r="A433" s="21" t="s">
        <v>6</v>
      </c>
      <c r="B433" s="140" t="s">
        <v>722</v>
      </c>
      <c r="C433" s="137">
        <v>1</v>
      </c>
      <c r="D433" s="69" t="s">
        <v>723</v>
      </c>
      <c r="E433" s="138">
        <v>25308.879999999997</v>
      </c>
      <c r="F433" s="132">
        <f t="shared" si="9"/>
        <v>25308.879999999997</v>
      </c>
    </row>
    <row r="434" spans="1:6" ht="12.95" customHeight="1">
      <c r="A434" s="21" t="s">
        <v>6</v>
      </c>
      <c r="B434" s="5" t="s">
        <v>113</v>
      </c>
      <c r="C434" s="133">
        <v>3</v>
      </c>
      <c r="D434" s="5" t="s">
        <v>24</v>
      </c>
      <c r="E434" s="139">
        <v>8310</v>
      </c>
      <c r="F434" s="132">
        <f t="shared" si="9"/>
        <v>24930</v>
      </c>
    </row>
    <row r="435" spans="1:6" ht="12.95" customHeight="1">
      <c r="A435" s="21" t="s">
        <v>6</v>
      </c>
      <c r="B435" s="140" t="s">
        <v>724</v>
      </c>
      <c r="C435" s="137">
        <v>30</v>
      </c>
      <c r="D435" s="69" t="s">
        <v>394</v>
      </c>
      <c r="E435" s="135">
        <v>829.4</v>
      </c>
      <c r="F435" s="132">
        <f t="shared" si="9"/>
        <v>24882</v>
      </c>
    </row>
    <row r="436" spans="1:6" ht="12.95" customHeight="1">
      <c r="A436" s="21" t="s">
        <v>6</v>
      </c>
      <c r="B436" s="140" t="s">
        <v>725</v>
      </c>
      <c r="C436" s="137">
        <v>30</v>
      </c>
      <c r="D436" s="69" t="s">
        <v>394</v>
      </c>
      <c r="E436" s="135">
        <v>829.4</v>
      </c>
      <c r="F436" s="132">
        <f t="shared" si="9"/>
        <v>24882</v>
      </c>
    </row>
    <row r="437" spans="1:6" ht="12.95" customHeight="1">
      <c r="A437" s="21" t="s">
        <v>6</v>
      </c>
      <c r="B437" s="140" t="s">
        <v>726</v>
      </c>
      <c r="C437" s="137">
        <v>30</v>
      </c>
      <c r="D437" s="69" t="s">
        <v>394</v>
      </c>
      <c r="E437" s="135">
        <v>829.4</v>
      </c>
      <c r="F437" s="132">
        <f t="shared" si="9"/>
        <v>24882</v>
      </c>
    </row>
    <row r="438" spans="1:6" ht="12.95" customHeight="1">
      <c r="A438" s="21" t="s">
        <v>6</v>
      </c>
      <c r="B438" s="5" t="s">
        <v>594</v>
      </c>
      <c r="C438" s="133">
        <v>1</v>
      </c>
      <c r="D438" s="5" t="s">
        <v>9</v>
      </c>
      <c r="E438" s="16">
        <v>24000</v>
      </c>
      <c r="F438" s="132">
        <f t="shared" si="9"/>
        <v>24000</v>
      </c>
    </row>
    <row r="439" spans="1:6" ht="12.95" customHeight="1">
      <c r="A439" s="21" t="s">
        <v>6</v>
      </c>
      <c r="B439" s="140" t="s">
        <v>727</v>
      </c>
      <c r="C439" s="137">
        <v>20</v>
      </c>
      <c r="D439" s="69" t="s">
        <v>394</v>
      </c>
      <c r="E439" s="135">
        <v>1194.8</v>
      </c>
      <c r="F439" s="132">
        <f t="shared" si="9"/>
        <v>23896</v>
      </c>
    </row>
    <row r="440" spans="1:6" ht="12.95" customHeight="1">
      <c r="A440" s="21" t="s">
        <v>6</v>
      </c>
      <c r="B440" s="5" t="s">
        <v>64</v>
      </c>
      <c r="C440" s="133">
        <v>100</v>
      </c>
      <c r="D440" s="5" t="s">
        <v>24</v>
      </c>
      <c r="E440" s="139">
        <v>233</v>
      </c>
      <c r="F440" s="132">
        <f t="shared" si="9"/>
        <v>23300</v>
      </c>
    </row>
    <row r="441" spans="1:6" ht="12.95" customHeight="1">
      <c r="A441" s="21" t="s">
        <v>6</v>
      </c>
      <c r="B441" s="5" t="s">
        <v>64</v>
      </c>
      <c r="C441" s="133">
        <v>100</v>
      </c>
      <c r="D441" s="5" t="s">
        <v>24</v>
      </c>
      <c r="E441" s="139">
        <v>233</v>
      </c>
      <c r="F441" s="132">
        <f t="shared" si="9"/>
        <v>23300</v>
      </c>
    </row>
    <row r="442" spans="1:6" ht="12.95" customHeight="1">
      <c r="A442" s="21" t="s">
        <v>6</v>
      </c>
      <c r="B442" s="5" t="s">
        <v>728</v>
      </c>
      <c r="C442" s="133">
        <v>24</v>
      </c>
      <c r="D442" s="5" t="s">
        <v>394</v>
      </c>
      <c r="E442" s="139">
        <v>970</v>
      </c>
      <c r="F442" s="132">
        <f t="shared" si="9"/>
        <v>23280</v>
      </c>
    </row>
    <row r="443" spans="1:6" ht="12.95" customHeight="1">
      <c r="A443" s="21" t="s">
        <v>6</v>
      </c>
      <c r="B443" s="140" t="s">
        <v>729</v>
      </c>
      <c r="C443" s="137">
        <v>10</v>
      </c>
      <c r="D443" s="69" t="s">
        <v>394</v>
      </c>
      <c r="E443" s="138">
        <v>2320</v>
      </c>
      <c r="F443" s="132">
        <f t="shared" si="9"/>
        <v>23200</v>
      </c>
    </row>
    <row r="444" spans="1:6" ht="12.95" customHeight="1">
      <c r="A444" s="21" t="s">
        <v>6</v>
      </c>
      <c r="B444" s="140" t="s">
        <v>730</v>
      </c>
      <c r="C444" s="137">
        <v>12</v>
      </c>
      <c r="D444" s="69" t="s">
        <v>394</v>
      </c>
      <c r="E444" s="138">
        <v>1900</v>
      </c>
      <c r="F444" s="132">
        <f t="shared" si="9"/>
        <v>22800</v>
      </c>
    </row>
    <row r="445" spans="1:6" ht="12.95" customHeight="1">
      <c r="A445" s="21" t="s">
        <v>6</v>
      </c>
      <c r="B445" s="5" t="s">
        <v>613</v>
      </c>
      <c r="C445" s="133">
        <v>3</v>
      </c>
      <c r="D445" s="5" t="s">
        <v>401</v>
      </c>
      <c r="E445" s="139">
        <v>7474</v>
      </c>
      <c r="F445" s="132">
        <f t="shared" si="9"/>
        <v>22422</v>
      </c>
    </row>
    <row r="446" spans="1:6" ht="12.95" customHeight="1">
      <c r="A446" s="21" t="s">
        <v>6</v>
      </c>
      <c r="B446" s="5" t="s">
        <v>613</v>
      </c>
      <c r="C446" s="133">
        <v>3</v>
      </c>
      <c r="D446" s="5" t="s">
        <v>401</v>
      </c>
      <c r="E446" s="139">
        <v>7474</v>
      </c>
      <c r="F446" s="132">
        <f t="shared" si="9"/>
        <v>22422</v>
      </c>
    </row>
    <row r="447" spans="1:6" ht="12.95" customHeight="1">
      <c r="A447" s="21" t="s">
        <v>6</v>
      </c>
      <c r="B447" s="140" t="s">
        <v>731</v>
      </c>
      <c r="C447" s="137">
        <v>5</v>
      </c>
      <c r="D447" s="69" t="s">
        <v>713</v>
      </c>
      <c r="E447" s="138">
        <v>4408</v>
      </c>
      <c r="F447" s="132">
        <f t="shared" si="9"/>
        <v>22040</v>
      </c>
    </row>
    <row r="448" spans="1:6" ht="12.95" customHeight="1">
      <c r="A448" s="21" t="s">
        <v>6</v>
      </c>
      <c r="B448" s="5" t="s">
        <v>615</v>
      </c>
      <c r="C448" s="133">
        <v>3</v>
      </c>
      <c r="D448" s="5" t="s">
        <v>401</v>
      </c>
      <c r="E448" s="139">
        <v>7311</v>
      </c>
      <c r="F448" s="132">
        <f t="shared" si="9"/>
        <v>21933</v>
      </c>
    </row>
    <row r="449" spans="1:6" ht="12.95" customHeight="1">
      <c r="A449" s="21" t="s">
        <v>6</v>
      </c>
      <c r="B449" s="5" t="s">
        <v>541</v>
      </c>
      <c r="C449" s="133">
        <v>100</v>
      </c>
      <c r="D449" s="5" t="s">
        <v>24</v>
      </c>
      <c r="E449" s="139">
        <v>216</v>
      </c>
      <c r="F449" s="132">
        <f t="shared" si="9"/>
        <v>21600</v>
      </c>
    </row>
    <row r="450" spans="1:6" ht="12.95" customHeight="1">
      <c r="A450" s="21" t="s">
        <v>6</v>
      </c>
      <c r="B450" s="5" t="s">
        <v>295</v>
      </c>
      <c r="C450" s="133">
        <v>2</v>
      </c>
      <c r="D450" s="5" t="s">
        <v>109</v>
      </c>
      <c r="E450" s="139">
        <v>10776</v>
      </c>
      <c r="F450" s="132">
        <f t="shared" si="9"/>
        <v>21552</v>
      </c>
    </row>
    <row r="451" spans="1:6" ht="12.95" customHeight="1">
      <c r="A451" s="21" t="s">
        <v>6</v>
      </c>
      <c r="B451" s="140" t="s">
        <v>732</v>
      </c>
      <c r="C451" s="137">
        <v>10</v>
      </c>
      <c r="D451" s="69" t="s">
        <v>394</v>
      </c>
      <c r="E451" s="138">
        <v>2108.8799999999997</v>
      </c>
      <c r="F451" s="132">
        <f t="shared" si="9"/>
        <v>21088.799999999996</v>
      </c>
    </row>
    <row r="452" spans="1:6" ht="12.95" customHeight="1">
      <c r="A452" s="21" t="s">
        <v>6</v>
      </c>
      <c r="B452" s="140" t="s">
        <v>733</v>
      </c>
      <c r="C452" s="137">
        <v>10</v>
      </c>
      <c r="D452" s="69" t="s">
        <v>394</v>
      </c>
      <c r="E452" s="138">
        <v>2108.8799999999997</v>
      </c>
      <c r="F452" s="132">
        <f t="shared" si="9"/>
        <v>21088.799999999996</v>
      </c>
    </row>
    <row r="453" spans="1:6" ht="12.95" customHeight="1">
      <c r="A453" s="21" t="s">
        <v>6</v>
      </c>
      <c r="B453" s="140" t="s">
        <v>734</v>
      </c>
      <c r="C453" s="137">
        <v>1</v>
      </c>
      <c r="D453" s="69" t="s">
        <v>394</v>
      </c>
      <c r="E453" s="138">
        <v>20388.16</v>
      </c>
      <c r="F453" s="132">
        <f t="shared" si="9"/>
        <v>20388.16</v>
      </c>
    </row>
    <row r="454" spans="1:6" ht="12.95" customHeight="1">
      <c r="A454" s="21" t="s">
        <v>6</v>
      </c>
      <c r="B454" s="140" t="s">
        <v>735</v>
      </c>
      <c r="C454" s="137">
        <v>1</v>
      </c>
      <c r="D454" s="69" t="s">
        <v>674</v>
      </c>
      <c r="E454" s="138">
        <v>19999.559999999998</v>
      </c>
      <c r="F454" s="132">
        <f t="shared" si="9"/>
        <v>19999.559999999998</v>
      </c>
    </row>
    <row r="455" spans="1:6" ht="12.95" customHeight="1">
      <c r="A455" s="21" t="s">
        <v>6</v>
      </c>
      <c r="B455" s="5" t="s">
        <v>183</v>
      </c>
      <c r="C455" s="133">
        <v>50</v>
      </c>
      <c r="D455" s="5" t="s">
        <v>24</v>
      </c>
      <c r="E455" s="139">
        <v>385</v>
      </c>
      <c r="F455" s="132">
        <f t="shared" si="9"/>
        <v>19250</v>
      </c>
    </row>
    <row r="456" spans="1:6" ht="12.95" customHeight="1">
      <c r="A456" s="21" t="s">
        <v>6</v>
      </c>
      <c r="B456" s="5" t="s">
        <v>50</v>
      </c>
      <c r="C456" s="133">
        <v>10</v>
      </c>
      <c r="D456" s="5" t="s">
        <v>394</v>
      </c>
      <c r="E456" s="139">
        <v>1870</v>
      </c>
      <c r="F456" s="132">
        <f t="shared" si="9"/>
        <v>18700</v>
      </c>
    </row>
    <row r="457" spans="1:6" ht="12.95" customHeight="1">
      <c r="A457" s="21" t="s">
        <v>6</v>
      </c>
      <c r="B457" s="5" t="s">
        <v>50</v>
      </c>
      <c r="C457" s="133">
        <v>10</v>
      </c>
      <c r="D457" s="5" t="s">
        <v>394</v>
      </c>
      <c r="E457" s="139">
        <v>1870</v>
      </c>
      <c r="F457" s="132">
        <f t="shared" si="9"/>
        <v>18700</v>
      </c>
    </row>
    <row r="458" spans="1:6" ht="12.95" customHeight="1">
      <c r="A458" s="21" t="s">
        <v>6</v>
      </c>
      <c r="B458" s="140" t="s">
        <v>736</v>
      </c>
      <c r="C458" s="137">
        <v>10</v>
      </c>
      <c r="D458" s="69" t="s">
        <v>394</v>
      </c>
      <c r="E458" s="135">
        <v>1865.28</v>
      </c>
      <c r="F458" s="132">
        <f t="shared" si="9"/>
        <v>18652.8</v>
      </c>
    </row>
    <row r="459" spans="1:6" ht="12.95" customHeight="1">
      <c r="A459" s="21" t="s">
        <v>6</v>
      </c>
      <c r="B459" s="140" t="s">
        <v>737</v>
      </c>
      <c r="C459" s="137">
        <v>30</v>
      </c>
      <c r="D459" s="69" t="s">
        <v>394</v>
      </c>
      <c r="E459" s="138">
        <v>595.07999999999993</v>
      </c>
      <c r="F459" s="132">
        <f t="shared" si="9"/>
        <v>17852.399999999998</v>
      </c>
    </row>
    <row r="460" spans="1:6" ht="12.95" customHeight="1">
      <c r="A460" s="21" t="s">
        <v>6</v>
      </c>
      <c r="B460" s="140" t="s">
        <v>738</v>
      </c>
      <c r="C460" s="137">
        <v>50</v>
      </c>
      <c r="D460" s="69" t="s">
        <v>404</v>
      </c>
      <c r="E460" s="138">
        <v>351.47999999999996</v>
      </c>
      <c r="F460" s="132">
        <f t="shared" si="9"/>
        <v>17573.999999999996</v>
      </c>
    </row>
    <row r="461" spans="1:6" ht="12.95" customHeight="1">
      <c r="A461" s="21" t="s">
        <v>6</v>
      </c>
      <c r="B461" s="140" t="s">
        <v>739</v>
      </c>
      <c r="C461" s="137">
        <v>4</v>
      </c>
      <c r="D461" s="69" t="s">
        <v>394</v>
      </c>
      <c r="E461" s="138">
        <v>4302.4399999999996</v>
      </c>
      <c r="F461" s="132">
        <f t="shared" si="9"/>
        <v>17209.759999999998</v>
      </c>
    </row>
    <row r="462" spans="1:6" ht="12.95" customHeight="1">
      <c r="A462" s="21" t="s">
        <v>6</v>
      </c>
      <c r="B462" s="140" t="s">
        <v>740</v>
      </c>
      <c r="C462" s="137">
        <v>10</v>
      </c>
      <c r="D462" s="69" t="s">
        <v>404</v>
      </c>
      <c r="E462" s="138">
        <v>1701.7199999999998</v>
      </c>
      <c r="F462" s="132">
        <f t="shared" si="9"/>
        <v>17017.199999999997</v>
      </c>
    </row>
    <row r="463" spans="1:6" ht="12.95" customHeight="1">
      <c r="A463" s="21" t="s">
        <v>6</v>
      </c>
      <c r="B463" s="140" t="s">
        <v>741</v>
      </c>
      <c r="C463" s="137">
        <v>10</v>
      </c>
      <c r="D463" s="69" t="s">
        <v>394</v>
      </c>
      <c r="E463" s="138">
        <v>1691.28</v>
      </c>
      <c r="F463" s="132">
        <f t="shared" si="9"/>
        <v>16912.8</v>
      </c>
    </row>
    <row r="464" spans="1:6" ht="12.95" customHeight="1">
      <c r="A464" s="21" t="s">
        <v>6</v>
      </c>
      <c r="B464" s="140" t="s">
        <v>742</v>
      </c>
      <c r="C464" s="137">
        <v>20</v>
      </c>
      <c r="D464" s="69" t="s">
        <v>394</v>
      </c>
      <c r="E464" s="138">
        <v>843.31999999999994</v>
      </c>
      <c r="F464" s="132">
        <f t="shared" si="9"/>
        <v>16866.399999999998</v>
      </c>
    </row>
    <row r="465" spans="1:6" ht="12.95" customHeight="1">
      <c r="A465" s="21" t="s">
        <v>6</v>
      </c>
      <c r="B465" s="140" t="s">
        <v>743</v>
      </c>
      <c r="C465" s="137">
        <v>6</v>
      </c>
      <c r="D465" s="69" t="s">
        <v>394</v>
      </c>
      <c r="E465" s="138">
        <v>2742.24</v>
      </c>
      <c r="F465" s="132">
        <f t="shared" si="9"/>
        <v>16453.439999999999</v>
      </c>
    </row>
    <row r="466" spans="1:6" ht="12.95" customHeight="1">
      <c r="A466" s="21" t="s">
        <v>6</v>
      </c>
      <c r="B466" s="140" t="s">
        <v>744</v>
      </c>
      <c r="C466" s="137">
        <v>50</v>
      </c>
      <c r="D466" s="69" t="s">
        <v>394</v>
      </c>
      <c r="E466" s="135">
        <v>323.64</v>
      </c>
      <c r="F466" s="132">
        <f t="shared" si="9"/>
        <v>16182</v>
      </c>
    </row>
    <row r="467" spans="1:6" ht="12.95" customHeight="1">
      <c r="A467" s="21" t="s">
        <v>6</v>
      </c>
      <c r="B467" s="140" t="s">
        <v>745</v>
      </c>
      <c r="C467" s="137">
        <v>50</v>
      </c>
      <c r="D467" s="69" t="s">
        <v>394</v>
      </c>
      <c r="E467" s="135">
        <v>323.64</v>
      </c>
      <c r="F467" s="132">
        <f t="shared" si="9"/>
        <v>16182</v>
      </c>
    </row>
    <row r="468" spans="1:6" ht="12.95" customHeight="1">
      <c r="A468" s="21" t="s">
        <v>6</v>
      </c>
      <c r="B468" s="140" t="s">
        <v>746</v>
      </c>
      <c r="C468" s="137">
        <v>50</v>
      </c>
      <c r="D468" s="69" t="s">
        <v>394</v>
      </c>
      <c r="E468" s="135">
        <v>323.64</v>
      </c>
      <c r="F468" s="132">
        <f t="shared" si="9"/>
        <v>16182</v>
      </c>
    </row>
    <row r="469" spans="1:6" ht="12.95" customHeight="1">
      <c r="A469" s="21" t="s">
        <v>6</v>
      </c>
      <c r="B469" s="140" t="s">
        <v>747</v>
      </c>
      <c r="C469" s="137">
        <v>50</v>
      </c>
      <c r="D469" s="69" t="s">
        <v>394</v>
      </c>
      <c r="E469" s="135">
        <v>323.64</v>
      </c>
      <c r="F469" s="132">
        <f t="shared" si="9"/>
        <v>16182</v>
      </c>
    </row>
    <row r="470" spans="1:6" ht="12.95" customHeight="1">
      <c r="A470" s="21" t="s">
        <v>6</v>
      </c>
      <c r="B470" s="140" t="s">
        <v>748</v>
      </c>
      <c r="C470" s="137">
        <v>50</v>
      </c>
      <c r="D470" s="69" t="s">
        <v>394</v>
      </c>
      <c r="E470" s="135">
        <v>323.64</v>
      </c>
      <c r="F470" s="132">
        <f t="shared" si="9"/>
        <v>16182</v>
      </c>
    </row>
    <row r="471" spans="1:6" ht="12.95" customHeight="1">
      <c r="A471" s="21" t="s">
        <v>6</v>
      </c>
      <c r="B471" s="140" t="s">
        <v>749</v>
      </c>
      <c r="C471" s="137">
        <v>12</v>
      </c>
      <c r="D471" s="69" t="s">
        <v>394</v>
      </c>
      <c r="E471" s="138">
        <v>1336.32</v>
      </c>
      <c r="F471" s="132">
        <f t="shared" si="9"/>
        <v>16035.84</v>
      </c>
    </row>
    <row r="472" spans="1:6" ht="12.95" customHeight="1">
      <c r="A472" s="21" t="s">
        <v>6</v>
      </c>
      <c r="B472" s="140" t="s">
        <v>750</v>
      </c>
      <c r="C472" s="137">
        <v>2</v>
      </c>
      <c r="D472" s="69" t="s">
        <v>394</v>
      </c>
      <c r="E472" s="138">
        <v>7874.079999999999</v>
      </c>
      <c r="F472" s="132">
        <f t="shared" si="9"/>
        <v>15748.159999999998</v>
      </c>
    </row>
    <row r="473" spans="1:6" ht="12.95" customHeight="1">
      <c r="A473" s="21" t="s">
        <v>6</v>
      </c>
      <c r="B473" s="5" t="s">
        <v>751</v>
      </c>
      <c r="C473" s="133">
        <v>20</v>
      </c>
      <c r="D473" s="5" t="s">
        <v>24</v>
      </c>
      <c r="E473" s="139">
        <v>720</v>
      </c>
      <c r="F473" s="132">
        <f t="shared" si="9"/>
        <v>14400</v>
      </c>
    </row>
    <row r="474" spans="1:6" ht="12.95" customHeight="1">
      <c r="A474" s="21" t="s">
        <v>6</v>
      </c>
      <c r="B474" s="140" t="s">
        <v>752</v>
      </c>
      <c r="C474" s="137">
        <v>100</v>
      </c>
      <c r="D474" s="69" t="s">
        <v>394</v>
      </c>
      <c r="E474" s="135">
        <v>143.84</v>
      </c>
      <c r="F474" s="132">
        <f t="shared" si="9"/>
        <v>14384</v>
      </c>
    </row>
    <row r="475" spans="1:6" ht="12.95" customHeight="1">
      <c r="A475" s="21" t="s">
        <v>6</v>
      </c>
      <c r="B475" s="5" t="s">
        <v>208</v>
      </c>
      <c r="C475" s="133">
        <v>20</v>
      </c>
      <c r="D475" s="5" t="s">
        <v>24</v>
      </c>
      <c r="E475" s="139">
        <v>675</v>
      </c>
      <c r="F475" s="132">
        <f t="shared" ref="F475:F532" si="10">C475*E475</f>
        <v>13500</v>
      </c>
    </row>
    <row r="476" spans="1:6" ht="12.95" customHeight="1">
      <c r="A476" s="21" t="s">
        <v>6</v>
      </c>
      <c r="B476" s="5" t="s">
        <v>753</v>
      </c>
      <c r="C476" s="133">
        <v>5</v>
      </c>
      <c r="D476" s="5" t="s">
        <v>394</v>
      </c>
      <c r="E476" s="139">
        <v>2688</v>
      </c>
      <c r="F476" s="132">
        <f t="shared" si="10"/>
        <v>13440</v>
      </c>
    </row>
    <row r="477" spans="1:6" ht="12.95" customHeight="1">
      <c r="A477" s="21" t="s">
        <v>6</v>
      </c>
      <c r="B477" s="5" t="s">
        <v>200</v>
      </c>
      <c r="C477" s="133">
        <v>20</v>
      </c>
      <c r="D477" s="5" t="s">
        <v>24</v>
      </c>
      <c r="E477" s="139">
        <v>649</v>
      </c>
      <c r="F477" s="132">
        <f t="shared" si="10"/>
        <v>12980</v>
      </c>
    </row>
    <row r="478" spans="1:6" ht="12.95" customHeight="1">
      <c r="A478" s="21" t="s">
        <v>6</v>
      </c>
      <c r="B478" s="140" t="s">
        <v>754</v>
      </c>
      <c r="C478" s="137">
        <v>5</v>
      </c>
      <c r="D478" s="69" t="s">
        <v>713</v>
      </c>
      <c r="E478" s="138">
        <v>2531.12</v>
      </c>
      <c r="F478" s="132">
        <f t="shared" si="10"/>
        <v>12655.599999999999</v>
      </c>
    </row>
    <row r="479" spans="1:6" ht="12.95" customHeight="1">
      <c r="A479" s="21" t="s">
        <v>6</v>
      </c>
      <c r="B479" s="5" t="s">
        <v>307</v>
      </c>
      <c r="C479" s="133">
        <v>20</v>
      </c>
      <c r="D479" s="5" t="s">
        <v>676</v>
      </c>
      <c r="E479" s="139">
        <v>624</v>
      </c>
      <c r="F479" s="132">
        <f t="shared" si="10"/>
        <v>12480</v>
      </c>
    </row>
    <row r="480" spans="1:6" ht="12.95" customHeight="1">
      <c r="A480" s="21" t="s">
        <v>6</v>
      </c>
      <c r="B480" s="5" t="s">
        <v>243</v>
      </c>
      <c r="C480" s="133">
        <v>2</v>
      </c>
      <c r="D480" s="5" t="s">
        <v>401</v>
      </c>
      <c r="E480" s="139">
        <v>6223</v>
      </c>
      <c r="F480" s="132">
        <f t="shared" si="10"/>
        <v>12446</v>
      </c>
    </row>
    <row r="481" spans="1:6" ht="12.95" customHeight="1">
      <c r="A481" s="21" t="s">
        <v>6</v>
      </c>
      <c r="B481" s="5" t="s">
        <v>243</v>
      </c>
      <c r="C481" s="133">
        <v>2</v>
      </c>
      <c r="D481" s="5" t="s">
        <v>401</v>
      </c>
      <c r="E481" s="139">
        <v>6223</v>
      </c>
      <c r="F481" s="132">
        <f t="shared" si="10"/>
        <v>12446</v>
      </c>
    </row>
    <row r="482" spans="1:6" ht="12.95" customHeight="1">
      <c r="A482" s="21" t="s">
        <v>6</v>
      </c>
      <c r="B482" s="140" t="s">
        <v>755</v>
      </c>
      <c r="C482" s="137">
        <v>50</v>
      </c>
      <c r="D482" s="69" t="s">
        <v>394</v>
      </c>
      <c r="E482" s="138">
        <v>245</v>
      </c>
      <c r="F482" s="132">
        <f t="shared" si="10"/>
        <v>12250</v>
      </c>
    </row>
    <row r="483" spans="1:6" ht="12.95" customHeight="1">
      <c r="A483" s="21" t="s">
        <v>6</v>
      </c>
      <c r="B483" s="140" t="s">
        <v>756</v>
      </c>
      <c r="C483" s="137">
        <v>48</v>
      </c>
      <c r="D483" s="69" t="s">
        <v>394</v>
      </c>
      <c r="E483" s="138">
        <v>245</v>
      </c>
      <c r="F483" s="132">
        <f t="shared" si="10"/>
        <v>11760</v>
      </c>
    </row>
    <row r="484" spans="1:6" ht="12.95" customHeight="1">
      <c r="A484" s="21" t="s">
        <v>6</v>
      </c>
      <c r="B484" s="140" t="s">
        <v>757</v>
      </c>
      <c r="C484" s="137">
        <v>12</v>
      </c>
      <c r="D484" s="69" t="s">
        <v>394</v>
      </c>
      <c r="E484" s="138">
        <v>969.75999999999988</v>
      </c>
      <c r="F484" s="132">
        <f t="shared" si="10"/>
        <v>11637.119999999999</v>
      </c>
    </row>
    <row r="485" spans="1:6" ht="12.95" customHeight="1">
      <c r="A485" s="21" t="s">
        <v>6</v>
      </c>
      <c r="B485" s="5" t="s">
        <v>85</v>
      </c>
      <c r="C485" s="133">
        <v>100</v>
      </c>
      <c r="D485" s="5" t="s">
        <v>24</v>
      </c>
      <c r="E485" s="139">
        <v>111</v>
      </c>
      <c r="F485" s="132">
        <f t="shared" si="10"/>
        <v>11100</v>
      </c>
    </row>
    <row r="486" spans="1:6" ht="12.95" customHeight="1">
      <c r="A486" s="21" t="s">
        <v>6</v>
      </c>
      <c r="B486" s="140" t="s">
        <v>758</v>
      </c>
      <c r="C486" s="137">
        <v>12</v>
      </c>
      <c r="D486" s="69" t="s">
        <v>394</v>
      </c>
      <c r="E486" s="138">
        <v>909.43999999999994</v>
      </c>
      <c r="F486" s="132">
        <f t="shared" si="10"/>
        <v>10913.279999999999</v>
      </c>
    </row>
    <row r="487" spans="1:6" ht="12.95" customHeight="1">
      <c r="A487" s="21" t="s">
        <v>6</v>
      </c>
      <c r="B487" s="5" t="s">
        <v>751</v>
      </c>
      <c r="C487" s="133">
        <v>15</v>
      </c>
      <c r="D487" s="5" t="s">
        <v>24</v>
      </c>
      <c r="E487" s="139">
        <v>720</v>
      </c>
      <c r="F487" s="132">
        <f t="shared" si="10"/>
        <v>10800</v>
      </c>
    </row>
    <row r="488" spans="1:6" ht="12.95" customHeight="1">
      <c r="A488" s="21" t="s">
        <v>6</v>
      </c>
      <c r="B488" s="5" t="s">
        <v>516</v>
      </c>
      <c r="C488" s="133">
        <v>1</v>
      </c>
      <c r="D488" s="5" t="s">
        <v>394</v>
      </c>
      <c r="E488" s="139">
        <v>10625</v>
      </c>
      <c r="F488" s="132">
        <f t="shared" si="10"/>
        <v>10625</v>
      </c>
    </row>
    <row r="489" spans="1:6" ht="12.95" customHeight="1">
      <c r="A489" s="21" t="s">
        <v>6</v>
      </c>
      <c r="B489" s="5" t="s">
        <v>204</v>
      </c>
      <c r="C489" s="133">
        <v>6</v>
      </c>
      <c r="D489" s="5" t="s">
        <v>394</v>
      </c>
      <c r="E489" s="139">
        <v>1698</v>
      </c>
      <c r="F489" s="132">
        <f t="shared" si="10"/>
        <v>10188</v>
      </c>
    </row>
    <row r="490" spans="1:6" ht="12.95" customHeight="1">
      <c r="A490" s="21" t="s">
        <v>6</v>
      </c>
      <c r="B490" s="140" t="s">
        <v>759</v>
      </c>
      <c r="C490" s="137">
        <v>30</v>
      </c>
      <c r="D490" s="69" t="s">
        <v>394</v>
      </c>
      <c r="E490" s="135">
        <v>337.56</v>
      </c>
      <c r="F490" s="132">
        <f t="shared" si="10"/>
        <v>10126.799999999999</v>
      </c>
    </row>
    <row r="491" spans="1:6" ht="12.95" customHeight="1">
      <c r="A491" s="21" t="s">
        <v>6</v>
      </c>
      <c r="B491" s="140" t="s">
        <v>760</v>
      </c>
      <c r="C491" s="137">
        <v>100</v>
      </c>
      <c r="D491" s="69" t="s">
        <v>394</v>
      </c>
      <c r="E491" s="138">
        <v>99.759999999999991</v>
      </c>
      <c r="F491" s="132">
        <f t="shared" si="10"/>
        <v>9976</v>
      </c>
    </row>
    <row r="492" spans="1:6" ht="12.95" customHeight="1">
      <c r="A492" s="21" t="s">
        <v>6</v>
      </c>
      <c r="B492" s="140" t="s">
        <v>761</v>
      </c>
      <c r="C492" s="137">
        <v>20</v>
      </c>
      <c r="D492" s="69" t="s">
        <v>394</v>
      </c>
      <c r="E492" s="135">
        <v>491.84</v>
      </c>
      <c r="F492" s="132">
        <f t="shared" si="10"/>
        <v>9836.7999999999993</v>
      </c>
    </row>
    <row r="493" spans="1:6" ht="12.95" customHeight="1">
      <c r="A493" s="21" t="s">
        <v>6</v>
      </c>
      <c r="B493" s="140" t="s">
        <v>762</v>
      </c>
      <c r="C493" s="137">
        <v>6</v>
      </c>
      <c r="D493" s="69" t="s">
        <v>676</v>
      </c>
      <c r="E493" s="138">
        <v>1617.04</v>
      </c>
      <c r="F493" s="132">
        <f t="shared" si="10"/>
        <v>9702.24</v>
      </c>
    </row>
    <row r="494" spans="1:6" ht="12.95" customHeight="1">
      <c r="A494" s="21" t="s">
        <v>6</v>
      </c>
      <c r="B494" s="140" t="s">
        <v>763</v>
      </c>
      <c r="C494" s="137">
        <v>6</v>
      </c>
      <c r="D494" s="69" t="s">
        <v>676</v>
      </c>
      <c r="E494" s="138">
        <v>1617.04</v>
      </c>
      <c r="F494" s="132">
        <f t="shared" si="10"/>
        <v>9702.24</v>
      </c>
    </row>
    <row r="495" spans="1:6" s="141" customFormat="1" ht="11.25">
      <c r="A495" s="21" t="s">
        <v>6</v>
      </c>
      <c r="B495" s="140" t="s">
        <v>764</v>
      </c>
      <c r="C495" s="137">
        <v>6</v>
      </c>
      <c r="D495" s="69" t="s">
        <v>676</v>
      </c>
      <c r="E495" s="138">
        <v>1617</v>
      </c>
      <c r="F495" s="132">
        <f t="shared" si="10"/>
        <v>9702</v>
      </c>
    </row>
    <row r="496" spans="1:6" s="141" customFormat="1" ht="11.25">
      <c r="A496" s="21" t="s">
        <v>6</v>
      </c>
      <c r="B496" s="5" t="s">
        <v>765</v>
      </c>
      <c r="C496" s="133">
        <v>5</v>
      </c>
      <c r="D496" s="5" t="s">
        <v>394</v>
      </c>
      <c r="E496" s="139">
        <v>1868</v>
      </c>
      <c r="F496" s="132">
        <f t="shared" si="10"/>
        <v>9340</v>
      </c>
    </row>
    <row r="497" spans="1:6" s="141" customFormat="1" ht="11.25">
      <c r="A497" s="21" t="s">
        <v>6</v>
      </c>
      <c r="B497" s="5" t="s">
        <v>765</v>
      </c>
      <c r="C497" s="133">
        <v>5</v>
      </c>
      <c r="D497" s="5" t="s">
        <v>394</v>
      </c>
      <c r="E497" s="139">
        <v>1868</v>
      </c>
      <c r="F497" s="132">
        <f t="shared" si="10"/>
        <v>9340</v>
      </c>
    </row>
    <row r="498" spans="1:6" s="141" customFormat="1" ht="11.25">
      <c r="A498" s="21" t="s">
        <v>6</v>
      </c>
      <c r="B498" s="140" t="s">
        <v>766</v>
      </c>
      <c r="C498" s="137">
        <v>10</v>
      </c>
      <c r="D498" s="69" t="s">
        <v>676</v>
      </c>
      <c r="E498" s="138">
        <v>914.07999999999993</v>
      </c>
      <c r="F498" s="132">
        <f t="shared" si="10"/>
        <v>9140.7999999999993</v>
      </c>
    </row>
    <row r="499" spans="1:6" s="141" customFormat="1" ht="11.25">
      <c r="A499" s="21" t="s">
        <v>6</v>
      </c>
      <c r="B499" s="140" t="s">
        <v>767</v>
      </c>
      <c r="C499" s="137">
        <v>1</v>
      </c>
      <c r="D499" s="69" t="s">
        <v>404</v>
      </c>
      <c r="E499" s="138">
        <v>9139.64</v>
      </c>
      <c r="F499" s="132">
        <f t="shared" si="10"/>
        <v>9139.64</v>
      </c>
    </row>
    <row r="500" spans="1:6" s="141" customFormat="1" ht="11.25">
      <c r="A500" s="21" t="s">
        <v>6</v>
      </c>
      <c r="B500" s="140" t="s">
        <v>768</v>
      </c>
      <c r="C500" s="137">
        <v>1</v>
      </c>
      <c r="D500" s="69" t="s">
        <v>394</v>
      </c>
      <c r="E500" s="138">
        <v>9092.08</v>
      </c>
      <c r="F500" s="132">
        <f t="shared" si="10"/>
        <v>9092.08</v>
      </c>
    </row>
    <row r="501" spans="1:6" s="141" customFormat="1" ht="11.25">
      <c r="A501" s="21" t="s">
        <v>6</v>
      </c>
      <c r="B501" s="5" t="s">
        <v>769</v>
      </c>
      <c r="C501" s="133">
        <v>4</v>
      </c>
      <c r="D501" s="5" t="s">
        <v>394</v>
      </c>
      <c r="E501" s="139">
        <v>2199</v>
      </c>
      <c r="F501" s="132">
        <f t="shared" si="10"/>
        <v>8796</v>
      </c>
    </row>
    <row r="502" spans="1:6" s="141" customFormat="1" ht="11.25">
      <c r="A502" s="21" t="s">
        <v>6</v>
      </c>
      <c r="B502" s="5" t="s">
        <v>769</v>
      </c>
      <c r="C502" s="133">
        <v>4</v>
      </c>
      <c r="D502" s="5" t="s">
        <v>394</v>
      </c>
      <c r="E502" s="139">
        <v>2199</v>
      </c>
      <c r="F502" s="132">
        <f t="shared" si="10"/>
        <v>8796</v>
      </c>
    </row>
    <row r="503" spans="1:6" s="141" customFormat="1" ht="11.25">
      <c r="A503" s="21" t="s">
        <v>6</v>
      </c>
      <c r="B503" s="5" t="s">
        <v>770</v>
      </c>
      <c r="C503" s="133">
        <v>5</v>
      </c>
      <c r="D503" s="5" t="s">
        <v>394</v>
      </c>
      <c r="E503" s="139">
        <v>1708</v>
      </c>
      <c r="F503" s="132">
        <f t="shared" si="10"/>
        <v>8540</v>
      </c>
    </row>
    <row r="504" spans="1:6" s="141" customFormat="1" ht="11.25">
      <c r="A504" s="21" t="s">
        <v>6</v>
      </c>
      <c r="B504" s="140" t="s">
        <v>771</v>
      </c>
      <c r="C504" s="137">
        <v>4</v>
      </c>
      <c r="D504" s="69" t="s">
        <v>404</v>
      </c>
      <c r="E504" s="138">
        <v>1968.5199999999998</v>
      </c>
      <c r="F504" s="132">
        <f t="shared" si="10"/>
        <v>7874.079999999999</v>
      </c>
    </row>
    <row r="505" spans="1:6" s="141" customFormat="1" ht="11.25">
      <c r="A505" s="21" t="s">
        <v>6</v>
      </c>
      <c r="B505" s="140" t="s">
        <v>772</v>
      </c>
      <c r="C505" s="137">
        <v>4</v>
      </c>
      <c r="D505" s="69" t="s">
        <v>394</v>
      </c>
      <c r="E505" s="135">
        <v>1907.04</v>
      </c>
      <c r="F505" s="132">
        <f t="shared" si="10"/>
        <v>7628.16</v>
      </c>
    </row>
    <row r="506" spans="1:6" s="141" customFormat="1" ht="22.5">
      <c r="A506" s="21" t="s">
        <v>6</v>
      </c>
      <c r="B506" s="142" t="s">
        <v>773</v>
      </c>
      <c r="C506" s="137">
        <v>100</v>
      </c>
      <c r="D506" s="69" t="s">
        <v>394</v>
      </c>
      <c r="E506" s="135">
        <v>75.399999999999991</v>
      </c>
      <c r="F506" s="132">
        <f t="shared" si="10"/>
        <v>7539.9999999999991</v>
      </c>
    </row>
    <row r="507" spans="1:6" s="141" customFormat="1" ht="11.25">
      <c r="A507" s="21" t="s">
        <v>6</v>
      </c>
      <c r="B507" s="140" t="s">
        <v>774</v>
      </c>
      <c r="C507" s="137">
        <v>100</v>
      </c>
      <c r="D507" s="69" t="s">
        <v>394</v>
      </c>
      <c r="E507" s="138">
        <v>75.399999999999991</v>
      </c>
      <c r="F507" s="132">
        <f t="shared" si="10"/>
        <v>7539.9999999999991</v>
      </c>
    </row>
    <row r="508" spans="1:6" s="141" customFormat="1" ht="11.25">
      <c r="A508" s="21" t="s">
        <v>6</v>
      </c>
      <c r="B508" s="5" t="s">
        <v>248</v>
      </c>
      <c r="C508" s="133">
        <v>1</v>
      </c>
      <c r="D508" s="5" t="s">
        <v>401</v>
      </c>
      <c r="E508" s="139">
        <v>7474</v>
      </c>
      <c r="F508" s="132">
        <f t="shared" si="10"/>
        <v>7474</v>
      </c>
    </row>
    <row r="509" spans="1:6" s="141" customFormat="1" ht="11.25">
      <c r="A509" s="21" t="s">
        <v>6</v>
      </c>
      <c r="B509" s="5" t="s">
        <v>248</v>
      </c>
      <c r="C509" s="133">
        <v>1</v>
      </c>
      <c r="D509" s="5" t="s">
        <v>401</v>
      </c>
      <c r="E509" s="139">
        <v>7474</v>
      </c>
      <c r="F509" s="132">
        <f t="shared" si="10"/>
        <v>7474</v>
      </c>
    </row>
    <row r="510" spans="1:6" s="141" customFormat="1" ht="11.25">
      <c r="A510" s="21" t="s">
        <v>6</v>
      </c>
      <c r="B510" s="140" t="s">
        <v>775</v>
      </c>
      <c r="C510" s="137">
        <v>30</v>
      </c>
      <c r="D510" s="69" t="s">
        <v>394</v>
      </c>
      <c r="E510" s="138">
        <v>238.95999999999998</v>
      </c>
      <c r="F510" s="132">
        <f t="shared" si="10"/>
        <v>7168.7999999999993</v>
      </c>
    </row>
    <row r="511" spans="1:6" s="141" customFormat="1" ht="11.25">
      <c r="A511" s="21" t="s">
        <v>6</v>
      </c>
      <c r="B511" s="5" t="s">
        <v>776</v>
      </c>
      <c r="C511" s="133">
        <v>4</v>
      </c>
      <c r="D511" s="5" t="s">
        <v>112</v>
      </c>
      <c r="E511" s="139">
        <v>1790</v>
      </c>
      <c r="F511" s="132">
        <f t="shared" si="10"/>
        <v>7160</v>
      </c>
    </row>
    <row r="512" spans="1:6" s="141" customFormat="1" ht="11.25">
      <c r="A512" s="21" t="s">
        <v>6</v>
      </c>
      <c r="B512" s="5" t="s">
        <v>776</v>
      </c>
      <c r="C512" s="133">
        <v>4</v>
      </c>
      <c r="D512" s="5" t="s">
        <v>112</v>
      </c>
      <c r="E512" s="139">
        <v>1790</v>
      </c>
      <c r="F512" s="132">
        <f t="shared" si="10"/>
        <v>7160</v>
      </c>
    </row>
    <row r="513" spans="1:6" s="141" customFormat="1" ht="11.25">
      <c r="A513" s="21" t="s">
        <v>6</v>
      </c>
      <c r="B513" s="5" t="s">
        <v>64</v>
      </c>
      <c r="C513" s="133">
        <v>30</v>
      </c>
      <c r="D513" s="5" t="s">
        <v>394</v>
      </c>
      <c r="E513" s="139">
        <v>233</v>
      </c>
      <c r="F513" s="132">
        <f t="shared" si="10"/>
        <v>6990</v>
      </c>
    </row>
    <row r="514" spans="1:6" s="141" customFormat="1" ht="11.25">
      <c r="A514" s="21" t="s">
        <v>6</v>
      </c>
      <c r="B514" s="5" t="s">
        <v>183</v>
      </c>
      <c r="C514" s="137">
        <v>50</v>
      </c>
      <c r="D514" s="69" t="s">
        <v>394</v>
      </c>
      <c r="E514" s="138">
        <v>136</v>
      </c>
      <c r="F514" s="132">
        <f t="shared" si="10"/>
        <v>6800</v>
      </c>
    </row>
    <row r="515" spans="1:6" s="141" customFormat="1" ht="11.25">
      <c r="A515" s="21" t="s">
        <v>6</v>
      </c>
      <c r="B515" s="140" t="s">
        <v>777</v>
      </c>
      <c r="C515" s="137">
        <v>100</v>
      </c>
      <c r="D515" s="69" t="s">
        <v>394</v>
      </c>
      <c r="E515" s="138">
        <v>66.11999999999999</v>
      </c>
      <c r="F515" s="132">
        <f t="shared" si="10"/>
        <v>6611.9999999999991</v>
      </c>
    </row>
    <row r="516" spans="1:6" s="141" customFormat="1" ht="11.25">
      <c r="A516" s="21" t="s">
        <v>6</v>
      </c>
      <c r="B516" s="140" t="s">
        <v>777</v>
      </c>
      <c r="C516" s="137">
        <v>100</v>
      </c>
      <c r="D516" s="69" t="s">
        <v>394</v>
      </c>
      <c r="E516" s="138">
        <v>66.11999999999999</v>
      </c>
      <c r="F516" s="132">
        <f t="shared" si="10"/>
        <v>6611.9999999999991</v>
      </c>
    </row>
    <row r="517" spans="1:6" s="141" customFormat="1" ht="11.25">
      <c r="A517" s="21" t="s">
        <v>6</v>
      </c>
      <c r="B517" s="5" t="s">
        <v>769</v>
      </c>
      <c r="C517" s="133">
        <v>3</v>
      </c>
      <c r="D517" s="5" t="s">
        <v>394</v>
      </c>
      <c r="E517" s="139">
        <v>2199</v>
      </c>
      <c r="F517" s="132">
        <f t="shared" si="10"/>
        <v>6597</v>
      </c>
    </row>
    <row r="518" spans="1:6" s="141" customFormat="1" ht="11.25">
      <c r="A518" s="21" t="s">
        <v>6</v>
      </c>
      <c r="B518" s="140" t="s">
        <v>778</v>
      </c>
      <c r="C518" s="137">
        <v>10</v>
      </c>
      <c r="D518" s="69" t="s">
        <v>394</v>
      </c>
      <c r="E518" s="138">
        <v>628.71999999999991</v>
      </c>
      <c r="F518" s="132">
        <f t="shared" si="10"/>
        <v>6287.1999999999989</v>
      </c>
    </row>
    <row r="519" spans="1:6" s="141" customFormat="1" ht="11.25">
      <c r="A519" s="21" t="s">
        <v>6</v>
      </c>
      <c r="B519" s="5" t="s">
        <v>315</v>
      </c>
      <c r="C519" s="133">
        <v>100</v>
      </c>
      <c r="D519" s="5" t="s">
        <v>24</v>
      </c>
      <c r="E519" s="139">
        <v>58</v>
      </c>
      <c r="F519" s="132">
        <f t="shared" si="10"/>
        <v>5800</v>
      </c>
    </row>
    <row r="520" spans="1:6" s="141" customFormat="1" ht="11.25">
      <c r="A520" s="21" t="s">
        <v>6</v>
      </c>
      <c r="B520" s="5" t="s">
        <v>183</v>
      </c>
      <c r="C520" s="133">
        <v>15</v>
      </c>
      <c r="D520" s="5" t="s">
        <v>394</v>
      </c>
      <c r="E520" s="139">
        <v>385</v>
      </c>
      <c r="F520" s="132">
        <f t="shared" si="10"/>
        <v>5775</v>
      </c>
    </row>
    <row r="521" spans="1:6" s="141" customFormat="1" ht="11.25">
      <c r="A521" s="21" t="s">
        <v>6</v>
      </c>
      <c r="B521" s="140" t="s">
        <v>779</v>
      </c>
      <c r="C521" s="137">
        <v>100</v>
      </c>
      <c r="D521" s="69" t="s">
        <v>394</v>
      </c>
      <c r="E521" s="135">
        <v>55.679999999999993</v>
      </c>
      <c r="F521" s="132">
        <f t="shared" si="10"/>
        <v>5567.9999999999991</v>
      </c>
    </row>
    <row r="522" spans="1:6" s="141" customFormat="1" ht="11.25">
      <c r="A522" s="21" t="s">
        <v>6</v>
      </c>
      <c r="B522" s="140" t="s">
        <v>780</v>
      </c>
      <c r="C522" s="137">
        <v>6</v>
      </c>
      <c r="D522" s="69" t="s">
        <v>394</v>
      </c>
      <c r="E522" s="138">
        <v>914.07999999999993</v>
      </c>
      <c r="F522" s="132">
        <f t="shared" si="10"/>
        <v>5484.48</v>
      </c>
    </row>
    <row r="523" spans="1:6" s="141" customFormat="1" ht="11.25">
      <c r="A523" s="21" t="s">
        <v>6</v>
      </c>
      <c r="B523" s="140" t="s">
        <v>781</v>
      </c>
      <c r="C523" s="137">
        <v>100</v>
      </c>
      <c r="D523" s="69" t="s">
        <v>394</v>
      </c>
      <c r="E523" s="138">
        <v>51.04</v>
      </c>
      <c r="F523" s="132">
        <f t="shared" si="10"/>
        <v>5104</v>
      </c>
    </row>
    <row r="524" spans="1:6" s="141" customFormat="1" ht="11.25">
      <c r="A524" s="21" t="s">
        <v>6</v>
      </c>
      <c r="B524" s="5" t="s">
        <v>204</v>
      </c>
      <c r="C524" s="133">
        <v>3</v>
      </c>
      <c r="D524" s="5" t="s">
        <v>394</v>
      </c>
      <c r="E524" s="139">
        <v>1698</v>
      </c>
      <c r="F524" s="132">
        <f t="shared" si="10"/>
        <v>5094</v>
      </c>
    </row>
    <row r="525" spans="1:6" s="141" customFormat="1" ht="11.25">
      <c r="A525" s="21" t="s">
        <v>6</v>
      </c>
      <c r="B525" s="5" t="s">
        <v>632</v>
      </c>
      <c r="C525" s="133">
        <v>6</v>
      </c>
      <c r="D525" s="5" t="s">
        <v>404</v>
      </c>
      <c r="E525" s="139">
        <v>819</v>
      </c>
      <c r="F525" s="132">
        <f t="shared" si="10"/>
        <v>4914</v>
      </c>
    </row>
    <row r="526" spans="1:6" s="141" customFormat="1" ht="11.25">
      <c r="A526" s="21" t="s">
        <v>6</v>
      </c>
      <c r="B526" s="5" t="s">
        <v>121</v>
      </c>
      <c r="C526" s="133">
        <v>5</v>
      </c>
      <c r="D526" s="5" t="s">
        <v>515</v>
      </c>
      <c r="E526" s="139">
        <v>925</v>
      </c>
      <c r="F526" s="132">
        <f t="shared" si="10"/>
        <v>4625</v>
      </c>
    </row>
    <row r="527" spans="1:6" s="141" customFormat="1" ht="11.25">
      <c r="A527" s="21" t="s">
        <v>6</v>
      </c>
      <c r="B527" s="5" t="s">
        <v>126</v>
      </c>
      <c r="C527" s="133">
        <v>2</v>
      </c>
      <c r="D527" s="5" t="s">
        <v>782</v>
      </c>
      <c r="E527" s="139">
        <v>2256</v>
      </c>
      <c r="F527" s="132">
        <f t="shared" si="10"/>
        <v>4512</v>
      </c>
    </row>
    <row r="528" spans="1:6" s="141" customFormat="1" ht="11.25">
      <c r="A528" s="21" t="s">
        <v>6</v>
      </c>
      <c r="B528" s="5" t="s">
        <v>291</v>
      </c>
      <c r="C528" s="133">
        <v>10</v>
      </c>
      <c r="D528" s="5" t="s">
        <v>213</v>
      </c>
      <c r="E528" s="139">
        <v>440</v>
      </c>
      <c r="F528" s="132">
        <f t="shared" si="10"/>
        <v>4400</v>
      </c>
    </row>
    <row r="529" spans="1:6" s="141" customFormat="1" ht="11.25">
      <c r="A529" s="21" t="s">
        <v>6</v>
      </c>
      <c r="B529" s="5" t="s">
        <v>272</v>
      </c>
      <c r="C529" s="133">
        <v>6</v>
      </c>
      <c r="D529" s="5" t="s">
        <v>394</v>
      </c>
      <c r="E529" s="139">
        <v>715</v>
      </c>
      <c r="F529" s="132">
        <f t="shared" si="10"/>
        <v>4290</v>
      </c>
    </row>
    <row r="530" spans="1:6" s="141" customFormat="1" ht="11.25">
      <c r="A530" s="21" t="s">
        <v>6</v>
      </c>
      <c r="B530" s="5" t="s">
        <v>783</v>
      </c>
      <c r="C530" s="133">
        <v>15</v>
      </c>
      <c r="D530" s="5" t="s">
        <v>394</v>
      </c>
      <c r="E530" s="139">
        <v>284</v>
      </c>
      <c r="F530" s="132">
        <f t="shared" si="10"/>
        <v>4260</v>
      </c>
    </row>
    <row r="531" spans="1:6" s="141" customFormat="1" ht="11.25">
      <c r="A531" s="21" t="s">
        <v>6</v>
      </c>
      <c r="B531" s="5" t="s">
        <v>783</v>
      </c>
      <c r="C531" s="133">
        <v>15</v>
      </c>
      <c r="D531" s="5" t="s">
        <v>394</v>
      </c>
      <c r="E531" s="139">
        <v>284</v>
      </c>
      <c r="F531" s="132">
        <f t="shared" si="10"/>
        <v>4260</v>
      </c>
    </row>
    <row r="532" spans="1:6" s="141" customFormat="1" ht="11.25">
      <c r="A532" s="21" t="s">
        <v>6</v>
      </c>
      <c r="B532" s="5" t="s">
        <v>784</v>
      </c>
      <c r="C532" s="133">
        <v>3</v>
      </c>
      <c r="D532" s="5" t="s">
        <v>404</v>
      </c>
      <c r="E532" s="139">
        <v>1382</v>
      </c>
      <c r="F532" s="132">
        <f t="shared" si="10"/>
        <v>4146</v>
      </c>
    </row>
    <row r="533" spans="1:6" s="141" customFormat="1" ht="22.5">
      <c r="A533" s="21" t="s">
        <v>6</v>
      </c>
      <c r="B533" s="140" t="s">
        <v>785</v>
      </c>
      <c r="C533" s="137">
        <v>4</v>
      </c>
      <c r="D533" s="69" t="s">
        <v>394</v>
      </c>
      <c r="E533" s="135">
        <v>1008.04</v>
      </c>
      <c r="F533" s="132">
        <f t="shared" ref="F533:F580" si="11">C533*E533</f>
        <v>4032.16</v>
      </c>
    </row>
    <row r="534" spans="1:6" s="141" customFormat="1" ht="11.25">
      <c r="A534" s="21" t="s">
        <v>6</v>
      </c>
      <c r="B534" s="5" t="s">
        <v>183</v>
      </c>
      <c r="C534" s="133">
        <v>10</v>
      </c>
      <c r="D534" s="5" t="s">
        <v>394</v>
      </c>
      <c r="E534" s="139">
        <v>385</v>
      </c>
      <c r="F534" s="132">
        <f t="shared" si="11"/>
        <v>3850</v>
      </c>
    </row>
    <row r="535" spans="1:6" s="141" customFormat="1" ht="11.25">
      <c r="A535" s="21" t="s">
        <v>6</v>
      </c>
      <c r="B535" s="5" t="s">
        <v>262</v>
      </c>
      <c r="C535" s="133">
        <v>1</v>
      </c>
      <c r="D535" s="5" t="s">
        <v>394</v>
      </c>
      <c r="E535" s="139">
        <v>3739</v>
      </c>
      <c r="F535" s="132">
        <f t="shared" si="11"/>
        <v>3739</v>
      </c>
    </row>
    <row r="536" spans="1:6" s="141" customFormat="1" ht="11.25">
      <c r="A536" s="21" t="s">
        <v>6</v>
      </c>
      <c r="B536" s="5" t="s">
        <v>189</v>
      </c>
      <c r="C536" s="133">
        <v>6</v>
      </c>
      <c r="D536" s="5" t="s">
        <v>394</v>
      </c>
      <c r="E536" s="139">
        <v>567</v>
      </c>
      <c r="F536" s="132">
        <f t="shared" si="11"/>
        <v>3402</v>
      </c>
    </row>
    <row r="537" spans="1:6" s="141" customFormat="1" ht="11.25">
      <c r="A537" s="21" t="s">
        <v>6</v>
      </c>
      <c r="B537" s="5" t="s">
        <v>159</v>
      </c>
      <c r="C537" s="133">
        <v>3</v>
      </c>
      <c r="D537" s="5" t="s">
        <v>404</v>
      </c>
      <c r="E537" s="139">
        <v>1106</v>
      </c>
      <c r="F537" s="132">
        <f t="shared" si="11"/>
        <v>3318</v>
      </c>
    </row>
    <row r="538" spans="1:6" s="141" customFormat="1" ht="11.25">
      <c r="A538" s="21" t="s">
        <v>6</v>
      </c>
      <c r="B538" s="140" t="s">
        <v>786</v>
      </c>
      <c r="C538" s="137">
        <v>30</v>
      </c>
      <c r="D538" s="69" t="s">
        <v>394</v>
      </c>
      <c r="E538" s="138">
        <v>99.759999999999991</v>
      </c>
      <c r="F538" s="132">
        <f t="shared" si="11"/>
        <v>2992.7999999999997</v>
      </c>
    </row>
    <row r="539" spans="1:6" s="141" customFormat="1" ht="11.25">
      <c r="A539" s="21" t="s">
        <v>6</v>
      </c>
      <c r="B539" s="5" t="s">
        <v>315</v>
      </c>
      <c r="C539" s="133">
        <v>50</v>
      </c>
      <c r="D539" s="5" t="s">
        <v>394</v>
      </c>
      <c r="E539" s="139">
        <v>58</v>
      </c>
      <c r="F539" s="132">
        <f t="shared" si="11"/>
        <v>2900</v>
      </c>
    </row>
    <row r="540" spans="1:6" s="141" customFormat="1" ht="11.25">
      <c r="A540" s="21" t="s">
        <v>6</v>
      </c>
      <c r="B540" s="5" t="s">
        <v>787</v>
      </c>
      <c r="C540" s="133">
        <v>50</v>
      </c>
      <c r="D540" s="5" t="s">
        <v>394</v>
      </c>
      <c r="E540" s="139">
        <v>58</v>
      </c>
      <c r="F540" s="132">
        <f t="shared" si="11"/>
        <v>2900</v>
      </c>
    </row>
    <row r="541" spans="1:6" s="141" customFormat="1" ht="11.25">
      <c r="A541" s="21" t="s">
        <v>6</v>
      </c>
      <c r="B541" s="5" t="s">
        <v>787</v>
      </c>
      <c r="C541" s="133">
        <v>50</v>
      </c>
      <c r="D541" s="5" t="s">
        <v>394</v>
      </c>
      <c r="E541" s="139">
        <v>58</v>
      </c>
      <c r="F541" s="132">
        <f t="shared" si="11"/>
        <v>2900</v>
      </c>
    </row>
    <row r="542" spans="1:6" s="141" customFormat="1" ht="11.25">
      <c r="A542" s="21" t="s">
        <v>6</v>
      </c>
      <c r="B542" s="5" t="s">
        <v>121</v>
      </c>
      <c r="C542" s="133">
        <v>3</v>
      </c>
      <c r="D542" s="5" t="s">
        <v>515</v>
      </c>
      <c r="E542" s="139">
        <v>925</v>
      </c>
      <c r="F542" s="132">
        <f t="shared" si="11"/>
        <v>2775</v>
      </c>
    </row>
    <row r="543" spans="1:6" s="141" customFormat="1" ht="11.25">
      <c r="A543" s="21" t="s">
        <v>6</v>
      </c>
      <c r="B543" s="5" t="s">
        <v>784</v>
      </c>
      <c r="C543" s="133">
        <v>2</v>
      </c>
      <c r="D543" s="5" t="s">
        <v>404</v>
      </c>
      <c r="E543" s="139">
        <v>1382</v>
      </c>
      <c r="F543" s="132">
        <f t="shared" si="11"/>
        <v>2764</v>
      </c>
    </row>
    <row r="544" spans="1:6" s="141" customFormat="1" ht="11.25">
      <c r="A544" s="21" t="s">
        <v>6</v>
      </c>
      <c r="B544" s="5" t="s">
        <v>788</v>
      </c>
      <c r="C544" s="133">
        <v>10</v>
      </c>
      <c r="D544" s="5" t="s">
        <v>394</v>
      </c>
      <c r="E544" s="139">
        <v>207</v>
      </c>
      <c r="F544" s="132">
        <f t="shared" si="11"/>
        <v>2070</v>
      </c>
    </row>
    <row r="545" spans="1:6" s="141" customFormat="1" ht="11.25">
      <c r="A545" s="21" t="s">
        <v>6</v>
      </c>
      <c r="B545" s="5" t="s">
        <v>616</v>
      </c>
      <c r="C545" s="133">
        <v>15</v>
      </c>
      <c r="D545" s="5" t="s">
        <v>394</v>
      </c>
      <c r="E545" s="139">
        <v>137</v>
      </c>
      <c r="F545" s="132">
        <f t="shared" si="11"/>
        <v>2055</v>
      </c>
    </row>
    <row r="546" spans="1:6" s="141" customFormat="1" ht="11.25">
      <c r="A546" s="21" t="s">
        <v>6</v>
      </c>
      <c r="B546" s="5" t="s">
        <v>616</v>
      </c>
      <c r="C546" s="133">
        <v>15</v>
      </c>
      <c r="D546" s="5" t="s">
        <v>394</v>
      </c>
      <c r="E546" s="139">
        <v>137</v>
      </c>
      <c r="F546" s="132">
        <f t="shared" si="11"/>
        <v>2055</v>
      </c>
    </row>
    <row r="547" spans="1:6" s="141" customFormat="1" ht="11.25">
      <c r="A547" s="21" t="s">
        <v>6</v>
      </c>
      <c r="B547" s="5" t="s">
        <v>118</v>
      </c>
      <c r="C547" s="133">
        <v>2</v>
      </c>
      <c r="D547" s="5" t="s">
        <v>515</v>
      </c>
      <c r="E547" s="139">
        <v>974</v>
      </c>
      <c r="F547" s="132">
        <f t="shared" si="11"/>
        <v>1948</v>
      </c>
    </row>
    <row r="548" spans="1:6" ht="12.95" customHeight="1">
      <c r="A548" s="21" t="s">
        <v>6</v>
      </c>
      <c r="B548" s="5" t="s">
        <v>74</v>
      </c>
      <c r="C548" s="133">
        <v>10</v>
      </c>
      <c r="D548" s="5" t="s">
        <v>394</v>
      </c>
      <c r="E548" s="139">
        <v>192</v>
      </c>
      <c r="F548" s="132">
        <f t="shared" si="11"/>
        <v>1920</v>
      </c>
    </row>
    <row r="549" spans="1:6" s="141" customFormat="1" ht="11.25">
      <c r="A549" s="21" t="s">
        <v>6</v>
      </c>
      <c r="B549" s="5" t="s">
        <v>589</v>
      </c>
      <c r="C549" s="133">
        <v>6</v>
      </c>
      <c r="D549" s="5" t="s">
        <v>404</v>
      </c>
      <c r="E549" s="139">
        <v>318</v>
      </c>
      <c r="F549" s="132">
        <f t="shared" si="11"/>
        <v>1908</v>
      </c>
    </row>
    <row r="550" spans="1:6" s="141" customFormat="1" ht="11.25">
      <c r="A550" s="21" t="s">
        <v>6</v>
      </c>
      <c r="B550" s="140" t="s">
        <v>789</v>
      </c>
      <c r="C550" s="137">
        <v>2</v>
      </c>
      <c r="D550" s="69" t="s">
        <v>394</v>
      </c>
      <c r="E550" s="138">
        <v>914.07999999999993</v>
      </c>
      <c r="F550" s="132">
        <f t="shared" si="11"/>
        <v>1828.1599999999999</v>
      </c>
    </row>
    <row r="551" spans="1:6" ht="12.95" customHeight="1">
      <c r="A551" s="21" t="s">
        <v>6</v>
      </c>
      <c r="B551" s="5" t="s">
        <v>184</v>
      </c>
      <c r="C551" s="133">
        <v>12</v>
      </c>
      <c r="D551" s="5" t="s">
        <v>394</v>
      </c>
      <c r="E551" s="139">
        <v>143</v>
      </c>
      <c r="F551" s="132">
        <f t="shared" si="11"/>
        <v>1716</v>
      </c>
    </row>
    <row r="552" spans="1:6" ht="12.95" customHeight="1">
      <c r="A552" s="21" t="s">
        <v>6</v>
      </c>
      <c r="B552" s="5" t="s">
        <v>293</v>
      </c>
      <c r="C552" s="133">
        <v>3</v>
      </c>
      <c r="D552" s="5" t="s">
        <v>394</v>
      </c>
      <c r="E552" s="139">
        <v>569</v>
      </c>
      <c r="F552" s="132">
        <f t="shared" si="11"/>
        <v>1707</v>
      </c>
    </row>
    <row r="553" spans="1:6" ht="12.95" customHeight="1">
      <c r="A553" s="21" t="s">
        <v>6</v>
      </c>
      <c r="B553" s="140" t="s">
        <v>790</v>
      </c>
      <c r="C553" s="137">
        <v>10</v>
      </c>
      <c r="D553" s="69" t="s">
        <v>394</v>
      </c>
      <c r="E553" s="138">
        <v>168.2</v>
      </c>
      <c r="F553" s="132">
        <f t="shared" si="11"/>
        <v>1682</v>
      </c>
    </row>
    <row r="554" spans="1:6" ht="12.95" customHeight="1">
      <c r="A554" s="21" t="s">
        <v>6</v>
      </c>
      <c r="B554" s="140" t="s">
        <v>791</v>
      </c>
      <c r="C554" s="137">
        <v>2</v>
      </c>
      <c r="D554" s="69" t="s">
        <v>394</v>
      </c>
      <c r="E554" s="138">
        <v>773.71999999999991</v>
      </c>
      <c r="F554" s="132">
        <f t="shared" si="11"/>
        <v>1547.4399999999998</v>
      </c>
    </row>
    <row r="555" spans="1:6" ht="12.95" customHeight="1">
      <c r="A555" s="21" t="s">
        <v>6</v>
      </c>
      <c r="B555" s="5" t="s">
        <v>183</v>
      </c>
      <c r="C555" s="133">
        <v>4</v>
      </c>
      <c r="D555" s="5" t="s">
        <v>394</v>
      </c>
      <c r="E555" s="139">
        <v>385</v>
      </c>
      <c r="F555" s="132">
        <f t="shared" si="11"/>
        <v>1540</v>
      </c>
    </row>
    <row r="556" spans="1:6" ht="12.95" customHeight="1">
      <c r="A556" s="21" t="s">
        <v>6</v>
      </c>
      <c r="B556" s="5" t="s">
        <v>788</v>
      </c>
      <c r="C556" s="133">
        <v>6</v>
      </c>
      <c r="D556" s="5" t="s">
        <v>394</v>
      </c>
      <c r="E556" s="139">
        <v>207</v>
      </c>
      <c r="F556" s="132">
        <f t="shared" si="11"/>
        <v>1242</v>
      </c>
    </row>
    <row r="557" spans="1:6" ht="12.95" customHeight="1">
      <c r="A557" s="21" t="s">
        <v>6</v>
      </c>
      <c r="B557" s="140" t="s">
        <v>792</v>
      </c>
      <c r="C557" s="137">
        <v>1</v>
      </c>
      <c r="D557" s="69" t="s">
        <v>394</v>
      </c>
      <c r="E557" s="138">
        <v>1160</v>
      </c>
      <c r="F557" s="132">
        <f t="shared" si="11"/>
        <v>1160</v>
      </c>
    </row>
    <row r="558" spans="1:6" ht="12.95" customHeight="1">
      <c r="A558" s="143" t="s">
        <v>6</v>
      </c>
      <c r="B558" s="140" t="s">
        <v>793</v>
      </c>
      <c r="C558" s="137">
        <v>1</v>
      </c>
      <c r="D558" s="69" t="s">
        <v>404</v>
      </c>
      <c r="E558" s="138">
        <v>1125.1999999999998</v>
      </c>
      <c r="F558" s="132">
        <f t="shared" si="11"/>
        <v>1125.1999999999998</v>
      </c>
    </row>
    <row r="559" spans="1:6" ht="12.95" customHeight="1">
      <c r="A559" s="21" t="s">
        <v>6</v>
      </c>
      <c r="B559" s="5" t="s">
        <v>166</v>
      </c>
      <c r="C559" s="133">
        <v>1</v>
      </c>
      <c r="D559" s="5" t="s">
        <v>404</v>
      </c>
      <c r="E559" s="139">
        <v>1078</v>
      </c>
      <c r="F559" s="132">
        <f t="shared" si="11"/>
        <v>1078</v>
      </c>
    </row>
    <row r="560" spans="1:6" ht="12.95" customHeight="1">
      <c r="A560" s="21" t="s">
        <v>6</v>
      </c>
      <c r="B560" s="5" t="s">
        <v>59</v>
      </c>
      <c r="C560" s="133">
        <v>5</v>
      </c>
      <c r="D560" s="5" t="s">
        <v>24</v>
      </c>
      <c r="E560" s="139">
        <v>214</v>
      </c>
      <c r="F560" s="132">
        <f t="shared" si="11"/>
        <v>1070</v>
      </c>
    </row>
    <row r="561" spans="1:6" ht="12.95" customHeight="1">
      <c r="A561" s="21" t="s">
        <v>6</v>
      </c>
      <c r="B561" s="5" t="s">
        <v>88</v>
      </c>
      <c r="C561" s="133">
        <v>10</v>
      </c>
      <c r="D561" s="5" t="s">
        <v>394</v>
      </c>
      <c r="E561" s="139">
        <v>107</v>
      </c>
      <c r="F561" s="132">
        <f t="shared" si="11"/>
        <v>1070</v>
      </c>
    </row>
    <row r="562" spans="1:6" ht="12.95" customHeight="1">
      <c r="A562" s="21" t="s">
        <v>6</v>
      </c>
      <c r="B562" s="5" t="s">
        <v>589</v>
      </c>
      <c r="C562" s="133">
        <v>3</v>
      </c>
      <c r="D562" s="5" t="s">
        <v>404</v>
      </c>
      <c r="E562" s="139">
        <v>318</v>
      </c>
      <c r="F562" s="132">
        <f t="shared" si="11"/>
        <v>954</v>
      </c>
    </row>
    <row r="563" spans="1:6" ht="12.95" customHeight="1">
      <c r="A563" s="21" t="s">
        <v>6</v>
      </c>
      <c r="B563" s="5" t="s">
        <v>348</v>
      </c>
      <c r="C563" s="133">
        <v>4</v>
      </c>
      <c r="D563" s="5" t="s">
        <v>394</v>
      </c>
      <c r="E563" s="139">
        <v>212</v>
      </c>
      <c r="F563" s="132">
        <f t="shared" si="11"/>
        <v>848</v>
      </c>
    </row>
    <row r="564" spans="1:6" ht="12.95" customHeight="1">
      <c r="A564" s="21" t="s">
        <v>6</v>
      </c>
      <c r="B564" s="5" t="s">
        <v>623</v>
      </c>
      <c r="C564" s="133">
        <v>3</v>
      </c>
      <c r="D564" s="5" t="s">
        <v>404</v>
      </c>
      <c r="E564" s="139">
        <v>267</v>
      </c>
      <c r="F564" s="132">
        <f t="shared" si="11"/>
        <v>801</v>
      </c>
    </row>
    <row r="565" spans="1:6" ht="12.95" customHeight="1">
      <c r="A565" s="21" t="s">
        <v>6</v>
      </c>
      <c r="B565" s="5" t="s">
        <v>623</v>
      </c>
      <c r="C565" s="133">
        <v>3</v>
      </c>
      <c r="D565" s="5" t="s">
        <v>404</v>
      </c>
      <c r="E565" s="139">
        <v>267</v>
      </c>
      <c r="F565" s="132">
        <f t="shared" si="11"/>
        <v>801</v>
      </c>
    </row>
    <row r="566" spans="1:6" ht="12.95" customHeight="1">
      <c r="A566" s="21" t="s">
        <v>6</v>
      </c>
      <c r="B566" s="5" t="s">
        <v>74</v>
      </c>
      <c r="C566" s="133">
        <v>4</v>
      </c>
      <c r="D566" s="5" t="s">
        <v>394</v>
      </c>
      <c r="E566" s="139">
        <v>192</v>
      </c>
      <c r="F566" s="132">
        <f t="shared" si="11"/>
        <v>768</v>
      </c>
    </row>
    <row r="567" spans="1:6" ht="12.95" customHeight="1">
      <c r="A567" s="21" t="s">
        <v>6</v>
      </c>
      <c r="B567" s="5" t="s">
        <v>156</v>
      </c>
      <c r="C567" s="133">
        <v>3</v>
      </c>
      <c r="D567" s="5" t="s">
        <v>404</v>
      </c>
      <c r="E567" s="139">
        <v>248</v>
      </c>
      <c r="F567" s="132">
        <f t="shared" si="11"/>
        <v>744</v>
      </c>
    </row>
    <row r="568" spans="1:6" ht="12.95" customHeight="1">
      <c r="A568" s="21" t="s">
        <v>6</v>
      </c>
      <c r="B568" s="5" t="s">
        <v>156</v>
      </c>
      <c r="C568" s="133">
        <v>3</v>
      </c>
      <c r="D568" s="5" t="s">
        <v>404</v>
      </c>
      <c r="E568" s="139">
        <v>248</v>
      </c>
      <c r="F568" s="132">
        <f t="shared" si="11"/>
        <v>744</v>
      </c>
    </row>
    <row r="569" spans="1:6" ht="12.95" customHeight="1">
      <c r="A569" s="21" t="s">
        <v>6</v>
      </c>
      <c r="B569" s="140" t="s">
        <v>794</v>
      </c>
      <c r="C569" s="137">
        <v>1</v>
      </c>
      <c r="D569" s="69" t="s">
        <v>394</v>
      </c>
      <c r="E569" s="138">
        <v>721.52</v>
      </c>
      <c r="F569" s="132">
        <f t="shared" si="11"/>
        <v>721.52</v>
      </c>
    </row>
    <row r="570" spans="1:6" ht="12.95" customHeight="1">
      <c r="A570" s="143" t="s">
        <v>6</v>
      </c>
      <c r="B570" s="5" t="s">
        <v>56</v>
      </c>
      <c r="C570" s="133">
        <v>5</v>
      </c>
      <c r="D570" s="5" t="s">
        <v>394</v>
      </c>
      <c r="E570" s="139">
        <v>137</v>
      </c>
      <c r="F570" s="132">
        <f t="shared" si="11"/>
        <v>685</v>
      </c>
    </row>
    <row r="571" spans="1:6" ht="12.95" customHeight="1">
      <c r="A571" s="21" t="s">
        <v>6</v>
      </c>
      <c r="B571" s="5" t="s">
        <v>58</v>
      </c>
      <c r="C571" s="133">
        <v>5</v>
      </c>
      <c r="D571" s="5" t="s">
        <v>394</v>
      </c>
      <c r="E571" s="139">
        <v>137</v>
      </c>
      <c r="F571" s="132">
        <f t="shared" si="11"/>
        <v>685</v>
      </c>
    </row>
    <row r="572" spans="1:6" ht="12.95" customHeight="1">
      <c r="A572" s="21" t="s">
        <v>6</v>
      </c>
      <c r="B572" s="5" t="s">
        <v>517</v>
      </c>
      <c r="C572" s="133">
        <v>3</v>
      </c>
      <c r="D572" s="5" t="s">
        <v>394</v>
      </c>
      <c r="E572" s="139">
        <v>219</v>
      </c>
      <c r="F572" s="132">
        <f t="shared" si="11"/>
        <v>657</v>
      </c>
    </row>
    <row r="573" spans="1:6" ht="12.95" customHeight="1">
      <c r="A573" s="25" t="s">
        <v>6</v>
      </c>
      <c r="B573" s="5" t="s">
        <v>59</v>
      </c>
      <c r="C573" s="133">
        <v>3</v>
      </c>
      <c r="D573" s="5" t="s">
        <v>24</v>
      </c>
      <c r="E573" s="139">
        <v>214</v>
      </c>
      <c r="F573" s="132">
        <f t="shared" si="11"/>
        <v>642</v>
      </c>
    </row>
    <row r="574" spans="1:6" ht="12.95" customHeight="1">
      <c r="A574" s="21" t="s">
        <v>6</v>
      </c>
      <c r="B574" s="5" t="s">
        <v>518</v>
      </c>
      <c r="C574" s="133">
        <v>1</v>
      </c>
      <c r="D574" s="5" t="s">
        <v>394</v>
      </c>
      <c r="E574" s="139">
        <v>616</v>
      </c>
      <c r="F574" s="132">
        <f t="shared" si="11"/>
        <v>616</v>
      </c>
    </row>
    <row r="575" spans="1:6" ht="12.95" customHeight="1">
      <c r="A575" s="21" t="s">
        <v>6</v>
      </c>
      <c r="B575" s="5" t="s">
        <v>55</v>
      </c>
      <c r="C575" s="133">
        <v>3</v>
      </c>
      <c r="D575" s="5" t="s">
        <v>394</v>
      </c>
      <c r="E575" s="139">
        <v>182</v>
      </c>
      <c r="F575" s="132">
        <f t="shared" si="11"/>
        <v>546</v>
      </c>
    </row>
    <row r="576" spans="1:6" ht="12.95" customHeight="1">
      <c r="A576" s="21" t="s">
        <v>6</v>
      </c>
      <c r="B576" s="5" t="s">
        <v>623</v>
      </c>
      <c r="C576" s="133">
        <v>2</v>
      </c>
      <c r="D576" s="5" t="s">
        <v>404</v>
      </c>
      <c r="E576" s="139">
        <v>267</v>
      </c>
      <c r="F576" s="132">
        <f t="shared" si="11"/>
        <v>534</v>
      </c>
    </row>
    <row r="577" spans="1:84" ht="12.95" customHeight="1">
      <c r="A577" s="21" t="s">
        <v>6</v>
      </c>
      <c r="B577" s="5" t="s">
        <v>517</v>
      </c>
      <c r="C577" s="133">
        <v>2</v>
      </c>
      <c r="D577" s="5" t="s">
        <v>394</v>
      </c>
      <c r="E577" s="139">
        <v>219</v>
      </c>
      <c r="F577" s="132">
        <f t="shared" si="11"/>
        <v>438</v>
      </c>
    </row>
    <row r="578" spans="1:84" ht="12.95" customHeight="1">
      <c r="A578" s="21" t="s">
        <v>6</v>
      </c>
      <c r="B578" s="5" t="s">
        <v>56</v>
      </c>
      <c r="C578" s="133">
        <v>3</v>
      </c>
      <c r="D578" s="5" t="s">
        <v>394</v>
      </c>
      <c r="E578" s="139">
        <v>137</v>
      </c>
      <c r="F578" s="132">
        <f t="shared" si="11"/>
        <v>411</v>
      </c>
    </row>
    <row r="579" spans="1:84" ht="12.95" customHeight="1">
      <c r="A579" s="21" t="s">
        <v>6</v>
      </c>
      <c r="B579" s="5" t="s">
        <v>58</v>
      </c>
      <c r="C579" s="133">
        <v>3</v>
      </c>
      <c r="D579" s="5" t="s">
        <v>394</v>
      </c>
      <c r="E579" s="139">
        <v>137</v>
      </c>
      <c r="F579" s="132">
        <f t="shared" si="11"/>
        <v>411</v>
      </c>
    </row>
    <row r="580" spans="1:84" ht="12.95" customHeight="1">
      <c r="A580" s="21" t="s">
        <v>6</v>
      </c>
      <c r="B580" s="140" t="s">
        <v>795</v>
      </c>
      <c r="C580" s="137">
        <v>2</v>
      </c>
      <c r="D580" s="69" t="s">
        <v>394</v>
      </c>
      <c r="E580" s="135">
        <v>105.55999999999999</v>
      </c>
      <c r="F580" s="132">
        <f t="shared" si="11"/>
        <v>211.11999999999998</v>
      </c>
    </row>
    <row r="581" spans="1:84" ht="12.95" customHeight="1">
      <c r="A581" s="21" t="s">
        <v>6</v>
      </c>
      <c r="B581" s="5"/>
      <c r="C581" s="133">
        <v>1</v>
      </c>
      <c r="D581" s="5" t="s">
        <v>9</v>
      </c>
      <c r="E581" s="129">
        <v>4000000</v>
      </c>
      <c r="F581" s="132">
        <f>+C581*E581</f>
        <v>4000000</v>
      </c>
    </row>
    <row r="582" spans="1:84" ht="12.95" customHeight="1">
      <c r="A582" s="21" t="s">
        <v>6</v>
      </c>
      <c r="B582" s="5" t="s">
        <v>796</v>
      </c>
      <c r="C582" s="133">
        <v>1</v>
      </c>
      <c r="D582" s="5" t="s">
        <v>9</v>
      </c>
      <c r="E582" s="130">
        <v>3040440</v>
      </c>
      <c r="F582" s="132">
        <f>+C582*E582</f>
        <v>3040440</v>
      </c>
    </row>
    <row r="583" spans="1:84" ht="12.95" customHeight="1">
      <c r="A583" s="21" t="s">
        <v>6</v>
      </c>
      <c r="B583" s="5" t="s">
        <v>536</v>
      </c>
      <c r="C583" s="133">
        <v>1</v>
      </c>
      <c r="D583" s="5" t="s">
        <v>9</v>
      </c>
      <c r="E583" s="16">
        <v>11000000</v>
      </c>
      <c r="F583" s="132">
        <f>C583*E583</f>
        <v>11000000</v>
      </c>
    </row>
    <row r="584" spans="1:84" ht="12.95" customHeight="1">
      <c r="A584" s="21" t="s">
        <v>6</v>
      </c>
      <c r="B584" s="5" t="s">
        <v>797</v>
      </c>
      <c r="C584" s="133">
        <v>1</v>
      </c>
      <c r="D584" s="5" t="s">
        <v>9</v>
      </c>
      <c r="E584" s="130">
        <v>11600000</v>
      </c>
      <c r="F584" s="132">
        <f t="shared" ref="F584:F587" si="12">+C584*E584</f>
        <v>11600000</v>
      </c>
    </row>
    <row r="585" spans="1:84" ht="15">
      <c r="A585" s="21" t="s">
        <v>6</v>
      </c>
      <c r="B585" s="114" t="s">
        <v>798</v>
      </c>
      <c r="C585" s="133">
        <v>1</v>
      </c>
      <c r="D585" s="5" t="s">
        <v>9</v>
      </c>
      <c r="E585" s="129">
        <v>700000</v>
      </c>
      <c r="F585" s="132">
        <f t="shared" si="12"/>
        <v>700000</v>
      </c>
    </row>
    <row r="586" spans="1:84" ht="12.95" customHeight="1">
      <c r="A586" s="21" t="s">
        <v>6</v>
      </c>
      <c r="B586" s="114" t="s">
        <v>798</v>
      </c>
      <c r="C586" s="133">
        <v>1</v>
      </c>
      <c r="D586" s="5" t="s">
        <v>9</v>
      </c>
      <c r="E586" s="129">
        <v>980000</v>
      </c>
      <c r="F586" s="132">
        <f t="shared" si="12"/>
        <v>980000</v>
      </c>
    </row>
    <row r="587" spans="1:84" ht="12.95" customHeight="1">
      <c r="A587" s="21" t="s">
        <v>6</v>
      </c>
      <c r="B587" s="114" t="s">
        <v>798</v>
      </c>
      <c r="C587" s="133">
        <v>1</v>
      </c>
      <c r="D587" s="5" t="s">
        <v>9</v>
      </c>
      <c r="E587" s="129">
        <v>1950000</v>
      </c>
      <c r="F587" s="132">
        <f t="shared" si="12"/>
        <v>1950000</v>
      </c>
    </row>
    <row r="588" spans="1:84" ht="12.95" customHeight="1">
      <c r="A588" s="21" t="s">
        <v>6</v>
      </c>
      <c r="B588" s="5" t="s">
        <v>569</v>
      </c>
      <c r="C588" s="133">
        <v>1</v>
      </c>
      <c r="D588" s="5" t="s">
        <v>9</v>
      </c>
      <c r="E588" s="16">
        <v>2808000</v>
      </c>
      <c r="F588" s="132">
        <f>C588*E588</f>
        <v>2808000</v>
      </c>
    </row>
    <row r="589" spans="1:84" ht="12.95" customHeight="1">
      <c r="A589" s="21" t="s">
        <v>6</v>
      </c>
      <c r="B589" s="5" t="s">
        <v>569</v>
      </c>
      <c r="C589" s="133">
        <v>1</v>
      </c>
      <c r="D589" s="5" t="s">
        <v>9</v>
      </c>
      <c r="E589" s="16">
        <v>2808000</v>
      </c>
      <c r="F589" s="132">
        <f>C589*E589</f>
        <v>2808000</v>
      </c>
    </row>
    <row r="590" spans="1:84" ht="12.95" customHeight="1">
      <c r="A590" s="21" t="s">
        <v>596</v>
      </c>
      <c r="B590" s="144" t="s">
        <v>799</v>
      </c>
      <c r="C590" s="133">
        <v>1</v>
      </c>
      <c r="D590" s="5" t="s">
        <v>9</v>
      </c>
      <c r="E590" s="129">
        <v>4700000</v>
      </c>
      <c r="F590" s="132">
        <f t="shared" ref="F590:F592" si="13">+C590*E590</f>
        <v>4700000</v>
      </c>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5"/>
      <c r="AL590" s="145"/>
      <c r="AM590" s="145"/>
      <c r="AN590" s="145"/>
      <c r="AO590" s="145"/>
      <c r="AP590" s="145"/>
      <c r="AQ590" s="145"/>
      <c r="AR590" s="145"/>
      <c r="AS590" s="145"/>
      <c r="AT590" s="145"/>
      <c r="AU590" s="145"/>
      <c r="AV590" s="145"/>
      <c r="AW590" s="145"/>
      <c r="AX590" s="145"/>
      <c r="AY590" s="145"/>
      <c r="AZ590" s="145"/>
      <c r="BA590" s="145"/>
      <c r="BB590" s="145"/>
      <c r="BC590" s="145"/>
      <c r="BD590" s="145"/>
      <c r="BE590" s="145"/>
      <c r="BF590" s="145"/>
      <c r="BG590" s="145"/>
      <c r="BH590" s="145"/>
      <c r="BI590" s="145"/>
      <c r="BJ590" s="145"/>
      <c r="BK590" s="145"/>
      <c r="BL590" s="145"/>
      <c r="BM590" s="145"/>
      <c r="BN590" s="145"/>
      <c r="BO590" s="145"/>
      <c r="BP590" s="145"/>
      <c r="BQ590" s="145"/>
      <c r="BR590" s="145"/>
      <c r="BS590" s="145"/>
      <c r="BT590" s="145"/>
      <c r="BU590" s="145"/>
      <c r="BV590" s="145"/>
      <c r="BW590" s="145"/>
      <c r="BX590" s="145"/>
      <c r="BY590" s="145"/>
      <c r="BZ590" s="145"/>
      <c r="CA590" s="145"/>
      <c r="CB590" s="145"/>
      <c r="CC590" s="145"/>
      <c r="CD590" s="145"/>
      <c r="CE590" s="145"/>
      <c r="CF590" s="145"/>
    </row>
    <row r="591" spans="1:84" ht="12.95" customHeight="1">
      <c r="A591" s="21" t="s">
        <v>6</v>
      </c>
      <c r="B591" s="144" t="s">
        <v>800</v>
      </c>
      <c r="C591" s="133">
        <v>1</v>
      </c>
      <c r="D591" s="5" t="s">
        <v>9</v>
      </c>
      <c r="E591" s="129">
        <v>695000</v>
      </c>
      <c r="F591" s="132">
        <f t="shared" si="13"/>
        <v>695000</v>
      </c>
      <c r="G591" s="145"/>
      <c r="H591" s="145"/>
      <c r="I591" s="145"/>
      <c r="J591" s="145"/>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5"/>
      <c r="AL591" s="145"/>
      <c r="AM591" s="145"/>
      <c r="AN591" s="145"/>
      <c r="AO591" s="145"/>
      <c r="AP591" s="145"/>
      <c r="AQ591" s="145"/>
      <c r="AR591" s="145"/>
      <c r="AS591" s="145"/>
      <c r="AT591" s="145"/>
      <c r="AU591" s="145"/>
      <c r="AV591" s="145"/>
      <c r="AW591" s="145"/>
      <c r="AX591" s="145"/>
      <c r="AY591" s="145"/>
      <c r="AZ591" s="145"/>
      <c r="BA591" s="145"/>
      <c r="BB591" s="145"/>
      <c r="BC591" s="145"/>
      <c r="BD591" s="145"/>
      <c r="BE591" s="145"/>
      <c r="BF591" s="145"/>
      <c r="BG591" s="145"/>
      <c r="BH591" s="145"/>
      <c r="BI591" s="145"/>
      <c r="BJ591" s="145"/>
      <c r="BK591" s="145"/>
      <c r="BL591" s="145"/>
      <c r="BM591" s="145"/>
      <c r="BN591" s="145"/>
      <c r="BO591" s="145"/>
      <c r="BP591" s="145"/>
      <c r="BQ591" s="145"/>
      <c r="BR591" s="145"/>
      <c r="BS591" s="145"/>
      <c r="BT591" s="145"/>
      <c r="BU591" s="145"/>
      <c r="BV591" s="145"/>
      <c r="BW591" s="145"/>
      <c r="BX591" s="145"/>
      <c r="BY591" s="145"/>
      <c r="BZ591" s="145"/>
      <c r="CA591" s="145"/>
      <c r="CB591" s="145"/>
      <c r="CC591" s="145"/>
      <c r="CD591" s="145"/>
      <c r="CE591" s="145"/>
      <c r="CF591" s="145"/>
    </row>
    <row r="592" spans="1:84" ht="12.95" customHeight="1">
      <c r="A592" s="21" t="s">
        <v>596</v>
      </c>
      <c r="B592" s="144" t="s">
        <v>801</v>
      </c>
      <c r="C592" s="133">
        <v>1</v>
      </c>
      <c r="D592" s="5" t="s">
        <v>9</v>
      </c>
      <c r="E592" s="129">
        <v>4950000</v>
      </c>
      <c r="F592" s="132">
        <f t="shared" si="13"/>
        <v>4950000</v>
      </c>
      <c r="G592" s="145"/>
      <c r="H592" s="145"/>
      <c r="I592" s="145"/>
      <c r="J592" s="145"/>
      <c r="K592" s="145"/>
      <c r="L592" s="145"/>
      <c r="M592" s="145"/>
      <c r="N592" s="145"/>
      <c r="O592" s="145"/>
      <c r="P592" s="145"/>
      <c r="Q592" s="145"/>
      <c r="R592" s="145"/>
      <c r="S592" s="145"/>
      <c r="T592" s="145"/>
      <c r="U592" s="145"/>
      <c r="V592" s="145"/>
      <c r="W592" s="145"/>
      <c r="X592" s="145"/>
      <c r="Y592" s="145"/>
      <c r="Z592" s="145"/>
      <c r="AA592" s="145"/>
      <c r="AB592" s="145"/>
      <c r="AC592" s="145"/>
      <c r="AD592" s="145"/>
      <c r="AE592" s="145"/>
      <c r="AF592" s="145"/>
      <c r="AG592" s="145"/>
      <c r="AH592" s="145"/>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c r="BI592" s="145"/>
      <c r="BJ592" s="145"/>
      <c r="BK592" s="145"/>
      <c r="BL592" s="145"/>
      <c r="BM592" s="145"/>
      <c r="BN592" s="145"/>
      <c r="BO592" s="145"/>
      <c r="BP592" s="145"/>
      <c r="BQ592" s="145"/>
      <c r="BR592" s="145"/>
      <c r="BS592" s="145"/>
      <c r="BT592" s="145"/>
      <c r="BU592" s="145"/>
      <c r="BV592" s="145"/>
      <c r="BW592" s="145"/>
      <c r="BX592" s="145"/>
      <c r="BY592" s="145"/>
      <c r="BZ592" s="145"/>
      <c r="CA592" s="145"/>
      <c r="CB592" s="145"/>
      <c r="CC592" s="145"/>
      <c r="CD592" s="145"/>
      <c r="CE592" s="145"/>
      <c r="CF592" s="145"/>
    </row>
    <row r="593" spans="2:84" ht="12.95" customHeight="1">
      <c r="B593" s="145"/>
      <c r="C593" s="145"/>
      <c r="D593" s="145"/>
      <c r="E593" s="146"/>
      <c r="F593" s="146"/>
      <c r="G593" s="145"/>
      <c r="H593" s="145"/>
      <c r="I593" s="145"/>
      <c r="J593" s="145"/>
      <c r="K593" s="145"/>
      <c r="L593" s="145"/>
      <c r="M593" s="145"/>
      <c r="N593" s="145"/>
      <c r="O593" s="145"/>
      <c r="P593" s="145"/>
      <c r="Q593" s="145"/>
      <c r="R593" s="145"/>
      <c r="S593" s="145"/>
      <c r="T593" s="145"/>
      <c r="U593" s="145"/>
      <c r="V593" s="145"/>
      <c r="W593" s="145"/>
      <c r="X593" s="145"/>
      <c r="Y593" s="145"/>
      <c r="Z593" s="145"/>
      <c r="AA593" s="145"/>
      <c r="AB593" s="145"/>
      <c r="AC593" s="145"/>
      <c r="AD593" s="145"/>
      <c r="AE593" s="145"/>
      <c r="AF593" s="145"/>
      <c r="AG593" s="145"/>
      <c r="AH593" s="145"/>
      <c r="AI593" s="145"/>
      <c r="AJ593" s="145"/>
      <c r="AK593" s="145"/>
      <c r="AL593" s="145"/>
      <c r="AM593" s="145"/>
      <c r="AN593" s="145"/>
      <c r="AO593" s="145"/>
      <c r="AP593" s="145"/>
      <c r="AQ593" s="145"/>
      <c r="AR593" s="145"/>
      <c r="AS593" s="145"/>
      <c r="AT593" s="145"/>
      <c r="AU593" s="145"/>
      <c r="AV593" s="145"/>
      <c r="AW593" s="145"/>
      <c r="AX593" s="145"/>
      <c r="AY593" s="145"/>
      <c r="AZ593" s="145"/>
      <c r="BA593" s="145"/>
      <c r="BB593" s="145"/>
      <c r="BC593" s="145"/>
      <c r="BD593" s="145"/>
      <c r="BE593" s="145"/>
      <c r="BF593" s="145"/>
      <c r="BG593" s="145"/>
      <c r="BH593" s="145"/>
      <c r="BI593" s="145"/>
      <c r="BJ593" s="145"/>
      <c r="BK593" s="145"/>
      <c r="BL593" s="145"/>
      <c r="BM593" s="145"/>
      <c r="BN593" s="145"/>
      <c r="BO593" s="145"/>
      <c r="BP593" s="145"/>
      <c r="BQ593" s="145"/>
      <c r="BR593" s="145"/>
      <c r="BS593" s="145"/>
      <c r="BT593" s="145"/>
      <c r="BU593" s="145"/>
      <c r="BV593" s="145"/>
      <c r="BW593" s="145"/>
      <c r="BX593" s="145"/>
      <c r="BY593" s="145"/>
      <c r="BZ593" s="145"/>
      <c r="CA593" s="145"/>
      <c r="CB593" s="145"/>
      <c r="CC593" s="145"/>
      <c r="CD593" s="145"/>
      <c r="CE593" s="145"/>
      <c r="CF593" s="145"/>
    </row>
    <row r="594" spans="2:84" ht="12.95" customHeight="1">
      <c r="B594" s="145"/>
      <c r="C594" s="145"/>
      <c r="D594" s="145"/>
      <c r="E594" s="146"/>
      <c r="F594" s="146"/>
      <c r="G594" s="145"/>
      <c r="H594" s="145"/>
      <c r="I594" s="145"/>
      <c r="J594" s="145"/>
      <c r="K594" s="145"/>
      <c r="L594" s="145"/>
      <c r="M594" s="145"/>
      <c r="N594" s="145"/>
      <c r="O594" s="145"/>
      <c r="P594" s="145"/>
      <c r="Q594" s="145"/>
      <c r="R594" s="145"/>
      <c r="S594" s="145"/>
      <c r="T594" s="145"/>
      <c r="U594" s="145"/>
      <c r="V594" s="145"/>
      <c r="W594" s="145"/>
      <c r="X594" s="145"/>
      <c r="Y594" s="145"/>
      <c r="Z594" s="145"/>
      <c r="AA594" s="145"/>
      <c r="AB594" s="145"/>
      <c r="AC594" s="145"/>
      <c r="AD594" s="145"/>
      <c r="AE594" s="145"/>
      <c r="AF594" s="145"/>
      <c r="AG594" s="145"/>
      <c r="AH594" s="145"/>
      <c r="AI594" s="145"/>
      <c r="AJ594" s="145"/>
      <c r="AK594" s="145"/>
      <c r="AL594" s="145"/>
      <c r="AM594" s="145"/>
      <c r="AN594" s="145"/>
      <c r="AO594" s="145"/>
      <c r="AP594" s="145"/>
      <c r="AQ594" s="145"/>
      <c r="AR594" s="145"/>
      <c r="AS594" s="145"/>
      <c r="AT594" s="145"/>
      <c r="AU594" s="145"/>
      <c r="AV594" s="145"/>
      <c r="AW594" s="145"/>
      <c r="AX594" s="145"/>
      <c r="AY594" s="145"/>
      <c r="AZ594" s="145"/>
      <c r="BA594" s="145"/>
      <c r="BB594" s="145"/>
      <c r="BC594" s="145"/>
      <c r="BD594" s="145"/>
      <c r="BE594" s="145"/>
      <c r="BF594" s="145"/>
      <c r="BG594" s="145"/>
      <c r="BH594" s="145"/>
      <c r="BI594" s="145"/>
      <c r="BJ594" s="145"/>
      <c r="BK594" s="145"/>
      <c r="BL594" s="145"/>
      <c r="BM594" s="145"/>
      <c r="BN594" s="145"/>
      <c r="BO594" s="145"/>
      <c r="BP594" s="145"/>
      <c r="BQ594" s="145"/>
      <c r="BR594" s="145"/>
      <c r="BS594" s="145"/>
      <c r="BT594" s="145"/>
      <c r="BU594" s="145"/>
      <c r="BV594" s="145"/>
      <c r="BW594" s="145"/>
      <c r="BX594" s="145"/>
      <c r="BY594" s="145"/>
      <c r="BZ594" s="145"/>
      <c r="CA594" s="145"/>
      <c r="CB594" s="145"/>
      <c r="CC594" s="145"/>
      <c r="CD594" s="145"/>
      <c r="CE594" s="145"/>
      <c r="CF594" s="145"/>
    </row>
    <row r="595" spans="2:84" ht="12.95" customHeight="1">
      <c r="B595" s="145"/>
      <c r="C595" s="145"/>
      <c r="D595" s="145"/>
      <c r="E595" s="146"/>
      <c r="F595" s="146"/>
      <c r="G595" s="145"/>
      <c r="H595" s="145"/>
      <c r="I595" s="145"/>
      <c r="J595" s="145"/>
      <c r="K595" s="145"/>
      <c r="L595" s="145"/>
      <c r="M595" s="145"/>
      <c r="N595" s="145"/>
      <c r="O595" s="145"/>
      <c r="P595" s="145"/>
      <c r="Q595" s="145"/>
      <c r="R595" s="145"/>
      <c r="S595" s="145"/>
      <c r="T595" s="145"/>
      <c r="U595" s="145"/>
      <c r="V595" s="145"/>
      <c r="W595" s="145"/>
      <c r="X595" s="145"/>
      <c r="Y595" s="145"/>
      <c r="Z595" s="145"/>
      <c r="AA595" s="145"/>
      <c r="AB595" s="145"/>
      <c r="AC595" s="145"/>
      <c r="AD595" s="145"/>
      <c r="AE595" s="145"/>
      <c r="AF595" s="145"/>
      <c r="AG595" s="145"/>
      <c r="AH595" s="145"/>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145"/>
      <c r="BH595" s="145"/>
      <c r="BI595" s="145"/>
      <c r="BJ595" s="145"/>
      <c r="BK595" s="145"/>
      <c r="BL595" s="145"/>
      <c r="BM595" s="145"/>
      <c r="BN595" s="145"/>
      <c r="BO595" s="145"/>
      <c r="BP595" s="145"/>
      <c r="BQ595" s="145"/>
      <c r="BR595" s="145"/>
      <c r="BS595" s="145"/>
      <c r="BT595" s="145"/>
      <c r="BU595" s="145"/>
      <c r="BV595" s="145"/>
      <c r="BW595" s="145"/>
      <c r="BX595" s="145"/>
      <c r="BY595" s="145"/>
      <c r="BZ595" s="145"/>
      <c r="CA595" s="145"/>
      <c r="CB595" s="145"/>
      <c r="CC595" s="145"/>
      <c r="CD595" s="145"/>
      <c r="CE595" s="145"/>
      <c r="CF595" s="145"/>
    </row>
    <row r="596" spans="2:84" ht="12.95" customHeight="1">
      <c r="B596" s="145"/>
      <c r="C596" s="145"/>
      <c r="D596" s="145"/>
      <c r="E596" s="146"/>
      <c r="F596" s="146"/>
      <c r="G596" s="145"/>
      <c r="H596" s="145"/>
      <c r="I596" s="145"/>
      <c r="J596" s="145"/>
      <c r="K596" s="145"/>
      <c r="L596" s="145"/>
      <c r="M596" s="145"/>
      <c r="N596" s="145"/>
      <c r="O596" s="145"/>
      <c r="P596" s="145"/>
      <c r="Q596" s="145"/>
      <c r="R596" s="145"/>
      <c r="S596" s="145"/>
      <c r="T596" s="145"/>
      <c r="U596" s="145"/>
      <c r="V596" s="145"/>
      <c r="W596" s="145"/>
      <c r="X596" s="145"/>
      <c r="Y596" s="145"/>
      <c r="Z596" s="145"/>
      <c r="AA596" s="145"/>
      <c r="AB596" s="145"/>
      <c r="AC596" s="145"/>
      <c r="AD596" s="145"/>
      <c r="AE596" s="145"/>
      <c r="AF596" s="145"/>
      <c r="AG596" s="145"/>
      <c r="AH596" s="145"/>
      <c r="AI596" s="145"/>
      <c r="AJ596" s="145"/>
      <c r="AK596" s="145"/>
      <c r="AL596" s="145"/>
      <c r="AM596" s="145"/>
      <c r="AN596" s="145"/>
      <c r="AO596" s="145"/>
      <c r="AP596" s="145"/>
      <c r="AQ596" s="145"/>
      <c r="AR596" s="145"/>
      <c r="AS596" s="145"/>
      <c r="AT596" s="145"/>
      <c r="AU596" s="145"/>
      <c r="AV596" s="145"/>
      <c r="AW596" s="145"/>
      <c r="AX596" s="145"/>
      <c r="AY596" s="145"/>
      <c r="AZ596" s="145"/>
      <c r="BA596" s="145"/>
      <c r="BB596" s="145"/>
      <c r="BC596" s="145"/>
      <c r="BD596" s="145"/>
      <c r="BE596" s="145"/>
      <c r="BF596" s="145"/>
      <c r="BG596" s="145"/>
      <c r="BH596" s="145"/>
      <c r="BI596" s="145"/>
      <c r="BJ596" s="145"/>
      <c r="BK596" s="145"/>
      <c r="BL596" s="145"/>
      <c r="BM596" s="145"/>
      <c r="BN596" s="145"/>
      <c r="BO596" s="145"/>
      <c r="BP596" s="145"/>
      <c r="BQ596" s="145"/>
      <c r="BR596" s="145"/>
      <c r="BS596" s="145"/>
      <c r="BT596" s="145"/>
      <c r="BU596" s="145"/>
      <c r="BV596" s="145"/>
      <c r="BW596" s="145"/>
      <c r="BX596" s="145"/>
      <c r="BY596" s="145"/>
      <c r="BZ596" s="145"/>
      <c r="CA596" s="145"/>
      <c r="CB596" s="145"/>
      <c r="CC596" s="145"/>
      <c r="CD596" s="145"/>
      <c r="CE596" s="145"/>
      <c r="CF596" s="145"/>
    </row>
    <row r="597" spans="2:84" ht="12.95" customHeight="1">
      <c r="B597" s="145"/>
      <c r="C597" s="145"/>
      <c r="D597" s="145"/>
      <c r="E597" s="146"/>
      <c r="F597" s="146"/>
      <c r="G597" s="145"/>
      <c r="H597" s="145"/>
      <c r="I597" s="145"/>
      <c r="J597" s="145"/>
      <c r="K597" s="145"/>
      <c r="L597" s="145"/>
      <c r="M597" s="145"/>
      <c r="N597" s="145"/>
      <c r="O597" s="145"/>
      <c r="P597" s="145"/>
      <c r="Q597" s="145"/>
      <c r="R597" s="145"/>
      <c r="S597" s="145"/>
      <c r="T597" s="145"/>
      <c r="U597" s="145"/>
      <c r="V597" s="145"/>
      <c r="W597" s="145"/>
      <c r="X597" s="145"/>
      <c r="Y597" s="145"/>
      <c r="Z597" s="145"/>
      <c r="AA597" s="145"/>
      <c r="AB597" s="145"/>
      <c r="AC597" s="145"/>
      <c r="AD597" s="145"/>
      <c r="AE597" s="145"/>
      <c r="AF597" s="145"/>
      <c r="AG597" s="145"/>
      <c r="AH597" s="145"/>
      <c r="AI597" s="145"/>
      <c r="AJ597" s="145"/>
      <c r="AK597" s="145"/>
      <c r="AL597" s="145"/>
      <c r="AM597" s="145"/>
      <c r="AN597" s="145"/>
      <c r="AO597" s="145"/>
      <c r="AP597" s="145"/>
      <c r="AQ597" s="145"/>
      <c r="AR597" s="145"/>
      <c r="AS597" s="145"/>
      <c r="AT597" s="145"/>
      <c r="AU597" s="145"/>
      <c r="AV597" s="145"/>
      <c r="AW597" s="145"/>
      <c r="AX597" s="145"/>
      <c r="AY597" s="145"/>
      <c r="AZ597" s="145"/>
      <c r="BA597" s="145"/>
      <c r="BB597" s="145"/>
      <c r="BC597" s="145"/>
      <c r="BD597" s="145"/>
      <c r="BE597" s="145"/>
      <c r="BF597" s="145"/>
      <c r="BG597" s="145"/>
      <c r="BH597" s="145"/>
      <c r="BI597" s="145"/>
      <c r="BJ597" s="145"/>
      <c r="BK597" s="145"/>
      <c r="BL597" s="145"/>
      <c r="BM597" s="145"/>
      <c r="BN597" s="145"/>
      <c r="BO597" s="145"/>
      <c r="BP597" s="145"/>
      <c r="BQ597" s="145"/>
      <c r="BR597" s="145"/>
      <c r="BS597" s="145"/>
      <c r="BT597" s="145"/>
      <c r="BU597" s="145"/>
      <c r="BV597" s="145"/>
      <c r="BW597" s="145"/>
      <c r="BX597" s="145"/>
      <c r="BY597" s="145"/>
      <c r="BZ597" s="145"/>
      <c r="CA597" s="145"/>
      <c r="CB597" s="145"/>
      <c r="CC597" s="145"/>
      <c r="CD597" s="145"/>
      <c r="CE597" s="145"/>
      <c r="CF597" s="145"/>
    </row>
    <row r="598" spans="2:84" ht="12.95" customHeight="1">
      <c r="B598" s="145"/>
      <c r="C598" s="145"/>
      <c r="D598" s="145"/>
      <c r="E598" s="146"/>
      <c r="F598" s="146"/>
      <c r="G598" s="145"/>
      <c r="H598" s="145"/>
      <c r="I598" s="145"/>
      <c r="J598" s="145"/>
      <c r="K598" s="145"/>
      <c r="L598" s="145"/>
      <c r="M598" s="145"/>
      <c r="N598" s="145"/>
      <c r="O598" s="145"/>
      <c r="P598" s="145"/>
      <c r="Q598" s="145"/>
      <c r="R598" s="145"/>
      <c r="S598" s="145"/>
      <c r="T598" s="145"/>
      <c r="U598" s="145"/>
      <c r="V598" s="145"/>
      <c r="W598" s="145"/>
      <c r="X598" s="145"/>
      <c r="Y598" s="145"/>
      <c r="Z598" s="145"/>
      <c r="AA598" s="145"/>
      <c r="AB598" s="145"/>
      <c r="AC598" s="145"/>
      <c r="AD598" s="145"/>
      <c r="AE598" s="145"/>
      <c r="AF598" s="145"/>
      <c r="AG598" s="145"/>
      <c r="AH598" s="145"/>
      <c r="AI598" s="145"/>
      <c r="AJ598" s="145"/>
      <c r="AK598" s="145"/>
      <c r="AL598" s="145"/>
      <c r="AM598" s="145"/>
      <c r="AN598" s="145"/>
      <c r="AO598" s="145"/>
      <c r="AP598" s="145"/>
      <c r="AQ598" s="145"/>
      <c r="AR598" s="145"/>
      <c r="AS598" s="145"/>
      <c r="AT598" s="145"/>
      <c r="AU598" s="145"/>
      <c r="AV598" s="145"/>
      <c r="AW598" s="145"/>
      <c r="AX598" s="145"/>
      <c r="AY598" s="145"/>
      <c r="AZ598" s="145"/>
      <c r="BA598" s="145"/>
      <c r="BB598" s="145"/>
      <c r="BC598" s="145"/>
      <c r="BD598" s="145"/>
      <c r="BE598" s="145"/>
      <c r="BF598" s="145"/>
      <c r="BG598" s="145"/>
      <c r="BH598" s="145"/>
      <c r="BI598" s="145"/>
      <c r="BJ598" s="145"/>
      <c r="BK598" s="145"/>
      <c r="BL598" s="145"/>
      <c r="BM598" s="145"/>
      <c r="BN598" s="145"/>
      <c r="BO598" s="145"/>
      <c r="BP598" s="145"/>
      <c r="BQ598" s="145"/>
      <c r="BR598" s="145"/>
      <c r="BS598" s="145"/>
      <c r="BT598" s="145"/>
      <c r="BU598" s="145"/>
      <c r="BV598" s="145"/>
      <c r="BW598" s="145"/>
      <c r="BX598" s="145"/>
      <c r="BY598" s="145"/>
      <c r="BZ598" s="145"/>
      <c r="CA598" s="145"/>
      <c r="CB598" s="145"/>
      <c r="CC598" s="145"/>
      <c r="CD598" s="145"/>
      <c r="CE598" s="145"/>
      <c r="CF598" s="145"/>
    </row>
    <row r="599" spans="2:84" ht="12.95" customHeight="1">
      <c r="B599" s="145"/>
      <c r="C599" s="145"/>
      <c r="D599" s="145"/>
      <c r="E599" s="146"/>
      <c r="F599" s="146"/>
      <c r="G599" s="145"/>
      <c r="H599" s="145"/>
      <c r="I599" s="145"/>
      <c r="J599" s="145"/>
      <c r="K599" s="145"/>
      <c r="L599" s="145"/>
      <c r="M599" s="145"/>
      <c r="N599" s="145"/>
      <c r="O599" s="145"/>
      <c r="P599" s="145"/>
      <c r="Q599" s="145"/>
      <c r="R599" s="145"/>
      <c r="S599" s="145"/>
      <c r="T599" s="145"/>
      <c r="U599" s="145"/>
      <c r="V599" s="145"/>
      <c r="W599" s="145"/>
      <c r="X599" s="145"/>
      <c r="Y599" s="145"/>
      <c r="Z599" s="145"/>
      <c r="AA599" s="145"/>
      <c r="AB599" s="145"/>
      <c r="AC599" s="145"/>
      <c r="AD599" s="145"/>
      <c r="AE599" s="145"/>
      <c r="AF599" s="145"/>
      <c r="AG599" s="145"/>
      <c r="AH599" s="145"/>
      <c r="AI599" s="145"/>
      <c r="AJ599" s="145"/>
      <c r="AK599" s="145"/>
      <c r="AL599" s="145"/>
      <c r="AM599" s="145"/>
      <c r="AN599" s="145"/>
      <c r="AO599" s="145"/>
      <c r="AP599" s="145"/>
      <c r="AQ599" s="145"/>
      <c r="AR599" s="145"/>
      <c r="AS599" s="145"/>
      <c r="AT599" s="145"/>
      <c r="AU599" s="145"/>
      <c r="AV599" s="145"/>
      <c r="AW599" s="145"/>
      <c r="AX599" s="145"/>
      <c r="AY599" s="145"/>
      <c r="AZ599" s="145"/>
      <c r="BA599" s="145"/>
      <c r="BB599" s="145"/>
      <c r="BC599" s="145"/>
      <c r="BD599" s="145"/>
      <c r="BE599" s="145"/>
      <c r="BF599" s="145"/>
      <c r="BG599" s="145"/>
      <c r="BH599" s="145"/>
      <c r="BI599" s="145"/>
      <c r="BJ599" s="145"/>
      <c r="BK599" s="145"/>
      <c r="BL599" s="145"/>
      <c r="BM599" s="145"/>
      <c r="BN599" s="145"/>
      <c r="BO599" s="145"/>
      <c r="BP599" s="145"/>
      <c r="BQ599" s="145"/>
      <c r="BR599" s="145"/>
      <c r="BS599" s="145"/>
      <c r="BT599" s="145"/>
      <c r="BU599" s="145"/>
      <c r="BV599" s="145"/>
      <c r="BW599" s="145"/>
      <c r="BX599" s="145"/>
      <c r="BY599" s="145"/>
      <c r="BZ599" s="145"/>
      <c r="CA599" s="145"/>
      <c r="CB599" s="145"/>
      <c r="CC599" s="145"/>
      <c r="CD599" s="145"/>
      <c r="CE599" s="145"/>
      <c r="CF599" s="145"/>
    </row>
    <row r="600" spans="2:84" ht="12.95" customHeight="1">
      <c r="B600" s="145"/>
      <c r="C600" s="145"/>
      <c r="D600" s="145"/>
      <c r="E600" s="146"/>
      <c r="F600" s="146"/>
      <c r="G600" s="145"/>
      <c r="H600" s="145"/>
      <c r="I600" s="145"/>
      <c r="J600" s="145"/>
      <c r="K600" s="145"/>
      <c r="L600" s="145"/>
      <c r="M600" s="145"/>
      <c r="N600" s="145"/>
      <c r="O600" s="145"/>
      <c r="P600" s="145"/>
      <c r="Q600" s="145"/>
      <c r="R600" s="145"/>
      <c r="S600" s="145"/>
      <c r="T600" s="145"/>
      <c r="U600" s="145"/>
      <c r="V600" s="145"/>
      <c r="W600" s="145"/>
      <c r="X600" s="145"/>
      <c r="Y600" s="145"/>
      <c r="Z600" s="145"/>
      <c r="AA600" s="145"/>
      <c r="AB600" s="145"/>
      <c r="AC600" s="145"/>
      <c r="AD600" s="145"/>
      <c r="AE600" s="145"/>
      <c r="AF600" s="145"/>
      <c r="AG600" s="145"/>
      <c r="AH600" s="145"/>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45"/>
      <c r="BE600" s="145"/>
      <c r="BF600" s="145"/>
      <c r="BG600" s="145"/>
      <c r="BH600" s="145"/>
      <c r="BI600" s="145"/>
      <c r="BJ600" s="145"/>
      <c r="BK600" s="145"/>
      <c r="BL600" s="145"/>
      <c r="BM600" s="145"/>
      <c r="BN600" s="145"/>
      <c r="BO600" s="145"/>
      <c r="BP600" s="145"/>
      <c r="BQ600" s="145"/>
      <c r="BR600" s="145"/>
      <c r="BS600" s="145"/>
      <c r="BT600" s="145"/>
      <c r="BU600" s="145"/>
      <c r="BV600" s="145"/>
      <c r="BW600" s="145"/>
      <c r="BX600" s="145"/>
      <c r="BY600" s="145"/>
      <c r="BZ600" s="145"/>
      <c r="CA600" s="145"/>
      <c r="CB600" s="145"/>
      <c r="CC600" s="145"/>
      <c r="CD600" s="145"/>
      <c r="CE600" s="145"/>
      <c r="CF600" s="145"/>
    </row>
    <row r="601" spans="2:84" ht="12.95" customHeight="1">
      <c r="B601" s="145"/>
      <c r="C601" s="145"/>
      <c r="D601" s="145"/>
      <c r="E601" s="146"/>
      <c r="F601" s="146"/>
      <c r="G601" s="145"/>
      <c r="H601" s="145"/>
      <c r="I601" s="145"/>
      <c r="J601" s="145"/>
      <c r="K601" s="145"/>
      <c r="L601" s="145"/>
      <c r="M601" s="145"/>
      <c r="N601" s="145"/>
      <c r="O601" s="145"/>
      <c r="P601" s="145"/>
      <c r="Q601" s="145"/>
      <c r="R601" s="145"/>
      <c r="S601" s="145"/>
      <c r="T601" s="145"/>
      <c r="U601" s="145"/>
      <c r="V601" s="145"/>
      <c r="W601" s="145"/>
      <c r="X601" s="145"/>
      <c r="Y601" s="145"/>
      <c r="Z601" s="145"/>
      <c r="AA601" s="145"/>
      <c r="AB601" s="145"/>
      <c r="AC601" s="145"/>
      <c r="AD601" s="145"/>
      <c r="AE601" s="145"/>
      <c r="AF601" s="145"/>
      <c r="AG601" s="145"/>
      <c r="AH601" s="145"/>
      <c r="AI601" s="145"/>
      <c r="AJ601" s="145"/>
      <c r="AK601" s="145"/>
      <c r="AL601" s="145"/>
      <c r="AM601" s="145"/>
      <c r="AN601" s="145"/>
      <c r="AO601" s="145"/>
      <c r="AP601" s="145"/>
      <c r="AQ601" s="145"/>
      <c r="AR601" s="145"/>
      <c r="AS601" s="145"/>
      <c r="AT601" s="145"/>
      <c r="AU601" s="145"/>
      <c r="AV601" s="145"/>
      <c r="AW601" s="145"/>
      <c r="AX601" s="145"/>
      <c r="AY601" s="145"/>
      <c r="AZ601" s="145"/>
      <c r="BA601" s="145"/>
      <c r="BB601" s="145"/>
      <c r="BC601" s="145"/>
      <c r="BD601" s="145"/>
      <c r="BE601" s="145"/>
      <c r="BF601" s="145"/>
      <c r="BG601" s="145"/>
      <c r="BH601" s="145"/>
      <c r="BI601" s="145"/>
      <c r="BJ601" s="145"/>
      <c r="BK601" s="145"/>
      <c r="BL601" s="145"/>
      <c r="BM601" s="145"/>
      <c r="BN601" s="145"/>
      <c r="BO601" s="145"/>
      <c r="BP601" s="145"/>
      <c r="BQ601" s="145"/>
      <c r="BR601" s="145"/>
      <c r="BS601" s="145"/>
      <c r="BT601" s="145"/>
      <c r="BU601" s="145"/>
      <c r="BV601" s="145"/>
      <c r="BW601" s="145"/>
      <c r="BX601" s="145"/>
      <c r="BY601" s="145"/>
      <c r="BZ601" s="145"/>
      <c r="CA601" s="145"/>
      <c r="CB601" s="145"/>
      <c r="CC601" s="145"/>
      <c r="CD601" s="145"/>
      <c r="CE601" s="145"/>
      <c r="CF601" s="145"/>
    </row>
    <row r="602" spans="2:84" ht="12.95" customHeight="1">
      <c r="B602" s="145"/>
      <c r="C602" s="145"/>
      <c r="D602" s="145"/>
      <c r="E602" s="146"/>
      <c r="F602" s="146"/>
      <c r="G602" s="145"/>
      <c r="H602" s="145"/>
      <c r="I602" s="145"/>
      <c r="J602" s="145"/>
      <c r="K602" s="145"/>
      <c r="L602" s="145"/>
      <c r="M602" s="145"/>
      <c r="N602" s="145"/>
      <c r="O602" s="145"/>
      <c r="P602" s="145"/>
      <c r="Q602" s="145"/>
      <c r="R602" s="145"/>
      <c r="S602" s="145"/>
      <c r="T602" s="145"/>
      <c r="U602" s="145"/>
      <c r="V602" s="145"/>
      <c r="W602" s="145"/>
      <c r="X602" s="145"/>
      <c r="Y602" s="145"/>
      <c r="Z602" s="145"/>
      <c r="AA602" s="145"/>
      <c r="AB602" s="145"/>
      <c r="AC602" s="145"/>
      <c r="AD602" s="145"/>
      <c r="AE602" s="145"/>
      <c r="AF602" s="145"/>
      <c r="AG602" s="145"/>
      <c r="AH602" s="145"/>
      <c r="AI602" s="145"/>
      <c r="AJ602" s="145"/>
      <c r="AK602" s="145"/>
      <c r="AL602" s="145"/>
      <c r="AM602" s="145"/>
      <c r="AN602" s="145"/>
      <c r="AO602" s="145"/>
      <c r="AP602" s="145"/>
      <c r="AQ602" s="145"/>
      <c r="AR602" s="145"/>
      <c r="AS602" s="145"/>
      <c r="AT602" s="145"/>
      <c r="AU602" s="145"/>
      <c r="AV602" s="145"/>
      <c r="AW602" s="145"/>
      <c r="AX602" s="145"/>
      <c r="AY602" s="145"/>
      <c r="AZ602" s="145"/>
      <c r="BA602" s="145"/>
      <c r="BB602" s="145"/>
      <c r="BC602" s="145"/>
      <c r="BD602" s="145"/>
      <c r="BE602" s="145"/>
      <c r="BF602" s="145"/>
      <c r="BG602" s="145"/>
      <c r="BH602" s="145"/>
      <c r="BI602" s="145"/>
      <c r="BJ602" s="145"/>
      <c r="BK602" s="145"/>
      <c r="BL602" s="145"/>
      <c r="BM602" s="145"/>
      <c r="BN602" s="145"/>
      <c r="BO602" s="145"/>
      <c r="BP602" s="145"/>
      <c r="BQ602" s="145"/>
      <c r="BR602" s="145"/>
      <c r="BS602" s="145"/>
      <c r="BT602" s="145"/>
      <c r="BU602" s="145"/>
      <c r="BV602" s="145"/>
      <c r="BW602" s="145"/>
      <c r="BX602" s="145"/>
      <c r="BY602" s="145"/>
      <c r="BZ602" s="145"/>
      <c r="CA602" s="145"/>
      <c r="CB602" s="145"/>
      <c r="CC602" s="145"/>
      <c r="CD602" s="145"/>
      <c r="CE602" s="145"/>
      <c r="CF602" s="145"/>
    </row>
    <row r="603" spans="2:84" ht="12.95" customHeight="1">
      <c r="B603" s="145"/>
      <c r="C603" s="145"/>
      <c r="D603" s="145"/>
      <c r="E603" s="146"/>
      <c r="F603" s="146"/>
      <c r="G603" s="145"/>
      <c r="H603" s="145"/>
      <c r="I603" s="145"/>
      <c r="J603" s="145"/>
      <c r="K603" s="145"/>
      <c r="L603" s="145"/>
      <c r="M603" s="145"/>
      <c r="N603" s="145"/>
      <c r="O603" s="145"/>
      <c r="P603" s="145"/>
      <c r="Q603" s="145"/>
      <c r="R603" s="145"/>
      <c r="S603" s="145"/>
      <c r="T603" s="145"/>
      <c r="U603" s="145"/>
      <c r="V603" s="145"/>
      <c r="W603" s="145"/>
      <c r="X603" s="145"/>
      <c r="Y603" s="145"/>
      <c r="Z603" s="145"/>
      <c r="AA603" s="145"/>
      <c r="AB603" s="145"/>
      <c r="AC603" s="145"/>
      <c r="AD603" s="145"/>
      <c r="AE603" s="145"/>
      <c r="AF603" s="145"/>
      <c r="AG603" s="145"/>
      <c r="AH603" s="145"/>
      <c r="AI603" s="145"/>
      <c r="AJ603" s="145"/>
      <c r="AK603" s="145"/>
      <c r="AL603" s="145"/>
      <c r="AM603" s="145"/>
      <c r="AN603" s="145"/>
      <c r="AO603" s="145"/>
      <c r="AP603" s="145"/>
      <c r="AQ603" s="145"/>
      <c r="AR603" s="145"/>
      <c r="AS603" s="145"/>
      <c r="AT603" s="145"/>
      <c r="AU603" s="145"/>
      <c r="AV603" s="145"/>
      <c r="AW603" s="145"/>
      <c r="AX603" s="145"/>
      <c r="AY603" s="145"/>
      <c r="AZ603" s="145"/>
      <c r="BA603" s="145"/>
      <c r="BB603" s="145"/>
      <c r="BC603" s="145"/>
      <c r="BD603" s="145"/>
      <c r="BE603" s="145"/>
      <c r="BF603" s="145"/>
      <c r="BG603" s="145"/>
      <c r="BH603" s="145"/>
      <c r="BI603" s="145"/>
      <c r="BJ603" s="145"/>
      <c r="BK603" s="145"/>
      <c r="BL603" s="145"/>
      <c r="BM603" s="145"/>
      <c r="BN603" s="145"/>
      <c r="BO603" s="145"/>
      <c r="BP603" s="145"/>
      <c r="BQ603" s="145"/>
      <c r="BR603" s="145"/>
      <c r="BS603" s="145"/>
      <c r="BT603" s="145"/>
      <c r="BU603" s="145"/>
      <c r="BV603" s="145"/>
      <c r="BW603" s="145"/>
      <c r="BX603" s="145"/>
      <c r="BY603" s="145"/>
      <c r="BZ603" s="145"/>
      <c r="CA603" s="145"/>
      <c r="CB603" s="145"/>
      <c r="CC603" s="145"/>
      <c r="CD603" s="145"/>
      <c r="CE603" s="145"/>
      <c r="CF603" s="145"/>
    </row>
    <row r="604" spans="2:84" ht="12.95" customHeight="1">
      <c r="B604" s="145"/>
      <c r="C604" s="145"/>
      <c r="D604" s="145"/>
      <c r="E604" s="146"/>
      <c r="F604" s="146"/>
      <c r="G604" s="145"/>
      <c r="H604" s="145"/>
      <c r="I604" s="145"/>
      <c r="J604" s="145"/>
      <c r="K604" s="145"/>
      <c r="L604" s="145"/>
      <c r="M604" s="145"/>
      <c r="N604" s="145"/>
      <c r="O604" s="145"/>
      <c r="P604" s="145"/>
      <c r="Q604" s="145"/>
      <c r="R604" s="145"/>
      <c r="S604" s="145"/>
      <c r="T604" s="145"/>
      <c r="U604" s="145"/>
      <c r="V604" s="145"/>
      <c r="W604" s="145"/>
      <c r="X604" s="145"/>
      <c r="Y604" s="145"/>
      <c r="Z604" s="145"/>
      <c r="AA604" s="145"/>
      <c r="AB604" s="145"/>
      <c r="AC604" s="145"/>
      <c r="AD604" s="145"/>
      <c r="AE604" s="145"/>
      <c r="AF604" s="145"/>
      <c r="AG604" s="145"/>
      <c r="AH604" s="145"/>
      <c r="AI604" s="145"/>
      <c r="AJ604" s="145"/>
      <c r="AK604" s="145"/>
      <c r="AL604" s="145"/>
      <c r="AM604" s="145"/>
      <c r="AN604" s="145"/>
      <c r="AO604" s="145"/>
      <c r="AP604" s="145"/>
      <c r="AQ604" s="145"/>
      <c r="AR604" s="145"/>
      <c r="AS604" s="145"/>
      <c r="AT604" s="145"/>
      <c r="AU604" s="145"/>
      <c r="AV604" s="145"/>
      <c r="AW604" s="145"/>
      <c r="AX604" s="145"/>
      <c r="AY604" s="145"/>
      <c r="AZ604" s="145"/>
      <c r="BA604" s="145"/>
      <c r="BB604" s="145"/>
      <c r="BC604" s="145"/>
      <c r="BD604" s="145"/>
      <c r="BE604" s="145"/>
      <c r="BF604" s="145"/>
      <c r="BG604" s="145"/>
      <c r="BH604" s="145"/>
      <c r="BI604" s="145"/>
      <c r="BJ604" s="145"/>
      <c r="BK604" s="145"/>
      <c r="BL604" s="145"/>
      <c r="BM604" s="145"/>
      <c r="BN604" s="145"/>
      <c r="BO604" s="145"/>
      <c r="BP604" s="145"/>
      <c r="BQ604" s="145"/>
      <c r="BR604" s="145"/>
      <c r="BS604" s="145"/>
      <c r="BT604" s="145"/>
      <c r="BU604" s="145"/>
      <c r="BV604" s="145"/>
      <c r="BW604" s="145"/>
      <c r="BX604" s="145"/>
      <c r="BY604" s="145"/>
      <c r="BZ604" s="145"/>
      <c r="CA604" s="145"/>
      <c r="CB604" s="145"/>
      <c r="CC604" s="145"/>
      <c r="CD604" s="145"/>
      <c r="CE604" s="145"/>
      <c r="CF604" s="145"/>
    </row>
    <row r="605" spans="2:84" ht="12.95" customHeight="1">
      <c r="B605" s="145"/>
      <c r="C605" s="145"/>
      <c r="D605" s="145"/>
      <c r="E605" s="146"/>
      <c r="F605" s="146"/>
      <c r="G605" s="145"/>
      <c r="H605" s="145"/>
      <c r="I605" s="145"/>
      <c r="J605" s="145"/>
      <c r="K605" s="145"/>
      <c r="L605" s="145"/>
      <c r="M605" s="145"/>
      <c r="N605" s="145"/>
      <c r="O605" s="145"/>
      <c r="P605" s="145"/>
      <c r="Q605" s="145"/>
      <c r="R605" s="145"/>
      <c r="S605" s="145"/>
      <c r="T605" s="145"/>
      <c r="U605" s="145"/>
      <c r="V605" s="145"/>
      <c r="W605" s="145"/>
      <c r="X605" s="145"/>
      <c r="Y605" s="145"/>
      <c r="Z605" s="145"/>
      <c r="AA605" s="145"/>
      <c r="AB605" s="145"/>
      <c r="AC605" s="145"/>
      <c r="AD605" s="145"/>
      <c r="AE605" s="145"/>
      <c r="AF605" s="145"/>
      <c r="AG605" s="145"/>
      <c r="AH605" s="145"/>
      <c r="AI605" s="145"/>
      <c r="AJ605" s="145"/>
      <c r="AK605" s="145"/>
      <c r="AL605" s="145"/>
      <c r="AM605" s="145"/>
      <c r="AN605" s="145"/>
      <c r="AO605" s="145"/>
      <c r="AP605" s="145"/>
      <c r="AQ605" s="145"/>
      <c r="AR605" s="145"/>
      <c r="AS605" s="145"/>
      <c r="AT605" s="145"/>
      <c r="AU605" s="145"/>
      <c r="AV605" s="145"/>
      <c r="AW605" s="145"/>
      <c r="AX605" s="145"/>
      <c r="AY605" s="145"/>
      <c r="AZ605" s="145"/>
      <c r="BA605" s="145"/>
      <c r="BB605" s="145"/>
      <c r="BC605" s="145"/>
      <c r="BD605" s="145"/>
      <c r="BE605" s="145"/>
      <c r="BF605" s="145"/>
      <c r="BG605" s="145"/>
      <c r="BH605" s="145"/>
      <c r="BI605" s="145"/>
      <c r="BJ605" s="145"/>
      <c r="BK605" s="145"/>
      <c r="BL605" s="145"/>
      <c r="BM605" s="145"/>
      <c r="BN605" s="145"/>
      <c r="BO605" s="145"/>
      <c r="BP605" s="145"/>
      <c r="BQ605" s="145"/>
      <c r="BR605" s="145"/>
      <c r="BS605" s="145"/>
      <c r="BT605" s="145"/>
      <c r="BU605" s="145"/>
      <c r="BV605" s="145"/>
      <c r="BW605" s="145"/>
      <c r="BX605" s="145"/>
      <c r="BY605" s="145"/>
      <c r="BZ605" s="145"/>
      <c r="CA605" s="145"/>
      <c r="CB605" s="145"/>
      <c r="CC605" s="145"/>
      <c r="CD605" s="145"/>
      <c r="CE605" s="145"/>
      <c r="CF605" s="145"/>
    </row>
    <row r="606" spans="2:84" ht="12.95" customHeight="1">
      <c r="B606" s="145"/>
      <c r="C606" s="145"/>
      <c r="D606" s="145"/>
      <c r="E606" s="146"/>
      <c r="F606" s="146"/>
      <c r="G606" s="145"/>
      <c r="H606" s="145"/>
      <c r="I606" s="145"/>
      <c r="J606" s="145"/>
      <c r="K606" s="145"/>
      <c r="L606" s="145"/>
      <c r="M606" s="145"/>
      <c r="N606" s="145"/>
      <c r="O606" s="145"/>
      <c r="P606" s="145"/>
      <c r="Q606" s="145"/>
      <c r="R606" s="145"/>
      <c r="S606" s="145"/>
      <c r="T606" s="145"/>
      <c r="U606" s="145"/>
      <c r="V606" s="145"/>
      <c r="W606" s="145"/>
      <c r="X606" s="145"/>
      <c r="Y606" s="145"/>
      <c r="Z606" s="145"/>
      <c r="AA606" s="145"/>
      <c r="AB606" s="145"/>
      <c r="AC606" s="145"/>
      <c r="AD606" s="145"/>
      <c r="AE606" s="145"/>
      <c r="AF606" s="145"/>
      <c r="AG606" s="145"/>
      <c r="AH606" s="145"/>
      <c r="AI606" s="145"/>
      <c r="AJ606" s="145"/>
      <c r="AK606" s="145"/>
      <c r="AL606" s="145"/>
      <c r="AM606" s="145"/>
      <c r="AN606" s="145"/>
      <c r="AO606" s="145"/>
      <c r="AP606" s="145"/>
      <c r="AQ606" s="145"/>
      <c r="AR606" s="145"/>
      <c r="AS606" s="145"/>
      <c r="AT606" s="145"/>
      <c r="AU606" s="145"/>
      <c r="AV606" s="145"/>
      <c r="AW606" s="145"/>
      <c r="AX606" s="145"/>
      <c r="AY606" s="145"/>
      <c r="AZ606" s="145"/>
      <c r="BA606" s="145"/>
      <c r="BB606" s="145"/>
      <c r="BC606" s="145"/>
      <c r="BD606" s="145"/>
      <c r="BE606" s="145"/>
      <c r="BF606" s="145"/>
      <c r="BG606" s="145"/>
      <c r="BH606" s="145"/>
      <c r="BI606" s="145"/>
      <c r="BJ606" s="145"/>
      <c r="BK606" s="145"/>
      <c r="BL606" s="145"/>
      <c r="BM606" s="145"/>
      <c r="BN606" s="145"/>
      <c r="BO606" s="145"/>
      <c r="BP606" s="145"/>
      <c r="BQ606" s="145"/>
      <c r="BR606" s="145"/>
      <c r="BS606" s="145"/>
      <c r="BT606" s="145"/>
      <c r="BU606" s="145"/>
      <c r="BV606" s="145"/>
      <c r="BW606" s="145"/>
      <c r="BX606" s="145"/>
      <c r="BY606" s="145"/>
      <c r="BZ606" s="145"/>
      <c r="CA606" s="145"/>
      <c r="CB606" s="145"/>
      <c r="CC606" s="145"/>
      <c r="CD606" s="145"/>
      <c r="CE606" s="145"/>
      <c r="CF606" s="145"/>
    </row>
    <row r="607" spans="2:84" ht="12.95" customHeight="1">
      <c r="B607" s="145"/>
      <c r="C607" s="145"/>
      <c r="D607" s="145"/>
      <c r="E607" s="146"/>
      <c r="F607" s="146"/>
      <c r="G607" s="145"/>
      <c r="H607" s="145"/>
      <c r="I607" s="145"/>
      <c r="J607" s="145"/>
      <c r="K607" s="145"/>
      <c r="L607" s="145"/>
      <c r="M607" s="145"/>
      <c r="N607" s="145"/>
      <c r="O607" s="145"/>
      <c r="P607" s="145"/>
      <c r="Q607" s="145"/>
      <c r="R607" s="145"/>
      <c r="S607" s="145"/>
      <c r="T607" s="145"/>
      <c r="U607" s="145"/>
      <c r="V607" s="145"/>
      <c r="W607" s="145"/>
      <c r="X607" s="145"/>
      <c r="Y607" s="145"/>
      <c r="Z607" s="145"/>
      <c r="AA607" s="145"/>
      <c r="AB607" s="145"/>
      <c r="AC607" s="145"/>
      <c r="AD607" s="145"/>
      <c r="AE607" s="145"/>
      <c r="AF607" s="145"/>
      <c r="AG607" s="145"/>
      <c r="AH607" s="145"/>
      <c r="AI607" s="145"/>
      <c r="AJ607" s="145"/>
      <c r="AK607" s="145"/>
      <c r="AL607" s="145"/>
      <c r="AM607" s="145"/>
      <c r="AN607" s="145"/>
      <c r="AO607" s="145"/>
      <c r="AP607" s="145"/>
      <c r="AQ607" s="145"/>
      <c r="AR607" s="145"/>
      <c r="AS607" s="145"/>
      <c r="AT607" s="145"/>
      <c r="AU607" s="145"/>
      <c r="AV607" s="145"/>
      <c r="AW607" s="145"/>
      <c r="AX607" s="145"/>
      <c r="AY607" s="145"/>
      <c r="AZ607" s="145"/>
      <c r="BA607" s="145"/>
      <c r="BB607" s="145"/>
      <c r="BC607" s="145"/>
      <c r="BD607" s="145"/>
      <c r="BE607" s="145"/>
      <c r="BF607" s="145"/>
      <c r="BG607" s="145"/>
      <c r="BH607" s="145"/>
      <c r="BI607" s="145"/>
      <c r="BJ607" s="145"/>
      <c r="BK607" s="145"/>
      <c r="BL607" s="145"/>
      <c r="BM607" s="145"/>
      <c r="BN607" s="145"/>
      <c r="BO607" s="145"/>
      <c r="BP607" s="145"/>
      <c r="BQ607" s="145"/>
      <c r="BR607" s="145"/>
      <c r="BS607" s="145"/>
      <c r="BT607" s="145"/>
      <c r="BU607" s="145"/>
      <c r="BV607" s="145"/>
      <c r="BW607" s="145"/>
      <c r="BX607" s="145"/>
      <c r="BY607" s="145"/>
      <c r="BZ607" s="145"/>
      <c r="CA607" s="145"/>
      <c r="CB607" s="145"/>
      <c r="CC607" s="145"/>
      <c r="CD607" s="145"/>
      <c r="CE607" s="145"/>
      <c r="CF607" s="145"/>
    </row>
    <row r="608" spans="2:84" ht="12.95" customHeight="1">
      <c r="B608" s="145"/>
      <c r="C608" s="145"/>
      <c r="D608" s="145"/>
      <c r="E608" s="146"/>
      <c r="F608" s="146"/>
      <c r="G608" s="145"/>
      <c r="H608" s="145"/>
      <c r="I608" s="145"/>
      <c r="J608" s="145"/>
      <c r="K608" s="145"/>
      <c r="L608" s="145"/>
      <c r="M608" s="145"/>
      <c r="N608" s="145"/>
      <c r="O608" s="145"/>
      <c r="P608" s="145"/>
      <c r="Q608" s="145"/>
      <c r="R608" s="145"/>
      <c r="S608" s="145"/>
      <c r="T608" s="145"/>
      <c r="U608" s="145"/>
      <c r="V608" s="145"/>
      <c r="W608" s="145"/>
      <c r="X608" s="145"/>
      <c r="Y608" s="145"/>
      <c r="Z608" s="145"/>
      <c r="AA608" s="145"/>
      <c r="AB608" s="145"/>
      <c r="AC608" s="145"/>
      <c r="AD608" s="145"/>
      <c r="AE608" s="145"/>
      <c r="AF608" s="145"/>
      <c r="AG608" s="145"/>
      <c r="AH608" s="145"/>
      <c r="AI608" s="145"/>
      <c r="AJ608" s="145"/>
      <c r="AK608" s="145"/>
      <c r="AL608" s="145"/>
      <c r="AM608" s="145"/>
      <c r="AN608" s="145"/>
      <c r="AO608" s="145"/>
      <c r="AP608" s="145"/>
      <c r="AQ608" s="145"/>
      <c r="AR608" s="145"/>
      <c r="AS608" s="145"/>
      <c r="AT608" s="145"/>
      <c r="AU608" s="145"/>
      <c r="AV608" s="145"/>
      <c r="AW608" s="145"/>
      <c r="AX608" s="145"/>
      <c r="AY608" s="145"/>
      <c r="AZ608" s="145"/>
      <c r="BA608" s="145"/>
      <c r="BB608" s="145"/>
      <c r="BC608" s="145"/>
      <c r="BD608" s="145"/>
      <c r="BE608" s="145"/>
      <c r="BF608" s="145"/>
      <c r="BG608" s="145"/>
      <c r="BH608" s="145"/>
      <c r="BI608" s="145"/>
      <c r="BJ608" s="145"/>
      <c r="BK608" s="145"/>
      <c r="BL608" s="145"/>
      <c r="BM608" s="145"/>
      <c r="BN608" s="145"/>
      <c r="BO608" s="145"/>
      <c r="BP608" s="145"/>
      <c r="BQ608" s="145"/>
      <c r="BR608" s="145"/>
      <c r="BS608" s="145"/>
      <c r="BT608" s="145"/>
      <c r="BU608" s="145"/>
      <c r="BV608" s="145"/>
      <c r="BW608" s="145"/>
      <c r="BX608" s="145"/>
      <c r="BY608" s="145"/>
      <c r="BZ608" s="145"/>
      <c r="CA608" s="145"/>
      <c r="CB608" s="145"/>
      <c r="CC608" s="145"/>
      <c r="CD608" s="145"/>
      <c r="CE608" s="145"/>
      <c r="CF608" s="145"/>
    </row>
    <row r="609" spans="2:84" ht="12.95" customHeight="1">
      <c r="B609" s="145"/>
      <c r="C609" s="145"/>
      <c r="D609" s="145"/>
      <c r="E609" s="146"/>
      <c r="F609" s="146"/>
      <c r="G609" s="145"/>
      <c r="H609" s="145"/>
      <c r="I609" s="145"/>
      <c r="J609" s="145"/>
      <c r="K609" s="145"/>
      <c r="L609" s="145"/>
      <c r="M609" s="145"/>
      <c r="N609" s="145"/>
      <c r="O609" s="145"/>
      <c r="P609" s="145"/>
      <c r="Q609" s="145"/>
      <c r="R609" s="145"/>
      <c r="S609" s="145"/>
      <c r="T609" s="145"/>
      <c r="U609" s="145"/>
      <c r="V609" s="145"/>
      <c r="W609" s="145"/>
      <c r="X609" s="145"/>
      <c r="Y609" s="145"/>
      <c r="Z609" s="145"/>
      <c r="AA609" s="145"/>
      <c r="AB609" s="145"/>
      <c r="AC609" s="145"/>
      <c r="AD609" s="145"/>
      <c r="AE609" s="145"/>
      <c r="AF609" s="145"/>
      <c r="AG609" s="145"/>
      <c r="AH609" s="145"/>
      <c r="AI609" s="145"/>
      <c r="AJ609" s="145"/>
      <c r="AK609" s="145"/>
      <c r="AL609" s="145"/>
      <c r="AM609" s="145"/>
      <c r="AN609" s="145"/>
      <c r="AO609" s="145"/>
      <c r="AP609" s="145"/>
      <c r="AQ609" s="145"/>
      <c r="AR609" s="145"/>
      <c r="AS609" s="145"/>
      <c r="AT609" s="145"/>
      <c r="AU609" s="145"/>
      <c r="AV609" s="145"/>
      <c r="AW609" s="145"/>
      <c r="AX609" s="145"/>
      <c r="AY609" s="145"/>
      <c r="AZ609" s="145"/>
      <c r="BA609" s="145"/>
      <c r="BB609" s="145"/>
      <c r="BC609" s="145"/>
      <c r="BD609" s="145"/>
      <c r="BE609" s="145"/>
      <c r="BF609" s="145"/>
      <c r="BG609" s="145"/>
      <c r="BH609" s="145"/>
      <c r="BI609" s="145"/>
      <c r="BJ609" s="145"/>
      <c r="BK609" s="145"/>
      <c r="BL609" s="145"/>
      <c r="BM609" s="145"/>
      <c r="BN609" s="145"/>
      <c r="BO609" s="145"/>
      <c r="BP609" s="145"/>
      <c r="BQ609" s="145"/>
      <c r="BR609" s="145"/>
      <c r="BS609" s="145"/>
      <c r="BT609" s="145"/>
      <c r="BU609" s="145"/>
      <c r="BV609" s="145"/>
      <c r="BW609" s="145"/>
      <c r="BX609" s="145"/>
      <c r="BY609" s="145"/>
      <c r="BZ609" s="145"/>
      <c r="CA609" s="145"/>
      <c r="CB609" s="145"/>
      <c r="CC609" s="145"/>
      <c r="CD609" s="145"/>
      <c r="CE609" s="145"/>
      <c r="CF609" s="145"/>
    </row>
    <row r="610" spans="2:84" ht="12.95" customHeight="1">
      <c r="B610" s="145"/>
      <c r="C610" s="145"/>
      <c r="D610" s="145"/>
      <c r="E610" s="146"/>
      <c r="F610" s="146"/>
      <c r="G610" s="145"/>
      <c r="H610" s="145"/>
      <c r="I610" s="145"/>
      <c r="J610" s="145"/>
      <c r="K610" s="145"/>
      <c r="L610" s="145"/>
      <c r="M610" s="145"/>
      <c r="N610" s="145"/>
      <c r="O610" s="145"/>
      <c r="P610" s="145"/>
      <c r="Q610" s="145"/>
      <c r="R610" s="145"/>
      <c r="S610" s="145"/>
      <c r="T610" s="145"/>
      <c r="U610" s="145"/>
      <c r="V610" s="145"/>
      <c r="W610" s="145"/>
      <c r="X610" s="145"/>
      <c r="Y610" s="145"/>
      <c r="Z610" s="145"/>
      <c r="AA610" s="145"/>
      <c r="AB610" s="145"/>
      <c r="AC610" s="145"/>
      <c r="AD610" s="145"/>
      <c r="AE610" s="145"/>
      <c r="AF610" s="145"/>
      <c r="AG610" s="145"/>
      <c r="AH610" s="145"/>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45"/>
      <c r="BE610" s="145"/>
      <c r="BF610" s="145"/>
      <c r="BG610" s="145"/>
      <c r="BH610" s="145"/>
      <c r="BI610" s="145"/>
      <c r="BJ610" s="145"/>
      <c r="BK610" s="145"/>
      <c r="BL610" s="145"/>
      <c r="BM610" s="145"/>
      <c r="BN610" s="145"/>
      <c r="BO610" s="145"/>
      <c r="BP610" s="145"/>
      <c r="BQ610" s="145"/>
      <c r="BR610" s="145"/>
      <c r="BS610" s="145"/>
      <c r="BT610" s="145"/>
      <c r="BU610" s="145"/>
      <c r="BV610" s="145"/>
      <c r="BW610" s="145"/>
      <c r="BX610" s="145"/>
      <c r="BY610" s="145"/>
      <c r="BZ610" s="145"/>
      <c r="CA610" s="145"/>
      <c r="CB610" s="145"/>
      <c r="CC610" s="145"/>
      <c r="CD610" s="145"/>
      <c r="CE610" s="145"/>
      <c r="CF610" s="145"/>
    </row>
    <row r="611" spans="2:84" ht="12.95" customHeight="1">
      <c r="B611" s="145"/>
      <c r="C611" s="145"/>
      <c r="D611" s="145"/>
      <c r="E611" s="146"/>
      <c r="F611" s="146"/>
      <c r="G611" s="145"/>
      <c r="H611" s="145"/>
      <c r="I611" s="145"/>
      <c r="J611" s="145"/>
      <c r="K611" s="145"/>
      <c r="L611" s="145"/>
      <c r="M611" s="145"/>
      <c r="N611" s="145"/>
      <c r="O611" s="145"/>
      <c r="P611" s="145"/>
      <c r="Q611" s="145"/>
      <c r="R611" s="145"/>
      <c r="S611" s="145"/>
      <c r="T611" s="145"/>
      <c r="U611" s="145"/>
      <c r="V611" s="145"/>
      <c r="W611" s="145"/>
      <c r="X611" s="145"/>
      <c r="Y611" s="145"/>
      <c r="Z611" s="145"/>
      <c r="AA611" s="145"/>
      <c r="AB611" s="145"/>
      <c r="AC611" s="145"/>
      <c r="AD611" s="145"/>
      <c r="AE611" s="145"/>
      <c r="AF611" s="145"/>
      <c r="AG611" s="145"/>
      <c r="AH611" s="145"/>
      <c r="AI611" s="145"/>
      <c r="AJ611" s="145"/>
      <c r="AK611" s="145"/>
      <c r="AL611" s="145"/>
      <c r="AM611" s="145"/>
      <c r="AN611" s="145"/>
      <c r="AO611" s="145"/>
      <c r="AP611" s="145"/>
      <c r="AQ611" s="145"/>
      <c r="AR611" s="145"/>
      <c r="AS611" s="145"/>
      <c r="AT611" s="145"/>
      <c r="AU611" s="145"/>
      <c r="AV611" s="145"/>
      <c r="AW611" s="145"/>
      <c r="AX611" s="145"/>
      <c r="AY611" s="145"/>
      <c r="AZ611" s="145"/>
      <c r="BA611" s="145"/>
      <c r="BB611" s="145"/>
      <c r="BC611" s="145"/>
      <c r="BD611" s="145"/>
      <c r="BE611" s="145"/>
      <c r="BF611" s="145"/>
      <c r="BG611" s="145"/>
      <c r="BH611" s="145"/>
      <c r="BI611" s="145"/>
      <c r="BJ611" s="145"/>
      <c r="BK611" s="145"/>
      <c r="BL611" s="145"/>
      <c r="BM611" s="145"/>
      <c r="BN611" s="145"/>
      <c r="BO611" s="145"/>
      <c r="BP611" s="145"/>
      <c r="BQ611" s="145"/>
      <c r="BR611" s="145"/>
      <c r="BS611" s="145"/>
      <c r="BT611" s="145"/>
      <c r="BU611" s="145"/>
      <c r="BV611" s="145"/>
      <c r="BW611" s="145"/>
      <c r="BX611" s="145"/>
      <c r="BY611" s="145"/>
      <c r="BZ611" s="145"/>
      <c r="CA611" s="145"/>
      <c r="CB611" s="145"/>
      <c r="CC611" s="145"/>
      <c r="CD611" s="145"/>
      <c r="CE611" s="145"/>
      <c r="CF611" s="145"/>
    </row>
    <row r="612" spans="2:84" ht="12.95" customHeight="1">
      <c r="B612" s="145"/>
      <c r="C612" s="145"/>
      <c r="D612" s="145"/>
      <c r="E612" s="146"/>
      <c r="F612" s="146"/>
      <c r="G612" s="145"/>
      <c r="H612" s="145"/>
      <c r="I612" s="145"/>
      <c r="J612" s="145"/>
      <c r="K612" s="145"/>
      <c r="L612" s="145"/>
      <c r="M612" s="145"/>
      <c r="N612" s="145"/>
      <c r="O612" s="145"/>
      <c r="P612" s="145"/>
      <c r="Q612" s="145"/>
      <c r="R612" s="145"/>
      <c r="S612" s="145"/>
      <c r="T612" s="145"/>
      <c r="U612" s="145"/>
      <c r="V612" s="145"/>
      <c r="W612" s="145"/>
      <c r="X612" s="145"/>
      <c r="Y612" s="145"/>
      <c r="Z612" s="145"/>
      <c r="AA612" s="145"/>
      <c r="AB612" s="145"/>
      <c r="AC612" s="145"/>
      <c r="AD612" s="145"/>
      <c r="AE612" s="145"/>
      <c r="AF612" s="145"/>
      <c r="AG612" s="145"/>
      <c r="AH612" s="145"/>
      <c r="AI612" s="145"/>
      <c r="AJ612" s="145"/>
      <c r="AK612" s="145"/>
      <c r="AL612" s="145"/>
      <c r="AM612" s="145"/>
      <c r="AN612" s="145"/>
      <c r="AO612" s="145"/>
      <c r="AP612" s="145"/>
      <c r="AQ612" s="145"/>
      <c r="AR612" s="145"/>
      <c r="AS612" s="145"/>
      <c r="AT612" s="145"/>
      <c r="AU612" s="145"/>
      <c r="AV612" s="145"/>
      <c r="AW612" s="145"/>
      <c r="AX612" s="145"/>
      <c r="AY612" s="145"/>
      <c r="AZ612" s="145"/>
      <c r="BA612" s="145"/>
      <c r="BB612" s="145"/>
      <c r="BC612" s="145"/>
      <c r="BD612" s="145"/>
      <c r="BE612" s="145"/>
      <c r="BF612" s="145"/>
      <c r="BG612" s="145"/>
      <c r="BH612" s="145"/>
      <c r="BI612" s="145"/>
      <c r="BJ612" s="145"/>
      <c r="BK612" s="145"/>
      <c r="BL612" s="145"/>
      <c r="BM612" s="145"/>
      <c r="BN612" s="145"/>
      <c r="BO612" s="145"/>
      <c r="BP612" s="145"/>
      <c r="BQ612" s="145"/>
      <c r="BR612" s="145"/>
      <c r="BS612" s="145"/>
      <c r="BT612" s="145"/>
      <c r="BU612" s="145"/>
      <c r="BV612" s="145"/>
      <c r="BW612" s="145"/>
      <c r="BX612" s="145"/>
      <c r="BY612" s="145"/>
      <c r="BZ612" s="145"/>
      <c r="CA612" s="145"/>
      <c r="CB612" s="145"/>
      <c r="CC612" s="145"/>
      <c r="CD612" s="145"/>
      <c r="CE612" s="145"/>
      <c r="CF612" s="145"/>
    </row>
    <row r="613" spans="2:84" ht="12.95" customHeight="1">
      <c r="B613" s="145"/>
      <c r="C613" s="145"/>
      <c r="D613" s="145"/>
      <c r="E613" s="146"/>
      <c r="F613" s="146"/>
      <c r="G613" s="145"/>
      <c r="H613" s="145"/>
      <c r="I613" s="145"/>
      <c r="J613" s="145"/>
      <c r="K613" s="145"/>
      <c r="L613" s="145"/>
      <c r="M613" s="145"/>
      <c r="N613" s="145"/>
      <c r="O613" s="145"/>
      <c r="P613" s="145"/>
      <c r="Q613" s="145"/>
      <c r="R613" s="145"/>
      <c r="S613" s="145"/>
      <c r="T613" s="145"/>
      <c r="U613" s="145"/>
      <c r="V613" s="145"/>
      <c r="W613" s="145"/>
      <c r="X613" s="145"/>
      <c r="Y613" s="145"/>
      <c r="Z613" s="145"/>
      <c r="AA613" s="145"/>
      <c r="AB613" s="145"/>
      <c r="AC613" s="145"/>
      <c r="AD613" s="145"/>
      <c r="AE613" s="145"/>
      <c r="AF613" s="145"/>
      <c r="AG613" s="145"/>
      <c r="AH613" s="145"/>
      <c r="AI613" s="145"/>
      <c r="AJ613" s="145"/>
      <c r="AK613" s="145"/>
      <c r="AL613" s="145"/>
      <c r="AM613" s="145"/>
      <c r="AN613" s="145"/>
      <c r="AO613" s="145"/>
      <c r="AP613" s="145"/>
      <c r="AQ613" s="145"/>
      <c r="AR613" s="145"/>
      <c r="AS613" s="145"/>
      <c r="AT613" s="145"/>
      <c r="AU613" s="145"/>
      <c r="AV613" s="145"/>
      <c r="AW613" s="145"/>
      <c r="AX613" s="145"/>
      <c r="AY613" s="145"/>
      <c r="AZ613" s="145"/>
      <c r="BA613" s="145"/>
      <c r="BB613" s="145"/>
      <c r="BC613" s="145"/>
      <c r="BD613" s="145"/>
      <c r="BE613" s="145"/>
      <c r="BF613" s="145"/>
      <c r="BG613" s="145"/>
      <c r="BH613" s="145"/>
      <c r="BI613" s="145"/>
      <c r="BJ613" s="145"/>
      <c r="BK613" s="145"/>
      <c r="BL613" s="145"/>
      <c r="BM613" s="145"/>
      <c r="BN613" s="145"/>
      <c r="BO613" s="145"/>
      <c r="BP613" s="145"/>
      <c r="BQ613" s="145"/>
      <c r="BR613" s="145"/>
      <c r="BS613" s="145"/>
      <c r="BT613" s="145"/>
      <c r="BU613" s="145"/>
      <c r="BV613" s="145"/>
      <c r="BW613" s="145"/>
      <c r="BX613" s="145"/>
      <c r="BY613" s="145"/>
      <c r="BZ613" s="145"/>
      <c r="CA613" s="145"/>
      <c r="CB613" s="145"/>
      <c r="CC613" s="145"/>
      <c r="CD613" s="145"/>
      <c r="CE613" s="145"/>
      <c r="CF613" s="145"/>
    </row>
    <row r="614" spans="2:84" ht="12.95" customHeight="1">
      <c r="B614" s="145"/>
      <c r="C614" s="145"/>
      <c r="D614" s="145"/>
      <c r="E614" s="146"/>
      <c r="F614" s="146"/>
      <c r="G614" s="145"/>
      <c r="H614" s="145"/>
      <c r="I614" s="145"/>
      <c r="J614" s="145"/>
      <c r="K614" s="145"/>
      <c r="L614" s="145"/>
      <c r="M614" s="145"/>
      <c r="N614" s="145"/>
      <c r="O614" s="145"/>
      <c r="P614" s="145"/>
      <c r="Q614" s="145"/>
      <c r="R614" s="145"/>
      <c r="S614" s="145"/>
      <c r="T614" s="145"/>
      <c r="U614" s="145"/>
      <c r="V614" s="145"/>
      <c r="W614" s="145"/>
      <c r="X614" s="145"/>
      <c r="Y614" s="145"/>
      <c r="Z614" s="145"/>
      <c r="AA614" s="145"/>
      <c r="AB614" s="145"/>
      <c r="AC614" s="145"/>
      <c r="AD614" s="145"/>
      <c r="AE614" s="145"/>
      <c r="AF614" s="145"/>
      <c r="AG614" s="145"/>
      <c r="AH614" s="145"/>
      <c r="AI614" s="145"/>
      <c r="AJ614" s="145"/>
      <c r="AK614" s="145"/>
      <c r="AL614" s="145"/>
      <c r="AM614" s="145"/>
      <c r="AN614" s="145"/>
      <c r="AO614" s="145"/>
      <c r="AP614" s="145"/>
      <c r="AQ614" s="145"/>
      <c r="AR614" s="145"/>
      <c r="AS614" s="145"/>
      <c r="AT614" s="145"/>
      <c r="AU614" s="145"/>
      <c r="AV614" s="145"/>
      <c r="AW614" s="145"/>
      <c r="AX614" s="145"/>
      <c r="AY614" s="145"/>
      <c r="AZ614" s="145"/>
      <c r="BA614" s="145"/>
      <c r="BB614" s="145"/>
      <c r="BC614" s="145"/>
      <c r="BD614" s="145"/>
      <c r="BE614" s="145"/>
      <c r="BF614" s="145"/>
      <c r="BG614" s="145"/>
      <c r="BH614" s="145"/>
      <c r="BI614" s="145"/>
      <c r="BJ614" s="145"/>
      <c r="BK614" s="145"/>
      <c r="BL614" s="145"/>
      <c r="BM614" s="145"/>
      <c r="BN614" s="145"/>
      <c r="BO614" s="145"/>
      <c r="BP614" s="145"/>
      <c r="BQ614" s="145"/>
      <c r="BR614" s="145"/>
      <c r="BS614" s="145"/>
      <c r="BT614" s="145"/>
      <c r="BU614" s="145"/>
      <c r="BV614" s="145"/>
      <c r="BW614" s="145"/>
      <c r="BX614" s="145"/>
      <c r="BY614" s="145"/>
      <c r="BZ614" s="145"/>
      <c r="CA614" s="145"/>
      <c r="CB614" s="145"/>
      <c r="CC614" s="145"/>
      <c r="CD614" s="145"/>
      <c r="CE614" s="145"/>
      <c r="CF614" s="145"/>
    </row>
    <row r="615" spans="2:84" ht="12.95" customHeight="1">
      <c r="B615" s="145"/>
      <c r="C615" s="145"/>
      <c r="D615" s="145"/>
      <c r="E615" s="146"/>
      <c r="F615" s="146"/>
      <c r="G615" s="145"/>
      <c r="H615" s="145"/>
      <c r="I615" s="145"/>
      <c r="J615" s="145"/>
      <c r="K615" s="145"/>
      <c r="L615" s="145"/>
      <c r="M615" s="145"/>
      <c r="N615" s="145"/>
      <c r="O615" s="145"/>
      <c r="P615" s="145"/>
      <c r="Q615" s="145"/>
      <c r="R615" s="145"/>
      <c r="S615" s="145"/>
      <c r="T615" s="145"/>
      <c r="U615" s="145"/>
      <c r="V615" s="145"/>
      <c r="W615" s="145"/>
      <c r="X615" s="145"/>
      <c r="Y615" s="145"/>
      <c r="Z615" s="145"/>
      <c r="AA615" s="145"/>
      <c r="AB615" s="145"/>
      <c r="AC615" s="145"/>
      <c r="AD615" s="145"/>
      <c r="AE615" s="145"/>
      <c r="AF615" s="145"/>
      <c r="AG615" s="145"/>
      <c r="AH615" s="145"/>
      <c r="AI615" s="145"/>
      <c r="AJ615" s="145"/>
      <c r="AK615" s="145"/>
      <c r="AL615" s="145"/>
      <c r="AM615" s="145"/>
      <c r="AN615" s="145"/>
      <c r="AO615" s="145"/>
      <c r="AP615" s="145"/>
      <c r="AQ615" s="145"/>
      <c r="AR615" s="145"/>
      <c r="AS615" s="145"/>
      <c r="AT615" s="145"/>
      <c r="AU615" s="145"/>
      <c r="AV615" s="145"/>
      <c r="AW615" s="145"/>
      <c r="AX615" s="145"/>
      <c r="AY615" s="145"/>
      <c r="AZ615" s="145"/>
      <c r="BA615" s="145"/>
      <c r="BB615" s="145"/>
      <c r="BC615" s="145"/>
      <c r="BD615" s="145"/>
      <c r="BE615" s="145"/>
      <c r="BF615" s="145"/>
      <c r="BG615" s="145"/>
      <c r="BH615" s="145"/>
      <c r="BI615" s="145"/>
      <c r="BJ615" s="145"/>
      <c r="BK615" s="145"/>
      <c r="BL615" s="145"/>
      <c r="BM615" s="145"/>
      <c r="BN615" s="145"/>
      <c r="BO615" s="145"/>
      <c r="BP615" s="145"/>
      <c r="BQ615" s="145"/>
      <c r="BR615" s="145"/>
      <c r="BS615" s="145"/>
      <c r="BT615" s="145"/>
      <c r="BU615" s="145"/>
      <c r="BV615" s="145"/>
      <c r="BW615" s="145"/>
      <c r="BX615" s="145"/>
      <c r="BY615" s="145"/>
      <c r="BZ615" s="145"/>
      <c r="CA615" s="145"/>
      <c r="CB615" s="145"/>
      <c r="CC615" s="145"/>
      <c r="CD615" s="145"/>
      <c r="CE615" s="145"/>
      <c r="CF615" s="145"/>
    </row>
    <row r="616" spans="2:84" ht="12.95" customHeight="1">
      <c r="B616" s="145"/>
      <c r="C616" s="145"/>
      <c r="D616" s="145"/>
      <c r="E616" s="146"/>
      <c r="F616" s="146"/>
      <c r="G616" s="145"/>
      <c r="H616" s="145"/>
      <c r="I616" s="145"/>
      <c r="J616" s="145"/>
      <c r="K616" s="145"/>
      <c r="L616" s="145"/>
      <c r="M616" s="145"/>
      <c r="N616" s="145"/>
      <c r="O616" s="145"/>
      <c r="P616" s="145"/>
      <c r="Q616" s="145"/>
      <c r="R616" s="145"/>
      <c r="S616" s="145"/>
      <c r="T616" s="145"/>
      <c r="U616" s="145"/>
      <c r="V616" s="145"/>
      <c r="W616" s="145"/>
      <c r="X616" s="145"/>
      <c r="Y616" s="145"/>
      <c r="Z616" s="145"/>
      <c r="AA616" s="145"/>
      <c r="AB616" s="145"/>
      <c r="AC616" s="145"/>
      <c r="AD616" s="145"/>
      <c r="AE616" s="145"/>
      <c r="AF616" s="145"/>
      <c r="AG616" s="145"/>
      <c r="AH616" s="145"/>
      <c r="AI616" s="145"/>
      <c r="AJ616" s="145"/>
      <c r="AK616" s="145"/>
      <c r="AL616" s="145"/>
      <c r="AM616" s="145"/>
      <c r="AN616" s="145"/>
      <c r="AO616" s="145"/>
      <c r="AP616" s="145"/>
      <c r="AQ616" s="145"/>
      <c r="AR616" s="145"/>
      <c r="AS616" s="145"/>
      <c r="AT616" s="145"/>
      <c r="AU616" s="145"/>
      <c r="AV616" s="145"/>
      <c r="AW616" s="145"/>
      <c r="AX616" s="145"/>
      <c r="AY616" s="145"/>
      <c r="AZ616" s="145"/>
      <c r="BA616" s="145"/>
      <c r="BB616" s="145"/>
      <c r="BC616" s="145"/>
      <c r="BD616" s="145"/>
      <c r="BE616" s="145"/>
      <c r="BF616" s="145"/>
      <c r="BG616" s="145"/>
      <c r="BH616" s="145"/>
      <c r="BI616" s="145"/>
      <c r="BJ616" s="145"/>
      <c r="BK616" s="145"/>
      <c r="BL616" s="145"/>
      <c r="BM616" s="145"/>
      <c r="BN616" s="145"/>
      <c r="BO616" s="145"/>
      <c r="BP616" s="145"/>
      <c r="BQ616" s="145"/>
      <c r="BR616" s="145"/>
      <c r="BS616" s="145"/>
      <c r="BT616" s="145"/>
      <c r="BU616" s="145"/>
      <c r="BV616" s="145"/>
      <c r="BW616" s="145"/>
      <c r="BX616" s="145"/>
      <c r="BY616" s="145"/>
      <c r="BZ616" s="145"/>
      <c r="CA616" s="145"/>
      <c r="CB616" s="145"/>
      <c r="CC616" s="145"/>
      <c r="CD616" s="145"/>
      <c r="CE616" s="145"/>
      <c r="CF616" s="145"/>
    </row>
    <row r="617" spans="2:84" ht="12.95" customHeight="1">
      <c r="B617" s="145"/>
      <c r="C617" s="145"/>
      <c r="D617" s="145"/>
      <c r="E617" s="146"/>
      <c r="F617" s="146"/>
      <c r="G617" s="145"/>
      <c r="H617" s="145"/>
      <c r="I617" s="145"/>
      <c r="J617" s="145"/>
      <c r="K617" s="145"/>
      <c r="L617" s="145"/>
      <c r="M617" s="145"/>
      <c r="N617" s="145"/>
      <c r="O617" s="145"/>
      <c r="P617" s="145"/>
      <c r="Q617" s="145"/>
      <c r="R617" s="145"/>
      <c r="S617" s="145"/>
      <c r="T617" s="145"/>
      <c r="U617" s="145"/>
      <c r="V617" s="145"/>
      <c r="W617" s="145"/>
      <c r="X617" s="145"/>
      <c r="Y617" s="145"/>
      <c r="Z617" s="145"/>
      <c r="AA617" s="145"/>
      <c r="AB617" s="145"/>
      <c r="AC617" s="145"/>
      <c r="AD617" s="145"/>
      <c r="AE617" s="145"/>
      <c r="AF617" s="145"/>
      <c r="AG617" s="145"/>
      <c r="AH617" s="145"/>
      <c r="AI617" s="145"/>
      <c r="AJ617" s="145"/>
      <c r="AK617" s="145"/>
      <c r="AL617" s="145"/>
      <c r="AM617" s="145"/>
      <c r="AN617" s="145"/>
      <c r="AO617" s="145"/>
      <c r="AP617" s="145"/>
      <c r="AQ617" s="145"/>
      <c r="AR617" s="145"/>
      <c r="AS617" s="145"/>
      <c r="AT617" s="145"/>
      <c r="AU617" s="145"/>
      <c r="AV617" s="145"/>
      <c r="AW617" s="145"/>
      <c r="AX617" s="145"/>
      <c r="AY617" s="145"/>
      <c r="AZ617" s="145"/>
      <c r="BA617" s="145"/>
      <c r="BB617" s="145"/>
      <c r="BC617" s="145"/>
      <c r="BD617" s="145"/>
      <c r="BE617" s="145"/>
      <c r="BF617" s="145"/>
      <c r="BG617" s="145"/>
      <c r="BH617" s="145"/>
      <c r="BI617" s="145"/>
      <c r="BJ617" s="145"/>
      <c r="BK617" s="145"/>
      <c r="BL617" s="145"/>
      <c r="BM617" s="145"/>
      <c r="BN617" s="145"/>
      <c r="BO617" s="145"/>
      <c r="BP617" s="145"/>
      <c r="BQ617" s="145"/>
      <c r="BR617" s="145"/>
      <c r="BS617" s="145"/>
      <c r="BT617" s="145"/>
      <c r="BU617" s="145"/>
      <c r="BV617" s="145"/>
      <c r="BW617" s="145"/>
      <c r="BX617" s="145"/>
      <c r="BY617" s="145"/>
      <c r="BZ617" s="145"/>
      <c r="CA617" s="145"/>
      <c r="CB617" s="145"/>
      <c r="CC617" s="145"/>
      <c r="CD617" s="145"/>
      <c r="CE617" s="145"/>
      <c r="CF617" s="145"/>
    </row>
    <row r="618" spans="2:84" ht="12.95" customHeight="1">
      <c r="B618" s="145"/>
      <c r="C618" s="145"/>
      <c r="D618" s="145"/>
      <c r="E618" s="146"/>
      <c r="F618" s="146"/>
      <c r="G618" s="145"/>
      <c r="H618" s="145"/>
      <c r="I618" s="145"/>
      <c r="J618" s="145"/>
      <c r="K618" s="145"/>
      <c r="L618" s="145"/>
      <c r="M618" s="145"/>
      <c r="N618" s="145"/>
      <c r="O618" s="145"/>
      <c r="P618" s="145"/>
      <c r="Q618" s="145"/>
      <c r="R618" s="145"/>
      <c r="S618" s="145"/>
      <c r="T618" s="145"/>
      <c r="U618" s="145"/>
      <c r="V618" s="145"/>
      <c r="W618" s="145"/>
      <c r="X618" s="145"/>
      <c r="Y618" s="145"/>
      <c r="Z618" s="145"/>
      <c r="AA618" s="145"/>
      <c r="AB618" s="145"/>
      <c r="AC618" s="145"/>
      <c r="AD618" s="145"/>
      <c r="AE618" s="145"/>
      <c r="AF618" s="145"/>
      <c r="AG618" s="145"/>
      <c r="AH618" s="145"/>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c r="BI618" s="145"/>
      <c r="BJ618" s="145"/>
      <c r="BK618" s="145"/>
      <c r="BL618" s="145"/>
      <c r="BM618" s="145"/>
      <c r="BN618" s="145"/>
      <c r="BO618" s="145"/>
      <c r="BP618" s="145"/>
      <c r="BQ618" s="145"/>
      <c r="BR618" s="145"/>
      <c r="BS618" s="145"/>
      <c r="BT618" s="145"/>
      <c r="BU618" s="145"/>
      <c r="BV618" s="145"/>
      <c r="BW618" s="145"/>
      <c r="BX618" s="145"/>
      <c r="BY618" s="145"/>
      <c r="BZ618" s="145"/>
      <c r="CA618" s="145"/>
      <c r="CB618" s="145"/>
      <c r="CC618" s="145"/>
      <c r="CD618" s="145"/>
      <c r="CE618" s="145"/>
      <c r="CF618" s="145"/>
    </row>
    <row r="619" spans="2:84" ht="12.95" customHeight="1">
      <c r="B619" s="145"/>
      <c r="C619" s="145"/>
      <c r="D619" s="145"/>
      <c r="E619" s="146"/>
      <c r="F619" s="146"/>
      <c r="G619" s="145"/>
      <c r="H619" s="145"/>
      <c r="I619" s="145"/>
      <c r="J619" s="145"/>
      <c r="K619" s="145"/>
      <c r="L619" s="145"/>
      <c r="M619" s="145"/>
      <c r="N619" s="145"/>
      <c r="O619" s="145"/>
      <c r="P619" s="145"/>
      <c r="Q619" s="145"/>
      <c r="R619" s="145"/>
      <c r="S619" s="145"/>
      <c r="T619" s="145"/>
      <c r="U619" s="145"/>
      <c r="V619" s="145"/>
      <c r="W619" s="145"/>
      <c r="X619" s="145"/>
      <c r="Y619" s="145"/>
      <c r="Z619" s="145"/>
      <c r="AA619" s="145"/>
      <c r="AB619" s="145"/>
      <c r="AC619" s="145"/>
      <c r="AD619" s="145"/>
      <c r="AE619" s="145"/>
      <c r="AF619" s="145"/>
      <c r="AG619" s="145"/>
      <c r="AH619" s="145"/>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c r="BI619" s="145"/>
      <c r="BJ619" s="145"/>
      <c r="BK619" s="145"/>
      <c r="BL619" s="145"/>
      <c r="BM619" s="145"/>
      <c r="BN619" s="145"/>
      <c r="BO619" s="145"/>
      <c r="BP619" s="145"/>
      <c r="BQ619" s="145"/>
      <c r="BR619" s="145"/>
      <c r="BS619" s="145"/>
      <c r="BT619" s="145"/>
      <c r="BU619" s="145"/>
      <c r="BV619" s="145"/>
      <c r="BW619" s="145"/>
      <c r="BX619" s="145"/>
      <c r="BY619" s="145"/>
      <c r="BZ619" s="145"/>
      <c r="CA619" s="145"/>
      <c r="CB619" s="145"/>
      <c r="CC619" s="145"/>
      <c r="CD619" s="145"/>
      <c r="CE619" s="145"/>
      <c r="CF619" s="145"/>
    </row>
    <row r="620" spans="2:84" ht="12.95" customHeight="1">
      <c r="B620" s="145"/>
      <c r="C620" s="145"/>
      <c r="D620" s="145"/>
      <c r="E620" s="146"/>
      <c r="F620" s="146"/>
      <c r="G620" s="145"/>
      <c r="H620" s="145"/>
      <c r="I620" s="145"/>
      <c r="J620" s="145"/>
      <c r="K620" s="145"/>
      <c r="L620" s="145"/>
      <c r="M620" s="145"/>
      <c r="N620" s="145"/>
      <c r="O620" s="145"/>
      <c r="P620" s="145"/>
      <c r="Q620" s="145"/>
      <c r="R620" s="145"/>
      <c r="S620" s="145"/>
      <c r="T620" s="145"/>
      <c r="U620" s="145"/>
      <c r="V620" s="145"/>
      <c r="W620" s="145"/>
      <c r="X620" s="145"/>
      <c r="Y620" s="145"/>
      <c r="Z620" s="145"/>
      <c r="AA620" s="145"/>
      <c r="AB620" s="145"/>
      <c r="AC620" s="145"/>
      <c r="AD620" s="145"/>
      <c r="AE620" s="145"/>
      <c r="AF620" s="145"/>
      <c r="AG620" s="145"/>
      <c r="AH620" s="145"/>
      <c r="AI620" s="145"/>
      <c r="AJ620" s="145"/>
      <c r="AK620" s="145"/>
      <c r="AL620" s="145"/>
      <c r="AM620" s="145"/>
      <c r="AN620" s="145"/>
      <c r="AO620" s="145"/>
      <c r="AP620" s="145"/>
      <c r="AQ620" s="145"/>
      <c r="AR620" s="145"/>
      <c r="AS620" s="145"/>
      <c r="AT620" s="145"/>
      <c r="AU620" s="145"/>
      <c r="AV620" s="145"/>
      <c r="AW620" s="145"/>
      <c r="AX620" s="145"/>
      <c r="AY620" s="145"/>
      <c r="AZ620" s="145"/>
      <c r="BA620" s="145"/>
      <c r="BB620" s="145"/>
      <c r="BC620" s="145"/>
      <c r="BD620" s="145"/>
      <c r="BE620" s="145"/>
      <c r="BF620" s="145"/>
      <c r="BG620" s="145"/>
      <c r="BH620" s="145"/>
      <c r="BI620" s="145"/>
      <c r="BJ620" s="145"/>
      <c r="BK620" s="145"/>
      <c r="BL620" s="145"/>
      <c r="BM620" s="145"/>
      <c r="BN620" s="145"/>
      <c r="BO620" s="145"/>
      <c r="BP620" s="145"/>
      <c r="BQ620" s="145"/>
      <c r="BR620" s="145"/>
      <c r="BS620" s="145"/>
      <c r="BT620" s="145"/>
      <c r="BU620" s="145"/>
      <c r="BV620" s="145"/>
      <c r="BW620" s="145"/>
      <c r="BX620" s="145"/>
      <c r="BY620" s="145"/>
      <c r="BZ620" s="145"/>
      <c r="CA620" s="145"/>
      <c r="CB620" s="145"/>
      <c r="CC620" s="145"/>
      <c r="CD620" s="145"/>
      <c r="CE620" s="145"/>
      <c r="CF620" s="145"/>
    </row>
    <row r="621" spans="2:84" ht="12.95" customHeight="1">
      <c r="B621" s="145"/>
      <c r="C621" s="145"/>
      <c r="D621" s="145"/>
      <c r="E621" s="146"/>
      <c r="F621" s="146"/>
      <c r="G621" s="145"/>
      <c r="H621" s="145"/>
      <c r="I621" s="145"/>
      <c r="J621" s="145"/>
      <c r="K621" s="145"/>
      <c r="L621" s="145"/>
      <c r="M621" s="145"/>
      <c r="N621" s="145"/>
      <c r="O621" s="145"/>
      <c r="P621" s="145"/>
      <c r="Q621" s="145"/>
      <c r="R621" s="145"/>
      <c r="S621" s="145"/>
      <c r="T621" s="145"/>
      <c r="U621" s="145"/>
      <c r="V621" s="145"/>
      <c r="W621" s="145"/>
      <c r="X621" s="145"/>
      <c r="Y621" s="145"/>
      <c r="Z621" s="145"/>
      <c r="AA621" s="145"/>
      <c r="AB621" s="145"/>
      <c r="AC621" s="145"/>
      <c r="AD621" s="145"/>
      <c r="AE621" s="145"/>
      <c r="AF621" s="145"/>
      <c r="AG621" s="145"/>
      <c r="AH621" s="145"/>
      <c r="AI621" s="145"/>
      <c r="AJ621" s="145"/>
      <c r="AK621" s="145"/>
      <c r="AL621" s="145"/>
      <c r="AM621" s="145"/>
      <c r="AN621" s="145"/>
      <c r="AO621" s="145"/>
      <c r="AP621" s="145"/>
      <c r="AQ621" s="145"/>
      <c r="AR621" s="145"/>
      <c r="AS621" s="145"/>
      <c r="AT621" s="145"/>
      <c r="AU621" s="145"/>
      <c r="AV621" s="145"/>
      <c r="AW621" s="145"/>
      <c r="AX621" s="145"/>
      <c r="AY621" s="145"/>
      <c r="AZ621" s="145"/>
      <c r="BA621" s="145"/>
      <c r="BB621" s="145"/>
      <c r="BC621" s="145"/>
      <c r="BD621" s="145"/>
      <c r="BE621" s="145"/>
      <c r="BF621" s="145"/>
      <c r="BG621" s="145"/>
      <c r="BH621" s="145"/>
      <c r="BI621" s="145"/>
      <c r="BJ621" s="145"/>
      <c r="BK621" s="145"/>
      <c r="BL621" s="145"/>
      <c r="BM621" s="145"/>
      <c r="BN621" s="145"/>
      <c r="BO621" s="145"/>
      <c r="BP621" s="145"/>
      <c r="BQ621" s="145"/>
      <c r="BR621" s="145"/>
      <c r="BS621" s="145"/>
      <c r="BT621" s="145"/>
      <c r="BU621" s="145"/>
      <c r="BV621" s="145"/>
      <c r="BW621" s="145"/>
      <c r="BX621" s="145"/>
      <c r="BY621" s="145"/>
      <c r="BZ621" s="145"/>
      <c r="CA621" s="145"/>
      <c r="CB621" s="145"/>
      <c r="CC621" s="145"/>
      <c r="CD621" s="145"/>
      <c r="CE621" s="145"/>
      <c r="CF621" s="145"/>
    </row>
    <row r="622" spans="2:84" ht="12.95" customHeight="1">
      <c r="B622" s="145"/>
      <c r="C622" s="145"/>
      <c r="D622" s="145"/>
      <c r="E622" s="146"/>
      <c r="F622" s="146"/>
      <c r="G622" s="145"/>
      <c r="H622" s="145"/>
      <c r="I622" s="145"/>
      <c r="J622" s="145"/>
      <c r="K622" s="145"/>
      <c r="L622" s="145"/>
      <c r="M622" s="145"/>
      <c r="N622" s="145"/>
      <c r="O622" s="145"/>
      <c r="P622" s="145"/>
      <c r="Q622" s="145"/>
      <c r="R622" s="145"/>
      <c r="S622" s="145"/>
      <c r="T622" s="145"/>
      <c r="U622" s="145"/>
      <c r="V622" s="145"/>
      <c r="W622" s="145"/>
      <c r="X622" s="145"/>
      <c r="Y622" s="145"/>
      <c r="Z622" s="145"/>
      <c r="AA622" s="145"/>
      <c r="AB622" s="145"/>
      <c r="AC622" s="145"/>
      <c r="AD622" s="145"/>
      <c r="AE622" s="145"/>
      <c r="AF622" s="145"/>
      <c r="AG622" s="145"/>
      <c r="AH622" s="145"/>
      <c r="AI622" s="145"/>
      <c r="AJ622" s="145"/>
      <c r="AK622" s="145"/>
      <c r="AL622" s="145"/>
      <c r="AM622" s="145"/>
      <c r="AN622" s="145"/>
      <c r="AO622" s="145"/>
      <c r="AP622" s="145"/>
      <c r="AQ622" s="145"/>
      <c r="AR622" s="145"/>
      <c r="AS622" s="145"/>
      <c r="AT622" s="145"/>
      <c r="AU622" s="145"/>
      <c r="AV622" s="145"/>
      <c r="AW622" s="145"/>
      <c r="AX622" s="145"/>
      <c r="AY622" s="145"/>
      <c r="AZ622" s="145"/>
      <c r="BA622" s="145"/>
      <c r="BB622" s="145"/>
      <c r="BC622" s="145"/>
      <c r="BD622" s="145"/>
      <c r="BE622" s="145"/>
      <c r="BF622" s="145"/>
      <c r="BG622" s="145"/>
      <c r="BH622" s="145"/>
      <c r="BI622" s="145"/>
      <c r="BJ622" s="145"/>
      <c r="BK622" s="145"/>
      <c r="BL622" s="145"/>
      <c r="BM622" s="145"/>
      <c r="BN622" s="145"/>
      <c r="BO622" s="145"/>
      <c r="BP622" s="145"/>
      <c r="BQ622" s="145"/>
      <c r="BR622" s="145"/>
      <c r="BS622" s="145"/>
      <c r="BT622" s="145"/>
      <c r="BU622" s="145"/>
      <c r="BV622" s="145"/>
      <c r="BW622" s="145"/>
      <c r="BX622" s="145"/>
      <c r="BY622" s="145"/>
      <c r="BZ622" s="145"/>
      <c r="CA622" s="145"/>
      <c r="CB622" s="145"/>
      <c r="CC622" s="145"/>
      <c r="CD622" s="145"/>
      <c r="CE622" s="145"/>
      <c r="CF622" s="145"/>
    </row>
    <row r="623" spans="2:84" ht="12.95" customHeight="1">
      <c r="B623" s="145"/>
      <c r="C623" s="145"/>
      <c r="D623" s="145"/>
      <c r="E623" s="146"/>
      <c r="F623" s="146"/>
      <c r="G623" s="145"/>
      <c r="H623" s="145"/>
      <c r="I623" s="145"/>
      <c r="J623" s="145"/>
      <c r="K623" s="145"/>
      <c r="L623" s="145"/>
      <c r="M623" s="145"/>
      <c r="N623" s="145"/>
      <c r="O623" s="145"/>
      <c r="P623" s="145"/>
      <c r="Q623" s="145"/>
      <c r="R623" s="145"/>
      <c r="S623" s="145"/>
      <c r="T623" s="145"/>
      <c r="U623" s="145"/>
      <c r="V623" s="145"/>
      <c r="W623" s="145"/>
      <c r="X623" s="145"/>
      <c r="Y623" s="145"/>
      <c r="Z623" s="145"/>
      <c r="AA623" s="145"/>
      <c r="AB623" s="145"/>
      <c r="AC623" s="145"/>
      <c r="AD623" s="145"/>
      <c r="AE623" s="145"/>
      <c r="AF623" s="145"/>
      <c r="AG623" s="145"/>
      <c r="AH623" s="145"/>
      <c r="AI623" s="145"/>
      <c r="AJ623" s="145"/>
      <c r="AK623" s="145"/>
      <c r="AL623" s="145"/>
      <c r="AM623" s="145"/>
      <c r="AN623" s="145"/>
      <c r="AO623" s="145"/>
      <c r="AP623" s="145"/>
      <c r="AQ623" s="145"/>
      <c r="AR623" s="145"/>
      <c r="AS623" s="145"/>
      <c r="AT623" s="145"/>
      <c r="AU623" s="145"/>
      <c r="AV623" s="145"/>
      <c r="AW623" s="145"/>
      <c r="AX623" s="145"/>
      <c r="AY623" s="145"/>
      <c r="AZ623" s="145"/>
      <c r="BA623" s="145"/>
      <c r="BB623" s="145"/>
      <c r="BC623" s="145"/>
      <c r="BD623" s="145"/>
      <c r="BE623" s="145"/>
      <c r="BF623" s="145"/>
      <c r="BG623" s="145"/>
      <c r="BH623" s="145"/>
      <c r="BI623" s="145"/>
      <c r="BJ623" s="145"/>
      <c r="BK623" s="145"/>
      <c r="BL623" s="145"/>
      <c r="BM623" s="145"/>
      <c r="BN623" s="145"/>
      <c r="BO623" s="145"/>
      <c r="BP623" s="145"/>
      <c r="BQ623" s="145"/>
      <c r="BR623" s="145"/>
      <c r="BS623" s="145"/>
      <c r="BT623" s="145"/>
      <c r="BU623" s="145"/>
      <c r="BV623" s="145"/>
      <c r="BW623" s="145"/>
      <c r="BX623" s="145"/>
      <c r="BY623" s="145"/>
      <c r="BZ623" s="145"/>
      <c r="CA623" s="145"/>
      <c r="CB623" s="145"/>
      <c r="CC623" s="145"/>
      <c r="CD623" s="145"/>
      <c r="CE623" s="145"/>
      <c r="CF623" s="145"/>
    </row>
    <row r="624" spans="2:84" ht="12.95" customHeight="1">
      <c r="B624" s="145"/>
      <c r="C624" s="145"/>
      <c r="D624" s="145"/>
      <c r="E624" s="146"/>
      <c r="F624" s="146"/>
      <c r="G624" s="145"/>
      <c r="H624" s="145"/>
      <c r="I624" s="145"/>
      <c r="J624" s="145"/>
      <c r="K624" s="145"/>
      <c r="L624" s="145"/>
      <c r="M624" s="145"/>
      <c r="N624" s="145"/>
      <c r="O624" s="145"/>
      <c r="P624" s="145"/>
      <c r="Q624" s="145"/>
      <c r="R624" s="145"/>
      <c r="S624" s="145"/>
      <c r="T624" s="145"/>
      <c r="U624" s="145"/>
      <c r="V624" s="145"/>
      <c r="W624" s="145"/>
      <c r="X624" s="145"/>
      <c r="Y624" s="145"/>
      <c r="Z624" s="145"/>
      <c r="AA624" s="145"/>
      <c r="AB624" s="145"/>
      <c r="AC624" s="145"/>
      <c r="AD624" s="145"/>
      <c r="AE624" s="145"/>
      <c r="AF624" s="145"/>
      <c r="AG624" s="145"/>
      <c r="AH624" s="145"/>
      <c r="AI624" s="145"/>
      <c r="AJ624" s="145"/>
      <c r="AK624" s="145"/>
      <c r="AL624" s="145"/>
      <c r="AM624" s="145"/>
      <c r="AN624" s="145"/>
      <c r="AO624" s="145"/>
      <c r="AP624" s="145"/>
      <c r="AQ624" s="145"/>
      <c r="AR624" s="145"/>
      <c r="AS624" s="145"/>
      <c r="AT624" s="145"/>
      <c r="AU624" s="145"/>
      <c r="AV624" s="145"/>
      <c r="AW624" s="145"/>
      <c r="AX624" s="145"/>
      <c r="AY624" s="145"/>
      <c r="AZ624" s="145"/>
      <c r="BA624" s="145"/>
      <c r="BB624" s="145"/>
      <c r="BC624" s="145"/>
      <c r="BD624" s="145"/>
      <c r="BE624" s="145"/>
      <c r="BF624" s="145"/>
      <c r="BG624" s="145"/>
      <c r="BH624" s="145"/>
      <c r="BI624" s="145"/>
      <c r="BJ624" s="145"/>
      <c r="BK624" s="145"/>
      <c r="BL624" s="145"/>
      <c r="BM624" s="145"/>
      <c r="BN624" s="145"/>
      <c r="BO624" s="145"/>
      <c r="BP624" s="145"/>
      <c r="BQ624" s="145"/>
      <c r="BR624" s="145"/>
      <c r="BS624" s="145"/>
      <c r="BT624" s="145"/>
      <c r="BU624" s="145"/>
      <c r="BV624" s="145"/>
      <c r="BW624" s="145"/>
      <c r="BX624" s="145"/>
      <c r="BY624" s="145"/>
      <c r="BZ624" s="145"/>
      <c r="CA624" s="145"/>
      <c r="CB624" s="145"/>
      <c r="CC624" s="145"/>
      <c r="CD624" s="145"/>
      <c r="CE624" s="145"/>
      <c r="CF624" s="145"/>
    </row>
    <row r="625" spans="2:84" ht="12.95" customHeight="1">
      <c r="B625" s="145"/>
      <c r="C625" s="145"/>
      <c r="D625" s="145"/>
      <c r="E625" s="146"/>
      <c r="F625" s="146"/>
      <c r="G625" s="145"/>
      <c r="H625" s="145"/>
      <c r="I625" s="145"/>
      <c r="J625" s="145"/>
      <c r="K625" s="145"/>
      <c r="L625" s="145"/>
      <c r="M625" s="145"/>
      <c r="N625" s="145"/>
      <c r="O625" s="145"/>
      <c r="P625" s="145"/>
      <c r="Q625" s="145"/>
      <c r="R625" s="145"/>
      <c r="S625" s="145"/>
      <c r="T625" s="145"/>
      <c r="U625" s="145"/>
      <c r="V625" s="145"/>
      <c r="W625" s="145"/>
      <c r="X625" s="145"/>
      <c r="Y625" s="145"/>
      <c r="Z625" s="145"/>
      <c r="AA625" s="145"/>
      <c r="AB625" s="145"/>
      <c r="AC625" s="145"/>
      <c r="AD625" s="145"/>
      <c r="AE625" s="145"/>
      <c r="AF625" s="145"/>
      <c r="AG625" s="145"/>
      <c r="AH625" s="145"/>
      <c r="AI625" s="145"/>
      <c r="AJ625" s="145"/>
      <c r="AK625" s="145"/>
      <c r="AL625" s="145"/>
      <c r="AM625" s="145"/>
      <c r="AN625" s="145"/>
      <c r="AO625" s="145"/>
      <c r="AP625" s="145"/>
      <c r="AQ625" s="145"/>
      <c r="AR625" s="145"/>
      <c r="AS625" s="145"/>
      <c r="AT625" s="145"/>
      <c r="AU625" s="145"/>
      <c r="AV625" s="145"/>
      <c r="AW625" s="145"/>
      <c r="AX625" s="145"/>
      <c r="AY625" s="145"/>
      <c r="AZ625" s="145"/>
      <c r="BA625" s="145"/>
      <c r="BB625" s="145"/>
      <c r="BC625" s="145"/>
      <c r="BD625" s="145"/>
      <c r="BE625" s="145"/>
      <c r="BF625" s="145"/>
      <c r="BG625" s="145"/>
      <c r="BH625" s="145"/>
      <c r="BI625" s="145"/>
      <c r="BJ625" s="145"/>
      <c r="BK625" s="145"/>
      <c r="BL625" s="145"/>
      <c r="BM625" s="145"/>
      <c r="BN625" s="145"/>
      <c r="BO625" s="145"/>
      <c r="BP625" s="145"/>
      <c r="BQ625" s="145"/>
      <c r="BR625" s="145"/>
      <c r="BS625" s="145"/>
      <c r="BT625" s="145"/>
      <c r="BU625" s="145"/>
      <c r="BV625" s="145"/>
      <c r="BW625" s="145"/>
      <c r="BX625" s="145"/>
      <c r="BY625" s="145"/>
      <c r="BZ625" s="145"/>
      <c r="CA625" s="145"/>
      <c r="CB625" s="145"/>
      <c r="CC625" s="145"/>
      <c r="CD625" s="145"/>
      <c r="CE625" s="145"/>
      <c r="CF625" s="145"/>
    </row>
    <row r="626" spans="2:84" ht="12.95" customHeight="1">
      <c r="B626" s="145"/>
      <c r="C626" s="145"/>
      <c r="D626" s="145"/>
      <c r="E626" s="146"/>
      <c r="F626" s="146"/>
      <c r="G626" s="145"/>
      <c r="H626" s="145"/>
      <c r="I626" s="145"/>
      <c r="J626" s="145"/>
      <c r="K626" s="145"/>
      <c r="L626" s="145"/>
      <c r="M626" s="145"/>
      <c r="N626" s="145"/>
      <c r="O626" s="145"/>
      <c r="P626" s="145"/>
      <c r="Q626" s="145"/>
      <c r="R626" s="145"/>
      <c r="S626" s="145"/>
      <c r="T626" s="145"/>
      <c r="U626" s="145"/>
      <c r="V626" s="145"/>
      <c r="W626" s="145"/>
      <c r="X626" s="145"/>
      <c r="Y626" s="145"/>
      <c r="Z626" s="145"/>
      <c r="AA626" s="145"/>
      <c r="AB626" s="145"/>
      <c r="AC626" s="145"/>
      <c r="AD626" s="145"/>
      <c r="AE626" s="145"/>
      <c r="AF626" s="145"/>
      <c r="AG626" s="145"/>
      <c r="AH626" s="145"/>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145"/>
      <c r="BD626" s="145"/>
      <c r="BE626" s="145"/>
      <c r="BF626" s="145"/>
      <c r="BG626" s="145"/>
      <c r="BH626" s="145"/>
      <c r="BI626" s="145"/>
      <c r="BJ626" s="145"/>
      <c r="BK626" s="145"/>
      <c r="BL626" s="145"/>
      <c r="BM626" s="145"/>
      <c r="BN626" s="145"/>
      <c r="BO626" s="145"/>
      <c r="BP626" s="145"/>
      <c r="BQ626" s="145"/>
      <c r="BR626" s="145"/>
      <c r="BS626" s="145"/>
      <c r="BT626" s="145"/>
      <c r="BU626" s="145"/>
      <c r="BV626" s="145"/>
      <c r="BW626" s="145"/>
      <c r="BX626" s="145"/>
      <c r="BY626" s="145"/>
      <c r="BZ626" s="145"/>
      <c r="CA626" s="145"/>
      <c r="CB626" s="145"/>
      <c r="CC626" s="145"/>
      <c r="CD626" s="145"/>
      <c r="CE626" s="145"/>
      <c r="CF626" s="145"/>
    </row>
    <row r="627" spans="2:84" ht="12.95" customHeight="1">
      <c r="B627" s="145"/>
      <c r="C627" s="145"/>
      <c r="D627" s="145"/>
      <c r="E627" s="146"/>
      <c r="F627" s="146"/>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145"/>
      <c r="AL627" s="145"/>
      <c r="AM627" s="145"/>
      <c r="AN627" s="145"/>
      <c r="AO627" s="145"/>
      <c r="AP627" s="145"/>
      <c r="AQ627" s="145"/>
      <c r="AR627" s="145"/>
      <c r="AS627" s="145"/>
      <c r="AT627" s="145"/>
      <c r="AU627" s="145"/>
      <c r="AV627" s="145"/>
      <c r="AW627" s="145"/>
      <c r="AX627" s="145"/>
      <c r="AY627" s="145"/>
      <c r="AZ627" s="145"/>
      <c r="BA627" s="145"/>
      <c r="BB627" s="145"/>
      <c r="BC627" s="145"/>
      <c r="BD627" s="145"/>
      <c r="BE627" s="145"/>
      <c r="BF627" s="145"/>
      <c r="BG627" s="145"/>
      <c r="BH627" s="145"/>
      <c r="BI627" s="145"/>
      <c r="BJ627" s="145"/>
      <c r="BK627" s="145"/>
      <c r="BL627" s="145"/>
      <c r="BM627" s="145"/>
      <c r="BN627" s="145"/>
      <c r="BO627" s="145"/>
      <c r="BP627" s="145"/>
      <c r="BQ627" s="145"/>
      <c r="BR627" s="145"/>
      <c r="BS627" s="145"/>
      <c r="BT627" s="145"/>
      <c r="BU627" s="145"/>
      <c r="BV627" s="145"/>
      <c r="BW627" s="145"/>
      <c r="BX627" s="145"/>
      <c r="BY627" s="145"/>
      <c r="BZ627" s="145"/>
      <c r="CA627" s="145"/>
      <c r="CB627" s="145"/>
      <c r="CC627" s="145"/>
      <c r="CD627" s="145"/>
      <c r="CE627" s="145"/>
      <c r="CF627" s="145"/>
    </row>
    <row r="628" spans="2:84" ht="12.95" customHeight="1">
      <c r="B628" s="145"/>
      <c r="C628" s="145"/>
      <c r="D628" s="145"/>
      <c r="E628" s="146"/>
      <c r="F628" s="146"/>
      <c r="G628" s="145"/>
      <c r="H628" s="145"/>
      <c r="I628" s="145"/>
      <c r="J628" s="145"/>
      <c r="K628" s="145"/>
      <c r="L628" s="145"/>
      <c r="M628" s="145"/>
      <c r="N628" s="145"/>
      <c r="O628" s="145"/>
      <c r="P628" s="145"/>
      <c r="Q628" s="145"/>
      <c r="R628" s="145"/>
      <c r="S628" s="145"/>
      <c r="T628" s="145"/>
      <c r="U628" s="145"/>
      <c r="V628" s="145"/>
      <c r="W628" s="145"/>
      <c r="X628" s="145"/>
      <c r="Y628" s="145"/>
      <c r="Z628" s="145"/>
      <c r="AA628" s="145"/>
      <c r="AB628" s="145"/>
      <c r="AC628" s="145"/>
      <c r="AD628" s="145"/>
      <c r="AE628" s="145"/>
      <c r="AF628" s="145"/>
      <c r="AG628" s="145"/>
      <c r="AH628" s="145"/>
      <c r="AI628" s="145"/>
      <c r="AJ628" s="145"/>
      <c r="AK628" s="145"/>
      <c r="AL628" s="145"/>
      <c r="AM628" s="145"/>
      <c r="AN628" s="145"/>
      <c r="AO628" s="145"/>
      <c r="AP628" s="145"/>
      <c r="AQ628" s="145"/>
      <c r="AR628" s="145"/>
      <c r="AS628" s="145"/>
      <c r="AT628" s="145"/>
      <c r="AU628" s="145"/>
      <c r="AV628" s="145"/>
      <c r="AW628" s="145"/>
      <c r="AX628" s="145"/>
      <c r="AY628" s="145"/>
      <c r="AZ628" s="145"/>
      <c r="BA628" s="145"/>
      <c r="BB628" s="145"/>
      <c r="BC628" s="145"/>
      <c r="BD628" s="145"/>
      <c r="BE628" s="145"/>
      <c r="BF628" s="145"/>
      <c r="BG628" s="145"/>
      <c r="BH628" s="145"/>
      <c r="BI628" s="145"/>
      <c r="BJ628" s="145"/>
      <c r="BK628" s="145"/>
      <c r="BL628" s="145"/>
      <c r="BM628" s="145"/>
      <c r="BN628" s="145"/>
      <c r="BO628" s="145"/>
      <c r="BP628" s="145"/>
      <c r="BQ628" s="145"/>
      <c r="BR628" s="145"/>
      <c r="BS628" s="145"/>
      <c r="BT628" s="145"/>
      <c r="BU628" s="145"/>
      <c r="BV628" s="145"/>
      <c r="BW628" s="145"/>
      <c r="BX628" s="145"/>
      <c r="BY628" s="145"/>
      <c r="BZ628" s="145"/>
      <c r="CA628" s="145"/>
      <c r="CB628" s="145"/>
      <c r="CC628" s="145"/>
      <c r="CD628" s="145"/>
      <c r="CE628" s="145"/>
      <c r="CF628" s="145"/>
    </row>
    <row r="629" spans="2:84" ht="12.95" customHeight="1">
      <c r="B629" s="145"/>
      <c r="C629" s="145"/>
      <c r="D629" s="145"/>
      <c r="E629" s="146"/>
      <c r="F629" s="146"/>
      <c r="G629" s="145"/>
      <c r="H629" s="145"/>
      <c r="I629" s="145"/>
      <c r="J629" s="145"/>
      <c r="K629" s="145"/>
      <c r="L629" s="145"/>
      <c r="M629" s="145"/>
      <c r="N629" s="145"/>
      <c r="O629" s="145"/>
      <c r="P629" s="145"/>
      <c r="Q629" s="145"/>
      <c r="R629" s="145"/>
      <c r="S629" s="145"/>
      <c r="T629" s="145"/>
      <c r="U629" s="145"/>
      <c r="V629" s="145"/>
      <c r="W629" s="145"/>
      <c r="X629" s="145"/>
      <c r="Y629" s="145"/>
      <c r="Z629" s="145"/>
      <c r="AA629" s="145"/>
      <c r="AB629" s="145"/>
      <c r="AC629" s="145"/>
      <c r="AD629" s="145"/>
      <c r="AE629" s="145"/>
      <c r="AF629" s="145"/>
      <c r="AG629" s="145"/>
      <c r="AH629" s="145"/>
      <c r="AI629" s="145"/>
      <c r="AJ629" s="145"/>
      <c r="AK629" s="145"/>
      <c r="AL629" s="145"/>
      <c r="AM629" s="145"/>
      <c r="AN629" s="145"/>
      <c r="AO629" s="145"/>
      <c r="AP629" s="145"/>
      <c r="AQ629" s="145"/>
      <c r="AR629" s="145"/>
      <c r="AS629" s="145"/>
      <c r="AT629" s="145"/>
      <c r="AU629" s="145"/>
      <c r="AV629" s="145"/>
      <c r="AW629" s="145"/>
      <c r="AX629" s="145"/>
      <c r="AY629" s="145"/>
      <c r="AZ629" s="145"/>
      <c r="BA629" s="145"/>
      <c r="BB629" s="145"/>
      <c r="BC629" s="145"/>
      <c r="BD629" s="145"/>
      <c r="BE629" s="145"/>
      <c r="BF629" s="145"/>
      <c r="BG629" s="145"/>
      <c r="BH629" s="145"/>
      <c r="BI629" s="145"/>
      <c r="BJ629" s="145"/>
      <c r="BK629" s="145"/>
      <c r="BL629" s="145"/>
      <c r="BM629" s="145"/>
      <c r="BN629" s="145"/>
      <c r="BO629" s="145"/>
      <c r="BP629" s="145"/>
      <c r="BQ629" s="145"/>
      <c r="BR629" s="145"/>
      <c r="BS629" s="145"/>
      <c r="BT629" s="145"/>
      <c r="BU629" s="145"/>
      <c r="BV629" s="145"/>
      <c r="BW629" s="145"/>
      <c r="BX629" s="145"/>
      <c r="BY629" s="145"/>
      <c r="BZ629" s="145"/>
      <c r="CA629" s="145"/>
      <c r="CB629" s="145"/>
      <c r="CC629" s="145"/>
      <c r="CD629" s="145"/>
      <c r="CE629" s="145"/>
      <c r="CF629" s="145"/>
    </row>
    <row r="630" spans="2:84" ht="12.95" customHeight="1">
      <c r="B630" s="145"/>
      <c r="C630" s="145"/>
      <c r="D630" s="145"/>
      <c r="E630" s="146"/>
      <c r="F630" s="146"/>
      <c r="G630" s="145"/>
      <c r="H630" s="145"/>
      <c r="I630" s="145"/>
      <c r="J630" s="145"/>
      <c r="K630" s="145"/>
      <c r="L630" s="145"/>
      <c r="M630" s="145"/>
      <c r="N630" s="145"/>
      <c r="O630" s="145"/>
      <c r="P630" s="145"/>
      <c r="Q630" s="145"/>
      <c r="R630" s="145"/>
      <c r="S630" s="145"/>
      <c r="T630" s="145"/>
      <c r="U630" s="145"/>
      <c r="V630" s="145"/>
      <c r="W630" s="145"/>
      <c r="X630" s="145"/>
      <c r="Y630" s="145"/>
      <c r="Z630" s="145"/>
      <c r="AA630" s="145"/>
      <c r="AB630" s="145"/>
      <c r="AC630" s="145"/>
      <c r="AD630" s="145"/>
      <c r="AE630" s="145"/>
      <c r="AF630" s="145"/>
      <c r="AG630" s="145"/>
      <c r="AH630" s="145"/>
      <c r="AI630" s="145"/>
      <c r="AJ630" s="145"/>
      <c r="AK630" s="145"/>
      <c r="AL630" s="145"/>
      <c r="AM630" s="145"/>
      <c r="AN630" s="145"/>
      <c r="AO630" s="145"/>
      <c r="AP630" s="145"/>
      <c r="AQ630" s="145"/>
      <c r="AR630" s="145"/>
      <c r="AS630" s="145"/>
      <c r="AT630" s="145"/>
      <c r="AU630" s="145"/>
      <c r="AV630" s="145"/>
      <c r="AW630" s="145"/>
      <c r="AX630" s="145"/>
      <c r="AY630" s="145"/>
      <c r="AZ630" s="145"/>
      <c r="BA630" s="145"/>
      <c r="BB630" s="145"/>
      <c r="BC630" s="145"/>
      <c r="BD630" s="145"/>
      <c r="BE630" s="145"/>
      <c r="BF630" s="145"/>
      <c r="BG630" s="145"/>
      <c r="BH630" s="145"/>
      <c r="BI630" s="145"/>
      <c r="BJ630" s="145"/>
      <c r="BK630" s="145"/>
      <c r="BL630" s="145"/>
      <c r="BM630" s="145"/>
      <c r="BN630" s="145"/>
      <c r="BO630" s="145"/>
      <c r="BP630" s="145"/>
      <c r="BQ630" s="145"/>
      <c r="BR630" s="145"/>
      <c r="BS630" s="145"/>
      <c r="BT630" s="145"/>
      <c r="BU630" s="145"/>
      <c r="BV630" s="145"/>
      <c r="BW630" s="145"/>
      <c r="BX630" s="145"/>
      <c r="BY630" s="145"/>
      <c r="BZ630" s="145"/>
      <c r="CA630" s="145"/>
      <c r="CB630" s="145"/>
      <c r="CC630" s="145"/>
      <c r="CD630" s="145"/>
      <c r="CE630" s="145"/>
      <c r="CF630" s="145"/>
    </row>
    <row r="631" spans="2:84" ht="12.95" customHeight="1">
      <c r="B631" s="145"/>
      <c r="C631" s="145"/>
      <c r="D631" s="145"/>
      <c r="E631" s="146"/>
      <c r="F631" s="146"/>
      <c r="G631" s="145"/>
      <c r="H631" s="145"/>
      <c r="I631" s="145"/>
      <c r="J631" s="145"/>
      <c r="K631" s="145"/>
      <c r="L631" s="145"/>
      <c r="M631" s="145"/>
      <c r="N631" s="145"/>
      <c r="O631" s="145"/>
      <c r="P631" s="145"/>
      <c r="Q631" s="145"/>
      <c r="R631" s="145"/>
      <c r="S631" s="145"/>
      <c r="T631" s="145"/>
      <c r="U631" s="145"/>
      <c r="V631" s="145"/>
      <c r="W631" s="145"/>
      <c r="X631" s="145"/>
      <c r="Y631" s="145"/>
      <c r="Z631" s="145"/>
      <c r="AA631" s="145"/>
      <c r="AB631" s="145"/>
      <c r="AC631" s="145"/>
      <c r="AD631" s="145"/>
      <c r="AE631" s="145"/>
      <c r="AF631" s="145"/>
      <c r="AG631" s="145"/>
      <c r="AH631" s="145"/>
      <c r="AI631" s="145"/>
      <c r="AJ631" s="145"/>
      <c r="AK631" s="145"/>
      <c r="AL631" s="145"/>
      <c r="AM631" s="145"/>
      <c r="AN631" s="145"/>
      <c r="AO631" s="145"/>
      <c r="AP631" s="145"/>
      <c r="AQ631" s="145"/>
      <c r="AR631" s="145"/>
      <c r="AS631" s="145"/>
      <c r="AT631" s="145"/>
      <c r="AU631" s="145"/>
      <c r="AV631" s="145"/>
      <c r="AW631" s="145"/>
      <c r="AX631" s="145"/>
      <c r="AY631" s="145"/>
      <c r="AZ631" s="145"/>
      <c r="BA631" s="145"/>
      <c r="BB631" s="145"/>
      <c r="BC631" s="145"/>
      <c r="BD631" s="145"/>
      <c r="BE631" s="145"/>
      <c r="BF631" s="145"/>
      <c r="BG631" s="145"/>
      <c r="BH631" s="145"/>
      <c r="BI631" s="145"/>
      <c r="BJ631" s="145"/>
      <c r="BK631" s="145"/>
      <c r="BL631" s="145"/>
      <c r="BM631" s="145"/>
      <c r="BN631" s="145"/>
      <c r="BO631" s="145"/>
      <c r="BP631" s="145"/>
      <c r="BQ631" s="145"/>
      <c r="BR631" s="145"/>
      <c r="BS631" s="145"/>
      <c r="BT631" s="145"/>
      <c r="BU631" s="145"/>
      <c r="BV631" s="145"/>
      <c r="BW631" s="145"/>
      <c r="BX631" s="145"/>
      <c r="BY631" s="145"/>
      <c r="BZ631" s="145"/>
      <c r="CA631" s="145"/>
      <c r="CB631" s="145"/>
      <c r="CC631" s="145"/>
      <c r="CD631" s="145"/>
      <c r="CE631" s="145"/>
      <c r="CF631" s="145"/>
    </row>
    <row r="632" spans="2:84" ht="12.95" customHeight="1">
      <c r="B632" s="145"/>
      <c r="C632" s="145"/>
      <c r="D632" s="145"/>
      <c r="E632" s="146"/>
      <c r="F632" s="146"/>
      <c r="G632" s="145"/>
      <c r="H632" s="145"/>
      <c r="I632" s="145"/>
      <c r="J632" s="145"/>
      <c r="K632" s="145"/>
      <c r="L632" s="145"/>
      <c r="M632" s="145"/>
      <c r="N632" s="145"/>
      <c r="O632" s="145"/>
      <c r="P632" s="145"/>
      <c r="Q632" s="145"/>
      <c r="R632" s="145"/>
      <c r="S632" s="145"/>
      <c r="T632" s="145"/>
      <c r="U632" s="145"/>
      <c r="V632" s="145"/>
      <c r="W632" s="145"/>
      <c r="X632" s="145"/>
      <c r="Y632" s="145"/>
      <c r="Z632" s="145"/>
      <c r="AA632" s="145"/>
      <c r="AB632" s="145"/>
      <c r="AC632" s="145"/>
      <c r="AD632" s="145"/>
      <c r="AE632" s="145"/>
      <c r="AF632" s="145"/>
      <c r="AG632" s="145"/>
      <c r="AH632" s="145"/>
      <c r="AI632" s="145"/>
      <c r="AJ632" s="145"/>
      <c r="AK632" s="145"/>
      <c r="AL632" s="145"/>
      <c r="AM632" s="145"/>
      <c r="AN632" s="145"/>
      <c r="AO632" s="145"/>
      <c r="AP632" s="145"/>
      <c r="AQ632" s="145"/>
      <c r="AR632" s="145"/>
      <c r="AS632" s="145"/>
      <c r="AT632" s="145"/>
      <c r="AU632" s="145"/>
      <c r="AV632" s="145"/>
      <c r="AW632" s="145"/>
      <c r="AX632" s="145"/>
      <c r="AY632" s="145"/>
      <c r="AZ632" s="145"/>
      <c r="BA632" s="145"/>
      <c r="BB632" s="145"/>
      <c r="BC632" s="145"/>
      <c r="BD632" s="145"/>
      <c r="BE632" s="145"/>
      <c r="BF632" s="145"/>
      <c r="BG632" s="145"/>
      <c r="BH632" s="145"/>
      <c r="BI632" s="145"/>
      <c r="BJ632" s="145"/>
      <c r="BK632" s="145"/>
      <c r="BL632" s="145"/>
      <c r="BM632" s="145"/>
      <c r="BN632" s="145"/>
      <c r="BO632" s="145"/>
      <c r="BP632" s="145"/>
      <c r="BQ632" s="145"/>
      <c r="BR632" s="145"/>
      <c r="BS632" s="145"/>
      <c r="BT632" s="145"/>
      <c r="BU632" s="145"/>
      <c r="BV632" s="145"/>
      <c r="BW632" s="145"/>
      <c r="BX632" s="145"/>
      <c r="BY632" s="145"/>
      <c r="BZ632" s="145"/>
      <c r="CA632" s="145"/>
      <c r="CB632" s="145"/>
      <c r="CC632" s="145"/>
      <c r="CD632" s="145"/>
      <c r="CE632" s="145"/>
      <c r="CF632" s="145"/>
    </row>
    <row r="633" spans="2:84" ht="12.95" customHeight="1">
      <c r="B633" s="145"/>
      <c r="C633" s="145"/>
      <c r="D633" s="145"/>
      <c r="E633" s="146"/>
      <c r="F633" s="146"/>
      <c r="G633" s="145"/>
      <c r="H633" s="145"/>
      <c r="I633" s="145"/>
      <c r="J633" s="145"/>
      <c r="K633" s="145"/>
      <c r="L633" s="145"/>
      <c r="M633" s="145"/>
      <c r="N633" s="145"/>
      <c r="O633" s="145"/>
      <c r="P633" s="145"/>
      <c r="Q633" s="145"/>
      <c r="R633" s="145"/>
      <c r="S633" s="145"/>
      <c r="T633" s="145"/>
      <c r="U633" s="145"/>
      <c r="V633" s="145"/>
      <c r="W633" s="145"/>
      <c r="X633" s="145"/>
      <c r="Y633" s="145"/>
      <c r="Z633" s="145"/>
      <c r="AA633" s="145"/>
      <c r="AB633" s="145"/>
      <c r="AC633" s="145"/>
      <c r="AD633" s="145"/>
      <c r="AE633" s="145"/>
      <c r="AF633" s="145"/>
      <c r="AG633" s="145"/>
      <c r="AH633" s="145"/>
      <c r="AI633" s="145"/>
      <c r="AJ633" s="145"/>
      <c r="AK633" s="145"/>
      <c r="AL633" s="145"/>
      <c r="AM633" s="145"/>
      <c r="AN633" s="145"/>
      <c r="AO633" s="145"/>
      <c r="AP633" s="145"/>
      <c r="AQ633" s="145"/>
      <c r="AR633" s="145"/>
      <c r="AS633" s="145"/>
      <c r="AT633" s="145"/>
      <c r="AU633" s="145"/>
      <c r="AV633" s="145"/>
      <c r="AW633" s="145"/>
      <c r="AX633" s="145"/>
      <c r="AY633" s="145"/>
      <c r="AZ633" s="145"/>
      <c r="BA633" s="145"/>
      <c r="BB633" s="145"/>
      <c r="BC633" s="145"/>
      <c r="BD633" s="145"/>
      <c r="BE633" s="145"/>
      <c r="BF633" s="145"/>
      <c r="BG633" s="145"/>
      <c r="BH633" s="145"/>
      <c r="BI633" s="145"/>
      <c r="BJ633" s="145"/>
      <c r="BK633" s="145"/>
      <c r="BL633" s="145"/>
      <c r="BM633" s="145"/>
      <c r="BN633" s="145"/>
      <c r="BO633" s="145"/>
      <c r="BP633" s="145"/>
      <c r="BQ633" s="145"/>
      <c r="BR633" s="145"/>
      <c r="BS633" s="145"/>
      <c r="BT633" s="145"/>
      <c r="BU633" s="145"/>
      <c r="BV633" s="145"/>
      <c r="BW633" s="145"/>
      <c r="BX633" s="145"/>
      <c r="BY633" s="145"/>
      <c r="BZ633" s="145"/>
      <c r="CA633" s="145"/>
      <c r="CB633" s="145"/>
      <c r="CC633" s="145"/>
      <c r="CD633" s="145"/>
      <c r="CE633" s="145"/>
      <c r="CF633" s="145"/>
    </row>
    <row r="634" spans="2:84" ht="12.95" customHeight="1">
      <c r="B634" s="145"/>
      <c r="C634" s="145"/>
      <c r="D634" s="145"/>
      <c r="E634" s="146"/>
      <c r="F634" s="146"/>
      <c r="G634" s="145"/>
      <c r="H634" s="145"/>
      <c r="I634" s="145"/>
      <c r="J634" s="145"/>
      <c r="K634" s="145"/>
      <c r="L634" s="145"/>
      <c r="M634" s="145"/>
      <c r="N634" s="145"/>
      <c r="O634" s="145"/>
      <c r="P634" s="145"/>
      <c r="Q634" s="145"/>
      <c r="R634" s="145"/>
      <c r="S634" s="145"/>
      <c r="T634" s="145"/>
      <c r="U634" s="145"/>
      <c r="V634" s="145"/>
      <c r="W634" s="145"/>
      <c r="X634" s="145"/>
      <c r="Y634" s="145"/>
      <c r="Z634" s="145"/>
      <c r="AA634" s="145"/>
      <c r="AB634" s="145"/>
      <c r="AC634" s="145"/>
      <c r="AD634" s="145"/>
      <c r="AE634" s="145"/>
      <c r="AF634" s="145"/>
      <c r="AG634" s="145"/>
      <c r="AH634" s="145"/>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45"/>
      <c r="BE634" s="145"/>
      <c r="BF634" s="145"/>
      <c r="BG634" s="145"/>
      <c r="BH634" s="145"/>
      <c r="BI634" s="145"/>
      <c r="BJ634" s="145"/>
      <c r="BK634" s="145"/>
      <c r="BL634" s="145"/>
      <c r="BM634" s="145"/>
      <c r="BN634" s="145"/>
      <c r="BO634" s="145"/>
      <c r="BP634" s="145"/>
      <c r="BQ634" s="145"/>
      <c r="BR634" s="145"/>
      <c r="BS634" s="145"/>
      <c r="BT634" s="145"/>
      <c r="BU634" s="145"/>
      <c r="BV634" s="145"/>
      <c r="BW634" s="145"/>
      <c r="BX634" s="145"/>
      <c r="BY634" s="145"/>
      <c r="BZ634" s="145"/>
      <c r="CA634" s="145"/>
      <c r="CB634" s="145"/>
      <c r="CC634" s="145"/>
      <c r="CD634" s="145"/>
      <c r="CE634" s="145"/>
      <c r="CF634" s="145"/>
    </row>
    <row r="635" spans="2:84" ht="12.95" customHeight="1">
      <c r="B635" s="145"/>
      <c r="C635" s="145"/>
      <c r="D635" s="145"/>
      <c r="E635" s="146"/>
      <c r="F635" s="146"/>
      <c r="G635" s="145"/>
      <c r="H635" s="145"/>
      <c r="I635" s="145"/>
      <c r="J635" s="145"/>
      <c r="K635" s="145"/>
      <c r="L635" s="145"/>
      <c r="M635" s="145"/>
      <c r="N635" s="145"/>
      <c r="O635" s="145"/>
      <c r="P635" s="145"/>
      <c r="Q635" s="145"/>
      <c r="R635" s="145"/>
      <c r="S635" s="145"/>
      <c r="T635" s="145"/>
      <c r="U635" s="145"/>
      <c r="V635" s="145"/>
      <c r="W635" s="145"/>
      <c r="X635" s="145"/>
      <c r="Y635" s="145"/>
      <c r="Z635" s="145"/>
      <c r="AA635" s="145"/>
      <c r="AB635" s="145"/>
      <c r="AC635" s="145"/>
      <c r="AD635" s="145"/>
      <c r="AE635" s="145"/>
      <c r="AF635" s="145"/>
      <c r="AG635" s="145"/>
      <c r="AH635" s="145"/>
      <c r="AI635" s="145"/>
      <c r="AJ635" s="145"/>
      <c r="AK635" s="145"/>
      <c r="AL635" s="145"/>
      <c r="AM635" s="145"/>
      <c r="AN635" s="145"/>
      <c r="AO635" s="145"/>
      <c r="AP635" s="145"/>
      <c r="AQ635" s="145"/>
      <c r="AR635" s="145"/>
      <c r="AS635" s="145"/>
      <c r="AT635" s="145"/>
      <c r="AU635" s="145"/>
      <c r="AV635" s="145"/>
      <c r="AW635" s="145"/>
      <c r="AX635" s="145"/>
      <c r="AY635" s="145"/>
      <c r="AZ635" s="145"/>
      <c r="BA635" s="145"/>
      <c r="BB635" s="145"/>
      <c r="BC635" s="145"/>
      <c r="BD635" s="145"/>
      <c r="BE635" s="145"/>
      <c r="BF635" s="145"/>
      <c r="BG635" s="145"/>
      <c r="BH635" s="145"/>
      <c r="BI635" s="145"/>
      <c r="BJ635" s="145"/>
      <c r="BK635" s="145"/>
      <c r="BL635" s="145"/>
      <c r="BM635" s="145"/>
      <c r="BN635" s="145"/>
      <c r="BO635" s="145"/>
      <c r="BP635" s="145"/>
      <c r="BQ635" s="145"/>
      <c r="BR635" s="145"/>
      <c r="BS635" s="145"/>
      <c r="BT635" s="145"/>
      <c r="BU635" s="145"/>
      <c r="BV635" s="145"/>
      <c r="BW635" s="145"/>
      <c r="BX635" s="145"/>
      <c r="BY635" s="145"/>
      <c r="BZ635" s="145"/>
      <c r="CA635" s="145"/>
      <c r="CB635" s="145"/>
      <c r="CC635" s="145"/>
      <c r="CD635" s="145"/>
      <c r="CE635" s="145"/>
      <c r="CF635" s="145"/>
    </row>
    <row r="636" spans="2:84" ht="12.95" customHeight="1">
      <c r="B636" s="145"/>
      <c r="C636" s="145"/>
      <c r="D636" s="145"/>
      <c r="E636" s="146"/>
      <c r="F636" s="146"/>
      <c r="G636" s="145"/>
      <c r="H636" s="145"/>
      <c r="I636" s="145"/>
      <c r="J636" s="145"/>
      <c r="K636" s="145"/>
      <c r="L636" s="145"/>
      <c r="M636" s="145"/>
      <c r="N636" s="145"/>
      <c r="O636" s="145"/>
      <c r="P636" s="145"/>
      <c r="Q636" s="145"/>
      <c r="R636" s="145"/>
      <c r="S636" s="145"/>
      <c r="T636" s="145"/>
      <c r="U636" s="145"/>
      <c r="V636" s="145"/>
      <c r="W636" s="145"/>
      <c r="X636" s="145"/>
      <c r="Y636" s="145"/>
      <c r="Z636" s="145"/>
      <c r="AA636" s="145"/>
      <c r="AB636" s="145"/>
      <c r="AC636" s="145"/>
      <c r="AD636" s="145"/>
      <c r="AE636" s="145"/>
      <c r="AF636" s="145"/>
      <c r="AG636" s="145"/>
      <c r="AH636" s="145"/>
      <c r="AI636" s="145"/>
      <c r="AJ636" s="145"/>
      <c r="AK636" s="145"/>
      <c r="AL636" s="145"/>
      <c r="AM636" s="145"/>
      <c r="AN636" s="145"/>
      <c r="AO636" s="145"/>
      <c r="AP636" s="145"/>
      <c r="AQ636" s="145"/>
      <c r="AR636" s="145"/>
      <c r="AS636" s="145"/>
      <c r="AT636" s="145"/>
      <c r="AU636" s="145"/>
      <c r="AV636" s="145"/>
      <c r="AW636" s="145"/>
      <c r="AX636" s="145"/>
      <c r="AY636" s="145"/>
      <c r="AZ636" s="145"/>
      <c r="BA636" s="145"/>
      <c r="BB636" s="145"/>
      <c r="BC636" s="145"/>
      <c r="BD636" s="145"/>
      <c r="BE636" s="145"/>
      <c r="BF636" s="145"/>
      <c r="BG636" s="145"/>
      <c r="BH636" s="145"/>
      <c r="BI636" s="145"/>
      <c r="BJ636" s="145"/>
      <c r="BK636" s="145"/>
      <c r="BL636" s="145"/>
      <c r="BM636" s="145"/>
      <c r="BN636" s="145"/>
      <c r="BO636" s="145"/>
      <c r="BP636" s="145"/>
      <c r="BQ636" s="145"/>
      <c r="BR636" s="145"/>
      <c r="BS636" s="145"/>
      <c r="BT636" s="145"/>
      <c r="BU636" s="145"/>
      <c r="BV636" s="145"/>
      <c r="BW636" s="145"/>
      <c r="BX636" s="145"/>
      <c r="BY636" s="145"/>
      <c r="BZ636" s="145"/>
      <c r="CA636" s="145"/>
      <c r="CB636" s="145"/>
      <c r="CC636" s="145"/>
      <c r="CD636" s="145"/>
      <c r="CE636" s="145"/>
      <c r="CF636" s="145"/>
    </row>
    <row r="637" spans="2:84" ht="12.95" customHeight="1">
      <c r="B637" s="145"/>
      <c r="C637" s="145"/>
      <c r="D637" s="145"/>
      <c r="E637" s="146"/>
      <c r="F637" s="146"/>
      <c r="G637" s="145"/>
      <c r="H637" s="145"/>
      <c r="I637" s="145"/>
      <c r="J637" s="145"/>
      <c r="K637" s="145"/>
      <c r="L637" s="145"/>
      <c r="M637" s="145"/>
      <c r="N637" s="145"/>
      <c r="O637" s="145"/>
      <c r="P637" s="145"/>
      <c r="Q637" s="145"/>
      <c r="R637" s="145"/>
      <c r="S637" s="145"/>
      <c r="T637" s="145"/>
      <c r="U637" s="145"/>
      <c r="V637" s="145"/>
      <c r="W637" s="145"/>
      <c r="X637" s="145"/>
      <c r="Y637" s="145"/>
      <c r="Z637" s="145"/>
      <c r="AA637" s="145"/>
      <c r="AB637" s="145"/>
      <c r="AC637" s="145"/>
      <c r="AD637" s="145"/>
      <c r="AE637" s="145"/>
      <c r="AF637" s="145"/>
      <c r="AG637" s="145"/>
      <c r="AH637" s="145"/>
      <c r="AI637" s="145"/>
      <c r="AJ637" s="145"/>
      <c r="AK637" s="145"/>
      <c r="AL637" s="145"/>
      <c r="AM637" s="145"/>
      <c r="AN637" s="145"/>
      <c r="AO637" s="145"/>
      <c r="AP637" s="145"/>
      <c r="AQ637" s="145"/>
      <c r="AR637" s="145"/>
      <c r="AS637" s="145"/>
      <c r="AT637" s="145"/>
      <c r="AU637" s="145"/>
      <c r="AV637" s="145"/>
      <c r="AW637" s="145"/>
      <c r="AX637" s="145"/>
      <c r="AY637" s="145"/>
      <c r="AZ637" s="145"/>
      <c r="BA637" s="145"/>
      <c r="BB637" s="145"/>
      <c r="BC637" s="145"/>
      <c r="BD637" s="145"/>
      <c r="BE637" s="145"/>
      <c r="BF637" s="145"/>
      <c r="BG637" s="145"/>
      <c r="BH637" s="145"/>
      <c r="BI637" s="145"/>
      <c r="BJ637" s="145"/>
      <c r="BK637" s="145"/>
      <c r="BL637" s="145"/>
      <c r="BM637" s="145"/>
      <c r="BN637" s="145"/>
      <c r="BO637" s="145"/>
      <c r="BP637" s="145"/>
      <c r="BQ637" s="145"/>
      <c r="BR637" s="145"/>
      <c r="BS637" s="145"/>
      <c r="BT637" s="145"/>
      <c r="BU637" s="145"/>
      <c r="BV637" s="145"/>
      <c r="BW637" s="145"/>
      <c r="BX637" s="145"/>
      <c r="BY637" s="145"/>
      <c r="BZ637" s="145"/>
      <c r="CA637" s="145"/>
      <c r="CB637" s="145"/>
      <c r="CC637" s="145"/>
      <c r="CD637" s="145"/>
      <c r="CE637" s="145"/>
      <c r="CF637" s="145"/>
    </row>
    <row r="638" spans="2:84" ht="12.95" customHeight="1">
      <c r="B638" s="145"/>
      <c r="C638" s="145"/>
      <c r="D638" s="145"/>
      <c r="E638" s="146"/>
      <c r="F638" s="146"/>
      <c r="G638" s="145"/>
      <c r="H638" s="145"/>
      <c r="I638" s="145"/>
      <c r="J638" s="145"/>
      <c r="K638" s="145"/>
      <c r="L638" s="145"/>
      <c r="M638" s="145"/>
      <c r="N638" s="145"/>
      <c r="O638" s="145"/>
      <c r="P638" s="145"/>
      <c r="Q638" s="145"/>
      <c r="R638" s="145"/>
      <c r="S638" s="145"/>
      <c r="T638" s="145"/>
      <c r="U638" s="145"/>
      <c r="V638" s="145"/>
      <c r="W638" s="145"/>
      <c r="X638" s="145"/>
      <c r="Y638" s="145"/>
      <c r="Z638" s="145"/>
      <c r="AA638" s="145"/>
      <c r="AB638" s="145"/>
      <c r="AC638" s="145"/>
      <c r="AD638" s="145"/>
      <c r="AE638" s="145"/>
      <c r="AF638" s="145"/>
      <c r="AG638" s="145"/>
      <c r="AH638" s="145"/>
      <c r="AI638" s="145"/>
      <c r="AJ638" s="145"/>
      <c r="AK638" s="145"/>
      <c r="AL638" s="145"/>
      <c r="AM638" s="145"/>
      <c r="AN638" s="145"/>
      <c r="AO638" s="145"/>
      <c r="AP638" s="145"/>
      <c r="AQ638" s="145"/>
      <c r="AR638" s="145"/>
      <c r="AS638" s="145"/>
      <c r="AT638" s="145"/>
      <c r="AU638" s="145"/>
      <c r="AV638" s="145"/>
      <c r="AW638" s="145"/>
      <c r="AX638" s="145"/>
      <c r="AY638" s="145"/>
      <c r="AZ638" s="145"/>
      <c r="BA638" s="145"/>
      <c r="BB638" s="145"/>
      <c r="BC638" s="145"/>
      <c r="BD638" s="145"/>
      <c r="BE638" s="145"/>
      <c r="BF638" s="145"/>
      <c r="BG638" s="145"/>
      <c r="BH638" s="145"/>
      <c r="BI638" s="145"/>
      <c r="BJ638" s="145"/>
      <c r="BK638" s="145"/>
      <c r="BL638" s="145"/>
      <c r="BM638" s="145"/>
      <c r="BN638" s="145"/>
      <c r="BO638" s="145"/>
      <c r="BP638" s="145"/>
      <c r="BQ638" s="145"/>
      <c r="BR638" s="145"/>
      <c r="BS638" s="145"/>
      <c r="BT638" s="145"/>
      <c r="BU638" s="145"/>
      <c r="BV638" s="145"/>
      <c r="BW638" s="145"/>
      <c r="BX638" s="145"/>
      <c r="BY638" s="145"/>
      <c r="BZ638" s="145"/>
      <c r="CA638" s="145"/>
      <c r="CB638" s="145"/>
      <c r="CC638" s="145"/>
      <c r="CD638" s="145"/>
      <c r="CE638" s="145"/>
      <c r="CF638" s="145"/>
    </row>
    <row r="639" spans="2:84" ht="12.95" customHeight="1">
      <c r="B639" s="145"/>
      <c r="C639" s="145"/>
      <c r="D639" s="145"/>
      <c r="E639" s="146"/>
      <c r="F639" s="146"/>
      <c r="G639" s="145"/>
      <c r="H639" s="145"/>
      <c r="I639" s="145"/>
      <c r="J639" s="145"/>
      <c r="K639" s="145"/>
      <c r="L639" s="145"/>
      <c r="M639" s="145"/>
      <c r="N639" s="145"/>
      <c r="O639" s="145"/>
      <c r="P639" s="145"/>
      <c r="Q639" s="145"/>
      <c r="R639" s="145"/>
      <c r="S639" s="145"/>
      <c r="T639" s="145"/>
      <c r="U639" s="145"/>
      <c r="V639" s="145"/>
      <c r="W639" s="145"/>
      <c r="X639" s="145"/>
      <c r="Y639" s="145"/>
      <c r="Z639" s="145"/>
      <c r="AA639" s="145"/>
      <c r="AB639" s="145"/>
      <c r="AC639" s="145"/>
      <c r="AD639" s="145"/>
      <c r="AE639" s="145"/>
      <c r="AF639" s="145"/>
      <c r="AG639" s="145"/>
      <c r="AH639" s="145"/>
      <c r="AI639" s="145"/>
      <c r="AJ639" s="145"/>
      <c r="AK639" s="145"/>
      <c r="AL639" s="145"/>
      <c r="AM639" s="145"/>
      <c r="AN639" s="145"/>
      <c r="AO639" s="145"/>
      <c r="AP639" s="145"/>
      <c r="AQ639" s="145"/>
      <c r="AR639" s="145"/>
      <c r="AS639" s="145"/>
      <c r="AT639" s="145"/>
      <c r="AU639" s="145"/>
      <c r="AV639" s="145"/>
      <c r="AW639" s="145"/>
      <c r="AX639" s="145"/>
      <c r="AY639" s="145"/>
      <c r="AZ639" s="145"/>
      <c r="BA639" s="145"/>
      <c r="BB639" s="145"/>
      <c r="BC639" s="145"/>
      <c r="BD639" s="145"/>
      <c r="BE639" s="145"/>
      <c r="BF639" s="145"/>
      <c r="BG639" s="145"/>
      <c r="BH639" s="145"/>
      <c r="BI639" s="145"/>
      <c r="BJ639" s="145"/>
      <c r="BK639" s="145"/>
      <c r="BL639" s="145"/>
      <c r="BM639" s="145"/>
      <c r="BN639" s="145"/>
      <c r="BO639" s="145"/>
      <c r="BP639" s="145"/>
      <c r="BQ639" s="145"/>
      <c r="BR639" s="145"/>
      <c r="BS639" s="145"/>
      <c r="BT639" s="145"/>
      <c r="BU639" s="145"/>
      <c r="BV639" s="145"/>
      <c r="BW639" s="145"/>
      <c r="BX639" s="145"/>
      <c r="BY639" s="145"/>
      <c r="BZ639" s="145"/>
      <c r="CA639" s="145"/>
      <c r="CB639" s="145"/>
      <c r="CC639" s="145"/>
      <c r="CD639" s="145"/>
      <c r="CE639" s="145"/>
      <c r="CF639" s="145"/>
    </row>
    <row r="640" spans="2:84" ht="12.95" customHeight="1">
      <c r="B640" s="145"/>
      <c r="C640" s="145"/>
      <c r="D640" s="145"/>
      <c r="E640" s="146"/>
      <c r="F640" s="146"/>
      <c r="G640" s="145"/>
      <c r="H640" s="145"/>
      <c r="I640" s="145"/>
      <c r="J640" s="145"/>
      <c r="K640" s="145"/>
      <c r="L640" s="145"/>
      <c r="M640" s="145"/>
      <c r="N640" s="145"/>
      <c r="O640" s="145"/>
      <c r="P640" s="145"/>
      <c r="Q640" s="145"/>
      <c r="R640" s="145"/>
      <c r="S640" s="145"/>
      <c r="T640" s="145"/>
      <c r="U640" s="145"/>
      <c r="V640" s="145"/>
      <c r="W640" s="145"/>
      <c r="X640" s="145"/>
      <c r="Y640" s="145"/>
      <c r="Z640" s="145"/>
      <c r="AA640" s="145"/>
      <c r="AB640" s="145"/>
      <c r="AC640" s="145"/>
      <c r="AD640" s="145"/>
      <c r="AE640" s="145"/>
      <c r="AF640" s="145"/>
      <c r="AG640" s="145"/>
      <c r="AH640" s="145"/>
      <c r="AI640" s="145"/>
      <c r="AJ640" s="145"/>
      <c r="AK640" s="145"/>
      <c r="AL640" s="145"/>
      <c r="AM640" s="145"/>
      <c r="AN640" s="145"/>
      <c r="AO640" s="145"/>
      <c r="AP640" s="145"/>
      <c r="AQ640" s="145"/>
      <c r="AR640" s="145"/>
      <c r="AS640" s="145"/>
      <c r="AT640" s="145"/>
      <c r="AU640" s="145"/>
      <c r="AV640" s="145"/>
      <c r="AW640" s="145"/>
      <c r="AX640" s="145"/>
      <c r="AY640" s="145"/>
      <c r="AZ640" s="145"/>
      <c r="BA640" s="145"/>
      <c r="BB640" s="145"/>
      <c r="BC640" s="145"/>
      <c r="BD640" s="145"/>
      <c r="BE640" s="145"/>
      <c r="BF640" s="145"/>
      <c r="BG640" s="145"/>
      <c r="BH640" s="145"/>
      <c r="BI640" s="145"/>
      <c r="BJ640" s="145"/>
      <c r="BK640" s="145"/>
      <c r="BL640" s="145"/>
      <c r="BM640" s="145"/>
      <c r="BN640" s="145"/>
      <c r="BO640" s="145"/>
      <c r="BP640" s="145"/>
      <c r="BQ640" s="145"/>
      <c r="BR640" s="145"/>
      <c r="BS640" s="145"/>
      <c r="BT640" s="145"/>
      <c r="BU640" s="145"/>
      <c r="BV640" s="145"/>
      <c r="BW640" s="145"/>
      <c r="BX640" s="145"/>
      <c r="BY640" s="145"/>
      <c r="BZ640" s="145"/>
      <c r="CA640" s="145"/>
      <c r="CB640" s="145"/>
      <c r="CC640" s="145"/>
      <c r="CD640" s="145"/>
      <c r="CE640" s="145"/>
      <c r="CF640" s="145"/>
    </row>
    <row r="641" spans="2:84" ht="12.95" customHeight="1">
      <c r="B641" s="145"/>
      <c r="C641" s="145"/>
      <c r="D641" s="145"/>
      <c r="E641" s="146"/>
      <c r="F641" s="146"/>
      <c r="G641" s="145"/>
      <c r="H641" s="145"/>
      <c r="I641" s="145"/>
      <c r="J641" s="145"/>
      <c r="K641" s="145"/>
      <c r="L641" s="145"/>
      <c r="M641" s="145"/>
      <c r="N641" s="145"/>
      <c r="O641" s="145"/>
      <c r="P641" s="145"/>
      <c r="Q641" s="145"/>
      <c r="R641" s="145"/>
      <c r="S641" s="145"/>
      <c r="T641" s="145"/>
      <c r="U641" s="145"/>
      <c r="V641" s="145"/>
      <c r="W641" s="145"/>
      <c r="X641" s="145"/>
      <c r="Y641" s="145"/>
      <c r="Z641" s="145"/>
      <c r="AA641" s="145"/>
      <c r="AB641" s="145"/>
      <c r="AC641" s="145"/>
      <c r="AD641" s="145"/>
      <c r="AE641" s="145"/>
      <c r="AF641" s="145"/>
      <c r="AG641" s="145"/>
      <c r="AH641" s="145"/>
      <c r="AI641" s="145"/>
      <c r="AJ641" s="145"/>
      <c r="AK641" s="145"/>
      <c r="AL641" s="145"/>
      <c r="AM641" s="145"/>
      <c r="AN641" s="145"/>
      <c r="AO641" s="145"/>
      <c r="AP641" s="145"/>
      <c r="AQ641" s="145"/>
      <c r="AR641" s="145"/>
      <c r="AS641" s="145"/>
      <c r="AT641" s="145"/>
      <c r="AU641" s="145"/>
      <c r="AV641" s="145"/>
      <c r="AW641" s="145"/>
      <c r="AX641" s="145"/>
      <c r="AY641" s="145"/>
      <c r="AZ641" s="145"/>
      <c r="BA641" s="145"/>
      <c r="BB641" s="145"/>
      <c r="BC641" s="145"/>
      <c r="BD641" s="145"/>
      <c r="BE641" s="145"/>
      <c r="BF641" s="145"/>
      <c r="BG641" s="145"/>
      <c r="BH641" s="145"/>
      <c r="BI641" s="145"/>
      <c r="BJ641" s="145"/>
      <c r="BK641" s="145"/>
      <c r="BL641" s="145"/>
      <c r="BM641" s="145"/>
      <c r="BN641" s="145"/>
      <c r="BO641" s="145"/>
      <c r="BP641" s="145"/>
      <c r="BQ641" s="145"/>
      <c r="BR641" s="145"/>
      <c r="BS641" s="145"/>
      <c r="BT641" s="145"/>
      <c r="BU641" s="145"/>
      <c r="BV641" s="145"/>
      <c r="BW641" s="145"/>
      <c r="BX641" s="145"/>
      <c r="BY641" s="145"/>
      <c r="BZ641" s="145"/>
      <c r="CA641" s="145"/>
      <c r="CB641" s="145"/>
      <c r="CC641" s="145"/>
      <c r="CD641" s="145"/>
      <c r="CE641" s="145"/>
      <c r="CF641" s="145"/>
    </row>
    <row r="642" spans="2:84" ht="12.95" customHeight="1">
      <c r="B642" s="145"/>
      <c r="C642" s="145"/>
      <c r="D642" s="145"/>
      <c r="E642" s="146"/>
      <c r="F642" s="146"/>
      <c r="G642" s="145"/>
      <c r="H642" s="145"/>
      <c r="I642" s="145"/>
      <c r="J642" s="145"/>
      <c r="K642" s="145"/>
      <c r="L642" s="145"/>
      <c r="M642" s="145"/>
      <c r="N642" s="145"/>
      <c r="O642" s="145"/>
      <c r="P642" s="145"/>
      <c r="Q642" s="145"/>
      <c r="R642" s="145"/>
      <c r="S642" s="145"/>
      <c r="T642" s="145"/>
      <c r="U642" s="145"/>
      <c r="V642" s="145"/>
      <c r="W642" s="145"/>
      <c r="X642" s="145"/>
      <c r="Y642" s="145"/>
      <c r="Z642" s="145"/>
      <c r="AA642" s="145"/>
      <c r="AB642" s="145"/>
      <c r="AC642" s="145"/>
      <c r="AD642" s="145"/>
      <c r="AE642" s="145"/>
      <c r="AF642" s="145"/>
      <c r="AG642" s="145"/>
      <c r="AH642" s="145"/>
      <c r="AI642" s="145"/>
      <c r="AJ642" s="145"/>
      <c r="AK642" s="145"/>
      <c r="AL642" s="145"/>
      <c r="AM642" s="145"/>
      <c r="AN642" s="145"/>
      <c r="AO642" s="145"/>
      <c r="AP642" s="145"/>
      <c r="AQ642" s="145"/>
      <c r="AR642" s="145"/>
      <c r="AS642" s="145"/>
      <c r="AT642" s="145"/>
      <c r="AU642" s="145"/>
      <c r="AV642" s="145"/>
      <c r="AW642" s="145"/>
      <c r="AX642" s="145"/>
      <c r="AY642" s="145"/>
      <c r="AZ642" s="145"/>
      <c r="BA642" s="145"/>
      <c r="BB642" s="145"/>
      <c r="BC642" s="145"/>
      <c r="BD642" s="145"/>
      <c r="BE642" s="145"/>
      <c r="BF642" s="145"/>
      <c r="BG642" s="145"/>
      <c r="BH642" s="145"/>
      <c r="BI642" s="145"/>
      <c r="BJ642" s="145"/>
      <c r="BK642" s="145"/>
      <c r="BL642" s="145"/>
      <c r="BM642" s="145"/>
      <c r="BN642" s="145"/>
      <c r="BO642" s="145"/>
      <c r="BP642" s="145"/>
      <c r="BQ642" s="145"/>
      <c r="BR642" s="145"/>
      <c r="BS642" s="145"/>
      <c r="BT642" s="145"/>
      <c r="BU642" s="145"/>
      <c r="BV642" s="145"/>
      <c r="BW642" s="145"/>
      <c r="BX642" s="145"/>
      <c r="BY642" s="145"/>
      <c r="BZ642" s="145"/>
      <c r="CA642" s="145"/>
      <c r="CB642" s="145"/>
      <c r="CC642" s="145"/>
      <c r="CD642" s="145"/>
      <c r="CE642" s="145"/>
      <c r="CF642" s="145"/>
    </row>
    <row r="643" spans="2:84" ht="12.95" customHeight="1">
      <c r="B643" s="145"/>
      <c r="C643" s="145"/>
      <c r="D643" s="145"/>
      <c r="E643" s="146"/>
      <c r="F643" s="146"/>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5"/>
      <c r="AY643" s="145"/>
      <c r="AZ643" s="145"/>
      <c r="BA643" s="145"/>
      <c r="BB643" s="145"/>
      <c r="BC643" s="145"/>
      <c r="BD643" s="145"/>
      <c r="BE643" s="145"/>
      <c r="BF643" s="145"/>
      <c r="BG643" s="145"/>
      <c r="BH643" s="145"/>
      <c r="BI643" s="145"/>
      <c r="BJ643" s="145"/>
      <c r="BK643" s="145"/>
      <c r="BL643" s="145"/>
      <c r="BM643" s="145"/>
      <c r="BN643" s="145"/>
      <c r="BO643" s="145"/>
      <c r="BP643" s="145"/>
      <c r="BQ643" s="145"/>
      <c r="BR643" s="145"/>
      <c r="BS643" s="145"/>
      <c r="BT643" s="145"/>
      <c r="BU643" s="145"/>
      <c r="BV643" s="145"/>
      <c r="BW643" s="145"/>
      <c r="BX643" s="145"/>
      <c r="BY643" s="145"/>
      <c r="BZ643" s="145"/>
      <c r="CA643" s="145"/>
      <c r="CB643" s="145"/>
      <c r="CC643" s="145"/>
      <c r="CD643" s="145"/>
      <c r="CE643" s="145"/>
      <c r="CF643" s="145"/>
    </row>
    <row r="644" spans="2:84" ht="12.95" customHeight="1">
      <c r="B644" s="145"/>
      <c r="C644" s="145"/>
      <c r="D644" s="145"/>
      <c r="E644" s="146"/>
      <c r="F644" s="146"/>
      <c r="G644" s="145"/>
      <c r="H644" s="145"/>
      <c r="I644" s="145"/>
      <c r="J644" s="145"/>
      <c r="K644" s="145"/>
      <c r="L644" s="145"/>
      <c r="M644" s="145"/>
      <c r="N644" s="145"/>
      <c r="O644" s="145"/>
      <c r="P644" s="145"/>
      <c r="Q644" s="145"/>
      <c r="R644" s="145"/>
      <c r="S644" s="145"/>
      <c r="T644" s="145"/>
      <c r="U644" s="145"/>
      <c r="V644" s="145"/>
      <c r="W644" s="145"/>
      <c r="X644" s="145"/>
      <c r="Y644" s="145"/>
      <c r="Z644" s="145"/>
      <c r="AA644" s="145"/>
      <c r="AB644" s="145"/>
      <c r="AC644" s="145"/>
      <c r="AD644" s="145"/>
      <c r="AE644" s="145"/>
      <c r="AF644" s="145"/>
      <c r="AG644" s="145"/>
      <c r="AH644" s="145"/>
      <c r="AI644" s="145"/>
      <c r="AJ644" s="145"/>
      <c r="AK644" s="145"/>
      <c r="AL644" s="145"/>
      <c r="AM644" s="145"/>
      <c r="AN644" s="145"/>
      <c r="AO644" s="145"/>
      <c r="AP644" s="145"/>
      <c r="AQ644" s="145"/>
      <c r="AR644" s="145"/>
      <c r="AS644" s="145"/>
      <c r="AT644" s="145"/>
      <c r="AU644" s="145"/>
      <c r="AV644" s="145"/>
      <c r="AW644" s="145"/>
      <c r="AX644" s="145"/>
      <c r="AY644" s="145"/>
      <c r="AZ644" s="145"/>
      <c r="BA644" s="145"/>
      <c r="BB644" s="145"/>
      <c r="BC644" s="145"/>
      <c r="BD644" s="145"/>
      <c r="BE644" s="145"/>
      <c r="BF644" s="145"/>
      <c r="BG644" s="145"/>
      <c r="BH644" s="145"/>
      <c r="BI644" s="145"/>
      <c r="BJ644" s="145"/>
      <c r="BK644" s="145"/>
      <c r="BL644" s="145"/>
      <c r="BM644" s="145"/>
      <c r="BN644" s="145"/>
      <c r="BO644" s="145"/>
      <c r="BP644" s="145"/>
      <c r="BQ644" s="145"/>
      <c r="BR644" s="145"/>
      <c r="BS644" s="145"/>
      <c r="BT644" s="145"/>
      <c r="BU644" s="145"/>
      <c r="BV644" s="145"/>
      <c r="BW644" s="145"/>
      <c r="BX644" s="145"/>
      <c r="BY644" s="145"/>
      <c r="BZ644" s="145"/>
      <c r="CA644" s="145"/>
      <c r="CB644" s="145"/>
      <c r="CC644" s="145"/>
      <c r="CD644" s="145"/>
      <c r="CE644" s="145"/>
      <c r="CF644" s="145"/>
    </row>
    <row r="645" spans="2:84" ht="12.95" customHeight="1">
      <c r="B645" s="145"/>
      <c r="C645" s="145"/>
      <c r="D645" s="145"/>
      <c r="E645" s="146"/>
      <c r="F645" s="146"/>
      <c r="G645" s="145"/>
      <c r="H645" s="145"/>
      <c r="I645" s="145"/>
      <c r="J645" s="145"/>
      <c r="K645" s="145"/>
      <c r="L645" s="145"/>
      <c r="M645" s="145"/>
      <c r="N645" s="145"/>
      <c r="O645" s="145"/>
      <c r="P645" s="145"/>
      <c r="Q645" s="145"/>
      <c r="R645" s="145"/>
      <c r="S645" s="145"/>
      <c r="T645" s="145"/>
      <c r="U645" s="145"/>
      <c r="V645" s="145"/>
      <c r="W645" s="145"/>
      <c r="X645" s="145"/>
      <c r="Y645" s="145"/>
      <c r="Z645" s="145"/>
      <c r="AA645" s="145"/>
      <c r="AB645" s="145"/>
      <c r="AC645" s="145"/>
      <c r="AD645" s="145"/>
      <c r="AE645" s="145"/>
      <c r="AF645" s="145"/>
      <c r="AG645" s="145"/>
      <c r="AH645" s="145"/>
      <c r="AI645" s="145"/>
      <c r="AJ645" s="145"/>
      <c r="AK645" s="145"/>
      <c r="AL645" s="145"/>
      <c r="AM645" s="145"/>
      <c r="AN645" s="145"/>
      <c r="AO645" s="145"/>
      <c r="AP645" s="145"/>
      <c r="AQ645" s="145"/>
      <c r="AR645" s="145"/>
      <c r="AS645" s="145"/>
      <c r="AT645" s="145"/>
      <c r="AU645" s="145"/>
      <c r="AV645" s="145"/>
      <c r="AW645" s="145"/>
      <c r="AX645" s="145"/>
      <c r="AY645" s="145"/>
      <c r="AZ645" s="145"/>
      <c r="BA645" s="145"/>
      <c r="BB645" s="145"/>
      <c r="BC645" s="145"/>
      <c r="BD645" s="145"/>
      <c r="BE645" s="145"/>
      <c r="BF645" s="145"/>
      <c r="BG645" s="145"/>
      <c r="BH645" s="145"/>
      <c r="BI645" s="145"/>
      <c r="BJ645" s="145"/>
      <c r="BK645" s="145"/>
      <c r="BL645" s="145"/>
      <c r="BM645" s="145"/>
      <c r="BN645" s="145"/>
      <c r="BO645" s="145"/>
      <c r="BP645" s="145"/>
      <c r="BQ645" s="145"/>
      <c r="BR645" s="145"/>
      <c r="BS645" s="145"/>
      <c r="BT645" s="145"/>
      <c r="BU645" s="145"/>
      <c r="BV645" s="145"/>
      <c r="BW645" s="145"/>
      <c r="BX645" s="145"/>
      <c r="BY645" s="145"/>
      <c r="BZ645" s="145"/>
      <c r="CA645" s="145"/>
      <c r="CB645" s="145"/>
      <c r="CC645" s="145"/>
      <c r="CD645" s="145"/>
      <c r="CE645" s="145"/>
      <c r="CF645" s="145"/>
    </row>
    <row r="646" spans="2:84" ht="12.95" customHeight="1">
      <c r="B646" s="145"/>
      <c r="C646" s="145"/>
      <c r="D646" s="145"/>
      <c r="E646" s="146"/>
      <c r="F646" s="146"/>
      <c r="G646" s="145"/>
      <c r="H646" s="145"/>
      <c r="I646" s="145"/>
      <c r="J646" s="145"/>
      <c r="K646" s="145"/>
      <c r="L646" s="145"/>
      <c r="M646" s="145"/>
      <c r="N646" s="145"/>
      <c r="O646" s="145"/>
      <c r="P646" s="145"/>
      <c r="Q646" s="145"/>
      <c r="R646" s="145"/>
      <c r="S646" s="145"/>
      <c r="T646" s="145"/>
      <c r="U646" s="145"/>
      <c r="V646" s="145"/>
      <c r="W646" s="145"/>
      <c r="X646" s="145"/>
      <c r="Y646" s="145"/>
      <c r="Z646" s="145"/>
      <c r="AA646" s="145"/>
      <c r="AB646" s="145"/>
      <c r="AC646" s="145"/>
      <c r="AD646" s="145"/>
      <c r="AE646" s="145"/>
      <c r="AF646" s="145"/>
      <c r="AG646" s="145"/>
      <c r="AH646" s="145"/>
      <c r="AI646" s="145"/>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45"/>
      <c r="BE646" s="145"/>
      <c r="BF646" s="145"/>
      <c r="BG646" s="145"/>
      <c r="BH646" s="145"/>
      <c r="BI646" s="145"/>
      <c r="BJ646" s="145"/>
      <c r="BK646" s="145"/>
      <c r="BL646" s="145"/>
      <c r="BM646" s="145"/>
      <c r="BN646" s="145"/>
      <c r="BO646" s="145"/>
      <c r="BP646" s="145"/>
      <c r="BQ646" s="145"/>
      <c r="BR646" s="145"/>
      <c r="BS646" s="145"/>
      <c r="BT646" s="145"/>
      <c r="BU646" s="145"/>
      <c r="BV646" s="145"/>
      <c r="BW646" s="145"/>
      <c r="BX646" s="145"/>
      <c r="BY646" s="145"/>
      <c r="BZ646" s="145"/>
      <c r="CA646" s="145"/>
      <c r="CB646" s="145"/>
      <c r="CC646" s="145"/>
      <c r="CD646" s="145"/>
      <c r="CE646" s="145"/>
      <c r="CF646" s="145"/>
    </row>
    <row r="647" spans="2:84" ht="12.95" customHeight="1">
      <c r="B647" s="145"/>
      <c r="C647" s="145"/>
      <c r="D647" s="145"/>
      <c r="E647" s="146"/>
      <c r="F647" s="146"/>
      <c r="G647" s="145"/>
      <c r="H647" s="145"/>
      <c r="I647" s="145"/>
      <c r="J647" s="145"/>
      <c r="K647" s="145"/>
      <c r="L647" s="145"/>
      <c r="M647" s="145"/>
      <c r="N647" s="145"/>
      <c r="O647" s="145"/>
      <c r="P647" s="145"/>
      <c r="Q647" s="145"/>
      <c r="R647" s="145"/>
      <c r="S647" s="145"/>
      <c r="T647" s="145"/>
      <c r="U647" s="145"/>
      <c r="V647" s="145"/>
      <c r="W647" s="145"/>
      <c r="X647" s="145"/>
      <c r="Y647" s="145"/>
      <c r="Z647" s="145"/>
      <c r="AA647" s="145"/>
      <c r="AB647" s="145"/>
      <c r="AC647" s="145"/>
      <c r="AD647" s="145"/>
      <c r="AE647" s="145"/>
      <c r="AF647" s="145"/>
      <c r="AG647" s="145"/>
      <c r="AH647" s="145"/>
      <c r="AI647" s="145"/>
      <c r="AJ647" s="145"/>
      <c r="AK647" s="145"/>
      <c r="AL647" s="145"/>
      <c r="AM647" s="145"/>
      <c r="AN647" s="145"/>
      <c r="AO647" s="145"/>
      <c r="AP647" s="145"/>
      <c r="AQ647" s="145"/>
      <c r="AR647" s="145"/>
      <c r="AS647" s="145"/>
      <c r="AT647" s="145"/>
      <c r="AU647" s="145"/>
      <c r="AV647" s="145"/>
      <c r="AW647" s="145"/>
      <c r="AX647" s="145"/>
      <c r="AY647" s="145"/>
      <c r="AZ647" s="145"/>
      <c r="BA647" s="145"/>
      <c r="BB647" s="145"/>
      <c r="BC647" s="145"/>
      <c r="BD647" s="145"/>
      <c r="BE647" s="145"/>
      <c r="BF647" s="145"/>
      <c r="BG647" s="145"/>
      <c r="BH647" s="145"/>
      <c r="BI647" s="145"/>
      <c r="BJ647" s="145"/>
      <c r="BK647" s="145"/>
      <c r="BL647" s="145"/>
      <c r="BM647" s="145"/>
      <c r="BN647" s="145"/>
      <c r="BO647" s="145"/>
      <c r="BP647" s="145"/>
      <c r="BQ647" s="145"/>
      <c r="BR647" s="145"/>
      <c r="BS647" s="145"/>
      <c r="BT647" s="145"/>
      <c r="BU647" s="145"/>
      <c r="BV647" s="145"/>
      <c r="BW647" s="145"/>
      <c r="BX647" s="145"/>
      <c r="BY647" s="145"/>
      <c r="BZ647" s="145"/>
      <c r="CA647" s="145"/>
      <c r="CB647" s="145"/>
      <c r="CC647" s="145"/>
      <c r="CD647" s="145"/>
      <c r="CE647" s="145"/>
      <c r="CF647" s="145"/>
    </row>
    <row r="648" spans="2:84" ht="12.95" customHeight="1">
      <c r="B648" s="145"/>
      <c r="C648" s="145"/>
      <c r="D648" s="145"/>
      <c r="E648" s="146"/>
      <c r="F648" s="146"/>
      <c r="G648" s="145"/>
      <c r="H648" s="145"/>
      <c r="I648" s="145"/>
      <c r="J648" s="145"/>
      <c r="K648" s="145"/>
      <c r="L648" s="145"/>
      <c r="M648" s="145"/>
      <c r="N648" s="145"/>
      <c r="O648" s="145"/>
      <c r="P648" s="145"/>
      <c r="Q648" s="145"/>
      <c r="R648" s="145"/>
      <c r="S648" s="145"/>
      <c r="T648" s="145"/>
      <c r="U648" s="145"/>
      <c r="V648" s="145"/>
      <c r="W648" s="145"/>
      <c r="X648" s="145"/>
      <c r="Y648" s="145"/>
      <c r="Z648" s="145"/>
      <c r="AA648" s="145"/>
      <c r="AB648" s="145"/>
      <c r="AC648" s="145"/>
      <c r="AD648" s="145"/>
      <c r="AE648" s="145"/>
      <c r="AF648" s="145"/>
      <c r="AG648" s="145"/>
      <c r="AH648" s="145"/>
      <c r="AI648" s="145"/>
      <c r="AJ648" s="145"/>
      <c r="AK648" s="145"/>
      <c r="AL648" s="145"/>
      <c r="AM648" s="145"/>
      <c r="AN648" s="145"/>
      <c r="AO648" s="145"/>
      <c r="AP648" s="145"/>
      <c r="AQ648" s="145"/>
      <c r="AR648" s="145"/>
      <c r="AS648" s="145"/>
      <c r="AT648" s="145"/>
      <c r="AU648" s="145"/>
      <c r="AV648" s="145"/>
      <c r="AW648" s="145"/>
      <c r="AX648" s="145"/>
      <c r="AY648" s="145"/>
      <c r="AZ648" s="145"/>
      <c r="BA648" s="145"/>
      <c r="BB648" s="145"/>
      <c r="BC648" s="145"/>
      <c r="BD648" s="145"/>
      <c r="BE648" s="145"/>
      <c r="BF648" s="145"/>
      <c r="BG648" s="145"/>
      <c r="BH648" s="145"/>
      <c r="BI648" s="145"/>
      <c r="BJ648" s="145"/>
      <c r="BK648" s="145"/>
      <c r="BL648" s="145"/>
      <c r="BM648" s="145"/>
      <c r="BN648" s="145"/>
      <c r="BO648" s="145"/>
      <c r="BP648" s="145"/>
      <c r="BQ648" s="145"/>
      <c r="BR648" s="145"/>
      <c r="BS648" s="145"/>
      <c r="BT648" s="145"/>
      <c r="BU648" s="145"/>
      <c r="BV648" s="145"/>
      <c r="BW648" s="145"/>
      <c r="BX648" s="145"/>
      <c r="BY648" s="145"/>
      <c r="BZ648" s="145"/>
      <c r="CA648" s="145"/>
      <c r="CB648" s="145"/>
      <c r="CC648" s="145"/>
      <c r="CD648" s="145"/>
      <c r="CE648" s="145"/>
      <c r="CF648" s="145"/>
    </row>
    <row r="649" spans="2:84" ht="12.95" customHeight="1">
      <c r="B649" s="145"/>
      <c r="C649" s="145"/>
      <c r="D649" s="145"/>
      <c r="E649" s="146"/>
      <c r="F649" s="146"/>
      <c r="G649" s="145"/>
      <c r="H649" s="145"/>
      <c r="I649" s="145"/>
      <c r="J649" s="145"/>
      <c r="K649" s="145"/>
      <c r="L649" s="145"/>
      <c r="M649" s="145"/>
      <c r="N649" s="145"/>
      <c r="O649" s="145"/>
      <c r="P649" s="145"/>
      <c r="Q649" s="145"/>
      <c r="R649" s="145"/>
      <c r="S649" s="145"/>
      <c r="T649" s="145"/>
      <c r="U649" s="145"/>
      <c r="V649" s="145"/>
      <c r="W649" s="145"/>
      <c r="X649" s="145"/>
      <c r="Y649" s="145"/>
      <c r="Z649" s="145"/>
      <c r="AA649" s="145"/>
      <c r="AB649" s="145"/>
      <c r="AC649" s="145"/>
      <c r="AD649" s="145"/>
      <c r="AE649" s="145"/>
      <c r="AF649" s="145"/>
      <c r="AG649" s="145"/>
      <c r="AH649" s="145"/>
      <c r="AI649" s="145"/>
      <c r="AJ649" s="145"/>
      <c r="AK649" s="145"/>
      <c r="AL649" s="145"/>
      <c r="AM649" s="145"/>
      <c r="AN649" s="145"/>
      <c r="AO649" s="145"/>
      <c r="AP649" s="145"/>
      <c r="AQ649" s="145"/>
      <c r="AR649" s="145"/>
      <c r="AS649" s="145"/>
      <c r="AT649" s="145"/>
      <c r="AU649" s="145"/>
      <c r="AV649" s="145"/>
      <c r="AW649" s="145"/>
      <c r="AX649" s="145"/>
      <c r="AY649" s="145"/>
      <c r="AZ649" s="145"/>
      <c r="BA649" s="145"/>
      <c r="BB649" s="145"/>
      <c r="BC649" s="145"/>
      <c r="BD649" s="145"/>
      <c r="BE649" s="145"/>
      <c r="BF649" s="145"/>
      <c r="BG649" s="145"/>
      <c r="BH649" s="145"/>
      <c r="BI649" s="145"/>
      <c r="BJ649" s="145"/>
      <c r="BK649" s="145"/>
      <c r="BL649" s="145"/>
      <c r="BM649" s="145"/>
      <c r="BN649" s="145"/>
      <c r="BO649" s="145"/>
      <c r="BP649" s="145"/>
      <c r="BQ649" s="145"/>
      <c r="BR649" s="145"/>
      <c r="BS649" s="145"/>
      <c r="BT649" s="145"/>
      <c r="BU649" s="145"/>
      <c r="BV649" s="145"/>
      <c r="BW649" s="145"/>
      <c r="BX649" s="145"/>
      <c r="BY649" s="145"/>
      <c r="BZ649" s="145"/>
      <c r="CA649" s="145"/>
      <c r="CB649" s="145"/>
      <c r="CC649" s="145"/>
      <c r="CD649" s="145"/>
      <c r="CE649" s="145"/>
      <c r="CF649" s="145"/>
    </row>
    <row r="650" spans="2:84" ht="12.95" customHeight="1">
      <c r="B650" s="145"/>
      <c r="C650" s="145"/>
      <c r="D650" s="145"/>
      <c r="E650" s="146"/>
      <c r="F650" s="146"/>
      <c r="G650" s="145"/>
      <c r="H650" s="145"/>
      <c r="I650" s="145"/>
      <c r="J650" s="145"/>
      <c r="K650" s="145"/>
      <c r="L650" s="145"/>
      <c r="M650" s="145"/>
      <c r="N650" s="145"/>
      <c r="O650" s="145"/>
      <c r="P650" s="145"/>
      <c r="Q650" s="145"/>
      <c r="R650" s="145"/>
      <c r="S650" s="145"/>
      <c r="T650" s="145"/>
      <c r="U650" s="145"/>
      <c r="V650" s="145"/>
      <c r="W650" s="145"/>
      <c r="X650" s="145"/>
      <c r="Y650" s="145"/>
      <c r="Z650" s="145"/>
      <c r="AA650" s="145"/>
      <c r="AB650" s="145"/>
      <c r="AC650" s="145"/>
      <c r="AD650" s="145"/>
      <c r="AE650" s="145"/>
      <c r="AF650" s="145"/>
      <c r="AG650" s="145"/>
      <c r="AH650" s="145"/>
      <c r="AI650" s="145"/>
      <c r="AJ650" s="145"/>
      <c r="AK650" s="145"/>
      <c r="AL650" s="145"/>
      <c r="AM650" s="145"/>
      <c r="AN650" s="145"/>
      <c r="AO650" s="145"/>
      <c r="AP650" s="145"/>
      <c r="AQ650" s="145"/>
      <c r="AR650" s="145"/>
      <c r="AS650" s="145"/>
      <c r="AT650" s="145"/>
      <c r="AU650" s="145"/>
      <c r="AV650" s="145"/>
      <c r="AW650" s="145"/>
      <c r="AX650" s="145"/>
      <c r="AY650" s="145"/>
      <c r="AZ650" s="145"/>
      <c r="BA650" s="145"/>
      <c r="BB650" s="145"/>
      <c r="BC650" s="145"/>
      <c r="BD650" s="145"/>
      <c r="BE650" s="145"/>
      <c r="BF650" s="145"/>
      <c r="BG650" s="145"/>
      <c r="BH650" s="145"/>
      <c r="BI650" s="145"/>
      <c r="BJ650" s="145"/>
      <c r="BK650" s="145"/>
      <c r="BL650" s="145"/>
      <c r="BM650" s="145"/>
      <c r="BN650" s="145"/>
      <c r="BO650" s="145"/>
      <c r="BP650" s="145"/>
      <c r="BQ650" s="145"/>
      <c r="BR650" s="145"/>
      <c r="BS650" s="145"/>
      <c r="BT650" s="145"/>
      <c r="BU650" s="145"/>
      <c r="BV650" s="145"/>
      <c r="BW650" s="145"/>
      <c r="BX650" s="145"/>
      <c r="BY650" s="145"/>
      <c r="BZ650" s="145"/>
      <c r="CA650" s="145"/>
      <c r="CB650" s="145"/>
      <c r="CC650" s="145"/>
      <c r="CD650" s="145"/>
      <c r="CE650" s="145"/>
      <c r="CF650" s="145"/>
    </row>
    <row r="651" spans="2:84" ht="12.95" customHeight="1">
      <c r="B651" s="145"/>
      <c r="C651" s="145"/>
      <c r="D651" s="145"/>
      <c r="E651" s="146"/>
      <c r="F651" s="146"/>
      <c r="G651" s="145"/>
      <c r="H651" s="145"/>
      <c r="I651" s="145"/>
      <c r="J651" s="145"/>
      <c r="K651" s="145"/>
      <c r="L651" s="145"/>
      <c r="M651" s="145"/>
      <c r="N651" s="145"/>
      <c r="O651" s="145"/>
      <c r="P651" s="145"/>
      <c r="Q651" s="145"/>
      <c r="R651" s="145"/>
      <c r="S651" s="145"/>
      <c r="T651" s="145"/>
      <c r="U651" s="145"/>
      <c r="V651" s="145"/>
      <c r="W651" s="145"/>
      <c r="X651" s="145"/>
      <c r="Y651" s="145"/>
      <c r="Z651" s="145"/>
      <c r="AA651" s="145"/>
      <c r="AB651" s="145"/>
      <c r="AC651" s="145"/>
      <c r="AD651" s="145"/>
      <c r="AE651" s="145"/>
      <c r="AF651" s="145"/>
      <c r="AG651" s="145"/>
      <c r="AH651" s="145"/>
      <c r="AI651" s="145"/>
      <c r="AJ651" s="145"/>
      <c r="AK651" s="145"/>
      <c r="AL651" s="145"/>
      <c r="AM651" s="145"/>
      <c r="AN651" s="145"/>
      <c r="AO651" s="145"/>
      <c r="AP651" s="145"/>
      <c r="AQ651" s="145"/>
      <c r="AR651" s="145"/>
      <c r="AS651" s="145"/>
      <c r="AT651" s="145"/>
      <c r="AU651" s="145"/>
      <c r="AV651" s="145"/>
      <c r="AW651" s="145"/>
      <c r="AX651" s="145"/>
      <c r="AY651" s="145"/>
      <c r="AZ651" s="145"/>
      <c r="BA651" s="145"/>
      <c r="BB651" s="145"/>
      <c r="BC651" s="145"/>
      <c r="BD651" s="145"/>
      <c r="BE651" s="145"/>
      <c r="BF651" s="145"/>
      <c r="BG651" s="145"/>
      <c r="BH651" s="145"/>
      <c r="BI651" s="145"/>
      <c r="BJ651" s="145"/>
      <c r="BK651" s="145"/>
      <c r="BL651" s="145"/>
      <c r="BM651" s="145"/>
      <c r="BN651" s="145"/>
      <c r="BO651" s="145"/>
      <c r="BP651" s="145"/>
      <c r="BQ651" s="145"/>
      <c r="BR651" s="145"/>
      <c r="BS651" s="145"/>
      <c r="BT651" s="145"/>
      <c r="BU651" s="145"/>
      <c r="BV651" s="145"/>
      <c r="BW651" s="145"/>
      <c r="BX651" s="145"/>
      <c r="BY651" s="145"/>
      <c r="BZ651" s="145"/>
      <c r="CA651" s="145"/>
      <c r="CB651" s="145"/>
      <c r="CC651" s="145"/>
      <c r="CD651" s="145"/>
      <c r="CE651" s="145"/>
      <c r="CF651" s="145"/>
    </row>
    <row r="652" spans="2:84" ht="12.95" customHeight="1">
      <c r="B652" s="145"/>
      <c r="C652" s="145"/>
      <c r="D652" s="145"/>
      <c r="E652" s="146"/>
      <c r="F652" s="146"/>
      <c r="G652" s="145"/>
      <c r="H652" s="145"/>
      <c r="I652" s="145"/>
      <c r="J652" s="145"/>
      <c r="K652" s="145"/>
      <c r="L652" s="145"/>
      <c r="M652" s="145"/>
      <c r="N652" s="145"/>
      <c r="O652" s="145"/>
      <c r="P652" s="145"/>
      <c r="Q652" s="145"/>
      <c r="R652" s="145"/>
      <c r="S652" s="145"/>
      <c r="T652" s="145"/>
      <c r="U652" s="145"/>
      <c r="V652" s="145"/>
      <c r="W652" s="145"/>
      <c r="X652" s="145"/>
      <c r="Y652" s="145"/>
      <c r="Z652" s="145"/>
      <c r="AA652" s="145"/>
      <c r="AB652" s="145"/>
      <c r="AC652" s="145"/>
      <c r="AD652" s="145"/>
      <c r="AE652" s="145"/>
      <c r="AF652" s="145"/>
      <c r="AG652" s="145"/>
      <c r="AH652" s="145"/>
      <c r="AI652" s="145"/>
      <c r="AJ652" s="145"/>
      <c r="AK652" s="145"/>
      <c r="AL652" s="145"/>
      <c r="AM652" s="145"/>
      <c r="AN652" s="145"/>
      <c r="AO652" s="145"/>
      <c r="AP652" s="145"/>
      <c r="AQ652" s="145"/>
      <c r="AR652" s="145"/>
      <c r="AS652" s="145"/>
      <c r="AT652" s="145"/>
      <c r="AU652" s="145"/>
      <c r="AV652" s="145"/>
      <c r="AW652" s="145"/>
      <c r="AX652" s="145"/>
      <c r="AY652" s="145"/>
      <c r="AZ652" s="145"/>
      <c r="BA652" s="145"/>
      <c r="BB652" s="145"/>
      <c r="BC652" s="145"/>
      <c r="BD652" s="145"/>
      <c r="BE652" s="145"/>
      <c r="BF652" s="145"/>
      <c r="BG652" s="145"/>
      <c r="BH652" s="145"/>
      <c r="BI652" s="145"/>
      <c r="BJ652" s="145"/>
      <c r="BK652" s="145"/>
      <c r="BL652" s="145"/>
      <c r="BM652" s="145"/>
      <c r="BN652" s="145"/>
      <c r="BO652" s="145"/>
      <c r="BP652" s="145"/>
      <c r="BQ652" s="145"/>
      <c r="BR652" s="145"/>
      <c r="BS652" s="145"/>
      <c r="BT652" s="145"/>
      <c r="BU652" s="145"/>
      <c r="BV652" s="145"/>
      <c r="BW652" s="145"/>
      <c r="BX652" s="145"/>
      <c r="BY652" s="145"/>
      <c r="BZ652" s="145"/>
      <c r="CA652" s="145"/>
      <c r="CB652" s="145"/>
      <c r="CC652" s="145"/>
      <c r="CD652" s="145"/>
      <c r="CE652" s="145"/>
      <c r="CF652" s="145"/>
    </row>
    <row r="653" spans="2:84" ht="12.95" customHeight="1">
      <c r="B653" s="145"/>
      <c r="C653" s="145"/>
      <c r="D653" s="145"/>
      <c r="E653" s="146"/>
      <c r="F653" s="146"/>
      <c r="G653" s="145"/>
      <c r="H653" s="145"/>
      <c r="I653" s="145"/>
      <c r="J653" s="145"/>
      <c r="K653" s="145"/>
      <c r="L653" s="145"/>
      <c r="M653" s="145"/>
      <c r="N653" s="145"/>
      <c r="O653" s="145"/>
      <c r="P653" s="145"/>
      <c r="Q653" s="145"/>
      <c r="R653" s="145"/>
      <c r="S653" s="145"/>
      <c r="T653" s="145"/>
      <c r="U653" s="145"/>
      <c r="V653" s="145"/>
      <c r="W653" s="145"/>
      <c r="X653" s="145"/>
      <c r="Y653" s="145"/>
      <c r="Z653" s="145"/>
      <c r="AA653" s="145"/>
      <c r="AB653" s="145"/>
      <c r="AC653" s="145"/>
      <c r="AD653" s="145"/>
      <c r="AE653" s="145"/>
      <c r="AF653" s="145"/>
      <c r="AG653" s="145"/>
      <c r="AH653" s="145"/>
      <c r="AI653" s="145"/>
      <c r="AJ653" s="145"/>
      <c r="AK653" s="145"/>
      <c r="AL653" s="145"/>
      <c r="AM653" s="145"/>
      <c r="AN653" s="145"/>
      <c r="AO653" s="145"/>
      <c r="AP653" s="145"/>
      <c r="AQ653" s="145"/>
      <c r="AR653" s="145"/>
      <c r="AS653" s="145"/>
      <c r="AT653" s="145"/>
      <c r="AU653" s="145"/>
      <c r="AV653" s="145"/>
      <c r="AW653" s="145"/>
      <c r="AX653" s="145"/>
      <c r="AY653" s="145"/>
      <c r="AZ653" s="145"/>
      <c r="BA653" s="145"/>
      <c r="BB653" s="145"/>
      <c r="BC653" s="145"/>
      <c r="BD653" s="145"/>
      <c r="BE653" s="145"/>
      <c r="BF653" s="145"/>
      <c r="BG653" s="145"/>
      <c r="BH653" s="145"/>
      <c r="BI653" s="145"/>
      <c r="BJ653" s="145"/>
      <c r="BK653" s="145"/>
      <c r="BL653" s="145"/>
      <c r="BM653" s="145"/>
      <c r="BN653" s="145"/>
      <c r="BO653" s="145"/>
      <c r="BP653" s="145"/>
      <c r="BQ653" s="145"/>
      <c r="BR653" s="145"/>
      <c r="BS653" s="145"/>
      <c r="BT653" s="145"/>
      <c r="BU653" s="145"/>
      <c r="BV653" s="145"/>
      <c r="BW653" s="145"/>
      <c r="BX653" s="145"/>
      <c r="BY653" s="145"/>
      <c r="BZ653" s="145"/>
      <c r="CA653" s="145"/>
      <c r="CB653" s="145"/>
      <c r="CC653" s="145"/>
      <c r="CD653" s="145"/>
      <c r="CE653" s="145"/>
      <c r="CF653" s="145"/>
    </row>
    <row r="654" spans="2:84" ht="12.95" customHeight="1">
      <c r="B654" s="145"/>
      <c r="C654" s="145"/>
      <c r="D654" s="145"/>
      <c r="E654" s="146"/>
      <c r="F654" s="146"/>
      <c r="G654" s="145"/>
      <c r="H654" s="145"/>
      <c r="I654" s="145"/>
      <c r="J654" s="145"/>
      <c r="K654" s="145"/>
      <c r="L654" s="145"/>
      <c r="M654" s="145"/>
      <c r="N654" s="145"/>
      <c r="O654" s="145"/>
      <c r="P654" s="145"/>
      <c r="Q654" s="145"/>
      <c r="R654" s="145"/>
      <c r="S654" s="145"/>
      <c r="T654" s="145"/>
      <c r="U654" s="145"/>
      <c r="V654" s="145"/>
      <c r="W654" s="145"/>
      <c r="X654" s="145"/>
      <c r="Y654" s="145"/>
      <c r="Z654" s="145"/>
      <c r="AA654" s="145"/>
      <c r="AB654" s="145"/>
      <c r="AC654" s="145"/>
      <c r="AD654" s="145"/>
      <c r="AE654" s="145"/>
      <c r="AF654" s="145"/>
      <c r="AG654" s="145"/>
      <c r="AH654" s="145"/>
      <c r="AI654" s="145"/>
      <c r="AJ654" s="145"/>
      <c r="AK654" s="145"/>
      <c r="AL654" s="145"/>
      <c r="AM654" s="145"/>
      <c r="AN654" s="145"/>
      <c r="AO654" s="145"/>
      <c r="AP654" s="145"/>
      <c r="AQ654" s="145"/>
      <c r="AR654" s="145"/>
      <c r="AS654" s="145"/>
      <c r="AT654" s="145"/>
      <c r="AU654" s="145"/>
      <c r="AV654" s="145"/>
      <c r="AW654" s="145"/>
      <c r="AX654" s="145"/>
      <c r="AY654" s="145"/>
      <c r="AZ654" s="145"/>
      <c r="BA654" s="145"/>
      <c r="BB654" s="145"/>
      <c r="BC654" s="145"/>
      <c r="BD654" s="145"/>
      <c r="BE654" s="145"/>
      <c r="BF654" s="145"/>
      <c r="BG654" s="145"/>
      <c r="BH654" s="145"/>
      <c r="BI654" s="145"/>
      <c r="BJ654" s="145"/>
      <c r="BK654" s="145"/>
      <c r="BL654" s="145"/>
      <c r="BM654" s="145"/>
      <c r="BN654" s="145"/>
      <c r="BO654" s="145"/>
      <c r="BP654" s="145"/>
      <c r="BQ654" s="145"/>
      <c r="BR654" s="145"/>
      <c r="BS654" s="145"/>
      <c r="BT654" s="145"/>
      <c r="BU654" s="145"/>
      <c r="BV654" s="145"/>
      <c r="BW654" s="145"/>
      <c r="BX654" s="145"/>
      <c r="BY654" s="145"/>
      <c r="BZ654" s="145"/>
      <c r="CA654" s="145"/>
      <c r="CB654" s="145"/>
      <c r="CC654" s="145"/>
      <c r="CD654" s="145"/>
      <c r="CE654" s="145"/>
      <c r="CF654" s="145"/>
    </row>
    <row r="655" spans="2:84" ht="12.95" customHeight="1">
      <c r="B655" s="145"/>
      <c r="C655" s="145"/>
      <c r="D655" s="145"/>
      <c r="E655" s="146"/>
      <c r="F655" s="146"/>
      <c r="G655" s="145"/>
      <c r="H655" s="145"/>
      <c r="I655" s="145"/>
      <c r="J655" s="145"/>
      <c r="K655" s="145"/>
      <c r="L655" s="145"/>
      <c r="M655" s="145"/>
      <c r="N655" s="145"/>
      <c r="O655" s="145"/>
      <c r="P655" s="145"/>
      <c r="Q655" s="145"/>
      <c r="R655" s="145"/>
      <c r="S655" s="145"/>
      <c r="T655" s="145"/>
      <c r="U655" s="145"/>
      <c r="V655" s="145"/>
      <c r="W655" s="145"/>
      <c r="X655" s="145"/>
      <c r="Y655" s="145"/>
      <c r="Z655" s="145"/>
      <c r="AA655" s="145"/>
      <c r="AB655" s="145"/>
      <c r="AC655" s="145"/>
      <c r="AD655" s="145"/>
      <c r="AE655" s="145"/>
      <c r="AF655" s="145"/>
      <c r="AG655" s="145"/>
      <c r="AH655" s="145"/>
      <c r="AI655" s="145"/>
      <c r="AJ655" s="145"/>
      <c r="AK655" s="145"/>
      <c r="AL655" s="145"/>
      <c r="AM655" s="145"/>
      <c r="AN655" s="145"/>
      <c r="AO655" s="145"/>
      <c r="AP655" s="145"/>
      <c r="AQ655" s="145"/>
      <c r="AR655" s="145"/>
      <c r="AS655" s="145"/>
      <c r="AT655" s="145"/>
      <c r="AU655" s="145"/>
      <c r="AV655" s="145"/>
      <c r="AW655" s="145"/>
      <c r="AX655" s="145"/>
      <c r="AY655" s="145"/>
      <c r="AZ655" s="145"/>
      <c r="BA655" s="145"/>
      <c r="BB655" s="145"/>
      <c r="BC655" s="145"/>
      <c r="BD655" s="145"/>
      <c r="BE655" s="145"/>
      <c r="BF655" s="145"/>
      <c r="BG655" s="145"/>
      <c r="BH655" s="145"/>
      <c r="BI655" s="145"/>
      <c r="BJ655" s="145"/>
      <c r="BK655" s="145"/>
      <c r="BL655" s="145"/>
      <c r="BM655" s="145"/>
      <c r="BN655" s="145"/>
      <c r="BO655" s="145"/>
      <c r="BP655" s="145"/>
      <c r="BQ655" s="145"/>
      <c r="BR655" s="145"/>
      <c r="BS655" s="145"/>
      <c r="BT655" s="145"/>
      <c r="BU655" s="145"/>
      <c r="BV655" s="145"/>
      <c r="BW655" s="145"/>
      <c r="BX655" s="145"/>
      <c r="BY655" s="145"/>
      <c r="BZ655" s="145"/>
      <c r="CA655" s="145"/>
      <c r="CB655" s="145"/>
      <c r="CC655" s="145"/>
      <c r="CD655" s="145"/>
      <c r="CE655" s="145"/>
      <c r="CF655" s="145"/>
    </row>
    <row r="656" spans="2:84" ht="12.95" customHeight="1">
      <c r="B656" s="145"/>
      <c r="C656" s="145"/>
      <c r="D656" s="145"/>
      <c r="E656" s="146"/>
      <c r="F656" s="146"/>
      <c r="G656" s="145"/>
      <c r="H656" s="145"/>
      <c r="I656" s="145"/>
      <c r="J656" s="145"/>
      <c r="K656" s="145"/>
      <c r="L656" s="145"/>
      <c r="M656" s="145"/>
      <c r="N656" s="145"/>
      <c r="O656" s="145"/>
      <c r="P656" s="145"/>
      <c r="Q656" s="145"/>
      <c r="R656" s="145"/>
      <c r="S656" s="145"/>
      <c r="T656" s="145"/>
      <c r="U656" s="145"/>
      <c r="V656" s="145"/>
      <c r="W656" s="145"/>
      <c r="X656" s="145"/>
      <c r="Y656" s="145"/>
      <c r="Z656" s="145"/>
      <c r="AA656" s="145"/>
      <c r="AB656" s="145"/>
      <c r="AC656" s="145"/>
      <c r="AD656" s="145"/>
      <c r="AE656" s="145"/>
      <c r="AF656" s="145"/>
      <c r="AG656" s="145"/>
      <c r="AH656" s="145"/>
      <c r="AI656" s="145"/>
      <c r="AJ656" s="145"/>
      <c r="AK656" s="145"/>
      <c r="AL656" s="145"/>
      <c r="AM656" s="145"/>
      <c r="AN656" s="145"/>
      <c r="AO656" s="145"/>
      <c r="AP656" s="145"/>
      <c r="AQ656" s="145"/>
      <c r="AR656" s="145"/>
      <c r="AS656" s="145"/>
      <c r="AT656" s="145"/>
      <c r="AU656" s="145"/>
      <c r="AV656" s="145"/>
      <c r="AW656" s="145"/>
      <c r="AX656" s="145"/>
      <c r="AY656" s="145"/>
      <c r="AZ656" s="145"/>
      <c r="BA656" s="145"/>
      <c r="BB656" s="145"/>
      <c r="BC656" s="145"/>
      <c r="BD656" s="145"/>
      <c r="BE656" s="145"/>
      <c r="BF656" s="145"/>
      <c r="BG656" s="145"/>
      <c r="BH656" s="145"/>
      <c r="BI656" s="145"/>
      <c r="BJ656" s="145"/>
      <c r="BK656" s="145"/>
      <c r="BL656" s="145"/>
      <c r="BM656" s="145"/>
      <c r="BN656" s="145"/>
      <c r="BO656" s="145"/>
      <c r="BP656" s="145"/>
      <c r="BQ656" s="145"/>
      <c r="BR656" s="145"/>
      <c r="BS656" s="145"/>
      <c r="BT656" s="145"/>
      <c r="BU656" s="145"/>
      <c r="BV656" s="145"/>
      <c r="BW656" s="145"/>
      <c r="BX656" s="145"/>
      <c r="BY656" s="145"/>
      <c r="BZ656" s="145"/>
      <c r="CA656" s="145"/>
      <c r="CB656" s="145"/>
      <c r="CC656" s="145"/>
      <c r="CD656" s="145"/>
      <c r="CE656" s="145"/>
      <c r="CF656" s="145"/>
    </row>
    <row r="657" spans="2:84" ht="12.95" customHeight="1">
      <c r="B657" s="145"/>
      <c r="C657" s="145"/>
      <c r="D657" s="145"/>
      <c r="E657" s="146"/>
      <c r="F657" s="146"/>
      <c r="G657" s="145"/>
      <c r="H657" s="145"/>
      <c r="I657" s="145"/>
      <c r="J657" s="145"/>
      <c r="K657" s="145"/>
      <c r="L657" s="145"/>
      <c r="M657" s="145"/>
      <c r="N657" s="145"/>
      <c r="O657" s="145"/>
      <c r="P657" s="145"/>
      <c r="Q657" s="145"/>
      <c r="R657" s="145"/>
      <c r="S657" s="145"/>
      <c r="T657" s="145"/>
      <c r="U657" s="145"/>
      <c r="V657" s="145"/>
      <c r="W657" s="145"/>
      <c r="X657" s="145"/>
      <c r="Y657" s="145"/>
      <c r="Z657" s="145"/>
      <c r="AA657" s="145"/>
      <c r="AB657" s="145"/>
      <c r="AC657" s="145"/>
      <c r="AD657" s="145"/>
      <c r="AE657" s="145"/>
      <c r="AF657" s="145"/>
      <c r="AG657" s="145"/>
      <c r="AH657" s="145"/>
      <c r="AI657" s="145"/>
      <c r="AJ657" s="145"/>
      <c r="AK657" s="145"/>
      <c r="AL657" s="145"/>
      <c r="AM657" s="145"/>
      <c r="AN657" s="145"/>
      <c r="AO657" s="145"/>
      <c r="AP657" s="145"/>
      <c r="AQ657" s="145"/>
      <c r="AR657" s="145"/>
      <c r="AS657" s="145"/>
      <c r="AT657" s="145"/>
      <c r="AU657" s="145"/>
      <c r="AV657" s="145"/>
      <c r="AW657" s="145"/>
      <c r="AX657" s="145"/>
      <c r="AY657" s="145"/>
      <c r="AZ657" s="145"/>
      <c r="BA657" s="145"/>
      <c r="BB657" s="145"/>
      <c r="BC657" s="145"/>
      <c r="BD657" s="145"/>
      <c r="BE657" s="145"/>
      <c r="BF657" s="145"/>
      <c r="BG657" s="145"/>
      <c r="BH657" s="145"/>
      <c r="BI657" s="145"/>
      <c r="BJ657" s="145"/>
      <c r="BK657" s="145"/>
      <c r="BL657" s="145"/>
      <c r="BM657" s="145"/>
      <c r="BN657" s="145"/>
      <c r="BO657" s="145"/>
      <c r="BP657" s="145"/>
      <c r="BQ657" s="145"/>
      <c r="BR657" s="145"/>
      <c r="BS657" s="145"/>
      <c r="BT657" s="145"/>
      <c r="BU657" s="145"/>
      <c r="BV657" s="145"/>
      <c r="BW657" s="145"/>
      <c r="BX657" s="145"/>
      <c r="BY657" s="145"/>
      <c r="BZ657" s="145"/>
      <c r="CA657" s="145"/>
      <c r="CB657" s="145"/>
      <c r="CC657" s="145"/>
      <c r="CD657" s="145"/>
      <c r="CE657" s="145"/>
      <c r="CF657" s="145"/>
    </row>
    <row r="658" spans="2:84" ht="12.95" customHeight="1">
      <c r="B658" s="145"/>
      <c r="C658" s="145"/>
      <c r="D658" s="145"/>
      <c r="E658" s="146"/>
      <c r="F658" s="146"/>
      <c r="G658" s="145"/>
      <c r="H658" s="145"/>
      <c r="I658" s="145"/>
      <c r="J658" s="145"/>
      <c r="K658" s="145"/>
      <c r="L658" s="145"/>
      <c r="M658" s="145"/>
      <c r="N658" s="145"/>
      <c r="O658" s="145"/>
      <c r="P658" s="145"/>
      <c r="Q658" s="145"/>
      <c r="R658" s="145"/>
      <c r="S658" s="145"/>
      <c r="T658" s="145"/>
      <c r="U658" s="145"/>
      <c r="V658" s="145"/>
      <c r="W658" s="145"/>
      <c r="X658" s="145"/>
      <c r="Y658" s="145"/>
      <c r="Z658" s="145"/>
      <c r="AA658" s="145"/>
      <c r="AB658" s="145"/>
      <c r="AC658" s="145"/>
      <c r="AD658" s="145"/>
      <c r="AE658" s="145"/>
      <c r="AF658" s="145"/>
      <c r="AG658" s="145"/>
      <c r="AH658" s="145"/>
      <c r="AI658" s="145"/>
      <c r="AJ658" s="145"/>
      <c r="AK658" s="145"/>
      <c r="AL658" s="145"/>
      <c r="AM658" s="145"/>
      <c r="AN658" s="145"/>
      <c r="AO658" s="145"/>
      <c r="AP658" s="145"/>
      <c r="AQ658" s="145"/>
      <c r="AR658" s="145"/>
      <c r="AS658" s="145"/>
      <c r="AT658" s="145"/>
      <c r="AU658" s="145"/>
      <c r="AV658" s="145"/>
      <c r="AW658" s="145"/>
      <c r="AX658" s="145"/>
      <c r="AY658" s="145"/>
      <c r="AZ658" s="145"/>
      <c r="BA658" s="145"/>
      <c r="BB658" s="145"/>
      <c r="BC658" s="145"/>
      <c r="BD658" s="145"/>
      <c r="BE658" s="145"/>
      <c r="BF658" s="145"/>
      <c r="BG658" s="145"/>
      <c r="BH658" s="145"/>
      <c r="BI658" s="145"/>
      <c r="BJ658" s="145"/>
      <c r="BK658" s="145"/>
      <c r="BL658" s="145"/>
      <c r="BM658" s="145"/>
      <c r="BN658" s="145"/>
      <c r="BO658" s="145"/>
      <c r="BP658" s="145"/>
      <c r="BQ658" s="145"/>
      <c r="BR658" s="145"/>
      <c r="BS658" s="145"/>
      <c r="BT658" s="145"/>
      <c r="BU658" s="145"/>
      <c r="BV658" s="145"/>
      <c r="BW658" s="145"/>
      <c r="BX658" s="145"/>
      <c r="BY658" s="145"/>
      <c r="BZ658" s="145"/>
      <c r="CA658" s="145"/>
      <c r="CB658" s="145"/>
      <c r="CC658" s="145"/>
      <c r="CD658" s="145"/>
      <c r="CE658" s="145"/>
      <c r="CF658" s="145"/>
    </row>
    <row r="659" spans="2:84" ht="12.95" customHeight="1">
      <c r="B659" s="145"/>
      <c r="C659" s="145"/>
      <c r="D659" s="145"/>
      <c r="E659" s="146"/>
      <c r="F659" s="146"/>
      <c r="G659" s="145"/>
      <c r="H659" s="145"/>
      <c r="I659" s="145"/>
      <c r="J659" s="145"/>
      <c r="K659" s="145"/>
      <c r="L659" s="145"/>
      <c r="M659" s="145"/>
      <c r="N659" s="145"/>
      <c r="O659" s="145"/>
      <c r="P659" s="145"/>
      <c r="Q659" s="145"/>
      <c r="R659" s="145"/>
      <c r="S659" s="145"/>
      <c r="T659" s="145"/>
      <c r="U659" s="145"/>
      <c r="V659" s="145"/>
      <c r="W659" s="145"/>
      <c r="X659" s="145"/>
      <c r="Y659" s="145"/>
      <c r="Z659" s="145"/>
      <c r="AA659" s="145"/>
      <c r="AB659" s="145"/>
      <c r="AC659" s="145"/>
      <c r="AD659" s="145"/>
      <c r="AE659" s="145"/>
      <c r="AF659" s="145"/>
      <c r="AG659" s="145"/>
      <c r="AH659" s="145"/>
      <c r="AI659" s="145"/>
      <c r="AJ659" s="145"/>
      <c r="AK659" s="145"/>
      <c r="AL659" s="145"/>
      <c r="AM659" s="145"/>
      <c r="AN659" s="145"/>
      <c r="AO659" s="145"/>
      <c r="AP659" s="145"/>
      <c r="AQ659" s="145"/>
      <c r="AR659" s="145"/>
      <c r="AS659" s="145"/>
      <c r="AT659" s="145"/>
      <c r="AU659" s="145"/>
      <c r="AV659" s="145"/>
      <c r="AW659" s="145"/>
      <c r="AX659" s="145"/>
      <c r="AY659" s="145"/>
      <c r="AZ659" s="145"/>
      <c r="BA659" s="145"/>
      <c r="BB659" s="145"/>
      <c r="BC659" s="145"/>
      <c r="BD659" s="145"/>
      <c r="BE659" s="145"/>
      <c r="BF659" s="145"/>
      <c r="BG659" s="145"/>
      <c r="BH659" s="145"/>
      <c r="BI659" s="145"/>
      <c r="BJ659" s="145"/>
      <c r="BK659" s="145"/>
      <c r="BL659" s="145"/>
      <c r="BM659" s="145"/>
      <c r="BN659" s="145"/>
      <c r="BO659" s="145"/>
      <c r="BP659" s="145"/>
      <c r="BQ659" s="145"/>
      <c r="BR659" s="145"/>
      <c r="BS659" s="145"/>
      <c r="BT659" s="145"/>
      <c r="BU659" s="145"/>
      <c r="BV659" s="145"/>
      <c r="BW659" s="145"/>
      <c r="BX659" s="145"/>
      <c r="BY659" s="145"/>
      <c r="BZ659" s="145"/>
      <c r="CA659" s="145"/>
      <c r="CB659" s="145"/>
      <c r="CC659" s="145"/>
      <c r="CD659" s="145"/>
      <c r="CE659" s="145"/>
      <c r="CF659" s="145"/>
    </row>
    <row r="660" spans="2:84" ht="12.95" customHeight="1">
      <c r="B660" s="145"/>
      <c r="C660" s="145"/>
      <c r="D660" s="145"/>
      <c r="E660" s="146"/>
      <c r="F660" s="146"/>
      <c r="G660" s="145"/>
      <c r="H660" s="145"/>
      <c r="I660" s="145"/>
      <c r="J660" s="145"/>
      <c r="K660" s="145"/>
      <c r="L660" s="145"/>
      <c r="M660" s="145"/>
      <c r="N660" s="145"/>
      <c r="O660" s="145"/>
      <c r="P660" s="145"/>
      <c r="Q660" s="145"/>
      <c r="R660" s="145"/>
      <c r="S660" s="145"/>
      <c r="T660" s="145"/>
      <c r="U660" s="145"/>
      <c r="V660" s="145"/>
      <c r="W660" s="145"/>
      <c r="X660" s="145"/>
      <c r="Y660" s="145"/>
      <c r="Z660" s="145"/>
      <c r="AA660" s="145"/>
      <c r="AB660" s="145"/>
      <c r="AC660" s="145"/>
      <c r="AD660" s="145"/>
      <c r="AE660" s="145"/>
      <c r="AF660" s="145"/>
      <c r="AG660" s="145"/>
      <c r="AH660" s="145"/>
      <c r="AI660" s="145"/>
      <c r="AJ660" s="145"/>
      <c r="AK660" s="145"/>
      <c r="AL660" s="145"/>
      <c r="AM660" s="145"/>
      <c r="AN660" s="145"/>
      <c r="AO660" s="145"/>
      <c r="AP660" s="145"/>
      <c r="AQ660" s="145"/>
      <c r="AR660" s="145"/>
      <c r="AS660" s="145"/>
      <c r="AT660" s="145"/>
      <c r="AU660" s="145"/>
      <c r="AV660" s="145"/>
      <c r="AW660" s="145"/>
      <c r="AX660" s="145"/>
      <c r="AY660" s="145"/>
      <c r="AZ660" s="145"/>
      <c r="BA660" s="145"/>
      <c r="BB660" s="145"/>
      <c r="BC660" s="145"/>
      <c r="BD660" s="145"/>
      <c r="BE660" s="145"/>
      <c r="BF660" s="145"/>
      <c r="BG660" s="145"/>
      <c r="BH660" s="145"/>
      <c r="BI660" s="145"/>
      <c r="BJ660" s="145"/>
      <c r="BK660" s="145"/>
      <c r="BL660" s="145"/>
      <c r="BM660" s="145"/>
      <c r="BN660" s="145"/>
      <c r="BO660" s="145"/>
      <c r="BP660" s="145"/>
      <c r="BQ660" s="145"/>
      <c r="BR660" s="145"/>
      <c r="BS660" s="145"/>
      <c r="BT660" s="145"/>
      <c r="BU660" s="145"/>
      <c r="BV660" s="145"/>
      <c r="BW660" s="145"/>
      <c r="BX660" s="145"/>
      <c r="BY660" s="145"/>
      <c r="BZ660" s="145"/>
      <c r="CA660" s="145"/>
      <c r="CB660" s="145"/>
      <c r="CC660" s="145"/>
      <c r="CD660" s="145"/>
      <c r="CE660" s="145"/>
      <c r="CF660" s="145"/>
    </row>
    <row r="661" spans="2:84" ht="12.95" customHeight="1">
      <c r="B661" s="145"/>
      <c r="C661" s="145"/>
      <c r="D661" s="145"/>
      <c r="E661" s="146"/>
      <c r="F661" s="146"/>
      <c r="G661" s="145"/>
      <c r="H661" s="145"/>
      <c r="I661" s="145"/>
      <c r="J661" s="145"/>
      <c r="K661" s="145"/>
      <c r="L661" s="145"/>
      <c r="M661" s="145"/>
      <c r="N661" s="145"/>
      <c r="O661" s="145"/>
      <c r="P661" s="145"/>
      <c r="Q661" s="145"/>
      <c r="R661" s="145"/>
      <c r="S661" s="145"/>
      <c r="T661" s="145"/>
      <c r="U661" s="145"/>
      <c r="V661" s="145"/>
      <c r="W661" s="145"/>
      <c r="X661" s="145"/>
      <c r="Y661" s="145"/>
      <c r="Z661" s="145"/>
      <c r="AA661" s="145"/>
      <c r="AB661" s="145"/>
      <c r="AC661" s="145"/>
      <c r="AD661" s="145"/>
      <c r="AE661" s="145"/>
      <c r="AF661" s="145"/>
      <c r="AG661" s="145"/>
      <c r="AH661" s="145"/>
      <c r="AI661" s="145"/>
      <c r="AJ661" s="145"/>
      <c r="AK661" s="145"/>
      <c r="AL661" s="145"/>
      <c r="AM661" s="145"/>
      <c r="AN661" s="145"/>
      <c r="AO661" s="145"/>
      <c r="AP661" s="145"/>
      <c r="AQ661" s="145"/>
      <c r="AR661" s="145"/>
      <c r="AS661" s="145"/>
      <c r="AT661" s="145"/>
      <c r="AU661" s="145"/>
      <c r="AV661" s="145"/>
      <c r="AW661" s="145"/>
      <c r="AX661" s="145"/>
      <c r="AY661" s="145"/>
      <c r="AZ661" s="145"/>
      <c r="BA661" s="145"/>
      <c r="BB661" s="145"/>
      <c r="BC661" s="145"/>
      <c r="BD661" s="145"/>
      <c r="BE661" s="145"/>
      <c r="BF661" s="145"/>
      <c r="BG661" s="145"/>
      <c r="BH661" s="145"/>
      <c r="BI661" s="145"/>
      <c r="BJ661" s="145"/>
      <c r="BK661" s="145"/>
      <c r="BL661" s="145"/>
      <c r="BM661" s="145"/>
      <c r="BN661" s="145"/>
      <c r="BO661" s="145"/>
      <c r="BP661" s="145"/>
      <c r="BQ661" s="145"/>
      <c r="BR661" s="145"/>
      <c r="BS661" s="145"/>
      <c r="BT661" s="145"/>
      <c r="BU661" s="145"/>
      <c r="BV661" s="145"/>
      <c r="BW661" s="145"/>
      <c r="BX661" s="145"/>
      <c r="BY661" s="145"/>
      <c r="BZ661" s="145"/>
      <c r="CA661" s="145"/>
      <c r="CB661" s="145"/>
      <c r="CC661" s="145"/>
      <c r="CD661" s="145"/>
      <c r="CE661" s="145"/>
      <c r="CF661" s="145"/>
    </row>
    <row r="662" spans="2:84" ht="12.95" customHeight="1">
      <c r="B662" s="145"/>
      <c r="C662" s="145"/>
      <c r="D662" s="145"/>
      <c r="E662" s="146"/>
      <c r="F662" s="146"/>
      <c r="G662" s="145"/>
      <c r="H662" s="145"/>
      <c r="I662" s="145"/>
      <c r="J662" s="145"/>
      <c r="K662" s="145"/>
      <c r="L662" s="145"/>
      <c r="M662" s="145"/>
      <c r="N662" s="145"/>
      <c r="O662" s="145"/>
      <c r="P662" s="145"/>
      <c r="Q662" s="145"/>
      <c r="R662" s="145"/>
      <c r="S662" s="145"/>
      <c r="T662" s="145"/>
      <c r="U662" s="145"/>
      <c r="V662" s="145"/>
      <c r="W662" s="145"/>
      <c r="X662" s="145"/>
      <c r="Y662" s="145"/>
      <c r="Z662" s="145"/>
      <c r="AA662" s="145"/>
      <c r="AB662" s="145"/>
      <c r="AC662" s="145"/>
      <c r="AD662" s="145"/>
      <c r="AE662" s="145"/>
      <c r="AF662" s="145"/>
      <c r="AG662" s="145"/>
      <c r="AH662" s="145"/>
      <c r="AI662" s="145"/>
      <c r="AJ662" s="145"/>
      <c r="AK662" s="145"/>
      <c r="AL662" s="145"/>
      <c r="AM662" s="145"/>
      <c r="AN662" s="145"/>
      <c r="AO662" s="145"/>
      <c r="AP662" s="145"/>
      <c r="AQ662" s="145"/>
      <c r="AR662" s="145"/>
      <c r="AS662" s="145"/>
      <c r="AT662" s="145"/>
      <c r="AU662" s="145"/>
      <c r="AV662" s="145"/>
      <c r="AW662" s="145"/>
      <c r="AX662" s="145"/>
      <c r="AY662" s="145"/>
      <c r="AZ662" s="145"/>
      <c r="BA662" s="145"/>
      <c r="BB662" s="145"/>
      <c r="BC662" s="145"/>
      <c r="BD662" s="145"/>
      <c r="BE662" s="145"/>
      <c r="BF662" s="145"/>
      <c r="BG662" s="145"/>
      <c r="BH662" s="145"/>
      <c r="BI662" s="145"/>
      <c r="BJ662" s="145"/>
      <c r="BK662" s="145"/>
      <c r="BL662" s="145"/>
      <c r="BM662" s="145"/>
      <c r="BN662" s="145"/>
      <c r="BO662" s="145"/>
      <c r="BP662" s="145"/>
      <c r="BQ662" s="145"/>
      <c r="BR662" s="145"/>
      <c r="BS662" s="145"/>
      <c r="BT662" s="145"/>
      <c r="BU662" s="145"/>
      <c r="BV662" s="145"/>
      <c r="BW662" s="145"/>
      <c r="BX662" s="145"/>
      <c r="BY662" s="145"/>
      <c r="BZ662" s="145"/>
      <c r="CA662" s="145"/>
      <c r="CB662" s="145"/>
      <c r="CC662" s="145"/>
      <c r="CD662" s="145"/>
      <c r="CE662" s="145"/>
      <c r="CF662" s="145"/>
    </row>
    <row r="663" spans="2:84" ht="12.95" customHeight="1">
      <c r="B663" s="145"/>
      <c r="C663" s="145"/>
      <c r="D663" s="145"/>
      <c r="E663" s="146"/>
      <c r="F663" s="146"/>
      <c r="G663" s="145"/>
      <c r="H663" s="145"/>
      <c r="I663" s="145"/>
      <c r="J663" s="145"/>
      <c r="K663" s="145"/>
      <c r="L663" s="145"/>
      <c r="M663" s="145"/>
      <c r="N663" s="145"/>
      <c r="O663" s="145"/>
      <c r="P663" s="145"/>
      <c r="Q663" s="145"/>
      <c r="R663" s="145"/>
      <c r="S663" s="145"/>
      <c r="T663" s="145"/>
      <c r="U663" s="145"/>
      <c r="V663" s="145"/>
      <c r="W663" s="145"/>
      <c r="X663" s="145"/>
      <c r="Y663" s="145"/>
      <c r="Z663" s="145"/>
      <c r="AA663" s="145"/>
      <c r="AB663" s="145"/>
      <c r="AC663" s="145"/>
      <c r="AD663" s="145"/>
      <c r="AE663" s="145"/>
      <c r="AF663" s="145"/>
      <c r="AG663" s="145"/>
      <c r="AH663" s="145"/>
      <c r="AI663" s="145"/>
      <c r="AJ663" s="145"/>
      <c r="AK663" s="145"/>
      <c r="AL663" s="145"/>
      <c r="AM663" s="145"/>
      <c r="AN663" s="145"/>
      <c r="AO663" s="145"/>
      <c r="AP663" s="145"/>
      <c r="AQ663" s="145"/>
      <c r="AR663" s="145"/>
      <c r="AS663" s="145"/>
      <c r="AT663" s="145"/>
      <c r="AU663" s="145"/>
      <c r="AV663" s="145"/>
      <c r="AW663" s="145"/>
      <c r="AX663" s="145"/>
      <c r="AY663" s="145"/>
      <c r="AZ663" s="145"/>
      <c r="BA663" s="145"/>
      <c r="BB663" s="145"/>
      <c r="BC663" s="145"/>
      <c r="BD663" s="145"/>
      <c r="BE663" s="145"/>
      <c r="BF663" s="145"/>
      <c r="BG663" s="145"/>
      <c r="BH663" s="145"/>
      <c r="BI663" s="145"/>
      <c r="BJ663" s="145"/>
      <c r="BK663" s="145"/>
      <c r="BL663" s="145"/>
      <c r="BM663" s="145"/>
      <c r="BN663" s="145"/>
      <c r="BO663" s="145"/>
      <c r="BP663" s="145"/>
      <c r="BQ663" s="145"/>
      <c r="BR663" s="145"/>
      <c r="BS663" s="145"/>
      <c r="BT663" s="145"/>
      <c r="BU663" s="145"/>
      <c r="BV663" s="145"/>
      <c r="BW663" s="145"/>
      <c r="BX663" s="145"/>
      <c r="BY663" s="145"/>
      <c r="BZ663" s="145"/>
      <c r="CA663" s="145"/>
      <c r="CB663" s="145"/>
      <c r="CC663" s="145"/>
      <c r="CD663" s="145"/>
      <c r="CE663" s="145"/>
      <c r="CF663" s="145"/>
    </row>
    <row r="664" spans="2:84" ht="12.95" customHeight="1">
      <c r="B664" s="145"/>
      <c r="C664" s="145"/>
      <c r="D664" s="145"/>
      <c r="E664" s="146"/>
      <c r="F664" s="146"/>
      <c r="G664" s="145"/>
      <c r="H664" s="145"/>
      <c r="I664" s="145"/>
      <c r="J664" s="145"/>
      <c r="K664" s="145"/>
      <c r="L664" s="145"/>
      <c r="M664" s="145"/>
      <c r="N664" s="145"/>
      <c r="O664" s="145"/>
      <c r="P664" s="145"/>
      <c r="Q664" s="145"/>
      <c r="R664" s="145"/>
      <c r="S664" s="145"/>
      <c r="T664" s="145"/>
      <c r="U664" s="145"/>
      <c r="V664" s="145"/>
      <c r="W664" s="145"/>
      <c r="X664" s="145"/>
      <c r="Y664" s="145"/>
      <c r="Z664" s="145"/>
      <c r="AA664" s="145"/>
      <c r="AB664" s="145"/>
      <c r="AC664" s="145"/>
      <c r="AD664" s="145"/>
      <c r="AE664" s="145"/>
      <c r="AF664" s="145"/>
      <c r="AG664" s="145"/>
      <c r="AH664" s="145"/>
      <c r="AI664" s="145"/>
      <c r="AJ664" s="145"/>
      <c r="AK664" s="145"/>
      <c r="AL664" s="145"/>
      <c r="AM664" s="145"/>
      <c r="AN664" s="145"/>
      <c r="AO664" s="145"/>
      <c r="AP664" s="145"/>
      <c r="AQ664" s="145"/>
      <c r="AR664" s="145"/>
      <c r="AS664" s="145"/>
      <c r="AT664" s="145"/>
      <c r="AU664" s="145"/>
      <c r="AV664" s="145"/>
      <c r="AW664" s="145"/>
      <c r="AX664" s="145"/>
      <c r="AY664" s="145"/>
      <c r="AZ664" s="145"/>
      <c r="BA664" s="145"/>
      <c r="BB664" s="145"/>
      <c r="BC664" s="145"/>
      <c r="BD664" s="145"/>
      <c r="BE664" s="145"/>
      <c r="BF664" s="145"/>
      <c r="BG664" s="145"/>
      <c r="BH664" s="145"/>
      <c r="BI664" s="145"/>
      <c r="BJ664" s="145"/>
      <c r="BK664" s="145"/>
      <c r="BL664" s="145"/>
      <c r="BM664" s="145"/>
      <c r="BN664" s="145"/>
      <c r="BO664" s="145"/>
      <c r="BP664" s="145"/>
      <c r="BQ664" s="145"/>
      <c r="BR664" s="145"/>
      <c r="BS664" s="145"/>
      <c r="BT664" s="145"/>
      <c r="BU664" s="145"/>
      <c r="BV664" s="145"/>
      <c r="BW664" s="145"/>
      <c r="BX664" s="145"/>
      <c r="BY664" s="145"/>
      <c r="BZ664" s="145"/>
      <c r="CA664" s="145"/>
      <c r="CB664" s="145"/>
      <c r="CC664" s="145"/>
      <c r="CD664" s="145"/>
      <c r="CE664" s="145"/>
      <c r="CF664" s="145"/>
    </row>
    <row r="665" spans="2:84" ht="12.95" customHeight="1">
      <c r="B665" s="145"/>
      <c r="C665" s="145"/>
      <c r="D665" s="145"/>
      <c r="E665" s="146"/>
      <c r="F665" s="146"/>
      <c r="G665" s="145"/>
      <c r="H665" s="145"/>
      <c r="I665" s="145"/>
      <c r="J665" s="145"/>
      <c r="K665" s="145"/>
      <c r="L665" s="145"/>
      <c r="M665" s="145"/>
      <c r="N665" s="145"/>
      <c r="O665" s="145"/>
      <c r="P665" s="145"/>
      <c r="Q665" s="145"/>
      <c r="R665" s="145"/>
      <c r="S665" s="145"/>
      <c r="T665" s="145"/>
      <c r="U665" s="145"/>
      <c r="V665" s="145"/>
      <c r="W665" s="145"/>
      <c r="X665" s="145"/>
      <c r="Y665" s="145"/>
      <c r="Z665" s="145"/>
      <c r="AA665" s="145"/>
      <c r="AB665" s="145"/>
      <c r="AC665" s="145"/>
      <c r="AD665" s="145"/>
      <c r="AE665" s="145"/>
      <c r="AF665" s="145"/>
      <c r="AG665" s="145"/>
      <c r="AH665" s="145"/>
      <c r="AI665" s="145"/>
      <c r="AJ665" s="145"/>
      <c r="AK665" s="145"/>
      <c r="AL665" s="145"/>
      <c r="AM665" s="145"/>
      <c r="AN665" s="145"/>
      <c r="AO665" s="145"/>
      <c r="AP665" s="145"/>
      <c r="AQ665" s="145"/>
      <c r="AR665" s="145"/>
      <c r="AS665" s="145"/>
      <c r="AT665" s="145"/>
      <c r="AU665" s="145"/>
      <c r="AV665" s="145"/>
      <c r="AW665" s="145"/>
      <c r="AX665" s="145"/>
      <c r="AY665" s="145"/>
      <c r="AZ665" s="145"/>
      <c r="BA665" s="145"/>
      <c r="BB665" s="145"/>
      <c r="BC665" s="145"/>
      <c r="BD665" s="145"/>
      <c r="BE665" s="145"/>
      <c r="BF665" s="145"/>
      <c r="BG665" s="145"/>
      <c r="BH665" s="145"/>
      <c r="BI665" s="145"/>
      <c r="BJ665" s="145"/>
      <c r="BK665" s="145"/>
      <c r="BL665" s="145"/>
      <c r="BM665" s="145"/>
      <c r="BN665" s="145"/>
      <c r="BO665" s="145"/>
      <c r="BP665" s="145"/>
      <c r="BQ665" s="145"/>
      <c r="BR665" s="145"/>
      <c r="BS665" s="145"/>
      <c r="BT665" s="145"/>
      <c r="BU665" s="145"/>
      <c r="BV665" s="145"/>
      <c r="BW665" s="145"/>
      <c r="BX665" s="145"/>
      <c r="BY665" s="145"/>
      <c r="BZ665" s="145"/>
      <c r="CA665" s="145"/>
      <c r="CB665" s="145"/>
      <c r="CC665" s="145"/>
      <c r="CD665" s="145"/>
      <c r="CE665" s="145"/>
      <c r="CF665" s="145"/>
    </row>
    <row r="666" spans="2:84" ht="12.95" customHeight="1">
      <c r="B666" s="145"/>
      <c r="C666" s="145"/>
      <c r="D666" s="145"/>
      <c r="E666" s="146"/>
      <c r="F666" s="146"/>
      <c r="G666" s="145"/>
      <c r="H666" s="145"/>
      <c r="I666" s="145"/>
      <c r="J666" s="145"/>
      <c r="K666" s="145"/>
      <c r="L666" s="145"/>
      <c r="M666" s="145"/>
      <c r="N666" s="145"/>
      <c r="O666" s="145"/>
      <c r="P666" s="145"/>
      <c r="Q666" s="145"/>
      <c r="R666" s="145"/>
      <c r="S666" s="145"/>
      <c r="T666" s="145"/>
      <c r="U666" s="145"/>
      <c r="V666" s="145"/>
      <c r="W666" s="145"/>
      <c r="X666" s="145"/>
      <c r="Y666" s="145"/>
      <c r="Z666" s="145"/>
      <c r="AA666" s="145"/>
      <c r="AB666" s="145"/>
      <c r="AC666" s="145"/>
      <c r="AD666" s="145"/>
      <c r="AE666" s="145"/>
      <c r="AF666" s="145"/>
      <c r="AG666" s="145"/>
      <c r="AH666" s="145"/>
      <c r="AI666" s="145"/>
      <c r="AJ666" s="145"/>
      <c r="AK666" s="145"/>
      <c r="AL666" s="145"/>
      <c r="AM666" s="145"/>
      <c r="AN666" s="145"/>
      <c r="AO666" s="145"/>
      <c r="AP666" s="145"/>
      <c r="AQ666" s="145"/>
      <c r="AR666" s="145"/>
      <c r="AS666" s="145"/>
      <c r="AT666" s="145"/>
      <c r="AU666" s="145"/>
      <c r="AV666" s="145"/>
      <c r="AW666" s="145"/>
      <c r="AX666" s="145"/>
      <c r="AY666" s="145"/>
      <c r="AZ666" s="145"/>
      <c r="BA666" s="145"/>
      <c r="BB666" s="145"/>
      <c r="BC666" s="145"/>
      <c r="BD666" s="145"/>
      <c r="BE666" s="145"/>
      <c r="BF666" s="145"/>
      <c r="BG666" s="145"/>
      <c r="BH666" s="145"/>
      <c r="BI666" s="145"/>
      <c r="BJ666" s="145"/>
      <c r="BK666" s="145"/>
      <c r="BL666" s="145"/>
      <c r="BM666" s="145"/>
      <c r="BN666" s="145"/>
      <c r="BO666" s="145"/>
      <c r="BP666" s="145"/>
      <c r="BQ666" s="145"/>
      <c r="BR666" s="145"/>
      <c r="BS666" s="145"/>
      <c r="BT666" s="145"/>
      <c r="BU666" s="145"/>
      <c r="BV666" s="145"/>
      <c r="BW666" s="145"/>
      <c r="BX666" s="145"/>
      <c r="BY666" s="145"/>
      <c r="BZ666" s="145"/>
      <c r="CA666" s="145"/>
      <c r="CB666" s="145"/>
      <c r="CC666" s="145"/>
      <c r="CD666" s="145"/>
      <c r="CE666" s="145"/>
      <c r="CF666" s="145"/>
    </row>
    <row r="667" spans="2:84" ht="12.95" customHeight="1">
      <c r="B667" s="145"/>
      <c r="C667" s="145"/>
      <c r="D667" s="145"/>
      <c r="E667" s="146"/>
      <c r="F667" s="146"/>
      <c r="G667" s="145"/>
      <c r="H667" s="145"/>
      <c r="I667" s="145"/>
      <c r="J667" s="145"/>
      <c r="K667" s="145"/>
      <c r="L667" s="145"/>
      <c r="M667" s="145"/>
      <c r="N667" s="145"/>
      <c r="O667" s="145"/>
      <c r="P667" s="145"/>
      <c r="Q667" s="145"/>
      <c r="R667" s="145"/>
      <c r="S667" s="145"/>
      <c r="T667" s="145"/>
      <c r="U667" s="145"/>
      <c r="V667" s="145"/>
      <c r="W667" s="145"/>
      <c r="X667" s="145"/>
      <c r="Y667" s="145"/>
      <c r="Z667" s="145"/>
      <c r="AA667" s="145"/>
      <c r="AB667" s="145"/>
      <c r="AC667" s="145"/>
      <c r="AD667" s="145"/>
      <c r="AE667" s="145"/>
      <c r="AF667" s="145"/>
      <c r="AG667" s="145"/>
      <c r="AH667" s="145"/>
      <c r="AI667" s="145"/>
      <c r="AJ667" s="145"/>
      <c r="AK667" s="145"/>
      <c r="AL667" s="145"/>
      <c r="AM667" s="145"/>
      <c r="AN667" s="145"/>
      <c r="AO667" s="145"/>
      <c r="AP667" s="145"/>
      <c r="AQ667" s="145"/>
      <c r="AR667" s="145"/>
      <c r="AS667" s="145"/>
      <c r="AT667" s="145"/>
      <c r="AU667" s="145"/>
      <c r="AV667" s="145"/>
      <c r="AW667" s="145"/>
      <c r="AX667" s="145"/>
      <c r="AY667" s="145"/>
      <c r="AZ667" s="145"/>
      <c r="BA667" s="145"/>
      <c r="BB667" s="145"/>
      <c r="BC667" s="145"/>
      <c r="BD667" s="145"/>
      <c r="BE667" s="145"/>
      <c r="BF667" s="145"/>
      <c r="BG667" s="145"/>
      <c r="BH667" s="145"/>
      <c r="BI667" s="145"/>
      <c r="BJ667" s="145"/>
      <c r="BK667" s="145"/>
      <c r="BL667" s="145"/>
      <c r="BM667" s="145"/>
      <c r="BN667" s="145"/>
      <c r="BO667" s="145"/>
      <c r="BP667" s="145"/>
      <c r="BQ667" s="145"/>
      <c r="BR667" s="145"/>
      <c r="BS667" s="145"/>
      <c r="BT667" s="145"/>
      <c r="BU667" s="145"/>
      <c r="BV667" s="145"/>
      <c r="BW667" s="145"/>
      <c r="BX667" s="145"/>
      <c r="BY667" s="145"/>
      <c r="BZ667" s="145"/>
      <c r="CA667" s="145"/>
      <c r="CB667" s="145"/>
      <c r="CC667" s="145"/>
      <c r="CD667" s="145"/>
      <c r="CE667" s="145"/>
      <c r="CF667" s="145"/>
    </row>
    <row r="668" spans="2:84" ht="12.95" customHeight="1">
      <c r="B668" s="145"/>
      <c r="C668" s="145"/>
      <c r="D668" s="145"/>
      <c r="E668" s="146"/>
      <c r="F668" s="146"/>
      <c r="G668" s="145"/>
      <c r="H668" s="145"/>
      <c r="I668" s="145"/>
      <c r="J668" s="145"/>
      <c r="K668" s="145"/>
      <c r="L668" s="145"/>
      <c r="M668" s="145"/>
      <c r="N668" s="145"/>
      <c r="O668" s="145"/>
      <c r="P668" s="145"/>
      <c r="Q668" s="145"/>
      <c r="R668" s="145"/>
      <c r="S668" s="145"/>
      <c r="T668" s="145"/>
      <c r="U668" s="145"/>
      <c r="V668" s="145"/>
      <c r="W668" s="145"/>
      <c r="X668" s="145"/>
      <c r="Y668" s="145"/>
      <c r="Z668" s="145"/>
      <c r="AA668" s="145"/>
      <c r="AB668" s="145"/>
      <c r="AC668" s="145"/>
      <c r="AD668" s="145"/>
      <c r="AE668" s="145"/>
      <c r="AF668" s="145"/>
      <c r="AG668" s="145"/>
      <c r="AH668" s="145"/>
      <c r="AI668" s="145"/>
      <c r="AJ668" s="145"/>
      <c r="AK668" s="145"/>
      <c r="AL668" s="145"/>
      <c r="AM668" s="145"/>
      <c r="AN668" s="145"/>
      <c r="AO668" s="145"/>
      <c r="AP668" s="145"/>
      <c r="AQ668" s="145"/>
      <c r="AR668" s="145"/>
      <c r="AS668" s="145"/>
      <c r="AT668" s="145"/>
      <c r="AU668" s="145"/>
      <c r="AV668" s="145"/>
      <c r="AW668" s="145"/>
      <c r="AX668" s="145"/>
      <c r="AY668" s="145"/>
      <c r="AZ668" s="145"/>
      <c r="BA668" s="145"/>
      <c r="BB668" s="145"/>
      <c r="BC668" s="145"/>
      <c r="BD668" s="145"/>
      <c r="BE668" s="145"/>
      <c r="BF668" s="145"/>
      <c r="BG668" s="145"/>
      <c r="BH668" s="145"/>
      <c r="BI668" s="145"/>
      <c r="BJ668" s="145"/>
      <c r="BK668" s="145"/>
      <c r="BL668" s="145"/>
      <c r="BM668" s="145"/>
      <c r="BN668" s="145"/>
      <c r="BO668" s="145"/>
      <c r="BP668" s="145"/>
      <c r="BQ668" s="145"/>
      <c r="BR668" s="145"/>
      <c r="BS668" s="145"/>
      <c r="BT668" s="145"/>
      <c r="BU668" s="145"/>
      <c r="BV668" s="145"/>
      <c r="BW668" s="145"/>
      <c r="BX668" s="145"/>
      <c r="BY668" s="145"/>
      <c r="BZ668" s="145"/>
      <c r="CA668" s="145"/>
      <c r="CB668" s="145"/>
      <c r="CC668" s="145"/>
      <c r="CD668" s="145"/>
      <c r="CE668" s="145"/>
      <c r="CF668" s="145"/>
    </row>
    <row r="669" spans="2:84" ht="12.95" customHeight="1">
      <c r="B669" s="145"/>
      <c r="C669" s="145"/>
      <c r="D669" s="145"/>
      <c r="E669" s="146"/>
      <c r="F669" s="146"/>
      <c r="G669" s="145"/>
      <c r="H669" s="145"/>
      <c r="I669" s="145"/>
      <c r="J669" s="145"/>
      <c r="K669" s="145"/>
      <c r="L669" s="145"/>
      <c r="M669" s="145"/>
      <c r="N669" s="145"/>
      <c r="O669" s="145"/>
      <c r="P669" s="145"/>
      <c r="Q669" s="145"/>
      <c r="R669" s="145"/>
      <c r="S669" s="145"/>
      <c r="T669" s="145"/>
      <c r="U669" s="145"/>
      <c r="V669" s="145"/>
      <c r="W669" s="145"/>
      <c r="X669" s="145"/>
      <c r="Y669" s="145"/>
      <c r="Z669" s="145"/>
      <c r="AA669" s="145"/>
      <c r="AB669" s="145"/>
      <c r="AC669" s="145"/>
      <c r="AD669" s="145"/>
      <c r="AE669" s="145"/>
      <c r="AF669" s="145"/>
      <c r="AG669" s="145"/>
      <c r="AH669" s="145"/>
      <c r="AI669" s="145"/>
      <c r="AJ669" s="145"/>
      <c r="AK669" s="145"/>
      <c r="AL669" s="145"/>
      <c r="AM669" s="145"/>
      <c r="AN669" s="145"/>
      <c r="AO669" s="145"/>
      <c r="AP669" s="145"/>
      <c r="AQ669" s="145"/>
      <c r="AR669" s="145"/>
      <c r="AS669" s="145"/>
      <c r="AT669" s="145"/>
      <c r="AU669" s="145"/>
      <c r="AV669" s="145"/>
      <c r="AW669" s="145"/>
      <c r="AX669" s="145"/>
      <c r="AY669" s="145"/>
      <c r="AZ669" s="145"/>
      <c r="BA669" s="145"/>
      <c r="BB669" s="145"/>
      <c r="BC669" s="145"/>
      <c r="BD669" s="145"/>
      <c r="BE669" s="145"/>
      <c r="BF669" s="145"/>
      <c r="BG669" s="145"/>
      <c r="BH669" s="145"/>
      <c r="BI669" s="145"/>
      <c r="BJ669" s="145"/>
      <c r="BK669" s="145"/>
      <c r="BL669" s="145"/>
      <c r="BM669" s="145"/>
      <c r="BN669" s="145"/>
      <c r="BO669" s="145"/>
      <c r="BP669" s="145"/>
      <c r="BQ669" s="145"/>
      <c r="BR669" s="145"/>
      <c r="BS669" s="145"/>
      <c r="BT669" s="145"/>
      <c r="BU669" s="145"/>
      <c r="BV669" s="145"/>
      <c r="BW669" s="145"/>
      <c r="BX669" s="145"/>
      <c r="BY669" s="145"/>
      <c r="BZ669" s="145"/>
      <c r="CA669" s="145"/>
      <c r="CB669" s="145"/>
      <c r="CC669" s="145"/>
      <c r="CD669" s="145"/>
      <c r="CE669" s="145"/>
      <c r="CF669" s="145"/>
    </row>
    <row r="670" spans="2:84" ht="12.95" customHeight="1">
      <c r="B670" s="145"/>
      <c r="C670" s="145"/>
      <c r="D670" s="145"/>
      <c r="E670" s="146"/>
      <c r="F670" s="146"/>
      <c r="G670" s="145"/>
      <c r="H670" s="145"/>
      <c r="I670" s="145"/>
      <c r="J670" s="145"/>
      <c r="K670" s="145"/>
      <c r="L670" s="145"/>
      <c r="M670" s="145"/>
      <c r="N670" s="145"/>
      <c r="O670" s="145"/>
      <c r="P670" s="145"/>
      <c r="Q670" s="145"/>
      <c r="R670" s="145"/>
      <c r="S670" s="145"/>
      <c r="T670" s="145"/>
      <c r="U670" s="145"/>
      <c r="V670" s="145"/>
      <c r="W670" s="145"/>
      <c r="X670" s="145"/>
      <c r="Y670" s="145"/>
      <c r="Z670" s="145"/>
      <c r="AA670" s="145"/>
      <c r="AB670" s="145"/>
      <c r="AC670" s="145"/>
      <c r="AD670" s="145"/>
      <c r="AE670" s="145"/>
      <c r="AF670" s="145"/>
      <c r="AG670" s="145"/>
      <c r="AH670" s="145"/>
      <c r="AI670" s="145"/>
      <c r="AJ670" s="145"/>
      <c r="AK670" s="145"/>
      <c r="AL670" s="145"/>
      <c r="AM670" s="145"/>
      <c r="AN670" s="145"/>
      <c r="AO670" s="145"/>
      <c r="AP670" s="145"/>
      <c r="AQ670" s="145"/>
      <c r="AR670" s="145"/>
      <c r="AS670" s="145"/>
      <c r="AT670" s="145"/>
      <c r="AU670" s="145"/>
      <c r="AV670" s="145"/>
      <c r="AW670" s="145"/>
      <c r="AX670" s="145"/>
      <c r="AY670" s="145"/>
      <c r="AZ670" s="145"/>
      <c r="BA670" s="145"/>
      <c r="BB670" s="145"/>
      <c r="BC670" s="145"/>
      <c r="BD670" s="145"/>
      <c r="BE670" s="145"/>
      <c r="BF670" s="145"/>
      <c r="BG670" s="145"/>
      <c r="BH670" s="145"/>
      <c r="BI670" s="145"/>
      <c r="BJ670" s="145"/>
      <c r="BK670" s="145"/>
      <c r="BL670" s="145"/>
      <c r="BM670" s="145"/>
      <c r="BN670" s="145"/>
      <c r="BO670" s="145"/>
      <c r="BP670" s="145"/>
      <c r="BQ670" s="145"/>
      <c r="BR670" s="145"/>
      <c r="BS670" s="145"/>
      <c r="BT670" s="145"/>
      <c r="BU670" s="145"/>
      <c r="BV670" s="145"/>
      <c r="BW670" s="145"/>
      <c r="BX670" s="145"/>
      <c r="BY670" s="145"/>
      <c r="BZ670" s="145"/>
      <c r="CA670" s="145"/>
      <c r="CB670" s="145"/>
      <c r="CC670" s="145"/>
      <c r="CD670" s="145"/>
      <c r="CE670" s="145"/>
      <c r="CF670" s="145"/>
    </row>
    <row r="671" spans="2:84" ht="12.95" customHeight="1">
      <c r="B671" s="145"/>
      <c r="C671" s="145"/>
      <c r="D671" s="145"/>
      <c r="E671" s="146"/>
      <c r="F671" s="146"/>
      <c r="G671" s="145"/>
      <c r="H671" s="145"/>
      <c r="I671" s="145"/>
      <c r="J671" s="145"/>
      <c r="K671" s="145"/>
      <c r="L671" s="145"/>
      <c r="M671" s="145"/>
      <c r="N671" s="145"/>
      <c r="O671" s="145"/>
      <c r="P671" s="145"/>
      <c r="Q671" s="145"/>
      <c r="R671" s="145"/>
      <c r="S671" s="145"/>
      <c r="T671" s="145"/>
      <c r="U671" s="145"/>
      <c r="V671" s="145"/>
      <c r="W671" s="145"/>
      <c r="X671" s="145"/>
      <c r="Y671" s="145"/>
      <c r="Z671" s="145"/>
      <c r="AA671" s="145"/>
      <c r="AB671" s="145"/>
      <c r="AC671" s="145"/>
      <c r="AD671" s="145"/>
      <c r="AE671" s="145"/>
      <c r="AF671" s="145"/>
      <c r="AG671" s="145"/>
      <c r="AH671" s="145"/>
      <c r="AI671" s="145"/>
      <c r="AJ671" s="145"/>
      <c r="AK671" s="145"/>
      <c r="AL671" s="145"/>
      <c r="AM671" s="145"/>
      <c r="AN671" s="145"/>
      <c r="AO671" s="145"/>
      <c r="AP671" s="145"/>
      <c r="AQ671" s="145"/>
      <c r="AR671" s="145"/>
      <c r="AS671" s="145"/>
      <c r="AT671" s="145"/>
      <c r="AU671" s="145"/>
      <c r="AV671" s="145"/>
      <c r="AW671" s="145"/>
      <c r="AX671" s="145"/>
      <c r="AY671" s="145"/>
      <c r="AZ671" s="145"/>
      <c r="BA671" s="145"/>
      <c r="BB671" s="145"/>
      <c r="BC671" s="145"/>
      <c r="BD671" s="145"/>
      <c r="BE671" s="145"/>
      <c r="BF671" s="145"/>
      <c r="BG671" s="145"/>
      <c r="BH671" s="145"/>
      <c r="BI671" s="145"/>
      <c r="BJ671" s="145"/>
      <c r="BK671" s="145"/>
      <c r="BL671" s="145"/>
      <c r="BM671" s="145"/>
      <c r="BN671" s="145"/>
      <c r="BO671" s="145"/>
      <c r="BP671" s="145"/>
      <c r="BQ671" s="145"/>
      <c r="BR671" s="145"/>
      <c r="BS671" s="145"/>
      <c r="BT671" s="145"/>
      <c r="BU671" s="145"/>
      <c r="BV671" s="145"/>
      <c r="BW671" s="145"/>
      <c r="BX671" s="145"/>
      <c r="BY671" s="145"/>
      <c r="BZ671" s="145"/>
      <c r="CA671" s="145"/>
      <c r="CB671" s="145"/>
      <c r="CC671" s="145"/>
      <c r="CD671" s="145"/>
      <c r="CE671" s="145"/>
      <c r="CF671" s="145"/>
    </row>
    <row r="672" spans="2:84" ht="12.95" customHeight="1">
      <c r="B672" s="145"/>
      <c r="C672" s="145"/>
      <c r="D672" s="145"/>
      <c r="E672" s="146"/>
      <c r="F672" s="146"/>
      <c r="G672" s="145"/>
      <c r="H672" s="145"/>
      <c r="I672" s="145"/>
      <c r="J672" s="145"/>
      <c r="K672" s="145"/>
      <c r="L672" s="145"/>
      <c r="M672" s="145"/>
      <c r="N672" s="145"/>
      <c r="O672" s="145"/>
      <c r="P672" s="145"/>
      <c r="Q672" s="145"/>
      <c r="R672" s="145"/>
      <c r="S672" s="145"/>
      <c r="T672" s="145"/>
      <c r="U672" s="145"/>
      <c r="V672" s="145"/>
      <c r="W672" s="145"/>
      <c r="X672" s="145"/>
      <c r="Y672" s="145"/>
      <c r="Z672" s="145"/>
      <c r="AA672" s="145"/>
      <c r="AB672" s="145"/>
      <c r="AC672" s="145"/>
      <c r="AD672" s="145"/>
      <c r="AE672" s="145"/>
      <c r="AF672" s="145"/>
      <c r="AG672" s="145"/>
      <c r="AH672" s="145"/>
      <c r="AI672" s="145"/>
      <c r="AJ672" s="145"/>
      <c r="AK672" s="145"/>
      <c r="AL672" s="145"/>
      <c r="AM672" s="145"/>
      <c r="AN672" s="145"/>
      <c r="AO672" s="145"/>
      <c r="AP672" s="145"/>
      <c r="AQ672" s="145"/>
      <c r="AR672" s="145"/>
      <c r="AS672" s="145"/>
      <c r="AT672" s="145"/>
      <c r="AU672" s="145"/>
      <c r="AV672" s="145"/>
      <c r="AW672" s="145"/>
      <c r="AX672" s="145"/>
      <c r="AY672" s="145"/>
      <c r="AZ672" s="145"/>
      <c r="BA672" s="145"/>
      <c r="BB672" s="145"/>
      <c r="BC672" s="145"/>
      <c r="BD672" s="145"/>
      <c r="BE672" s="145"/>
      <c r="BF672" s="145"/>
      <c r="BG672" s="145"/>
      <c r="BH672" s="145"/>
      <c r="BI672" s="145"/>
      <c r="BJ672" s="145"/>
      <c r="BK672" s="145"/>
      <c r="BL672" s="145"/>
      <c r="BM672" s="145"/>
      <c r="BN672" s="145"/>
      <c r="BO672" s="145"/>
      <c r="BP672" s="145"/>
      <c r="BQ672" s="145"/>
      <c r="BR672" s="145"/>
      <c r="BS672" s="145"/>
      <c r="BT672" s="145"/>
      <c r="BU672" s="145"/>
      <c r="BV672" s="145"/>
      <c r="BW672" s="145"/>
      <c r="BX672" s="145"/>
      <c r="BY672" s="145"/>
      <c r="BZ672" s="145"/>
      <c r="CA672" s="145"/>
      <c r="CB672" s="145"/>
      <c r="CC672" s="145"/>
      <c r="CD672" s="145"/>
      <c r="CE672" s="145"/>
      <c r="CF672" s="145"/>
    </row>
    <row r="673" spans="2:84" ht="12.95" customHeight="1">
      <c r="B673" s="145"/>
      <c r="C673" s="145"/>
      <c r="D673" s="145"/>
      <c r="E673" s="146"/>
      <c r="F673" s="146"/>
      <c r="G673" s="145"/>
      <c r="H673" s="145"/>
      <c r="I673" s="145"/>
      <c r="J673" s="145"/>
      <c r="K673" s="145"/>
      <c r="L673" s="145"/>
      <c r="M673" s="145"/>
      <c r="N673" s="145"/>
      <c r="O673" s="145"/>
      <c r="P673" s="145"/>
      <c r="Q673" s="145"/>
      <c r="R673" s="145"/>
      <c r="S673" s="145"/>
      <c r="T673" s="145"/>
      <c r="U673" s="145"/>
      <c r="V673" s="145"/>
      <c r="W673" s="145"/>
      <c r="X673" s="145"/>
      <c r="Y673" s="145"/>
      <c r="Z673" s="145"/>
      <c r="AA673" s="145"/>
      <c r="AB673" s="145"/>
      <c r="AC673" s="145"/>
      <c r="AD673" s="145"/>
      <c r="AE673" s="145"/>
      <c r="AF673" s="145"/>
      <c r="AG673" s="145"/>
      <c r="AH673" s="145"/>
      <c r="AI673" s="145"/>
      <c r="AJ673" s="145"/>
      <c r="AK673" s="145"/>
      <c r="AL673" s="145"/>
      <c r="AM673" s="145"/>
      <c r="AN673" s="145"/>
      <c r="AO673" s="145"/>
      <c r="AP673" s="145"/>
      <c r="AQ673" s="145"/>
      <c r="AR673" s="145"/>
      <c r="AS673" s="145"/>
      <c r="AT673" s="145"/>
      <c r="AU673" s="145"/>
      <c r="AV673" s="145"/>
      <c r="AW673" s="145"/>
      <c r="AX673" s="145"/>
      <c r="AY673" s="145"/>
      <c r="AZ673" s="145"/>
      <c r="BA673" s="145"/>
      <c r="BB673" s="145"/>
      <c r="BC673" s="145"/>
      <c r="BD673" s="145"/>
      <c r="BE673" s="145"/>
      <c r="BF673" s="145"/>
      <c r="BG673" s="145"/>
      <c r="BH673" s="145"/>
      <c r="BI673" s="145"/>
      <c r="BJ673" s="145"/>
      <c r="BK673" s="145"/>
      <c r="BL673" s="145"/>
      <c r="BM673" s="145"/>
      <c r="BN673" s="145"/>
      <c r="BO673" s="145"/>
      <c r="BP673" s="145"/>
      <c r="BQ673" s="145"/>
      <c r="BR673" s="145"/>
      <c r="BS673" s="145"/>
      <c r="BT673" s="145"/>
      <c r="BU673" s="145"/>
      <c r="BV673" s="145"/>
      <c r="BW673" s="145"/>
      <c r="BX673" s="145"/>
      <c r="BY673" s="145"/>
      <c r="BZ673" s="145"/>
      <c r="CA673" s="145"/>
      <c r="CB673" s="145"/>
      <c r="CC673" s="145"/>
      <c r="CD673" s="145"/>
      <c r="CE673" s="145"/>
      <c r="CF673" s="145"/>
    </row>
    <row r="674" spans="2:84" ht="12.95" customHeight="1">
      <c r="B674" s="145"/>
      <c r="C674" s="145"/>
      <c r="D674" s="145"/>
      <c r="E674" s="146"/>
      <c r="F674" s="146"/>
      <c r="G674" s="145"/>
      <c r="H674" s="145"/>
      <c r="I674" s="145"/>
      <c r="J674" s="145"/>
      <c r="K674" s="145"/>
      <c r="L674" s="145"/>
      <c r="M674" s="145"/>
      <c r="N674" s="145"/>
      <c r="O674" s="145"/>
      <c r="P674" s="145"/>
      <c r="Q674" s="145"/>
      <c r="R674" s="145"/>
      <c r="S674" s="145"/>
      <c r="T674" s="145"/>
      <c r="U674" s="145"/>
      <c r="V674" s="145"/>
      <c r="W674" s="145"/>
      <c r="X674" s="145"/>
      <c r="Y674" s="145"/>
      <c r="Z674" s="145"/>
      <c r="AA674" s="145"/>
      <c r="AB674" s="145"/>
      <c r="AC674" s="145"/>
      <c r="AD674" s="145"/>
      <c r="AE674" s="145"/>
      <c r="AF674" s="145"/>
      <c r="AG674" s="145"/>
      <c r="AH674" s="145"/>
      <c r="AI674" s="145"/>
      <c r="AJ674" s="145"/>
      <c r="AK674" s="145"/>
      <c r="AL674" s="145"/>
      <c r="AM674" s="145"/>
      <c r="AN674" s="145"/>
      <c r="AO674" s="145"/>
      <c r="AP674" s="145"/>
      <c r="AQ674" s="145"/>
      <c r="AR674" s="145"/>
      <c r="AS674" s="145"/>
      <c r="AT674" s="145"/>
      <c r="AU674" s="145"/>
      <c r="AV674" s="145"/>
      <c r="AW674" s="145"/>
      <c r="AX674" s="145"/>
      <c r="AY674" s="145"/>
      <c r="AZ674" s="145"/>
      <c r="BA674" s="145"/>
      <c r="BB674" s="145"/>
      <c r="BC674" s="145"/>
      <c r="BD674" s="145"/>
      <c r="BE674" s="145"/>
      <c r="BF674" s="145"/>
      <c r="BG674" s="145"/>
      <c r="BH674" s="145"/>
      <c r="BI674" s="145"/>
      <c r="BJ674" s="145"/>
      <c r="BK674" s="145"/>
      <c r="BL674" s="145"/>
      <c r="BM674" s="145"/>
      <c r="BN674" s="145"/>
      <c r="BO674" s="145"/>
      <c r="BP674" s="145"/>
      <c r="BQ674" s="145"/>
      <c r="BR674" s="145"/>
      <c r="BS674" s="145"/>
      <c r="BT674" s="145"/>
      <c r="BU674" s="145"/>
      <c r="BV674" s="145"/>
      <c r="BW674" s="145"/>
      <c r="BX674" s="145"/>
      <c r="BY674" s="145"/>
      <c r="BZ674" s="145"/>
      <c r="CA674" s="145"/>
      <c r="CB674" s="145"/>
      <c r="CC674" s="145"/>
      <c r="CD674" s="145"/>
      <c r="CE674" s="145"/>
      <c r="CF674" s="145"/>
    </row>
    <row r="675" spans="2:84" ht="12.95" customHeight="1">
      <c r="B675" s="145"/>
      <c r="C675" s="145"/>
      <c r="D675" s="145"/>
      <c r="E675" s="146"/>
      <c r="F675" s="146"/>
      <c r="G675" s="145"/>
      <c r="H675" s="145"/>
      <c r="I675" s="145"/>
      <c r="J675" s="145"/>
      <c r="K675" s="145"/>
      <c r="L675" s="145"/>
      <c r="M675" s="145"/>
      <c r="N675" s="145"/>
      <c r="O675" s="145"/>
      <c r="P675" s="145"/>
      <c r="Q675" s="145"/>
      <c r="R675" s="145"/>
      <c r="S675" s="145"/>
      <c r="T675" s="145"/>
      <c r="U675" s="145"/>
      <c r="V675" s="145"/>
      <c r="W675" s="145"/>
      <c r="X675" s="145"/>
      <c r="Y675" s="145"/>
      <c r="Z675" s="145"/>
      <c r="AA675" s="145"/>
      <c r="AB675" s="145"/>
      <c r="AC675" s="145"/>
      <c r="AD675" s="145"/>
      <c r="AE675" s="145"/>
      <c r="AF675" s="145"/>
      <c r="AG675" s="145"/>
      <c r="AH675" s="145"/>
      <c r="AI675" s="145"/>
      <c r="AJ675" s="145"/>
      <c r="AK675" s="145"/>
      <c r="AL675" s="145"/>
      <c r="AM675" s="145"/>
      <c r="AN675" s="145"/>
      <c r="AO675" s="145"/>
      <c r="AP675" s="145"/>
      <c r="AQ675" s="145"/>
      <c r="AR675" s="145"/>
      <c r="AS675" s="145"/>
      <c r="AT675" s="145"/>
      <c r="AU675" s="145"/>
      <c r="AV675" s="145"/>
      <c r="AW675" s="145"/>
      <c r="AX675" s="145"/>
      <c r="AY675" s="145"/>
      <c r="AZ675" s="145"/>
      <c r="BA675" s="145"/>
      <c r="BB675" s="145"/>
      <c r="BC675" s="145"/>
      <c r="BD675" s="145"/>
      <c r="BE675" s="145"/>
      <c r="BF675" s="145"/>
      <c r="BG675" s="145"/>
      <c r="BH675" s="145"/>
      <c r="BI675" s="145"/>
      <c r="BJ675" s="145"/>
      <c r="BK675" s="145"/>
      <c r="BL675" s="145"/>
      <c r="BM675" s="145"/>
      <c r="BN675" s="145"/>
      <c r="BO675" s="145"/>
      <c r="BP675" s="145"/>
      <c r="BQ675" s="145"/>
      <c r="BR675" s="145"/>
      <c r="BS675" s="145"/>
      <c r="BT675" s="145"/>
      <c r="BU675" s="145"/>
      <c r="BV675" s="145"/>
      <c r="BW675" s="145"/>
      <c r="BX675" s="145"/>
      <c r="BY675" s="145"/>
      <c r="BZ675" s="145"/>
      <c r="CA675" s="145"/>
      <c r="CB675" s="145"/>
      <c r="CC675" s="145"/>
      <c r="CD675" s="145"/>
      <c r="CE675" s="145"/>
      <c r="CF675" s="145"/>
    </row>
    <row r="676" spans="2:84" ht="12.95" customHeight="1">
      <c r="B676" s="145"/>
      <c r="C676" s="145"/>
      <c r="D676" s="145"/>
      <c r="E676" s="146"/>
      <c r="F676" s="146"/>
      <c r="G676" s="145"/>
      <c r="H676" s="145"/>
      <c r="I676" s="145"/>
      <c r="J676" s="145"/>
      <c r="K676" s="145"/>
      <c r="L676" s="145"/>
      <c r="M676" s="145"/>
      <c r="N676" s="145"/>
      <c r="O676" s="145"/>
      <c r="P676" s="145"/>
      <c r="Q676" s="145"/>
      <c r="R676" s="145"/>
      <c r="S676" s="145"/>
      <c r="T676" s="145"/>
      <c r="U676" s="145"/>
      <c r="V676" s="145"/>
      <c r="W676" s="145"/>
      <c r="X676" s="145"/>
      <c r="Y676" s="145"/>
      <c r="Z676" s="145"/>
      <c r="AA676" s="145"/>
      <c r="AB676" s="145"/>
      <c r="AC676" s="145"/>
      <c r="AD676" s="145"/>
      <c r="AE676" s="145"/>
      <c r="AF676" s="145"/>
      <c r="AG676" s="145"/>
      <c r="AH676" s="145"/>
      <c r="AI676" s="145"/>
      <c r="AJ676" s="145"/>
      <c r="AK676" s="145"/>
      <c r="AL676" s="145"/>
      <c r="AM676" s="145"/>
      <c r="AN676" s="145"/>
      <c r="AO676" s="145"/>
      <c r="AP676" s="145"/>
      <c r="AQ676" s="145"/>
      <c r="AR676" s="145"/>
      <c r="AS676" s="145"/>
      <c r="AT676" s="145"/>
      <c r="AU676" s="145"/>
      <c r="AV676" s="145"/>
      <c r="AW676" s="145"/>
      <c r="AX676" s="145"/>
      <c r="AY676" s="145"/>
      <c r="AZ676" s="145"/>
      <c r="BA676" s="145"/>
      <c r="BB676" s="145"/>
      <c r="BC676" s="145"/>
      <c r="BD676" s="145"/>
      <c r="BE676" s="145"/>
      <c r="BF676" s="145"/>
      <c r="BG676" s="145"/>
      <c r="BH676" s="145"/>
      <c r="BI676" s="145"/>
      <c r="BJ676" s="145"/>
      <c r="BK676" s="145"/>
      <c r="BL676" s="145"/>
      <c r="BM676" s="145"/>
      <c r="BN676" s="145"/>
      <c r="BO676" s="145"/>
      <c r="BP676" s="145"/>
      <c r="BQ676" s="145"/>
      <c r="BR676" s="145"/>
      <c r="BS676" s="145"/>
      <c r="BT676" s="145"/>
      <c r="BU676" s="145"/>
      <c r="BV676" s="145"/>
      <c r="BW676" s="145"/>
      <c r="BX676" s="145"/>
      <c r="BY676" s="145"/>
      <c r="BZ676" s="145"/>
      <c r="CA676" s="145"/>
      <c r="CB676" s="145"/>
      <c r="CC676" s="145"/>
      <c r="CD676" s="145"/>
      <c r="CE676" s="145"/>
      <c r="CF676" s="145"/>
    </row>
    <row r="677" spans="2:84" ht="12.95" customHeight="1">
      <c r="B677" s="145"/>
      <c r="C677" s="145"/>
      <c r="D677" s="145"/>
      <c r="E677" s="146"/>
      <c r="F677" s="146"/>
      <c r="G677" s="145"/>
      <c r="H677" s="145"/>
      <c r="I677" s="145"/>
      <c r="J677" s="145"/>
      <c r="K677" s="145"/>
      <c r="L677" s="145"/>
      <c r="M677" s="145"/>
      <c r="N677" s="145"/>
      <c r="O677" s="145"/>
      <c r="P677" s="145"/>
      <c r="Q677" s="145"/>
      <c r="R677" s="145"/>
      <c r="S677" s="145"/>
      <c r="T677" s="145"/>
      <c r="U677" s="145"/>
      <c r="V677" s="145"/>
      <c r="W677" s="145"/>
      <c r="X677" s="145"/>
      <c r="Y677" s="145"/>
      <c r="Z677" s="145"/>
      <c r="AA677" s="145"/>
      <c r="AB677" s="145"/>
      <c r="AC677" s="145"/>
      <c r="AD677" s="145"/>
      <c r="AE677" s="145"/>
      <c r="AF677" s="145"/>
      <c r="AG677" s="145"/>
      <c r="AH677" s="145"/>
      <c r="AI677" s="145"/>
      <c r="AJ677" s="145"/>
      <c r="AK677" s="145"/>
      <c r="AL677" s="145"/>
      <c r="AM677" s="145"/>
      <c r="AN677" s="145"/>
      <c r="AO677" s="145"/>
      <c r="AP677" s="145"/>
      <c r="AQ677" s="145"/>
      <c r="AR677" s="145"/>
      <c r="AS677" s="145"/>
      <c r="AT677" s="145"/>
      <c r="AU677" s="145"/>
      <c r="AV677" s="145"/>
      <c r="AW677" s="145"/>
      <c r="AX677" s="145"/>
      <c r="AY677" s="145"/>
      <c r="AZ677" s="145"/>
      <c r="BA677" s="145"/>
      <c r="BB677" s="145"/>
      <c r="BC677" s="145"/>
      <c r="BD677" s="145"/>
      <c r="BE677" s="145"/>
      <c r="BF677" s="145"/>
      <c r="BG677" s="145"/>
      <c r="BH677" s="145"/>
      <c r="BI677" s="145"/>
      <c r="BJ677" s="145"/>
      <c r="BK677" s="145"/>
      <c r="BL677" s="145"/>
      <c r="BM677" s="145"/>
      <c r="BN677" s="145"/>
      <c r="BO677" s="145"/>
      <c r="BP677" s="145"/>
      <c r="BQ677" s="145"/>
      <c r="BR677" s="145"/>
      <c r="BS677" s="145"/>
      <c r="BT677" s="145"/>
      <c r="BU677" s="145"/>
      <c r="BV677" s="145"/>
      <c r="BW677" s="145"/>
      <c r="BX677" s="145"/>
      <c r="BY677" s="145"/>
      <c r="BZ677" s="145"/>
      <c r="CA677" s="145"/>
      <c r="CB677" s="145"/>
      <c r="CC677" s="145"/>
      <c r="CD677" s="145"/>
      <c r="CE677" s="145"/>
      <c r="CF677" s="145"/>
    </row>
    <row r="678" spans="2:84" ht="12.95" customHeight="1">
      <c r="B678" s="145"/>
      <c r="C678" s="145"/>
      <c r="D678" s="145"/>
      <c r="E678" s="146"/>
      <c r="F678" s="146"/>
      <c r="G678" s="145"/>
      <c r="H678" s="145"/>
      <c r="I678" s="145"/>
      <c r="J678" s="145"/>
      <c r="K678" s="145"/>
      <c r="L678" s="145"/>
      <c r="M678" s="145"/>
      <c r="N678" s="145"/>
      <c r="O678" s="145"/>
      <c r="P678" s="145"/>
      <c r="Q678" s="145"/>
      <c r="R678" s="145"/>
      <c r="S678" s="145"/>
      <c r="T678" s="145"/>
      <c r="U678" s="145"/>
      <c r="V678" s="145"/>
      <c r="W678" s="145"/>
      <c r="X678" s="145"/>
      <c r="Y678" s="145"/>
      <c r="Z678" s="145"/>
      <c r="AA678" s="145"/>
      <c r="AB678" s="145"/>
      <c r="AC678" s="145"/>
      <c r="AD678" s="145"/>
      <c r="AE678" s="145"/>
      <c r="AF678" s="145"/>
      <c r="AG678" s="145"/>
      <c r="AH678" s="145"/>
      <c r="AI678" s="145"/>
      <c r="AJ678" s="145"/>
      <c r="AK678" s="145"/>
      <c r="AL678" s="145"/>
      <c r="AM678" s="145"/>
      <c r="AN678" s="145"/>
      <c r="AO678" s="145"/>
      <c r="AP678" s="145"/>
      <c r="AQ678" s="145"/>
      <c r="AR678" s="145"/>
      <c r="AS678" s="145"/>
      <c r="AT678" s="145"/>
      <c r="AU678" s="145"/>
      <c r="AV678" s="145"/>
      <c r="AW678" s="145"/>
      <c r="AX678" s="145"/>
      <c r="AY678" s="145"/>
      <c r="AZ678" s="145"/>
      <c r="BA678" s="145"/>
      <c r="BB678" s="145"/>
      <c r="BC678" s="145"/>
      <c r="BD678" s="145"/>
      <c r="BE678" s="145"/>
      <c r="BF678" s="145"/>
      <c r="BG678" s="145"/>
      <c r="BH678" s="145"/>
      <c r="BI678" s="145"/>
      <c r="BJ678" s="145"/>
      <c r="BK678" s="145"/>
      <c r="BL678" s="145"/>
      <c r="BM678" s="145"/>
      <c r="BN678" s="145"/>
      <c r="BO678" s="145"/>
      <c r="BP678" s="145"/>
      <c r="BQ678" s="145"/>
      <c r="BR678" s="145"/>
      <c r="BS678" s="145"/>
      <c r="BT678" s="145"/>
      <c r="BU678" s="145"/>
      <c r="BV678" s="145"/>
      <c r="BW678" s="145"/>
      <c r="BX678" s="145"/>
      <c r="BY678" s="145"/>
      <c r="BZ678" s="145"/>
      <c r="CA678" s="145"/>
      <c r="CB678" s="145"/>
      <c r="CC678" s="145"/>
      <c r="CD678" s="145"/>
      <c r="CE678" s="145"/>
      <c r="CF678" s="145"/>
    </row>
    <row r="679" spans="2:84" ht="12.95" customHeight="1">
      <c r="B679" s="145"/>
      <c r="C679" s="145"/>
      <c r="D679" s="145"/>
      <c r="E679" s="146"/>
      <c r="F679" s="146"/>
      <c r="G679" s="145"/>
      <c r="H679" s="145"/>
      <c r="I679" s="145"/>
      <c r="J679" s="145"/>
      <c r="K679" s="145"/>
      <c r="L679" s="145"/>
      <c r="M679" s="145"/>
      <c r="N679" s="145"/>
      <c r="O679" s="145"/>
      <c r="P679" s="145"/>
      <c r="Q679" s="145"/>
      <c r="R679" s="145"/>
      <c r="S679" s="145"/>
      <c r="T679" s="145"/>
      <c r="U679" s="145"/>
      <c r="V679" s="145"/>
      <c r="W679" s="145"/>
      <c r="X679" s="145"/>
      <c r="Y679" s="145"/>
      <c r="Z679" s="145"/>
      <c r="AA679" s="145"/>
      <c r="AB679" s="145"/>
      <c r="AC679" s="145"/>
      <c r="AD679" s="145"/>
      <c r="AE679" s="145"/>
      <c r="AF679" s="145"/>
      <c r="AG679" s="145"/>
      <c r="AH679" s="145"/>
      <c r="AI679" s="145"/>
      <c r="AJ679" s="145"/>
      <c r="AK679" s="145"/>
      <c r="AL679" s="145"/>
      <c r="AM679" s="145"/>
      <c r="AN679" s="145"/>
      <c r="AO679" s="145"/>
      <c r="AP679" s="145"/>
      <c r="AQ679" s="145"/>
      <c r="AR679" s="145"/>
      <c r="AS679" s="145"/>
      <c r="AT679" s="145"/>
      <c r="AU679" s="145"/>
      <c r="AV679" s="145"/>
      <c r="AW679" s="145"/>
      <c r="AX679" s="145"/>
      <c r="AY679" s="145"/>
      <c r="AZ679" s="145"/>
      <c r="BA679" s="145"/>
      <c r="BB679" s="145"/>
      <c r="BC679" s="145"/>
      <c r="BD679" s="145"/>
      <c r="BE679" s="145"/>
      <c r="BF679" s="145"/>
      <c r="BG679" s="145"/>
      <c r="BH679" s="145"/>
      <c r="BI679" s="145"/>
      <c r="BJ679" s="145"/>
      <c r="BK679" s="145"/>
      <c r="BL679" s="145"/>
      <c r="BM679" s="145"/>
      <c r="BN679" s="145"/>
      <c r="BO679" s="145"/>
      <c r="BP679" s="145"/>
      <c r="BQ679" s="145"/>
      <c r="BR679" s="145"/>
      <c r="BS679" s="145"/>
      <c r="BT679" s="145"/>
      <c r="BU679" s="145"/>
      <c r="BV679" s="145"/>
      <c r="BW679" s="145"/>
      <c r="BX679" s="145"/>
      <c r="BY679" s="145"/>
      <c r="BZ679" s="145"/>
      <c r="CA679" s="145"/>
      <c r="CB679" s="145"/>
      <c r="CC679" s="145"/>
      <c r="CD679" s="145"/>
      <c r="CE679" s="145"/>
      <c r="CF679" s="145"/>
    </row>
    <row r="680" spans="2:84" ht="12.95" customHeight="1">
      <c r="B680" s="145"/>
      <c r="C680" s="145"/>
      <c r="D680" s="145"/>
      <c r="E680" s="146"/>
      <c r="F680" s="146"/>
      <c r="G680" s="145"/>
      <c r="H680" s="145"/>
      <c r="I680" s="145"/>
      <c r="J680" s="145"/>
      <c r="K680" s="145"/>
      <c r="L680" s="145"/>
      <c r="M680" s="145"/>
      <c r="N680" s="145"/>
      <c r="O680" s="145"/>
      <c r="P680" s="145"/>
      <c r="Q680" s="145"/>
      <c r="R680" s="145"/>
      <c r="S680" s="145"/>
      <c r="T680" s="145"/>
      <c r="U680" s="145"/>
      <c r="V680" s="145"/>
      <c r="W680" s="145"/>
      <c r="X680" s="145"/>
      <c r="Y680" s="145"/>
      <c r="Z680" s="145"/>
      <c r="AA680" s="145"/>
      <c r="AB680" s="145"/>
      <c r="AC680" s="145"/>
      <c r="AD680" s="145"/>
      <c r="AE680" s="145"/>
      <c r="AF680" s="145"/>
      <c r="AG680" s="145"/>
      <c r="AH680" s="145"/>
      <c r="AI680" s="145"/>
      <c r="AJ680" s="145"/>
      <c r="AK680" s="145"/>
      <c r="AL680" s="145"/>
      <c r="AM680" s="145"/>
      <c r="AN680" s="145"/>
      <c r="AO680" s="145"/>
      <c r="AP680" s="145"/>
      <c r="AQ680" s="145"/>
      <c r="AR680" s="145"/>
      <c r="AS680" s="145"/>
      <c r="AT680" s="145"/>
      <c r="AU680" s="145"/>
      <c r="AV680" s="145"/>
      <c r="AW680" s="145"/>
      <c r="AX680" s="145"/>
      <c r="AY680" s="145"/>
      <c r="AZ680" s="145"/>
      <c r="BA680" s="145"/>
      <c r="BB680" s="145"/>
      <c r="BC680" s="145"/>
      <c r="BD680" s="145"/>
      <c r="BE680" s="145"/>
      <c r="BF680" s="145"/>
      <c r="BG680" s="145"/>
      <c r="BH680" s="145"/>
      <c r="BI680" s="145"/>
      <c r="BJ680" s="145"/>
      <c r="BK680" s="145"/>
      <c r="BL680" s="145"/>
      <c r="BM680" s="145"/>
      <c r="BN680" s="145"/>
      <c r="BO680" s="145"/>
      <c r="BP680" s="145"/>
      <c r="BQ680" s="145"/>
      <c r="BR680" s="145"/>
      <c r="BS680" s="145"/>
      <c r="BT680" s="145"/>
      <c r="BU680" s="145"/>
      <c r="BV680" s="145"/>
      <c r="BW680" s="145"/>
      <c r="BX680" s="145"/>
      <c r="BY680" s="145"/>
      <c r="BZ680" s="145"/>
      <c r="CA680" s="145"/>
      <c r="CB680" s="145"/>
      <c r="CC680" s="145"/>
      <c r="CD680" s="145"/>
      <c r="CE680" s="145"/>
      <c r="CF680" s="145"/>
    </row>
    <row r="681" spans="2:84" ht="12.95" customHeight="1">
      <c r="B681" s="145"/>
      <c r="C681" s="145"/>
      <c r="D681" s="145"/>
      <c r="E681" s="146"/>
      <c r="F681" s="146"/>
      <c r="G681" s="145"/>
      <c r="H681" s="145"/>
      <c r="I681" s="145"/>
      <c r="J681" s="145"/>
      <c r="K681" s="145"/>
      <c r="L681" s="145"/>
      <c r="M681" s="145"/>
      <c r="N681" s="145"/>
      <c r="O681" s="145"/>
      <c r="P681" s="145"/>
      <c r="Q681" s="145"/>
      <c r="R681" s="145"/>
      <c r="S681" s="145"/>
      <c r="T681" s="145"/>
      <c r="U681" s="145"/>
      <c r="V681" s="145"/>
      <c r="W681" s="145"/>
      <c r="X681" s="145"/>
      <c r="Y681" s="145"/>
      <c r="Z681" s="145"/>
      <c r="AA681" s="145"/>
      <c r="AB681" s="145"/>
      <c r="AC681" s="145"/>
      <c r="AD681" s="145"/>
      <c r="AE681" s="145"/>
      <c r="AF681" s="145"/>
      <c r="AG681" s="145"/>
      <c r="AH681" s="145"/>
      <c r="AI681" s="145"/>
      <c r="AJ681" s="145"/>
      <c r="AK681" s="145"/>
      <c r="AL681" s="145"/>
      <c r="AM681" s="145"/>
      <c r="AN681" s="145"/>
      <c r="AO681" s="145"/>
      <c r="AP681" s="145"/>
      <c r="AQ681" s="145"/>
      <c r="AR681" s="145"/>
      <c r="AS681" s="145"/>
      <c r="AT681" s="145"/>
      <c r="AU681" s="145"/>
      <c r="AV681" s="145"/>
      <c r="AW681" s="145"/>
      <c r="AX681" s="145"/>
      <c r="AY681" s="145"/>
      <c r="AZ681" s="145"/>
      <c r="BA681" s="145"/>
      <c r="BB681" s="145"/>
      <c r="BC681" s="145"/>
      <c r="BD681" s="145"/>
      <c r="BE681" s="145"/>
      <c r="BF681" s="145"/>
      <c r="BG681" s="145"/>
      <c r="BH681" s="145"/>
      <c r="BI681" s="145"/>
      <c r="BJ681" s="145"/>
      <c r="BK681" s="145"/>
      <c r="BL681" s="145"/>
      <c r="BM681" s="145"/>
      <c r="BN681" s="145"/>
      <c r="BO681" s="145"/>
      <c r="BP681" s="145"/>
      <c r="BQ681" s="145"/>
      <c r="BR681" s="145"/>
      <c r="BS681" s="145"/>
      <c r="BT681" s="145"/>
      <c r="BU681" s="145"/>
      <c r="BV681" s="145"/>
      <c r="BW681" s="145"/>
      <c r="BX681" s="145"/>
      <c r="BY681" s="145"/>
      <c r="BZ681" s="145"/>
      <c r="CA681" s="145"/>
      <c r="CB681" s="145"/>
      <c r="CC681" s="145"/>
      <c r="CD681" s="145"/>
      <c r="CE681" s="145"/>
      <c r="CF681" s="145"/>
    </row>
    <row r="682" spans="2:84" ht="12.95" customHeight="1">
      <c r="B682" s="145"/>
      <c r="C682" s="145"/>
      <c r="D682" s="145"/>
      <c r="E682" s="146"/>
      <c r="F682" s="146"/>
      <c r="G682" s="145"/>
      <c r="H682" s="145"/>
      <c r="I682" s="145"/>
      <c r="J682" s="145"/>
      <c r="K682" s="145"/>
      <c r="L682" s="145"/>
      <c r="M682" s="145"/>
      <c r="N682" s="145"/>
      <c r="O682" s="145"/>
      <c r="P682" s="145"/>
      <c r="Q682" s="145"/>
      <c r="R682" s="145"/>
      <c r="S682" s="145"/>
      <c r="T682" s="145"/>
      <c r="U682" s="145"/>
      <c r="V682" s="145"/>
      <c r="W682" s="145"/>
      <c r="X682" s="145"/>
      <c r="Y682" s="145"/>
      <c r="Z682" s="145"/>
      <c r="AA682" s="145"/>
      <c r="AB682" s="145"/>
      <c r="AC682" s="145"/>
      <c r="AD682" s="145"/>
      <c r="AE682" s="145"/>
      <c r="AF682" s="145"/>
      <c r="AG682" s="145"/>
      <c r="AH682" s="145"/>
      <c r="AI682" s="145"/>
      <c r="AJ682" s="145"/>
      <c r="AK682" s="145"/>
      <c r="AL682" s="145"/>
      <c r="AM682" s="145"/>
      <c r="AN682" s="145"/>
      <c r="AO682" s="145"/>
      <c r="AP682" s="145"/>
      <c r="AQ682" s="145"/>
      <c r="AR682" s="145"/>
      <c r="AS682" s="145"/>
      <c r="AT682" s="145"/>
      <c r="AU682" s="145"/>
      <c r="AV682" s="145"/>
      <c r="AW682" s="145"/>
      <c r="AX682" s="145"/>
      <c r="AY682" s="145"/>
      <c r="AZ682" s="145"/>
      <c r="BA682" s="145"/>
      <c r="BB682" s="145"/>
      <c r="BC682" s="145"/>
      <c r="BD682" s="145"/>
      <c r="BE682" s="145"/>
      <c r="BF682" s="145"/>
      <c r="BG682" s="145"/>
      <c r="BH682" s="145"/>
      <c r="BI682" s="145"/>
      <c r="BJ682" s="145"/>
      <c r="BK682" s="145"/>
      <c r="BL682" s="145"/>
      <c r="BM682" s="145"/>
      <c r="BN682" s="145"/>
      <c r="BO682" s="145"/>
      <c r="BP682" s="145"/>
      <c r="BQ682" s="145"/>
      <c r="BR682" s="145"/>
      <c r="BS682" s="145"/>
      <c r="BT682" s="145"/>
      <c r="BU682" s="145"/>
      <c r="BV682" s="145"/>
      <c r="BW682" s="145"/>
      <c r="BX682" s="145"/>
      <c r="BY682" s="145"/>
      <c r="BZ682" s="145"/>
      <c r="CA682" s="145"/>
      <c r="CB682" s="145"/>
      <c r="CC682" s="145"/>
      <c r="CD682" s="145"/>
      <c r="CE682" s="145"/>
      <c r="CF682" s="145"/>
    </row>
    <row r="683" spans="2:84" ht="12.95" customHeight="1">
      <c r="B683" s="145"/>
      <c r="C683" s="145"/>
      <c r="D683" s="145"/>
      <c r="E683" s="146"/>
      <c r="F683" s="146"/>
      <c r="G683" s="145"/>
      <c r="H683" s="145"/>
      <c r="I683" s="145"/>
      <c r="J683" s="145"/>
      <c r="K683" s="145"/>
      <c r="L683" s="145"/>
      <c r="M683" s="145"/>
      <c r="N683" s="145"/>
      <c r="O683" s="145"/>
      <c r="P683" s="145"/>
      <c r="Q683" s="145"/>
      <c r="R683" s="145"/>
      <c r="S683" s="145"/>
      <c r="T683" s="145"/>
      <c r="U683" s="145"/>
      <c r="V683" s="145"/>
      <c r="W683" s="145"/>
      <c r="X683" s="145"/>
      <c r="Y683" s="145"/>
      <c r="Z683" s="145"/>
      <c r="AA683" s="145"/>
      <c r="AB683" s="145"/>
      <c r="AC683" s="145"/>
      <c r="AD683" s="145"/>
      <c r="AE683" s="145"/>
      <c r="AF683" s="145"/>
      <c r="AG683" s="145"/>
      <c r="AH683" s="145"/>
      <c r="AI683" s="145"/>
      <c r="AJ683" s="145"/>
      <c r="AK683" s="145"/>
      <c r="AL683" s="145"/>
      <c r="AM683" s="145"/>
      <c r="AN683" s="145"/>
      <c r="AO683" s="145"/>
      <c r="AP683" s="145"/>
      <c r="AQ683" s="145"/>
      <c r="AR683" s="145"/>
      <c r="AS683" s="145"/>
      <c r="AT683" s="145"/>
      <c r="AU683" s="145"/>
      <c r="AV683" s="145"/>
      <c r="AW683" s="145"/>
      <c r="AX683" s="145"/>
      <c r="AY683" s="145"/>
      <c r="AZ683" s="145"/>
      <c r="BA683" s="145"/>
      <c r="BB683" s="145"/>
      <c r="BC683" s="145"/>
      <c r="BD683" s="145"/>
      <c r="BE683" s="145"/>
      <c r="BF683" s="145"/>
      <c r="BG683" s="145"/>
      <c r="BH683" s="145"/>
      <c r="BI683" s="145"/>
      <c r="BJ683" s="145"/>
      <c r="BK683" s="145"/>
      <c r="BL683" s="145"/>
      <c r="BM683" s="145"/>
      <c r="BN683" s="145"/>
      <c r="BO683" s="145"/>
      <c r="BP683" s="145"/>
      <c r="BQ683" s="145"/>
      <c r="BR683" s="145"/>
      <c r="BS683" s="145"/>
      <c r="BT683" s="145"/>
      <c r="BU683" s="145"/>
      <c r="BV683" s="145"/>
      <c r="BW683" s="145"/>
      <c r="BX683" s="145"/>
      <c r="BY683" s="145"/>
      <c r="BZ683" s="145"/>
      <c r="CA683" s="145"/>
      <c r="CB683" s="145"/>
      <c r="CC683" s="145"/>
      <c r="CD683" s="145"/>
      <c r="CE683" s="145"/>
      <c r="CF683" s="145"/>
    </row>
    <row r="684" spans="2:84" ht="12.95" customHeight="1">
      <c r="B684" s="145"/>
      <c r="C684" s="145"/>
      <c r="D684" s="145"/>
      <c r="E684" s="146"/>
      <c r="F684" s="146"/>
      <c r="G684" s="145"/>
      <c r="H684" s="145"/>
      <c r="I684" s="145"/>
      <c r="J684" s="145"/>
      <c r="K684" s="145"/>
      <c r="L684" s="145"/>
      <c r="M684" s="145"/>
      <c r="N684" s="145"/>
      <c r="O684" s="145"/>
      <c r="P684" s="145"/>
      <c r="Q684" s="145"/>
      <c r="R684" s="145"/>
      <c r="S684" s="145"/>
      <c r="T684" s="145"/>
      <c r="U684" s="145"/>
      <c r="V684" s="145"/>
      <c r="W684" s="145"/>
      <c r="X684" s="145"/>
      <c r="Y684" s="145"/>
      <c r="Z684" s="145"/>
      <c r="AA684" s="145"/>
      <c r="AB684" s="145"/>
      <c r="AC684" s="145"/>
      <c r="AD684" s="145"/>
      <c r="AE684" s="145"/>
      <c r="AF684" s="145"/>
      <c r="AG684" s="145"/>
      <c r="AH684" s="145"/>
      <c r="AI684" s="145"/>
      <c r="AJ684" s="145"/>
      <c r="AK684" s="145"/>
      <c r="AL684" s="145"/>
      <c r="AM684" s="145"/>
      <c r="AN684" s="145"/>
      <c r="AO684" s="145"/>
      <c r="AP684" s="145"/>
      <c r="AQ684" s="145"/>
      <c r="AR684" s="145"/>
      <c r="AS684" s="145"/>
      <c r="AT684" s="145"/>
      <c r="AU684" s="145"/>
      <c r="AV684" s="145"/>
      <c r="AW684" s="145"/>
      <c r="AX684" s="145"/>
      <c r="AY684" s="145"/>
      <c r="AZ684" s="145"/>
      <c r="BA684" s="145"/>
      <c r="BB684" s="145"/>
      <c r="BC684" s="145"/>
      <c r="BD684" s="145"/>
      <c r="BE684" s="145"/>
      <c r="BF684" s="145"/>
      <c r="BG684" s="145"/>
      <c r="BH684" s="145"/>
      <c r="BI684" s="145"/>
      <c r="BJ684" s="145"/>
      <c r="BK684" s="145"/>
      <c r="BL684" s="145"/>
      <c r="BM684" s="145"/>
      <c r="BN684" s="145"/>
      <c r="BO684" s="145"/>
      <c r="BP684" s="145"/>
      <c r="BQ684" s="145"/>
      <c r="BR684" s="145"/>
      <c r="BS684" s="145"/>
      <c r="BT684" s="145"/>
      <c r="BU684" s="145"/>
      <c r="BV684" s="145"/>
      <c r="BW684" s="145"/>
      <c r="BX684" s="145"/>
      <c r="BY684" s="145"/>
      <c r="BZ684" s="145"/>
      <c r="CA684" s="145"/>
      <c r="CB684" s="145"/>
      <c r="CC684" s="145"/>
      <c r="CD684" s="145"/>
      <c r="CE684" s="145"/>
      <c r="CF684" s="145"/>
    </row>
    <row r="685" spans="2:84" ht="12.95" customHeight="1">
      <c r="B685" s="145"/>
      <c r="C685" s="145"/>
      <c r="D685" s="145"/>
      <c r="E685" s="146"/>
      <c r="F685" s="146"/>
      <c r="G685" s="145"/>
      <c r="H685" s="145"/>
      <c r="I685" s="145"/>
      <c r="J685" s="145"/>
      <c r="K685" s="145"/>
      <c r="L685" s="145"/>
      <c r="M685" s="145"/>
      <c r="N685" s="145"/>
      <c r="O685" s="145"/>
      <c r="P685" s="145"/>
      <c r="Q685" s="145"/>
      <c r="R685" s="145"/>
      <c r="S685" s="145"/>
      <c r="T685" s="145"/>
      <c r="U685" s="145"/>
      <c r="V685" s="145"/>
      <c r="W685" s="145"/>
      <c r="X685" s="145"/>
      <c r="Y685" s="145"/>
      <c r="Z685" s="145"/>
      <c r="AA685" s="145"/>
      <c r="AB685" s="145"/>
      <c r="AC685" s="145"/>
      <c r="AD685" s="145"/>
      <c r="AE685" s="145"/>
      <c r="AF685" s="145"/>
      <c r="AG685" s="145"/>
      <c r="AH685" s="145"/>
      <c r="AI685" s="145"/>
      <c r="AJ685" s="145"/>
      <c r="AK685" s="145"/>
      <c r="AL685" s="145"/>
      <c r="AM685" s="145"/>
      <c r="AN685" s="145"/>
      <c r="AO685" s="145"/>
      <c r="AP685" s="145"/>
      <c r="AQ685" s="145"/>
      <c r="AR685" s="145"/>
      <c r="AS685" s="145"/>
      <c r="AT685" s="145"/>
      <c r="AU685" s="145"/>
      <c r="AV685" s="145"/>
      <c r="AW685" s="145"/>
      <c r="AX685" s="145"/>
      <c r="AY685" s="145"/>
      <c r="AZ685" s="145"/>
      <c r="BA685" s="145"/>
      <c r="BB685" s="145"/>
      <c r="BC685" s="145"/>
      <c r="BD685" s="145"/>
      <c r="BE685" s="145"/>
      <c r="BF685" s="145"/>
      <c r="BG685" s="145"/>
      <c r="BH685" s="145"/>
      <c r="BI685" s="145"/>
      <c r="BJ685" s="145"/>
      <c r="BK685" s="145"/>
      <c r="BL685" s="145"/>
      <c r="BM685" s="145"/>
      <c r="BN685" s="145"/>
      <c r="BO685" s="145"/>
      <c r="BP685" s="145"/>
      <c r="BQ685" s="145"/>
      <c r="BR685" s="145"/>
      <c r="BS685" s="145"/>
      <c r="BT685" s="145"/>
      <c r="BU685" s="145"/>
      <c r="BV685" s="145"/>
      <c r="BW685" s="145"/>
      <c r="BX685" s="145"/>
      <c r="BY685" s="145"/>
      <c r="BZ685" s="145"/>
      <c r="CA685" s="145"/>
      <c r="CB685" s="145"/>
      <c r="CC685" s="145"/>
      <c r="CD685" s="145"/>
      <c r="CE685" s="145"/>
      <c r="CF685" s="145"/>
    </row>
    <row r="686" spans="2:84" ht="12.95" customHeight="1">
      <c r="B686" s="145"/>
      <c r="C686" s="145"/>
      <c r="D686" s="145"/>
      <c r="E686" s="146"/>
      <c r="F686" s="146"/>
      <c r="G686" s="145"/>
      <c r="H686" s="145"/>
      <c r="I686" s="145"/>
      <c r="J686" s="145"/>
      <c r="K686" s="145"/>
      <c r="L686" s="145"/>
      <c r="M686" s="145"/>
      <c r="N686" s="145"/>
      <c r="O686" s="145"/>
      <c r="P686" s="145"/>
      <c r="Q686" s="145"/>
      <c r="R686" s="145"/>
      <c r="S686" s="145"/>
      <c r="T686" s="145"/>
      <c r="U686" s="145"/>
      <c r="V686" s="145"/>
      <c r="W686" s="145"/>
      <c r="X686" s="145"/>
      <c r="Y686" s="145"/>
      <c r="Z686" s="145"/>
      <c r="AA686" s="145"/>
      <c r="AB686" s="145"/>
      <c r="AC686" s="145"/>
      <c r="AD686" s="145"/>
      <c r="AE686" s="145"/>
      <c r="AF686" s="145"/>
      <c r="AG686" s="145"/>
      <c r="AH686" s="145"/>
      <c r="AI686" s="145"/>
      <c r="AJ686" s="145"/>
      <c r="AK686" s="145"/>
      <c r="AL686" s="145"/>
      <c r="AM686" s="145"/>
      <c r="AN686" s="145"/>
      <c r="AO686" s="145"/>
      <c r="AP686" s="145"/>
      <c r="AQ686" s="145"/>
      <c r="AR686" s="145"/>
      <c r="AS686" s="145"/>
      <c r="AT686" s="145"/>
      <c r="AU686" s="145"/>
      <c r="AV686" s="145"/>
      <c r="AW686" s="145"/>
      <c r="AX686" s="145"/>
      <c r="AY686" s="145"/>
      <c r="AZ686" s="145"/>
      <c r="BA686" s="145"/>
      <c r="BB686" s="145"/>
      <c r="BC686" s="145"/>
      <c r="BD686" s="145"/>
      <c r="BE686" s="145"/>
      <c r="BF686" s="145"/>
      <c r="BG686" s="145"/>
      <c r="BH686" s="145"/>
      <c r="BI686" s="145"/>
      <c r="BJ686" s="145"/>
      <c r="BK686" s="145"/>
      <c r="BL686" s="145"/>
      <c r="BM686" s="145"/>
      <c r="BN686" s="145"/>
      <c r="BO686" s="145"/>
      <c r="BP686" s="145"/>
      <c r="BQ686" s="145"/>
      <c r="BR686" s="145"/>
      <c r="BS686" s="145"/>
      <c r="BT686" s="145"/>
      <c r="BU686" s="145"/>
      <c r="BV686" s="145"/>
      <c r="BW686" s="145"/>
      <c r="BX686" s="145"/>
      <c r="BY686" s="145"/>
      <c r="BZ686" s="145"/>
      <c r="CA686" s="145"/>
      <c r="CB686" s="145"/>
      <c r="CC686" s="145"/>
      <c r="CD686" s="145"/>
      <c r="CE686" s="145"/>
      <c r="CF686" s="145"/>
    </row>
    <row r="687" spans="2:84" ht="12.95" customHeight="1">
      <c r="B687" s="145"/>
      <c r="C687" s="145"/>
      <c r="D687" s="145"/>
      <c r="E687" s="146"/>
      <c r="F687" s="146"/>
      <c r="G687" s="145"/>
      <c r="H687" s="145"/>
      <c r="I687" s="145"/>
      <c r="J687" s="145"/>
      <c r="K687" s="145"/>
      <c r="L687" s="145"/>
      <c r="M687" s="145"/>
      <c r="N687" s="145"/>
      <c r="O687" s="145"/>
      <c r="P687" s="145"/>
      <c r="Q687" s="145"/>
      <c r="R687" s="145"/>
      <c r="S687" s="145"/>
      <c r="T687" s="145"/>
      <c r="U687" s="145"/>
      <c r="V687" s="145"/>
      <c r="W687" s="145"/>
      <c r="X687" s="145"/>
      <c r="Y687" s="145"/>
      <c r="Z687" s="145"/>
      <c r="AA687" s="145"/>
      <c r="AB687" s="145"/>
      <c r="AC687" s="145"/>
      <c r="AD687" s="145"/>
      <c r="AE687" s="145"/>
      <c r="AF687" s="145"/>
      <c r="AG687" s="145"/>
      <c r="AH687" s="145"/>
      <c r="AI687" s="145"/>
      <c r="AJ687" s="145"/>
      <c r="AK687" s="145"/>
      <c r="AL687" s="145"/>
      <c r="AM687" s="145"/>
      <c r="AN687" s="145"/>
      <c r="AO687" s="145"/>
      <c r="AP687" s="145"/>
      <c r="AQ687" s="145"/>
      <c r="AR687" s="145"/>
      <c r="AS687" s="145"/>
      <c r="AT687" s="145"/>
      <c r="AU687" s="145"/>
      <c r="AV687" s="145"/>
      <c r="AW687" s="145"/>
      <c r="AX687" s="145"/>
      <c r="AY687" s="145"/>
      <c r="AZ687" s="145"/>
      <c r="BA687" s="145"/>
      <c r="BB687" s="145"/>
      <c r="BC687" s="145"/>
      <c r="BD687" s="145"/>
      <c r="BE687" s="145"/>
      <c r="BF687" s="145"/>
      <c r="BG687" s="145"/>
      <c r="BH687" s="145"/>
      <c r="BI687" s="145"/>
      <c r="BJ687" s="145"/>
      <c r="BK687" s="145"/>
      <c r="BL687" s="145"/>
      <c r="BM687" s="145"/>
      <c r="BN687" s="145"/>
      <c r="BO687" s="145"/>
      <c r="BP687" s="145"/>
      <c r="BQ687" s="145"/>
      <c r="BR687" s="145"/>
      <c r="BS687" s="145"/>
      <c r="BT687" s="145"/>
      <c r="BU687" s="145"/>
      <c r="BV687" s="145"/>
      <c r="BW687" s="145"/>
      <c r="BX687" s="145"/>
      <c r="BY687" s="145"/>
      <c r="BZ687" s="145"/>
      <c r="CA687" s="145"/>
      <c r="CB687" s="145"/>
      <c r="CC687" s="145"/>
      <c r="CD687" s="145"/>
      <c r="CE687" s="145"/>
      <c r="CF687" s="145"/>
    </row>
    <row r="688" spans="2:84" ht="12.95" customHeight="1">
      <c r="B688" s="145"/>
      <c r="C688" s="145"/>
      <c r="D688" s="145"/>
      <c r="E688" s="146"/>
      <c r="F688" s="146"/>
      <c r="G688" s="145"/>
      <c r="H688" s="145"/>
      <c r="I688" s="145"/>
      <c r="J688" s="145"/>
      <c r="K688" s="145"/>
      <c r="L688" s="145"/>
      <c r="M688" s="145"/>
      <c r="N688" s="145"/>
      <c r="O688" s="145"/>
      <c r="P688" s="145"/>
      <c r="Q688" s="145"/>
      <c r="R688" s="145"/>
      <c r="S688" s="145"/>
      <c r="T688" s="145"/>
      <c r="U688" s="145"/>
      <c r="V688" s="145"/>
      <c r="W688" s="145"/>
      <c r="X688" s="145"/>
      <c r="Y688" s="145"/>
      <c r="Z688" s="145"/>
      <c r="AA688" s="145"/>
      <c r="AB688" s="145"/>
      <c r="AC688" s="145"/>
      <c r="AD688" s="145"/>
      <c r="AE688" s="145"/>
      <c r="AF688" s="145"/>
      <c r="AG688" s="145"/>
      <c r="AH688" s="145"/>
      <c r="AI688" s="145"/>
      <c r="AJ688" s="145"/>
      <c r="AK688" s="145"/>
      <c r="AL688" s="145"/>
      <c r="AM688" s="145"/>
      <c r="AN688" s="145"/>
      <c r="AO688" s="145"/>
      <c r="AP688" s="145"/>
      <c r="AQ688" s="145"/>
      <c r="AR688" s="145"/>
      <c r="AS688" s="145"/>
      <c r="AT688" s="145"/>
      <c r="AU688" s="145"/>
      <c r="AV688" s="145"/>
      <c r="AW688" s="145"/>
      <c r="AX688" s="145"/>
      <c r="AY688" s="145"/>
      <c r="AZ688" s="145"/>
      <c r="BA688" s="145"/>
      <c r="BB688" s="145"/>
      <c r="BC688" s="145"/>
      <c r="BD688" s="145"/>
      <c r="BE688" s="145"/>
      <c r="BF688" s="145"/>
      <c r="BG688" s="145"/>
      <c r="BH688" s="145"/>
      <c r="BI688" s="145"/>
      <c r="BJ688" s="145"/>
      <c r="BK688" s="145"/>
      <c r="BL688" s="145"/>
      <c r="BM688" s="145"/>
      <c r="BN688" s="145"/>
      <c r="BO688" s="145"/>
      <c r="BP688" s="145"/>
      <c r="BQ688" s="145"/>
      <c r="BR688" s="145"/>
      <c r="BS688" s="145"/>
      <c r="BT688" s="145"/>
      <c r="BU688" s="145"/>
      <c r="BV688" s="145"/>
      <c r="BW688" s="145"/>
      <c r="BX688" s="145"/>
      <c r="BY688" s="145"/>
      <c r="BZ688" s="145"/>
      <c r="CA688" s="145"/>
      <c r="CB688" s="145"/>
      <c r="CC688" s="145"/>
      <c r="CD688" s="145"/>
      <c r="CE688" s="145"/>
      <c r="CF688" s="145"/>
    </row>
    <row r="689" spans="2:84" ht="12.95" customHeight="1">
      <c r="B689" s="145"/>
      <c r="C689" s="145"/>
      <c r="D689" s="145"/>
      <c r="E689" s="146"/>
      <c r="F689" s="146"/>
      <c r="G689" s="145"/>
      <c r="H689" s="145"/>
      <c r="I689" s="145"/>
      <c r="J689" s="145"/>
      <c r="K689" s="145"/>
      <c r="L689" s="145"/>
      <c r="M689" s="145"/>
      <c r="N689" s="145"/>
      <c r="O689" s="145"/>
      <c r="P689" s="145"/>
      <c r="Q689" s="145"/>
      <c r="R689" s="145"/>
      <c r="S689" s="145"/>
      <c r="T689" s="145"/>
      <c r="U689" s="145"/>
      <c r="V689" s="145"/>
      <c r="W689" s="145"/>
      <c r="X689" s="145"/>
      <c r="Y689" s="145"/>
      <c r="Z689" s="145"/>
      <c r="AA689" s="145"/>
      <c r="AB689" s="145"/>
      <c r="AC689" s="145"/>
      <c r="AD689" s="145"/>
      <c r="AE689" s="145"/>
      <c r="AF689" s="145"/>
      <c r="AG689" s="145"/>
      <c r="AH689" s="145"/>
      <c r="AI689" s="145"/>
      <c r="AJ689" s="145"/>
      <c r="AK689" s="145"/>
      <c r="AL689" s="145"/>
      <c r="AM689" s="145"/>
      <c r="AN689" s="145"/>
      <c r="AO689" s="145"/>
      <c r="AP689" s="145"/>
      <c r="AQ689" s="145"/>
      <c r="AR689" s="145"/>
      <c r="AS689" s="145"/>
      <c r="AT689" s="145"/>
      <c r="AU689" s="145"/>
      <c r="AV689" s="145"/>
      <c r="AW689" s="145"/>
      <c r="AX689" s="145"/>
      <c r="AY689" s="145"/>
      <c r="AZ689" s="145"/>
      <c r="BA689" s="145"/>
      <c r="BB689" s="145"/>
      <c r="BC689" s="145"/>
      <c r="BD689" s="145"/>
      <c r="BE689" s="145"/>
      <c r="BF689" s="145"/>
      <c r="BG689" s="145"/>
      <c r="BH689" s="145"/>
      <c r="BI689" s="145"/>
      <c r="BJ689" s="145"/>
      <c r="BK689" s="145"/>
      <c r="BL689" s="145"/>
      <c r="BM689" s="145"/>
      <c r="BN689" s="145"/>
      <c r="BO689" s="145"/>
      <c r="BP689" s="145"/>
      <c r="BQ689" s="145"/>
      <c r="BR689" s="145"/>
      <c r="BS689" s="145"/>
      <c r="BT689" s="145"/>
      <c r="BU689" s="145"/>
      <c r="BV689" s="145"/>
      <c r="BW689" s="145"/>
      <c r="BX689" s="145"/>
      <c r="BY689" s="145"/>
      <c r="BZ689" s="145"/>
      <c r="CA689" s="145"/>
      <c r="CB689" s="145"/>
      <c r="CC689" s="145"/>
      <c r="CD689" s="145"/>
      <c r="CE689" s="145"/>
      <c r="CF689" s="145"/>
    </row>
    <row r="690" spans="2:84" ht="12.95" customHeight="1">
      <c r="B690" s="145"/>
      <c r="C690" s="145"/>
      <c r="D690" s="145"/>
      <c r="E690" s="146"/>
      <c r="F690" s="146"/>
      <c r="G690" s="145"/>
      <c r="H690" s="145"/>
      <c r="I690" s="145"/>
      <c r="J690" s="145"/>
      <c r="K690" s="145"/>
      <c r="L690" s="145"/>
      <c r="M690" s="145"/>
      <c r="N690" s="145"/>
      <c r="O690" s="145"/>
      <c r="P690" s="145"/>
      <c r="Q690" s="145"/>
      <c r="R690" s="145"/>
      <c r="S690" s="145"/>
      <c r="T690" s="145"/>
      <c r="U690" s="145"/>
      <c r="V690" s="145"/>
      <c r="W690" s="145"/>
      <c r="X690" s="145"/>
      <c r="Y690" s="145"/>
      <c r="Z690" s="145"/>
      <c r="AA690" s="145"/>
      <c r="AB690" s="145"/>
      <c r="AC690" s="145"/>
      <c r="AD690" s="145"/>
      <c r="AE690" s="145"/>
      <c r="AF690" s="145"/>
      <c r="AG690" s="145"/>
      <c r="AH690" s="145"/>
      <c r="AI690" s="145"/>
      <c r="AJ690" s="145"/>
      <c r="AK690" s="145"/>
      <c r="AL690" s="145"/>
      <c r="AM690" s="145"/>
      <c r="AN690" s="145"/>
      <c r="AO690" s="145"/>
      <c r="AP690" s="145"/>
      <c r="AQ690" s="145"/>
      <c r="AR690" s="145"/>
      <c r="AS690" s="145"/>
      <c r="AT690" s="145"/>
      <c r="AU690" s="145"/>
      <c r="AV690" s="145"/>
      <c r="AW690" s="145"/>
      <c r="AX690" s="145"/>
      <c r="AY690" s="145"/>
      <c r="AZ690" s="145"/>
      <c r="BA690" s="145"/>
      <c r="BB690" s="145"/>
      <c r="BC690" s="145"/>
      <c r="BD690" s="145"/>
      <c r="BE690" s="145"/>
      <c r="BF690" s="145"/>
      <c r="BG690" s="145"/>
      <c r="BH690" s="145"/>
      <c r="BI690" s="145"/>
      <c r="BJ690" s="145"/>
      <c r="BK690" s="145"/>
      <c r="BL690" s="145"/>
      <c r="BM690" s="145"/>
      <c r="BN690" s="145"/>
      <c r="BO690" s="145"/>
      <c r="BP690" s="145"/>
      <c r="BQ690" s="145"/>
      <c r="BR690" s="145"/>
      <c r="BS690" s="145"/>
      <c r="BT690" s="145"/>
      <c r="BU690" s="145"/>
      <c r="BV690" s="145"/>
      <c r="BW690" s="145"/>
      <c r="BX690" s="145"/>
      <c r="BY690" s="145"/>
      <c r="BZ690" s="145"/>
      <c r="CA690" s="145"/>
      <c r="CB690" s="145"/>
      <c r="CC690" s="145"/>
      <c r="CD690" s="145"/>
      <c r="CE690" s="145"/>
      <c r="CF690" s="145"/>
    </row>
    <row r="691" spans="2:84" ht="12.95" customHeight="1">
      <c r="B691" s="145"/>
      <c r="C691" s="145"/>
      <c r="D691" s="145"/>
      <c r="E691" s="146"/>
      <c r="F691" s="146"/>
      <c r="G691" s="145"/>
      <c r="H691" s="145"/>
      <c r="I691" s="145"/>
      <c r="J691" s="145"/>
      <c r="K691" s="145"/>
      <c r="L691" s="145"/>
      <c r="M691" s="145"/>
      <c r="N691" s="145"/>
      <c r="O691" s="145"/>
      <c r="P691" s="145"/>
      <c r="Q691" s="145"/>
      <c r="R691" s="145"/>
      <c r="S691" s="145"/>
      <c r="T691" s="145"/>
      <c r="U691" s="145"/>
      <c r="V691" s="145"/>
      <c r="W691" s="145"/>
      <c r="X691" s="145"/>
      <c r="Y691" s="145"/>
      <c r="Z691" s="145"/>
      <c r="AA691" s="145"/>
      <c r="AB691" s="145"/>
      <c r="AC691" s="145"/>
      <c r="AD691" s="145"/>
      <c r="AE691" s="145"/>
      <c r="AF691" s="145"/>
      <c r="AG691" s="145"/>
      <c r="AH691" s="145"/>
      <c r="AI691" s="145"/>
      <c r="AJ691" s="145"/>
      <c r="AK691" s="145"/>
      <c r="AL691" s="145"/>
      <c r="AM691" s="145"/>
      <c r="AN691" s="145"/>
      <c r="AO691" s="145"/>
      <c r="AP691" s="145"/>
      <c r="AQ691" s="145"/>
      <c r="AR691" s="145"/>
      <c r="AS691" s="145"/>
      <c r="AT691" s="145"/>
      <c r="AU691" s="145"/>
      <c r="AV691" s="145"/>
      <c r="AW691" s="145"/>
      <c r="AX691" s="145"/>
      <c r="AY691" s="145"/>
      <c r="AZ691" s="145"/>
      <c r="BA691" s="145"/>
      <c r="BB691" s="145"/>
      <c r="BC691" s="145"/>
      <c r="BD691" s="145"/>
      <c r="BE691" s="145"/>
      <c r="BF691" s="145"/>
      <c r="BG691" s="145"/>
      <c r="BH691" s="145"/>
      <c r="BI691" s="145"/>
      <c r="BJ691" s="145"/>
      <c r="BK691" s="145"/>
      <c r="BL691" s="145"/>
      <c r="BM691" s="145"/>
      <c r="BN691" s="145"/>
      <c r="BO691" s="145"/>
      <c r="BP691" s="145"/>
      <c r="BQ691" s="145"/>
      <c r="BR691" s="145"/>
      <c r="BS691" s="145"/>
      <c r="BT691" s="145"/>
      <c r="BU691" s="145"/>
      <c r="BV691" s="145"/>
      <c r="BW691" s="145"/>
      <c r="BX691" s="145"/>
      <c r="BY691" s="145"/>
      <c r="BZ691" s="145"/>
      <c r="CA691" s="145"/>
      <c r="CB691" s="145"/>
      <c r="CC691" s="145"/>
      <c r="CD691" s="145"/>
      <c r="CE691" s="145"/>
      <c r="CF691" s="145"/>
    </row>
    <row r="692" spans="2:84" ht="12.95" customHeight="1">
      <c r="B692" s="145"/>
      <c r="C692" s="145"/>
      <c r="D692" s="145"/>
      <c r="E692" s="146"/>
      <c r="F692" s="146"/>
      <c r="G692" s="145"/>
      <c r="H692" s="145"/>
      <c r="I692" s="145"/>
      <c r="J692" s="145"/>
      <c r="K692" s="145"/>
      <c r="L692" s="145"/>
      <c r="M692" s="145"/>
      <c r="N692" s="145"/>
      <c r="O692" s="145"/>
      <c r="P692" s="145"/>
      <c r="Q692" s="145"/>
      <c r="R692" s="145"/>
      <c r="S692" s="145"/>
      <c r="T692" s="145"/>
      <c r="U692" s="145"/>
      <c r="V692" s="145"/>
      <c r="W692" s="145"/>
      <c r="X692" s="145"/>
      <c r="Y692" s="145"/>
      <c r="Z692" s="145"/>
      <c r="AA692" s="145"/>
      <c r="AB692" s="145"/>
      <c r="AC692" s="145"/>
      <c r="AD692" s="145"/>
      <c r="AE692" s="145"/>
      <c r="AF692" s="145"/>
      <c r="AG692" s="145"/>
      <c r="AH692" s="145"/>
      <c r="AI692" s="145"/>
      <c r="AJ692" s="145"/>
      <c r="AK692" s="145"/>
      <c r="AL692" s="145"/>
      <c r="AM692" s="145"/>
      <c r="AN692" s="145"/>
      <c r="AO692" s="145"/>
      <c r="AP692" s="145"/>
      <c r="AQ692" s="145"/>
      <c r="AR692" s="145"/>
      <c r="AS692" s="145"/>
      <c r="AT692" s="145"/>
      <c r="AU692" s="145"/>
      <c r="AV692" s="145"/>
      <c r="AW692" s="145"/>
      <c r="AX692" s="145"/>
      <c r="AY692" s="145"/>
      <c r="AZ692" s="145"/>
      <c r="BA692" s="145"/>
      <c r="BB692" s="145"/>
      <c r="BC692" s="145"/>
      <c r="BD692" s="145"/>
      <c r="BE692" s="145"/>
      <c r="BF692" s="145"/>
      <c r="BG692" s="145"/>
      <c r="BH692" s="145"/>
      <c r="BI692" s="145"/>
      <c r="BJ692" s="145"/>
      <c r="BK692" s="145"/>
      <c r="BL692" s="145"/>
      <c r="BM692" s="145"/>
      <c r="BN692" s="145"/>
      <c r="BO692" s="145"/>
      <c r="BP692" s="145"/>
      <c r="BQ692" s="145"/>
      <c r="BR692" s="145"/>
      <c r="BS692" s="145"/>
      <c r="BT692" s="145"/>
      <c r="BU692" s="145"/>
      <c r="BV692" s="145"/>
      <c r="BW692" s="145"/>
      <c r="BX692" s="145"/>
      <c r="BY692" s="145"/>
      <c r="BZ692" s="145"/>
      <c r="CA692" s="145"/>
      <c r="CB692" s="145"/>
      <c r="CC692" s="145"/>
      <c r="CD692" s="145"/>
      <c r="CE692" s="145"/>
      <c r="CF692" s="145"/>
    </row>
    <row r="693" spans="2:84" ht="12.95" customHeight="1">
      <c r="B693" s="145"/>
      <c r="C693" s="145"/>
      <c r="D693" s="145"/>
      <c r="E693" s="146"/>
      <c r="F693" s="146"/>
      <c r="G693" s="145"/>
      <c r="H693" s="145"/>
      <c r="I693" s="145"/>
      <c r="J693" s="145"/>
      <c r="K693" s="145"/>
      <c r="L693" s="145"/>
      <c r="M693" s="145"/>
      <c r="N693" s="145"/>
      <c r="O693" s="145"/>
      <c r="P693" s="145"/>
      <c r="Q693" s="145"/>
      <c r="R693" s="145"/>
      <c r="S693" s="145"/>
      <c r="T693" s="145"/>
      <c r="U693" s="145"/>
      <c r="V693" s="145"/>
      <c r="W693" s="145"/>
      <c r="X693" s="145"/>
      <c r="Y693" s="145"/>
      <c r="Z693" s="145"/>
      <c r="AA693" s="145"/>
      <c r="AB693" s="145"/>
      <c r="AC693" s="145"/>
      <c r="AD693" s="145"/>
      <c r="AE693" s="145"/>
      <c r="AF693" s="145"/>
      <c r="AG693" s="145"/>
      <c r="AH693" s="145"/>
      <c r="AI693" s="145"/>
      <c r="AJ693" s="145"/>
      <c r="AK693" s="145"/>
      <c r="AL693" s="145"/>
      <c r="AM693" s="145"/>
      <c r="AN693" s="145"/>
      <c r="AO693" s="145"/>
      <c r="AP693" s="145"/>
      <c r="AQ693" s="145"/>
      <c r="AR693" s="145"/>
      <c r="AS693" s="145"/>
      <c r="AT693" s="145"/>
      <c r="AU693" s="145"/>
      <c r="AV693" s="145"/>
      <c r="AW693" s="145"/>
      <c r="AX693" s="145"/>
      <c r="AY693" s="145"/>
      <c r="AZ693" s="145"/>
      <c r="BA693" s="145"/>
      <c r="BB693" s="145"/>
      <c r="BC693" s="145"/>
      <c r="BD693" s="145"/>
      <c r="BE693" s="145"/>
      <c r="BF693" s="145"/>
      <c r="BG693" s="145"/>
      <c r="BH693" s="145"/>
      <c r="BI693" s="145"/>
      <c r="BJ693" s="145"/>
      <c r="BK693" s="145"/>
      <c r="BL693" s="145"/>
      <c r="BM693" s="145"/>
      <c r="BN693" s="145"/>
      <c r="BO693" s="145"/>
      <c r="BP693" s="145"/>
      <c r="BQ693" s="145"/>
      <c r="BR693" s="145"/>
      <c r="BS693" s="145"/>
      <c r="BT693" s="145"/>
      <c r="BU693" s="145"/>
      <c r="BV693" s="145"/>
      <c r="BW693" s="145"/>
      <c r="BX693" s="145"/>
      <c r="BY693" s="145"/>
      <c r="BZ693" s="145"/>
      <c r="CA693" s="145"/>
      <c r="CB693" s="145"/>
      <c r="CC693" s="145"/>
      <c r="CD693" s="145"/>
      <c r="CE693" s="145"/>
      <c r="CF693" s="145"/>
    </row>
    <row r="694" spans="2:84" ht="12.95" customHeight="1">
      <c r="B694" s="145"/>
      <c r="C694" s="145"/>
      <c r="D694" s="145"/>
      <c r="E694" s="146"/>
      <c r="F694" s="146"/>
      <c r="G694" s="145"/>
      <c r="H694" s="145"/>
      <c r="I694" s="145"/>
      <c r="J694" s="145"/>
      <c r="K694" s="145"/>
      <c r="L694" s="145"/>
      <c r="M694" s="145"/>
      <c r="N694" s="145"/>
      <c r="O694" s="145"/>
      <c r="P694" s="145"/>
      <c r="Q694" s="145"/>
      <c r="R694" s="145"/>
      <c r="S694" s="145"/>
      <c r="T694" s="145"/>
      <c r="U694" s="145"/>
      <c r="V694" s="145"/>
      <c r="W694" s="145"/>
      <c r="X694" s="145"/>
      <c r="Y694" s="145"/>
      <c r="Z694" s="145"/>
      <c r="AA694" s="145"/>
      <c r="AB694" s="145"/>
      <c r="AC694" s="145"/>
      <c r="AD694" s="145"/>
      <c r="AE694" s="145"/>
      <c r="AF694" s="145"/>
      <c r="AG694" s="145"/>
      <c r="AH694" s="145"/>
      <c r="AI694" s="145"/>
      <c r="AJ694" s="145"/>
      <c r="AK694" s="145"/>
      <c r="AL694" s="145"/>
      <c r="AM694" s="145"/>
      <c r="AN694" s="145"/>
      <c r="AO694" s="145"/>
      <c r="AP694" s="145"/>
      <c r="AQ694" s="145"/>
      <c r="AR694" s="145"/>
      <c r="AS694" s="145"/>
      <c r="AT694" s="145"/>
      <c r="AU694" s="145"/>
      <c r="AV694" s="145"/>
      <c r="AW694" s="145"/>
      <c r="AX694" s="145"/>
      <c r="AY694" s="145"/>
      <c r="AZ694" s="145"/>
      <c r="BA694" s="145"/>
      <c r="BB694" s="145"/>
      <c r="BC694" s="145"/>
      <c r="BD694" s="145"/>
      <c r="BE694" s="145"/>
      <c r="BF694" s="145"/>
      <c r="BG694" s="145"/>
      <c r="BH694" s="145"/>
      <c r="BI694" s="145"/>
      <c r="BJ694" s="145"/>
      <c r="BK694" s="145"/>
      <c r="BL694" s="145"/>
      <c r="BM694" s="145"/>
      <c r="BN694" s="145"/>
      <c r="BO694" s="145"/>
      <c r="BP694" s="145"/>
      <c r="BQ694" s="145"/>
      <c r="BR694" s="145"/>
      <c r="BS694" s="145"/>
      <c r="BT694" s="145"/>
      <c r="BU694" s="145"/>
      <c r="BV694" s="145"/>
      <c r="BW694" s="145"/>
      <c r="BX694" s="145"/>
      <c r="BY694" s="145"/>
      <c r="BZ694" s="145"/>
      <c r="CA694" s="145"/>
      <c r="CB694" s="145"/>
      <c r="CC694" s="145"/>
      <c r="CD694" s="145"/>
      <c r="CE694" s="145"/>
      <c r="CF694" s="145"/>
    </row>
    <row r="695" spans="2:84" ht="12.95" customHeight="1">
      <c r="B695" s="145"/>
      <c r="C695" s="145"/>
      <c r="D695" s="145"/>
      <c r="E695" s="146"/>
      <c r="F695" s="146"/>
      <c r="G695" s="145"/>
      <c r="H695" s="145"/>
      <c r="I695" s="145"/>
      <c r="J695" s="145"/>
      <c r="K695" s="145"/>
      <c r="L695" s="145"/>
      <c r="M695" s="145"/>
      <c r="N695" s="145"/>
      <c r="O695" s="145"/>
      <c r="P695" s="145"/>
      <c r="Q695" s="145"/>
      <c r="R695" s="145"/>
      <c r="S695" s="145"/>
      <c r="T695" s="145"/>
      <c r="U695" s="145"/>
      <c r="V695" s="145"/>
      <c r="W695" s="145"/>
      <c r="X695" s="145"/>
      <c r="Y695" s="145"/>
      <c r="Z695" s="145"/>
      <c r="AA695" s="145"/>
      <c r="AB695" s="145"/>
      <c r="AC695" s="145"/>
      <c r="AD695" s="145"/>
      <c r="AE695" s="145"/>
      <c r="AF695" s="145"/>
      <c r="AG695" s="145"/>
      <c r="AH695" s="145"/>
      <c r="AI695" s="145"/>
      <c r="AJ695" s="145"/>
      <c r="AK695" s="145"/>
      <c r="AL695" s="145"/>
      <c r="AM695" s="145"/>
      <c r="AN695" s="145"/>
      <c r="AO695" s="145"/>
      <c r="AP695" s="145"/>
      <c r="AQ695" s="145"/>
      <c r="AR695" s="145"/>
      <c r="AS695" s="145"/>
      <c r="AT695" s="145"/>
      <c r="AU695" s="145"/>
      <c r="AV695" s="145"/>
      <c r="AW695" s="145"/>
      <c r="AX695" s="145"/>
      <c r="AY695" s="145"/>
      <c r="AZ695" s="145"/>
      <c r="BA695" s="145"/>
      <c r="BB695" s="145"/>
      <c r="BC695" s="145"/>
      <c r="BD695" s="145"/>
      <c r="BE695" s="145"/>
      <c r="BF695" s="145"/>
      <c r="BG695" s="145"/>
      <c r="BH695" s="145"/>
      <c r="BI695" s="145"/>
      <c r="BJ695" s="145"/>
      <c r="BK695" s="145"/>
      <c r="BL695" s="145"/>
      <c r="BM695" s="145"/>
      <c r="BN695" s="145"/>
      <c r="BO695" s="145"/>
      <c r="BP695" s="145"/>
      <c r="BQ695" s="145"/>
      <c r="BR695" s="145"/>
      <c r="BS695" s="145"/>
      <c r="BT695" s="145"/>
      <c r="BU695" s="145"/>
      <c r="BV695" s="145"/>
      <c r="BW695" s="145"/>
      <c r="BX695" s="145"/>
      <c r="BY695" s="145"/>
      <c r="BZ695" s="145"/>
      <c r="CA695" s="145"/>
      <c r="CB695" s="145"/>
      <c r="CC695" s="145"/>
      <c r="CD695" s="145"/>
      <c r="CE695" s="145"/>
      <c r="CF695" s="145"/>
    </row>
    <row r="696" spans="2:84" ht="12.95" customHeight="1">
      <c r="B696" s="145"/>
      <c r="C696" s="145"/>
      <c r="D696" s="145"/>
      <c r="E696" s="146"/>
      <c r="F696" s="146"/>
      <c r="G696" s="145"/>
      <c r="H696" s="145"/>
      <c r="I696" s="145"/>
      <c r="J696" s="145"/>
      <c r="K696" s="145"/>
      <c r="L696" s="145"/>
      <c r="M696" s="145"/>
      <c r="N696" s="145"/>
      <c r="O696" s="145"/>
      <c r="P696" s="145"/>
      <c r="Q696" s="145"/>
      <c r="R696" s="145"/>
      <c r="S696" s="145"/>
      <c r="T696" s="145"/>
      <c r="U696" s="145"/>
      <c r="V696" s="145"/>
      <c r="W696" s="145"/>
      <c r="X696" s="145"/>
      <c r="Y696" s="145"/>
      <c r="Z696" s="145"/>
      <c r="AA696" s="145"/>
      <c r="AB696" s="145"/>
      <c r="AC696" s="145"/>
      <c r="AD696" s="145"/>
      <c r="AE696" s="145"/>
      <c r="AF696" s="145"/>
      <c r="AG696" s="145"/>
      <c r="AH696" s="145"/>
      <c r="AI696" s="145"/>
      <c r="AJ696" s="145"/>
      <c r="AK696" s="145"/>
      <c r="AL696" s="145"/>
      <c r="AM696" s="145"/>
      <c r="AN696" s="145"/>
      <c r="AO696" s="145"/>
      <c r="AP696" s="145"/>
      <c r="AQ696" s="145"/>
      <c r="AR696" s="145"/>
      <c r="AS696" s="145"/>
      <c r="AT696" s="145"/>
      <c r="AU696" s="145"/>
      <c r="AV696" s="145"/>
      <c r="AW696" s="145"/>
      <c r="AX696" s="145"/>
      <c r="AY696" s="145"/>
      <c r="AZ696" s="145"/>
      <c r="BA696" s="145"/>
      <c r="BB696" s="145"/>
      <c r="BC696" s="145"/>
      <c r="BD696" s="145"/>
      <c r="BE696" s="145"/>
      <c r="BF696" s="145"/>
      <c r="BG696" s="145"/>
      <c r="BH696" s="145"/>
      <c r="BI696" s="145"/>
      <c r="BJ696" s="145"/>
      <c r="BK696" s="145"/>
      <c r="BL696" s="145"/>
      <c r="BM696" s="145"/>
      <c r="BN696" s="145"/>
      <c r="BO696" s="145"/>
      <c r="BP696" s="145"/>
      <c r="BQ696" s="145"/>
      <c r="BR696" s="145"/>
      <c r="BS696" s="145"/>
      <c r="BT696" s="145"/>
      <c r="BU696" s="145"/>
      <c r="BV696" s="145"/>
      <c r="BW696" s="145"/>
      <c r="BX696" s="145"/>
      <c r="BY696" s="145"/>
      <c r="BZ696" s="145"/>
      <c r="CA696" s="145"/>
      <c r="CB696" s="145"/>
      <c r="CC696" s="145"/>
      <c r="CD696" s="145"/>
      <c r="CE696" s="145"/>
      <c r="CF696" s="145"/>
    </row>
    <row r="697" spans="2:84" ht="12.95" customHeight="1">
      <c r="B697" s="145"/>
      <c r="C697" s="145"/>
      <c r="D697" s="145"/>
      <c r="E697" s="146"/>
      <c r="F697" s="146"/>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5"/>
      <c r="AY697" s="145"/>
      <c r="AZ697" s="145"/>
      <c r="BA697" s="145"/>
      <c r="BB697" s="145"/>
      <c r="BC697" s="145"/>
      <c r="BD697" s="145"/>
      <c r="BE697" s="145"/>
      <c r="BF697" s="145"/>
      <c r="BG697" s="145"/>
      <c r="BH697" s="145"/>
      <c r="BI697" s="145"/>
      <c r="BJ697" s="145"/>
      <c r="BK697" s="145"/>
      <c r="BL697" s="145"/>
      <c r="BM697" s="145"/>
      <c r="BN697" s="145"/>
      <c r="BO697" s="145"/>
      <c r="BP697" s="145"/>
      <c r="BQ697" s="145"/>
      <c r="BR697" s="145"/>
      <c r="BS697" s="145"/>
      <c r="BT697" s="145"/>
      <c r="BU697" s="145"/>
      <c r="BV697" s="145"/>
      <c r="BW697" s="145"/>
      <c r="BX697" s="145"/>
      <c r="BY697" s="145"/>
      <c r="BZ697" s="145"/>
      <c r="CA697" s="145"/>
      <c r="CB697" s="145"/>
      <c r="CC697" s="145"/>
      <c r="CD697" s="145"/>
      <c r="CE697" s="145"/>
      <c r="CF697" s="145"/>
    </row>
    <row r="698" spans="2:84" ht="12.95" customHeight="1">
      <c r="B698" s="145"/>
      <c r="C698" s="145"/>
      <c r="D698" s="145"/>
      <c r="E698" s="146"/>
      <c r="F698" s="146"/>
      <c r="G698" s="145"/>
      <c r="H698" s="145"/>
      <c r="I698" s="145"/>
      <c r="J698" s="145"/>
      <c r="K698" s="145"/>
      <c r="L698" s="145"/>
      <c r="M698" s="145"/>
      <c r="N698" s="145"/>
      <c r="O698" s="145"/>
      <c r="P698" s="145"/>
      <c r="Q698" s="145"/>
      <c r="R698" s="145"/>
      <c r="S698" s="145"/>
      <c r="T698" s="145"/>
      <c r="U698" s="145"/>
      <c r="V698" s="145"/>
      <c r="W698" s="145"/>
      <c r="X698" s="145"/>
      <c r="Y698" s="145"/>
      <c r="Z698" s="145"/>
      <c r="AA698" s="145"/>
      <c r="AB698" s="145"/>
      <c r="AC698" s="145"/>
      <c r="AD698" s="145"/>
      <c r="AE698" s="145"/>
      <c r="AF698" s="145"/>
      <c r="AG698" s="145"/>
      <c r="AH698" s="145"/>
      <c r="AI698" s="145"/>
      <c r="AJ698" s="145"/>
      <c r="AK698" s="145"/>
      <c r="AL698" s="145"/>
      <c r="AM698" s="145"/>
      <c r="AN698" s="145"/>
      <c r="AO698" s="145"/>
      <c r="AP698" s="145"/>
      <c r="AQ698" s="145"/>
      <c r="AR698" s="145"/>
      <c r="AS698" s="145"/>
      <c r="AT698" s="145"/>
      <c r="AU698" s="145"/>
      <c r="AV698" s="145"/>
      <c r="AW698" s="145"/>
      <c r="AX698" s="145"/>
      <c r="AY698" s="145"/>
      <c r="AZ698" s="145"/>
      <c r="BA698" s="145"/>
      <c r="BB698" s="145"/>
      <c r="BC698" s="145"/>
      <c r="BD698" s="145"/>
      <c r="BE698" s="145"/>
      <c r="BF698" s="145"/>
      <c r="BG698" s="145"/>
      <c r="BH698" s="145"/>
      <c r="BI698" s="145"/>
      <c r="BJ698" s="145"/>
      <c r="BK698" s="145"/>
      <c r="BL698" s="145"/>
      <c r="BM698" s="145"/>
      <c r="BN698" s="145"/>
      <c r="BO698" s="145"/>
      <c r="BP698" s="145"/>
      <c r="BQ698" s="145"/>
      <c r="BR698" s="145"/>
      <c r="BS698" s="145"/>
      <c r="BT698" s="145"/>
      <c r="BU698" s="145"/>
      <c r="BV698" s="145"/>
      <c r="BW698" s="145"/>
      <c r="BX698" s="145"/>
      <c r="BY698" s="145"/>
      <c r="BZ698" s="145"/>
      <c r="CA698" s="145"/>
      <c r="CB698" s="145"/>
      <c r="CC698" s="145"/>
      <c r="CD698" s="145"/>
      <c r="CE698" s="145"/>
      <c r="CF698" s="145"/>
    </row>
    <row r="699" spans="2:84" ht="12.95" customHeight="1">
      <c r="B699" s="145"/>
      <c r="C699" s="145"/>
      <c r="D699" s="145"/>
      <c r="E699" s="146"/>
      <c r="F699" s="146"/>
      <c r="G699" s="145"/>
      <c r="H699" s="145"/>
      <c r="I699" s="145"/>
      <c r="J699" s="145"/>
      <c r="K699" s="145"/>
      <c r="L699" s="145"/>
      <c r="M699" s="145"/>
      <c r="N699" s="145"/>
      <c r="O699" s="145"/>
      <c r="P699" s="145"/>
      <c r="Q699" s="145"/>
      <c r="R699" s="145"/>
      <c r="S699" s="145"/>
      <c r="T699" s="145"/>
      <c r="U699" s="145"/>
      <c r="V699" s="145"/>
      <c r="W699" s="145"/>
      <c r="X699" s="145"/>
      <c r="Y699" s="145"/>
      <c r="Z699" s="145"/>
      <c r="AA699" s="145"/>
      <c r="AB699" s="145"/>
      <c r="AC699" s="145"/>
      <c r="AD699" s="145"/>
      <c r="AE699" s="145"/>
      <c r="AF699" s="145"/>
      <c r="AG699" s="145"/>
      <c r="AH699" s="145"/>
      <c r="AI699" s="145"/>
      <c r="AJ699" s="145"/>
      <c r="AK699" s="145"/>
      <c r="AL699" s="145"/>
      <c r="AM699" s="145"/>
      <c r="AN699" s="145"/>
      <c r="AO699" s="145"/>
      <c r="AP699" s="145"/>
      <c r="AQ699" s="145"/>
      <c r="AR699" s="145"/>
      <c r="AS699" s="145"/>
      <c r="AT699" s="145"/>
      <c r="AU699" s="145"/>
      <c r="AV699" s="145"/>
      <c r="AW699" s="145"/>
      <c r="AX699" s="145"/>
      <c r="AY699" s="145"/>
      <c r="AZ699" s="145"/>
      <c r="BA699" s="145"/>
      <c r="BB699" s="145"/>
      <c r="BC699" s="145"/>
      <c r="BD699" s="145"/>
      <c r="BE699" s="145"/>
      <c r="BF699" s="145"/>
      <c r="BG699" s="145"/>
      <c r="BH699" s="145"/>
      <c r="BI699" s="145"/>
      <c r="BJ699" s="145"/>
      <c r="BK699" s="145"/>
      <c r="BL699" s="145"/>
      <c r="BM699" s="145"/>
      <c r="BN699" s="145"/>
      <c r="BO699" s="145"/>
      <c r="BP699" s="145"/>
      <c r="BQ699" s="145"/>
      <c r="BR699" s="145"/>
      <c r="BS699" s="145"/>
      <c r="BT699" s="145"/>
      <c r="BU699" s="145"/>
      <c r="BV699" s="145"/>
      <c r="BW699" s="145"/>
      <c r="BX699" s="145"/>
      <c r="BY699" s="145"/>
      <c r="BZ699" s="145"/>
      <c r="CA699" s="145"/>
      <c r="CB699" s="145"/>
      <c r="CC699" s="145"/>
      <c r="CD699" s="145"/>
      <c r="CE699" s="145"/>
      <c r="CF699" s="145"/>
    </row>
    <row r="700" spans="2:84" ht="12.95" customHeight="1">
      <c r="B700" s="145"/>
      <c r="C700" s="145"/>
      <c r="D700" s="145"/>
      <c r="E700" s="146"/>
      <c r="F700" s="146"/>
      <c r="G700" s="145"/>
      <c r="H700" s="145"/>
      <c r="I700" s="145"/>
      <c r="J700" s="145"/>
      <c r="K700" s="145"/>
      <c r="L700" s="145"/>
      <c r="M700" s="145"/>
      <c r="N700" s="145"/>
      <c r="O700" s="145"/>
      <c r="P700" s="145"/>
      <c r="Q700" s="145"/>
      <c r="R700" s="145"/>
      <c r="S700" s="145"/>
      <c r="T700" s="145"/>
      <c r="U700" s="145"/>
      <c r="V700" s="145"/>
      <c r="W700" s="145"/>
      <c r="X700" s="145"/>
      <c r="Y700" s="145"/>
      <c r="Z700" s="145"/>
      <c r="AA700" s="145"/>
      <c r="AB700" s="145"/>
      <c r="AC700" s="145"/>
      <c r="AD700" s="145"/>
      <c r="AE700" s="145"/>
      <c r="AF700" s="145"/>
      <c r="AG700" s="145"/>
      <c r="AH700" s="145"/>
      <c r="AI700" s="145"/>
      <c r="AJ700" s="145"/>
      <c r="AK700" s="145"/>
      <c r="AL700" s="145"/>
      <c r="AM700" s="145"/>
      <c r="AN700" s="145"/>
      <c r="AO700" s="145"/>
      <c r="AP700" s="145"/>
      <c r="AQ700" s="145"/>
      <c r="AR700" s="145"/>
      <c r="AS700" s="145"/>
      <c r="AT700" s="145"/>
      <c r="AU700" s="145"/>
      <c r="AV700" s="145"/>
      <c r="AW700" s="145"/>
      <c r="AX700" s="145"/>
      <c r="AY700" s="145"/>
      <c r="AZ700" s="145"/>
      <c r="BA700" s="145"/>
      <c r="BB700" s="145"/>
      <c r="BC700" s="145"/>
      <c r="BD700" s="145"/>
      <c r="BE700" s="145"/>
      <c r="BF700" s="145"/>
      <c r="BG700" s="145"/>
      <c r="BH700" s="145"/>
      <c r="BI700" s="145"/>
      <c r="BJ700" s="145"/>
      <c r="BK700" s="145"/>
      <c r="BL700" s="145"/>
      <c r="BM700" s="145"/>
      <c r="BN700" s="145"/>
      <c r="BO700" s="145"/>
      <c r="BP700" s="145"/>
      <c r="BQ700" s="145"/>
      <c r="BR700" s="145"/>
      <c r="BS700" s="145"/>
      <c r="BT700" s="145"/>
      <c r="BU700" s="145"/>
      <c r="BV700" s="145"/>
      <c r="BW700" s="145"/>
      <c r="BX700" s="145"/>
      <c r="BY700" s="145"/>
      <c r="BZ700" s="145"/>
      <c r="CA700" s="145"/>
      <c r="CB700" s="145"/>
      <c r="CC700" s="145"/>
      <c r="CD700" s="145"/>
      <c r="CE700" s="145"/>
      <c r="CF700" s="145"/>
    </row>
    <row r="701" spans="2:84" ht="12.95" customHeight="1">
      <c r="B701" s="145"/>
      <c r="C701" s="145"/>
      <c r="D701" s="145"/>
      <c r="E701" s="146"/>
      <c r="F701" s="146"/>
      <c r="G701" s="145"/>
      <c r="H701" s="145"/>
      <c r="I701" s="145"/>
      <c r="J701" s="145"/>
      <c r="K701" s="145"/>
      <c r="L701" s="145"/>
      <c r="M701" s="145"/>
      <c r="N701" s="145"/>
      <c r="O701" s="145"/>
      <c r="P701" s="145"/>
      <c r="Q701" s="145"/>
      <c r="R701" s="145"/>
      <c r="S701" s="145"/>
      <c r="T701" s="145"/>
      <c r="U701" s="145"/>
      <c r="V701" s="145"/>
      <c r="W701" s="145"/>
      <c r="X701" s="145"/>
      <c r="Y701" s="145"/>
      <c r="Z701" s="145"/>
      <c r="AA701" s="145"/>
      <c r="AB701" s="145"/>
      <c r="AC701" s="145"/>
      <c r="AD701" s="145"/>
      <c r="AE701" s="145"/>
      <c r="AF701" s="145"/>
      <c r="AG701" s="145"/>
      <c r="AH701" s="145"/>
      <c r="AI701" s="145"/>
      <c r="AJ701" s="145"/>
      <c r="AK701" s="145"/>
      <c r="AL701" s="145"/>
      <c r="AM701" s="145"/>
      <c r="AN701" s="145"/>
      <c r="AO701" s="145"/>
      <c r="AP701" s="145"/>
      <c r="AQ701" s="145"/>
      <c r="AR701" s="145"/>
      <c r="AS701" s="145"/>
      <c r="AT701" s="145"/>
      <c r="AU701" s="145"/>
      <c r="AV701" s="145"/>
      <c r="AW701" s="145"/>
      <c r="AX701" s="145"/>
      <c r="AY701" s="145"/>
      <c r="AZ701" s="145"/>
      <c r="BA701" s="145"/>
      <c r="BB701" s="145"/>
      <c r="BC701" s="145"/>
      <c r="BD701" s="145"/>
      <c r="BE701" s="145"/>
      <c r="BF701" s="145"/>
      <c r="BG701" s="145"/>
      <c r="BH701" s="145"/>
      <c r="BI701" s="145"/>
      <c r="BJ701" s="145"/>
      <c r="BK701" s="145"/>
      <c r="BL701" s="145"/>
      <c r="BM701" s="145"/>
      <c r="BN701" s="145"/>
      <c r="BO701" s="145"/>
      <c r="BP701" s="145"/>
      <c r="BQ701" s="145"/>
      <c r="BR701" s="145"/>
      <c r="BS701" s="145"/>
      <c r="BT701" s="145"/>
      <c r="BU701" s="145"/>
      <c r="BV701" s="145"/>
      <c r="BW701" s="145"/>
      <c r="BX701" s="145"/>
      <c r="BY701" s="145"/>
      <c r="BZ701" s="145"/>
      <c r="CA701" s="145"/>
      <c r="CB701" s="145"/>
      <c r="CC701" s="145"/>
      <c r="CD701" s="145"/>
      <c r="CE701" s="145"/>
      <c r="CF701" s="145"/>
    </row>
    <row r="702" spans="2:84" ht="12.95" customHeight="1">
      <c r="B702" s="145"/>
      <c r="C702" s="145"/>
      <c r="D702" s="145"/>
      <c r="E702" s="146"/>
      <c r="F702" s="146"/>
      <c r="G702" s="145"/>
      <c r="H702" s="145"/>
      <c r="I702" s="145"/>
      <c r="J702" s="145"/>
      <c r="K702" s="145"/>
      <c r="L702" s="145"/>
      <c r="M702" s="145"/>
      <c r="N702" s="145"/>
      <c r="O702" s="145"/>
      <c r="P702" s="145"/>
      <c r="Q702" s="145"/>
      <c r="R702" s="145"/>
      <c r="S702" s="145"/>
      <c r="T702" s="145"/>
      <c r="U702" s="145"/>
      <c r="V702" s="145"/>
      <c r="W702" s="145"/>
      <c r="X702" s="145"/>
      <c r="Y702" s="145"/>
      <c r="Z702" s="145"/>
      <c r="AA702" s="145"/>
      <c r="AB702" s="145"/>
      <c r="AC702" s="145"/>
      <c r="AD702" s="145"/>
      <c r="AE702" s="145"/>
      <c r="AF702" s="145"/>
      <c r="AG702" s="145"/>
      <c r="AH702" s="145"/>
      <c r="AI702" s="145"/>
      <c r="AJ702" s="145"/>
      <c r="AK702" s="145"/>
      <c r="AL702" s="145"/>
      <c r="AM702" s="145"/>
      <c r="AN702" s="145"/>
      <c r="AO702" s="145"/>
      <c r="AP702" s="145"/>
      <c r="AQ702" s="145"/>
      <c r="AR702" s="145"/>
      <c r="AS702" s="145"/>
      <c r="AT702" s="145"/>
      <c r="AU702" s="145"/>
      <c r="AV702" s="145"/>
      <c r="AW702" s="145"/>
      <c r="AX702" s="145"/>
      <c r="AY702" s="145"/>
      <c r="AZ702" s="145"/>
      <c r="BA702" s="145"/>
      <c r="BB702" s="145"/>
      <c r="BC702" s="145"/>
      <c r="BD702" s="145"/>
      <c r="BE702" s="145"/>
      <c r="BF702" s="145"/>
      <c r="BG702" s="145"/>
      <c r="BH702" s="145"/>
      <c r="BI702" s="145"/>
      <c r="BJ702" s="145"/>
      <c r="BK702" s="145"/>
      <c r="BL702" s="145"/>
      <c r="BM702" s="145"/>
      <c r="BN702" s="145"/>
      <c r="BO702" s="145"/>
      <c r="BP702" s="145"/>
      <c r="BQ702" s="145"/>
      <c r="BR702" s="145"/>
      <c r="BS702" s="145"/>
      <c r="BT702" s="145"/>
      <c r="BU702" s="145"/>
      <c r="BV702" s="145"/>
      <c r="BW702" s="145"/>
      <c r="BX702" s="145"/>
      <c r="BY702" s="145"/>
      <c r="BZ702" s="145"/>
      <c r="CA702" s="145"/>
      <c r="CB702" s="145"/>
      <c r="CC702" s="145"/>
      <c r="CD702" s="145"/>
      <c r="CE702" s="145"/>
      <c r="CF702" s="145"/>
    </row>
    <row r="703" spans="2:84" ht="12.95" customHeight="1">
      <c r="B703" s="145"/>
      <c r="C703" s="145"/>
      <c r="D703" s="145"/>
      <c r="E703" s="146"/>
      <c r="F703" s="146"/>
      <c r="G703" s="145"/>
      <c r="H703" s="145"/>
      <c r="I703" s="145"/>
      <c r="J703" s="145"/>
      <c r="K703" s="145"/>
      <c r="L703" s="145"/>
      <c r="M703" s="145"/>
      <c r="N703" s="145"/>
      <c r="O703" s="145"/>
      <c r="P703" s="145"/>
      <c r="Q703" s="145"/>
      <c r="R703" s="145"/>
      <c r="S703" s="145"/>
      <c r="T703" s="145"/>
      <c r="U703" s="145"/>
      <c r="V703" s="145"/>
      <c r="W703" s="145"/>
      <c r="X703" s="145"/>
      <c r="Y703" s="145"/>
      <c r="Z703" s="145"/>
      <c r="AA703" s="145"/>
      <c r="AB703" s="145"/>
      <c r="AC703" s="145"/>
      <c r="AD703" s="145"/>
      <c r="AE703" s="145"/>
      <c r="AF703" s="145"/>
      <c r="AG703" s="145"/>
      <c r="AH703" s="145"/>
      <c r="AI703" s="145"/>
      <c r="AJ703" s="145"/>
      <c r="AK703" s="145"/>
      <c r="AL703" s="145"/>
      <c r="AM703" s="145"/>
      <c r="AN703" s="145"/>
      <c r="AO703" s="145"/>
      <c r="AP703" s="145"/>
      <c r="AQ703" s="145"/>
      <c r="AR703" s="145"/>
      <c r="AS703" s="145"/>
      <c r="AT703" s="145"/>
      <c r="AU703" s="145"/>
      <c r="AV703" s="145"/>
      <c r="AW703" s="145"/>
      <c r="AX703" s="145"/>
      <c r="AY703" s="145"/>
      <c r="AZ703" s="145"/>
      <c r="BA703" s="145"/>
      <c r="BB703" s="145"/>
      <c r="BC703" s="145"/>
      <c r="BD703" s="145"/>
      <c r="BE703" s="145"/>
      <c r="BF703" s="145"/>
      <c r="BG703" s="145"/>
      <c r="BH703" s="145"/>
      <c r="BI703" s="145"/>
      <c r="BJ703" s="145"/>
      <c r="BK703" s="145"/>
      <c r="BL703" s="145"/>
      <c r="BM703" s="145"/>
      <c r="BN703" s="145"/>
      <c r="BO703" s="145"/>
      <c r="BP703" s="145"/>
      <c r="BQ703" s="145"/>
      <c r="BR703" s="145"/>
      <c r="BS703" s="145"/>
      <c r="BT703" s="145"/>
      <c r="BU703" s="145"/>
      <c r="BV703" s="145"/>
      <c r="BW703" s="145"/>
      <c r="BX703" s="145"/>
      <c r="BY703" s="145"/>
      <c r="BZ703" s="145"/>
      <c r="CA703" s="145"/>
      <c r="CB703" s="145"/>
      <c r="CC703" s="145"/>
      <c r="CD703" s="145"/>
      <c r="CE703" s="145"/>
      <c r="CF703" s="145"/>
    </row>
    <row r="704" spans="2:84" ht="12.95" customHeight="1">
      <c r="B704" s="145"/>
      <c r="C704" s="145"/>
      <c r="D704" s="145"/>
      <c r="E704" s="146"/>
      <c r="F704" s="146"/>
      <c r="G704" s="145"/>
      <c r="H704" s="145"/>
      <c r="I704" s="145"/>
      <c r="J704" s="145"/>
      <c r="K704" s="145"/>
      <c r="L704" s="145"/>
      <c r="M704" s="145"/>
      <c r="N704" s="145"/>
      <c r="O704" s="145"/>
      <c r="P704" s="145"/>
      <c r="Q704" s="145"/>
      <c r="R704" s="145"/>
      <c r="S704" s="145"/>
      <c r="T704" s="145"/>
      <c r="U704" s="145"/>
      <c r="V704" s="145"/>
      <c r="W704" s="145"/>
      <c r="X704" s="145"/>
      <c r="Y704" s="145"/>
      <c r="Z704" s="145"/>
      <c r="AA704" s="145"/>
      <c r="AB704" s="145"/>
      <c r="AC704" s="145"/>
      <c r="AD704" s="145"/>
      <c r="AE704" s="145"/>
      <c r="AF704" s="145"/>
      <c r="AG704" s="145"/>
      <c r="AH704" s="145"/>
      <c r="AI704" s="145"/>
      <c r="AJ704" s="145"/>
      <c r="AK704" s="145"/>
      <c r="AL704" s="145"/>
      <c r="AM704" s="145"/>
      <c r="AN704" s="145"/>
      <c r="AO704" s="145"/>
      <c r="AP704" s="145"/>
      <c r="AQ704" s="145"/>
      <c r="AR704" s="145"/>
      <c r="AS704" s="145"/>
      <c r="AT704" s="145"/>
      <c r="AU704" s="145"/>
      <c r="AV704" s="145"/>
      <c r="AW704" s="145"/>
      <c r="AX704" s="145"/>
      <c r="AY704" s="145"/>
      <c r="AZ704" s="145"/>
      <c r="BA704" s="145"/>
      <c r="BB704" s="145"/>
      <c r="BC704" s="145"/>
      <c r="BD704" s="145"/>
      <c r="BE704" s="145"/>
      <c r="BF704" s="145"/>
      <c r="BG704" s="145"/>
      <c r="BH704" s="145"/>
      <c r="BI704" s="145"/>
      <c r="BJ704" s="145"/>
      <c r="BK704" s="145"/>
      <c r="BL704" s="145"/>
      <c r="BM704" s="145"/>
      <c r="BN704" s="145"/>
      <c r="BO704" s="145"/>
      <c r="BP704" s="145"/>
      <c r="BQ704" s="145"/>
      <c r="BR704" s="145"/>
      <c r="BS704" s="145"/>
      <c r="BT704" s="145"/>
      <c r="BU704" s="145"/>
      <c r="BV704" s="145"/>
      <c r="BW704" s="145"/>
      <c r="BX704" s="145"/>
      <c r="BY704" s="145"/>
      <c r="BZ704" s="145"/>
      <c r="CA704" s="145"/>
      <c r="CB704" s="145"/>
      <c r="CC704" s="145"/>
      <c r="CD704" s="145"/>
      <c r="CE704" s="145"/>
      <c r="CF704" s="145"/>
    </row>
    <row r="705" spans="2:84" ht="12.95" customHeight="1">
      <c r="B705" s="145"/>
      <c r="C705" s="145"/>
      <c r="D705" s="145"/>
      <c r="E705" s="146"/>
      <c r="F705" s="146"/>
      <c r="G705" s="145"/>
      <c r="H705" s="145"/>
      <c r="I705" s="145"/>
      <c r="J705" s="145"/>
      <c r="K705" s="145"/>
      <c r="L705" s="145"/>
      <c r="M705" s="145"/>
      <c r="N705" s="145"/>
      <c r="O705" s="145"/>
      <c r="P705" s="145"/>
      <c r="Q705" s="145"/>
      <c r="R705" s="145"/>
      <c r="S705" s="145"/>
      <c r="T705" s="145"/>
      <c r="U705" s="145"/>
      <c r="V705" s="145"/>
      <c r="W705" s="145"/>
      <c r="X705" s="145"/>
      <c r="Y705" s="145"/>
      <c r="Z705" s="145"/>
      <c r="AA705" s="145"/>
      <c r="AB705" s="145"/>
      <c r="AC705" s="145"/>
      <c r="AD705" s="145"/>
      <c r="AE705" s="145"/>
      <c r="AF705" s="145"/>
      <c r="AG705" s="145"/>
      <c r="AH705" s="145"/>
      <c r="AI705" s="145"/>
      <c r="AJ705" s="145"/>
      <c r="AK705" s="145"/>
      <c r="AL705" s="145"/>
      <c r="AM705" s="145"/>
      <c r="AN705" s="145"/>
      <c r="AO705" s="145"/>
      <c r="AP705" s="145"/>
      <c r="AQ705" s="145"/>
      <c r="AR705" s="145"/>
      <c r="AS705" s="145"/>
      <c r="AT705" s="145"/>
      <c r="AU705" s="145"/>
      <c r="AV705" s="145"/>
      <c r="AW705" s="145"/>
      <c r="AX705" s="145"/>
      <c r="AY705" s="145"/>
      <c r="AZ705" s="145"/>
      <c r="BA705" s="145"/>
      <c r="BB705" s="145"/>
      <c r="BC705" s="145"/>
      <c r="BD705" s="145"/>
      <c r="BE705" s="145"/>
      <c r="BF705" s="145"/>
      <c r="BG705" s="145"/>
      <c r="BH705" s="145"/>
      <c r="BI705" s="145"/>
      <c r="BJ705" s="145"/>
      <c r="BK705" s="145"/>
      <c r="BL705" s="145"/>
      <c r="BM705" s="145"/>
      <c r="BN705" s="145"/>
      <c r="BO705" s="145"/>
      <c r="BP705" s="145"/>
      <c r="BQ705" s="145"/>
      <c r="BR705" s="145"/>
      <c r="BS705" s="145"/>
      <c r="BT705" s="145"/>
      <c r="BU705" s="145"/>
      <c r="BV705" s="145"/>
      <c r="BW705" s="145"/>
      <c r="BX705" s="145"/>
      <c r="BY705" s="145"/>
      <c r="BZ705" s="145"/>
      <c r="CA705" s="145"/>
      <c r="CB705" s="145"/>
      <c r="CC705" s="145"/>
      <c r="CD705" s="145"/>
      <c r="CE705" s="145"/>
      <c r="CF705" s="145"/>
    </row>
    <row r="706" spans="2:84" ht="12.95" customHeight="1">
      <c r="B706" s="145"/>
      <c r="C706" s="145"/>
      <c r="D706" s="145"/>
      <c r="E706" s="146"/>
      <c r="F706" s="146"/>
      <c r="G706" s="145"/>
      <c r="H706" s="145"/>
      <c r="I706" s="145"/>
      <c r="J706" s="145"/>
      <c r="K706" s="145"/>
      <c r="L706" s="145"/>
      <c r="M706" s="145"/>
      <c r="N706" s="145"/>
      <c r="O706" s="145"/>
      <c r="P706" s="145"/>
      <c r="Q706" s="145"/>
      <c r="R706" s="145"/>
      <c r="S706" s="145"/>
      <c r="T706" s="145"/>
      <c r="U706" s="145"/>
      <c r="V706" s="145"/>
      <c r="W706" s="145"/>
      <c r="X706" s="145"/>
      <c r="Y706" s="145"/>
      <c r="Z706" s="145"/>
      <c r="AA706" s="145"/>
      <c r="AB706" s="145"/>
      <c r="AC706" s="145"/>
      <c r="AD706" s="145"/>
      <c r="AE706" s="145"/>
      <c r="AF706" s="145"/>
      <c r="AG706" s="145"/>
      <c r="AH706" s="145"/>
      <c r="AI706" s="145"/>
      <c r="AJ706" s="145"/>
      <c r="AK706" s="145"/>
      <c r="AL706" s="145"/>
      <c r="AM706" s="145"/>
      <c r="AN706" s="145"/>
      <c r="AO706" s="145"/>
      <c r="AP706" s="145"/>
      <c r="AQ706" s="145"/>
      <c r="AR706" s="145"/>
      <c r="AS706" s="145"/>
      <c r="AT706" s="145"/>
      <c r="AU706" s="145"/>
      <c r="AV706" s="145"/>
      <c r="AW706" s="145"/>
      <c r="AX706" s="145"/>
      <c r="AY706" s="145"/>
      <c r="AZ706" s="145"/>
      <c r="BA706" s="145"/>
      <c r="BB706" s="145"/>
      <c r="BC706" s="145"/>
      <c r="BD706" s="145"/>
      <c r="BE706" s="145"/>
      <c r="BF706" s="145"/>
      <c r="BG706" s="145"/>
      <c r="BH706" s="145"/>
      <c r="BI706" s="145"/>
      <c r="BJ706" s="145"/>
      <c r="BK706" s="145"/>
      <c r="BL706" s="145"/>
      <c r="BM706" s="145"/>
      <c r="BN706" s="145"/>
      <c r="BO706" s="145"/>
      <c r="BP706" s="145"/>
      <c r="BQ706" s="145"/>
      <c r="BR706" s="145"/>
      <c r="BS706" s="145"/>
      <c r="BT706" s="145"/>
      <c r="BU706" s="145"/>
      <c r="BV706" s="145"/>
      <c r="BW706" s="145"/>
      <c r="BX706" s="145"/>
      <c r="BY706" s="145"/>
      <c r="BZ706" s="145"/>
      <c r="CA706" s="145"/>
      <c r="CB706" s="145"/>
      <c r="CC706" s="145"/>
      <c r="CD706" s="145"/>
      <c r="CE706" s="145"/>
      <c r="CF706" s="145"/>
    </row>
    <row r="707" spans="2:84" ht="12.95" customHeight="1">
      <c r="B707" s="145"/>
      <c r="C707" s="145"/>
      <c r="D707" s="145"/>
      <c r="E707" s="146"/>
      <c r="F707" s="146"/>
      <c r="G707" s="145"/>
      <c r="H707" s="145"/>
      <c r="I707" s="145"/>
      <c r="J707" s="145"/>
      <c r="K707" s="145"/>
      <c r="L707" s="145"/>
      <c r="M707" s="145"/>
      <c r="N707" s="145"/>
      <c r="O707" s="145"/>
      <c r="P707" s="145"/>
      <c r="Q707" s="145"/>
      <c r="R707" s="145"/>
      <c r="S707" s="145"/>
      <c r="T707" s="145"/>
      <c r="U707" s="145"/>
      <c r="V707" s="145"/>
      <c r="W707" s="145"/>
      <c r="X707" s="145"/>
      <c r="Y707" s="145"/>
      <c r="Z707" s="145"/>
      <c r="AA707" s="145"/>
      <c r="AB707" s="145"/>
      <c r="AC707" s="145"/>
      <c r="AD707" s="145"/>
      <c r="AE707" s="145"/>
      <c r="AF707" s="145"/>
      <c r="AG707" s="145"/>
      <c r="AH707" s="145"/>
      <c r="AI707" s="145"/>
      <c r="AJ707" s="145"/>
      <c r="AK707" s="145"/>
      <c r="AL707" s="145"/>
      <c r="AM707" s="145"/>
      <c r="AN707" s="145"/>
      <c r="AO707" s="145"/>
      <c r="AP707" s="145"/>
      <c r="AQ707" s="145"/>
      <c r="AR707" s="145"/>
      <c r="AS707" s="145"/>
      <c r="AT707" s="145"/>
      <c r="AU707" s="145"/>
      <c r="AV707" s="145"/>
      <c r="AW707" s="145"/>
      <c r="AX707" s="145"/>
      <c r="AY707" s="145"/>
      <c r="AZ707" s="145"/>
      <c r="BA707" s="145"/>
      <c r="BB707" s="145"/>
      <c r="BC707" s="145"/>
      <c r="BD707" s="145"/>
      <c r="BE707" s="145"/>
      <c r="BF707" s="145"/>
      <c r="BG707" s="145"/>
      <c r="BH707" s="145"/>
      <c r="BI707" s="145"/>
      <c r="BJ707" s="145"/>
      <c r="BK707" s="145"/>
      <c r="BL707" s="145"/>
      <c r="BM707" s="145"/>
      <c r="BN707" s="145"/>
      <c r="BO707" s="145"/>
      <c r="BP707" s="145"/>
      <c r="BQ707" s="145"/>
      <c r="BR707" s="145"/>
      <c r="BS707" s="145"/>
      <c r="BT707" s="145"/>
      <c r="BU707" s="145"/>
      <c r="BV707" s="145"/>
      <c r="BW707" s="145"/>
      <c r="BX707" s="145"/>
      <c r="BY707" s="145"/>
      <c r="BZ707" s="145"/>
      <c r="CA707" s="145"/>
      <c r="CB707" s="145"/>
      <c r="CC707" s="145"/>
      <c r="CD707" s="145"/>
      <c r="CE707" s="145"/>
      <c r="CF707" s="145"/>
    </row>
    <row r="708" spans="2:84" ht="12.95" customHeight="1">
      <c r="B708" s="145"/>
      <c r="C708" s="145"/>
      <c r="D708" s="145"/>
      <c r="E708" s="146"/>
      <c r="F708" s="146"/>
      <c r="G708" s="145"/>
      <c r="H708" s="145"/>
      <c r="I708" s="145"/>
      <c r="J708" s="145"/>
      <c r="K708" s="145"/>
      <c r="L708" s="145"/>
      <c r="M708" s="145"/>
      <c r="N708" s="145"/>
      <c r="O708" s="145"/>
      <c r="P708" s="145"/>
      <c r="Q708" s="145"/>
      <c r="R708" s="145"/>
      <c r="S708" s="145"/>
      <c r="T708" s="145"/>
      <c r="U708" s="145"/>
      <c r="V708" s="145"/>
      <c r="W708" s="145"/>
      <c r="X708" s="145"/>
      <c r="Y708" s="145"/>
      <c r="Z708" s="145"/>
      <c r="AA708" s="145"/>
      <c r="AB708" s="145"/>
      <c r="AC708" s="145"/>
      <c r="AD708" s="145"/>
      <c r="AE708" s="145"/>
      <c r="AF708" s="145"/>
      <c r="AG708" s="145"/>
      <c r="AH708" s="145"/>
      <c r="AI708" s="145"/>
      <c r="AJ708" s="145"/>
      <c r="AK708" s="145"/>
      <c r="AL708" s="145"/>
      <c r="AM708" s="145"/>
      <c r="AN708" s="145"/>
      <c r="AO708" s="145"/>
      <c r="AP708" s="145"/>
      <c r="AQ708" s="145"/>
      <c r="AR708" s="145"/>
      <c r="AS708" s="145"/>
      <c r="AT708" s="145"/>
      <c r="AU708" s="145"/>
      <c r="AV708" s="145"/>
      <c r="AW708" s="145"/>
      <c r="AX708" s="145"/>
      <c r="AY708" s="145"/>
      <c r="AZ708" s="145"/>
      <c r="BA708" s="145"/>
      <c r="BB708" s="145"/>
      <c r="BC708" s="145"/>
      <c r="BD708" s="145"/>
      <c r="BE708" s="145"/>
      <c r="BF708" s="145"/>
      <c r="BG708" s="145"/>
      <c r="BH708" s="145"/>
      <c r="BI708" s="145"/>
      <c r="BJ708" s="145"/>
      <c r="BK708" s="145"/>
      <c r="BL708" s="145"/>
      <c r="BM708" s="145"/>
      <c r="BN708" s="145"/>
      <c r="BO708" s="145"/>
      <c r="BP708" s="145"/>
      <c r="BQ708" s="145"/>
      <c r="BR708" s="145"/>
      <c r="BS708" s="145"/>
      <c r="BT708" s="145"/>
      <c r="BU708" s="145"/>
      <c r="BV708" s="145"/>
      <c r="BW708" s="145"/>
      <c r="BX708" s="145"/>
      <c r="BY708" s="145"/>
      <c r="BZ708" s="145"/>
      <c r="CA708" s="145"/>
      <c r="CB708" s="145"/>
      <c r="CC708" s="145"/>
      <c r="CD708" s="145"/>
      <c r="CE708" s="145"/>
      <c r="CF708" s="145"/>
    </row>
    <row r="709" spans="2:84" ht="12.95" customHeight="1">
      <c r="B709" s="145"/>
      <c r="C709" s="145"/>
      <c r="D709" s="145"/>
      <c r="E709" s="146"/>
      <c r="F709" s="146"/>
      <c r="G709" s="145"/>
      <c r="H709" s="145"/>
      <c r="I709" s="145"/>
      <c r="J709" s="145"/>
      <c r="K709" s="145"/>
      <c r="L709" s="145"/>
      <c r="M709" s="145"/>
      <c r="N709" s="145"/>
      <c r="O709" s="145"/>
      <c r="P709" s="145"/>
      <c r="Q709" s="145"/>
      <c r="R709" s="145"/>
      <c r="S709" s="145"/>
      <c r="T709" s="145"/>
      <c r="U709" s="145"/>
      <c r="V709" s="145"/>
      <c r="W709" s="145"/>
      <c r="X709" s="145"/>
      <c r="Y709" s="145"/>
      <c r="Z709" s="145"/>
      <c r="AA709" s="145"/>
      <c r="AB709" s="145"/>
      <c r="AC709" s="145"/>
      <c r="AD709" s="145"/>
      <c r="AE709" s="145"/>
      <c r="AF709" s="145"/>
      <c r="AG709" s="145"/>
      <c r="AH709" s="145"/>
      <c r="AI709" s="145"/>
      <c r="AJ709" s="145"/>
      <c r="AK709" s="145"/>
      <c r="AL709" s="145"/>
      <c r="AM709" s="145"/>
      <c r="AN709" s="145"/>
      <c r="AO709" s="145"/>
      <c r="AP709" s="145"/>
      <c r="AQ709" s="145"/>
      <c r="AR709" s="145"/>
      <c r="AS709" s="145"/>
      <c r="AT709" s="145"/>
      <c r="AU709" s="145"/>
      <c r="AV709" s="145"/>
      <c r="AW709" s="145"/>
      <c r="AX709" s="145"/>
      <c r="AY709" s="145"/>
      <c r="AZ709" s="145"/>
      <c r="BA709" s="145"/>
      <c r="BB709" s="145"/>
      <c r="BC709" s="145"/>
      <c r="BD709" s="145"/>
      <c r="BE709" s="145"/>
      <c r="BF709" s="145"/>
      <c r="BG709" s="145"/>
      <c r="BH709" s="145"/>
      <c r="BI709" s="145"/>
      <c r="BJ709" s="145"/>
      <c r="BK709" s="145"/>
      <c r="BL709" s="145"/>
      <c r="BM709" s="145"/>
      <c r="BN709" s="145"/>
      <c r="BO709" s="145"/>
      <c r="BP709" s="145"/>
      <c r="BQ709" s="145"/>
      <c r="BR709" s="145"/>
      <c r="BS709" s="145"/>
      <c r="BT709" s="145"/>
      <c r="BU709" s="145"/>
      <c r="BV709" s="145"/>
      <c r="BW709" s="145"/>
      <c r="BX709" s="145"/>
      <c r="BY709" s="145"/>
      <c r="BZ709" s="145"/>
      <c r="CA709" s="145"/>
      <c r="CB709" s="145"/>
      <c r="CC709" s="145"/>
      <c r="CD709" s="145"/>
      <c r="CE709" s="145"/>
      <c r="CF709" s="145"/>
    </row>
    <row r="710" spans="2:84" ht="12.95" customHeight="1">
      <c r="B710" s="145"/>
      <c r="C710" s="145"/>
      <c r="D710" s="145"/>
      <c r="E710" s="146"/>
      <c r="F710" s="146"/>
      <c r="G710" s="145"/>
      <c r="H710" s="145"/>
      <c r="I710" s="145"/>
      <c r="J710" s="145"/>
      <c r="K710" s="145"/>
      <c r="L710" s="145"/>
      <c r="M710" s="145"/>
      <c r="N710" s="145"/>
      <c r="O710" s="145"/>
      <c r="P710" s="145"/>
      <c r="Q710" s="145"/>
      <c r="R710" s="145"/>
      <c r="S710" s="145"/>
      <c r="T710" s="145"/>
      <c r="U710" s="145"/>
      <c r="V710" s="145"/>
      <c r="W710" s="145"/>
      <c r="X710" s="145"/>
      <c r="Y710" s="145"/>
      <c r="Z710" s="145"/>
      <c r="AA710" s="145"/>
      <c r="AB710" s="145"/>
      <c r="AC710" s="145"/>
      <c r="AD710" s="145"/>
      <c r="AE710" s="145"/>
      <c r="AF710" s="145"/>
      <c r="AG710" s="145"/>
      <c r="AH710" s="145"/>
      <c r="AI710" s="145"/>
      <c r="AJ710" s="145"/>
      <c r="AK710" s="145"/>
      <c r="AL710" s="145"/>
      <c r="AM710" s="145"/>
      <c r="AN710" s="145"/>
      <c r="AO710" s="145"/>
      <c r="AP710" s="145"/>
      <c r="AQ710" s="145"/>
      <c r="AR710" s="145"/>
      <c r="AS710" s="145"/>
      <c r="AT710" s="145"/>
      <c r="AU710" s="145"/>
      <c r="AV710" s="145"/>
      <c r="AW710" s="145"/>
      <c r="AX710" s="145"/>
      <c r="AY710" s="145"/>
      <c r="AZ710" s="145"/>
      <c r="BA710" s="145"/>
      <c r="BB710" s="145"/>
      <c r="BC710" s="145"/>
      <c r="BD710" s="145"/>
      <c r="BE710" s="145"/>
      <c r="BF710" s="145"/>
      <c r="BG710" s="145"/>
      <c r="BH710" s="145"/>
      <c r="BI710" s="145"/>
      <c r="BJ710" s="145"/>
      <c r="BK710" s="145"/>
      <c r="BL710" s="145"/>
      <c r="BM710" s="145"/>
      <c r="BN710" s="145"/>
      <c r="BO710" s="145"/>
      <c r="BP710" s="145"/>
      <c r="BQ710" s="145"/>
      <c r="BR710" s="145"/>
      <c r="BS710" s="145"/>
      <c r="BT710" s="145"/>
      <c r="BU710" s="145"/>
      <c r="BV710" s="145"/>
      <c r="BW710" s="145"/>
      <c r="BX710" s="145"/>
      <c r="BY710" s="145"/>
      <c r="BZ710" s="145"/>
      <c r="CA710" s="145"/>
      <c r="CB710" s="145"/>
      <c r="CC710" s="145"/>
      <c r="CD710" s="145"/>
      <c r="CE710" s="145"/>
      <c r="CF710" s="145"/>
    </row>
    <row r="711" spans="2:84" ht="12.95" customHeight="1">
      <c r="B711" s="145"/>
      <c r="C711" s="145"/>
      <c r="D711" s="145"/>
      <c r="E711" s="146"/>
      <c r="F711" s="146"/>
      <c r="G711" s="145"/>
      <c r="H711" s="145"/>
      <c r="I711" s="145"/>
      <c r="J711" s="145"/>
      <c r="K711" s="145"/>
      <c r="L711" s="145"/>
      <c r="M711" s="145"/>
      <c r="N711" s="145"/>
      <c r="O711" s="145"/>
      <c r="P711" s="145"/>
      <c r="Q711" s="145"/>
      <c r="R711" s="145"/>
      <c r="S711" s="145"/>
      <c r="T711" s="145"/>
      <c r="U711" s="145"/>
      <c r="V711" s="145"/>
      <c r="W711" s="145"/>
      <c r="X711" s="145"/>
      <c r="Y711" s="145"/>
      <c r="Z711" s="145"/>
      <c r="AA711" s="145"/>
      <c r="AB711" s="145"/>
      <c r="AC711" s="145"/>
      <c r="AD711" s="145"/>
      <c r="AE711" s="145"/>
      <c r="AF711" s="145"/>
      <c r="AG711" s="145"/>
      <c r="AH711" s="145"/>
      <c r="AI711" s="145"/>
      <c r="AJ711" s="145"/>
      <c r="AK711" s="145"/>
      <c r="AL711" s="145"/>
      <c r="AM711" s="145"/>
      <c r="AN711" s="145"/>
      <c r="AO711" s="145"/>
      <c r="AP711" s="145"/>
      <c r="AQ711" s="145"/>
      <c r="AR711" s="145"/>
      <c r="AS711" s="145"/>
      <c r="AT711" s="145"/>
      <c r="AU711" s="145"/>
      <c r="AV711" s="145"/>
      <c r="AW711" s="145"/>
      <c r="AX711" s="145"/>
      <c r="AY711" s="145"/>
      <c r="AZ711" s="145"/>
      <c r="BA711" s="145"/>
      <c r="BB711" s="145"/>
      <c r="BC711" s="145"/>
      <c r="BD711" s="145"/>
      <c r="BE711" s="145"/>
      <c r="BF711" s="145"/>
      <c r="BG711" s="145"/>
      <c r="BH711" s="145"/>
      <c r="BI711" s="145"/>
      <c r="BJ711" s="145"/>
      <c r="BK711" s="145"/>
      <c r="BL711" s="145"/>
      <c r="BM711" s="145"/>
      <c r="BN711" s="145"/>
      <c r="BO711" s="145"/>
      <c r="BP711" s="145"/>
      <c r="BQ711" s="145"/>
      <c r="BR711" s="145"/>
      <c r="BS711" s="145"/>
      <c r="BT711" s="145"/>
      <c r="BU711" s="145"/>
      <c r="BV711" s="145"/>
      <c r="BW711" s="145"/>
      <c r="BX711" s="145"/>
      <c r="BY711" s="145"/>
      <c r="BZ711" s="145"/>
      <c r="CA711" s="145"/>
      <c r="CB711" s="145"/>
      <c r="CC711" s="145"/>
      <c r="CD711" s="145"/>
      <c r="CE711" s="145"/>
      <c r="CF711" s="145"/>
    </row>
    <row r="712" spans="2:84" ht="12.95" customHeight="1">
      <c r="B712" s="145"/>
      <c r="C712" s="145"/>
      <c r="D712" s="145"/>
      <c r="E712" s="146"/>
      <c r="F712" s="146"/>
      <c r="G712" s="145"/>
      <c r="H712" s="145"/>
      <c r="I712" s="145"/>
      <c r="J712" s="145"/>
      <c r="K712" s="145"/>
      <c r="L712" s="145"/>
      <c r="M712" s="145"/>
      <c r="N712" s="145"/>
      <c r="O712" s="145"/>
      <c r="P712" s="145"/>
      <c r="Q712" s="145"/>
      <c r="R712" s="145"/>
      <c r="S712" s="145"/>
      <c r="T712" s="145"/>
      <c r="U712" s="145"/>
      <c r="V712" s="145"/>
      <c r="W712" s="145"/>
      <c r="X712" s="145"/>
      <c r="Y712" s="145"/>
      <c r="Z712" s="145"/>
      <c r="AA712" s="145"/>
      <c r="AB712" s="145"/>
      <c r="AC712" s="145"/>
      <c r="AD712" s="145"/>
      <c r="AE712" s="145"/>
      <c r="AF712" s="145"/>
      <c r="AG712" s="145"/>
      <c r="AH712" s="145"/>
      <c r="AI712" s="145"/>
      <c r="AJ712" s="145"/>
      <c r="AK712" s="145"/>
      <c r="AL712" s="145"/>
      <c r="AM712" s="145"/>
      <c r="AN712" s="145"/>
      <c r="AO712" s="145"/>
      <c r="AP712" s="145"/>
      <c r="AQ712" s="145"/>
      <c r="AR712" s="145"/>
      <c r="AS712" s="145"/>
      <c r="AT712" s="145"/>
      <c r="AU712" s="145"/>
      <c r="AV712" s="145"/>
      <c r="AW712" s="145"/>
      <c r="AX712" s="145"/>
      <c r="AY712" s="145"/>
      <c r="AZ712" s="145"/>
      <c r="BA712" s="145"/>
      <c r="BB712" s="145"/>
      <c r="BC712" s="145"/>
      <c r="BD712" s="145"/>
      <c r="BE712" s="145"/>
      <c r="BF712" s="145"/>
      <c r="BG712" s="145"/>
      <c r="BH712" s="145"/>
      <c r="BI712" s="145"/>
      <c r="BJ712" s="145"/>
      <c r="BK712" s="145"/>
      <c r="BL712" s="145"/>
      <c r="BM712" s="145"/>
      <c r="BN712" s="145"/>
      <c r="BO712" s="145"/>
      <c r="BP712" s="145"/>
      <c r="BQ712" s="145"/>
      <c r="BR712" s="145"/>
      <c r="BS712" s="145"/>
      <c r="BT712" s="145"/>
      <c r="BU712" s="145"/>
      <c r="BV712" s="145"/>
      <c r="BW712" s="145"/>
      <c r="BX712" s="145"/>
      <c r="BY712" s="145"/>
      <c r="BZ712" s="145"/>
      <c r="CA712" s="145"/>
      <c r="CB712" s="145"/>
      <c r="CC712" s="145"/>
      <c r="CD712" s="145"/>
      <c r="CE712" s="145"/>
      <c r="CF712" s="145"/>
    </row>
    <row r="713" spans="2:84" ht="12.95" customHeight="1">
      <c r="B713" s="145"/>
      <c r="C713" s="145"/>
      <c r="D713" s="145"/>
      <c r="E713" s="146"/>
      <c r="F713" s="146"/>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5"/>
      <c r="AD713" s="145"/>
      <c r="AE713" s="145"/>
      <c r="AF713" s="145"/>
      <c r="AG713" s="145"/>
      <c r="AH713" s="145"/>
      <c r="AI713" s="145"/>
      <c r="AJ713" s="145"/>
      <c r="AK713" s="145"/>
      <c r="AL713" s="145"/>
      <c r="AM713" s="145"/>
      <c r="AN713" s="145"/>
      <c r="AO713" s="145"/>
      <c r="AP713" s="145"/>
      <c r="AQ713" s="145"/>
      <c r="AR713" s="145"/>
      <c r="AS713" s="145"/>
      <c r="AT713" s="145"/>
      <c r="AU713" s="145"/>
      <c r="AV713" s="145"/>
      <c r="AW713" s="145"/>
      <c r="AX713" s="145"/>
      <c r="AY713" s="145"/>
      <c r="AZ713" s="145"/>
      <c r="BA713" s="145"/>
      <c r="BB713" s="145"/>
      <c r="BC713" s="145"/>
      <c r="BD713" s="145"/>
      <c r="BE713" s="145"/>
      <c r="BF713" s="145"/>
      <c r="BG713" s="145"/>
      <c r="BH713" s="145"/>
      <c r="BI713" s="145"/>
      <c r="BJ713" s="145"/>
      <c r="BK713" s="145"/>
      <c r="BL713" s="145"/>
      <c r="BM713" s="145"/>
      <c r="BN713" s="145"/>
      <c r="BO713" s="145"/>
      <c r="BP713" s="145"/>
      <c r="BQ713" s="145"/>
      <c r="BR713" s="145"/>
      <c r="BS713" s="145"/>
      <c r="BT713" s="145"/>
      <c r="BU713" s="145"/>
      <c r="BV713" s="145"/>
      <c r="BW713" s="145"/>
      <c r="BX713" s="145"/>
      <c r="BY713" s="145"/>
      <c r="BZ713" s="145"/>
      <c r="CA713" s="145"/>
      <c r="CB713" s="145"/>
      <c r="CC713" s="145"/>
      <c r="CD713" s="145"/>
      <c r="CE713" s="145"/>
      <c r="CF713" s="145"/>
    </row>
    <row r="714" spans="2:84" ht="12.95" customHeight="1">
      <c r="B714" s="145"/>
      <c r="C714" s="145"/>
      <c r="D714" s="145"/>
      <c r="E714" s="146"/>
      <c r="F714" s="146"/>
      <c r="G714" s="145"/>
      <c r="H714" s="145"/>
      <c r="I714" s="145"/>
      <c r="J714" s="145"/>
      <c r="K714" s="145"/>
      <c r="L714" s="145"/>
      <c r="M714" s="145"/>
      <c r="N714" s="145"/>
      <c r="O714" s="145"/>
      <c r="P714" s="145"/>
      <c r="Q714" s="145"/>
      <c r="R714" s="145"/>
      <c r="S714" s="145"/>
      <c r="T714" s="145"/>
      <c r="U714" s="145"/>
      <c r="V714" s="145"/>
      <c r="W714" s="145"/>
      <c r="X714" s="145"/>
      <c r="Y714" s="145"/>
      <c r="Z714" s="145"/>
      <c r="AA714" s="145"/>
      <c r="AB714" s="145"/>
      <c r="AC714" s="145"/>
      <c r="AD714" s="145"/>
      <c r="AE714" s="145"/>
      <c r="AF714" s="145"/>
      <c r="AG714" s="145"/>
      <c r="AH714" s="145"/>
      <c r="AI714" s="145"/>
      <c r="AJ714" s="145"/>
      <c r="AK714" s="145"/>
      <c r="AL714" s="145"/>
      <c r="AM714" s="145"/>
      <c r="AN714" s="145"/>
      <c r="AO714" s="145"/>
      <c r="AP714" s="145"/>
      <c r="AQ714" s="145"/>
      <c r="AR714" s="145"/>
      <c r="AS714" s="145"/>
      <c r="AT714" s="145"/>
      <c r="AU714" s="145"/>
      <c r="AV714" s="145"/>
      <c r="AW714" s="145"/>
      <c r="AX714" s="145"/>
      <c r="AY714" s="145"/>
      <c r="AZ714" s="145"/>
      <c r="BA714" s="145"/>
      <c r="BB714" s="145"/>
      <c r="BC714" s="145"/>
      <c r="BD714" s="145"/>
      <c r="BE714" s="145"/>
      <c r="BF714" s="145"/>
      <c r="BG714" s="145"/>
      <c r="BH714" s="145"/>
      <c r="BI714" s="145"/>
      <c r="BJ714" s="145"/>
      <c r="BK714" s="145"/>
      <c r="BL714" s="145"/>
      <c r="BM714" s="145"/>
      <c r="BN714" s="145"/>
      <c r="BO714" s="145"/>
      <c r="BP714" s="145"/>
      <c r="BQ714" s="145"/>
      <c r="BR714" s="145"/>
      <c r="BS714" s="145"/>
      <c r="BT714" s="145"/>
      <c r="BU714" s="145"/>
      <c r="BV714" s="145"/>
      <c r="BW714" s="145"/>
      <c r="BX714" s="145"/>
      <c r="BY714" s="145"/>
      <c r="BZ714" s="145"/>
      <c r="CA714" s="145"/>
      <c r="CB714" s="145"/>
      <c r="CC714" s="145"/>
      <c r="CD714" s="145"/>
      <c r="CE714" s="145"/>
      <c r="CF714" s="145"/>
    </row>
    <row r="715" spans="2:84" ht="12.95" customHeight="1">
      <c r="B715" s="145"/>
      <c r="C715" s="145"/>
      <c r="D715" s="145"/>
      <c r="E715" s="146"/>
      <c r="F715" s="146"/>
      <c r="G715" s="145"/>
      <c r="H715" s="145"/>
      <c r="I715" s="145"/>
      <c r="J715" s="145"/>
      <c r="K715" s="145"/>
      <c r="L715" s="145"/>
      <c r="M715" s="145"/>
      <c r="N715" s="145"/>
      <c r="O715" s="145"/>
      <c r="P715" s="145"/>
      <c r="Q715" s="145"/>
      <c r="R715" s="145"/>
      <c r="S715" s="145"/>
      <c r="T715" s="145"/>
      <c r="U715" s="145"/>
      <c r="V715" s="145"/>
      <c r="W715" s="145"/>
      <c r="X715" s="145"/>
      <c r="Y715" s="145"/>
      <c r="Z715" s="145"/>
      <c r="AA715" s="145"/>
      <c r="AB715" s="145"/>
      <c r="AC715" s="145"/>
      <c r="AD715" s="145"/>
      <c r="AE715" s="145"/>
      <c r="AF715" s="145"/>
      <c r="AG715" s="145"/>
      <c r="AH715" s="145"/>
      <c r="AI715" s="145"/>
      <c r="AJ715" s="145"/>
      <c r="AK715" s="145"/>
      <c r="AL715" s="145"/>
      <c r="AM715" s="145"/>
      <c r="AN715" s="145"/>
      <c r="AO715" s="145"/>
      <c r="AP715" s="145"/>
      <c r="AQ715" s="145"/>
      <c r="AR715" s="145"/>
      <c r="AS715" s="145"/>
      <c r="AT715" s="145"/>
      <c r="AU715" s="145"/>
      <c r="AV715" s="145"/>
      <c r="AW715" s="145"/>
      <c r="AX715" s="145"/>
      <c r="AY715" s="145"/>
      <c r="AZ715" s="145"/>
      <c r="BA715" s="145"/>
      <c r="BB715" s="145"/>
      <c r="BC715" s="145"/>
      <c r="BD715" s="145"/>
      <c r="BE715" s="145"/>
      <c r="BF715" s="145"/>
      <c r="BG715" s="145"/>
      <c r="BH715" s="145"/>
      <c r="BI715" s="145"/>
      <c r="BJ715" s="145"/>
      <c r="BK715" s="145"/>
      <c r="BL715" s="145"/>
      <c r="BM715" s="145"/>
      <c r="BN715" s="145"/>
      <c r="BO715" s="145"/>
      <c r="BP715" s="145"/>
      <c r="BQ715" s="145"/>
      <c r="BR715" s="145"/>
      <c r="BS715" s="145"/>
      <c r="BT715" s="145"/>
      <c r="BU715" s="145"/>
      <c r="BV715" s="145"/>
      <c r="BW715" s="145"/>
      <c r="BX715" s="145"/>
      <c r="BY715" s="145"/>
      <c r="BZ715" s="145"/>
      <c r="CA715" s="145"/>
      <c r="CB715" s="145"/>
      <c r="CC715" s="145"/>
      <c r="CD715" s="145"/>
      <c r="CE715" s="145"/>
      <c r="CF715" s="145"/>
    </row>
    <row r="716" spans="2:84" ht="12.95" customHeight="1">
      <c r="B716" s="145"/>
      <c r="C716" s="145"/>
      <c r="D716" s="145"/>
      <c r="E716" s="146"/>
      <c r="F716" s="146"/>
      <c r="G716" s="145"/>
      <c r="H716" s="145"/>
      <c r="I716" s="145"/>
      <c r="J716" s="145"/>
      <c r="K716" s="145"/>
      <c r="L716" s="145"/>
      <c r="M716" s="145"/>
      <c r="N716" s="145"/>
      <c r="O716" s="145"/>
      <c r="P716" s="145"/>
      <c r="Q716" s="145"/>
      <c r="R716" s="145"/>
      <c r="S716" s="145"/>
      <c r="T716" s="145"/>
      <c r="U716" s="145"/>
      <c r="V716" s="145"/>
      <c r="W716" s="145"/>
      <c r="X716" s="145"/>
      <c r="Y716" s="145"/>
      <c r="Z716" s="145"/>
      <c r="AA716" s="145"/>
      <c r="AB716" s="145"/>
      <c r="AC716" s="145"/>
      <c r="AD716" s="145"/>
      <c r="AE716" s="145"/>
      <c r="AF716" s="145"/>
      <c r="AG716" s="145"/>
      <c r="AH716" s="145"/>
      <c r="AI716" s="145"/>
      <c r="AJ716" s="145"/>
      <c r="AK716" s="145"/>
      <c r="AL716" s="145"/>
      <c r="AM716" s="145"/>
      <c r="AN716" s="145"/>
      <c r="AO716" s="145"/>
      <c r="AP716" s="145"/>
      <c r="AQ716" s="145"/>
      <c r="AR716" s="145"/>
      <c r="AS716" s="145"/>
      <c r="AT716" s="145"/>
      <c r="AU716" s="145"/>
      <c r="AV716" s="145"/>
      <c r="AW716" s="145"/>
      <c r="AX716" s="145"/>
      <c r="AY716" s="145"/>
      <c r="AZ716" s="145"/>
      <c r="BA716" s="145"/>
      <c r="BB716" s="145"/>
      <c r="BC716" s="145"/>
      <c r="BD716" s="145"/>
      <c r="BE716" s="145"/>
      <c r="BF716" s="145"/>
      <c r="BG716" s="145"/>
      <c r="BH716" s="145"/>
      <c r="BI716" s="145"/>
      <c r="BJ716" s="145"/>
      <c r="BK716" s="145"/>
      <c r="BL716" s="145"/>
      <c r="BM716" s="145"/>
      <c r="BN716" s="145"/>
      <c r="BO716" s="145"/>
      <c r="BP716" s="145"/>
      <c r="BQ716" s="145"/>
      <c r="BR716" s="145"/>
      <c r="BS716" s="145"/>
      <c r="BT716" s="145"/>
      <c r="BU716" s="145"/>
      <c r="BV716" s="145"/>
      <c r="BW716" s="145"/>
      <c r="BX716" s="145"/>
      <c r="BY716" s="145"/>
      <c r="BZ716" s="145"/>
      <c r="CA716" s="145"/>
      <c r="CB716" s="145"/>
      <c r="CC716" s="145"/>
      <c r="CD716" s="145"/>
      <c r="CE716" s="145"/>
      <c r="CF716" s="145"/>
    </row>
    <row r="717" spans="2:84" ht="12.95" customHeight="1">
      <c r="B717" s="145"/>
      <c r="C717" s="145"/>
      <c r="D717" s="145"/>
      <c r="E717" s="146"/>
      <c r="F717" s="146"/>
      <c r="G717" s="145"/>
      <c r="H717" s="145"/>
      <c r="I717" s="145"/>
      <c r="J717" s="145"/>
      <c r="K717" s="145"/>
      <c r="L717" s="145"/>
      <c r="M717" s="145"/>
      <c r="N717" s="145"/>
      <c r="O717" s="145"/>
      <c r="P717" s="145"/>
      <c r="Q717" s="145"/>
      <c r="R717" s="145"/>
      <c r="S717" s="145"/>
      <c r="T717" s="145"/>
      <c r="U717" s="145"/>
      <c r="V717" s="145"/>
      <c r="W717" s="145"/>
      <c r="X717" s="145"/>
      <c r="Y717" s="145"/>
      <c r="Z717" s="145"/>
      <c r="AA717" s="145"/>
      <c r="AB717" s="145"/>
      <c r="AC717" s="145"/>
      <c r="AD717" s="145"/>
      <c r="AE717" s="145"/>
      <c r="AF717" s="145"/>
      <c r="AG717" s="145"/>
      <c r="AH717" s="145"/>
      <c r="AI717" s="145"/>
      <c r="AJ717" s="145"/>
      <c r="AK717" s="145"/>
      <c r="AL717" s="145"/>
      <c r="AM717" s="145"/>
      <c r="AN717" s="145"/>
      <c r="AO717" s="145"/>
      <c r="AP717" s="145"/>
      <c r="AQ717" s="145"/>
      <c r="AR717" s="145"/>
      <c r="AS717" s="145"/>
      <c r="AT717" s="145"/>
      <c r="AU717" s="145"/>
      <c r="AV717" s="145"/>
      <c r="AW717" s="145"/>
      <c r="AX717" s="145"/>
      <c r="AY717" s="145"/>
      <c r="AZ717" s="145"/>
      <c r="BA717" s="145"/>
      <c r="BB717" s="145"/>
      <c r="BC717" s="145"/>
      <c r="BD717" s="145"/>
      <c r="BE717" s="145"/>
      <c r="BF717" s="145"/>
      <c r="BG717" s="145"/>
      <c r="BH717" s="145"/>
      <c r="BI717" s="145"/>
      <c r="BJ717" s="145"/>
      <c r="BK717" s="145"/>
      <c r="BL717" s="145"/>
      <c r="BM717" s="145"/>
      <c r="BN717" s="145"/>
      <c r="BO717" s="145"/>
      <c r="BP717" s="145"/>
      <c r="BQ717" s="145"/>
      <c r="BR717" s="145"/>
      <c r="BS717" s="145"/>
      <c r="BT717" s="145"/>
      <c r="BU717" s="145"/>
      <c r="BV717" s="145"/>
      <c r="BW717" s="145"/>
      <c r="BX717" s="145"/>
      <c r="BY717" s="145"/>
      <c r="BZ717" s="145"/>
      <c r="CA717" s="145"/>
      <c r="CB717" s="145"/>
      <c r="CC717" s="145"/>
      <c r="CD717" s="145"/>
      <c r="CE717" s="145"/>
      <c r="CF717" s="145"/>
    </row>
    <row r="718" spans="2:84" ht="12.95" customHeight="1">
      <c r="B718" s="145"/>
      <c r="C718" s="145"/>
      <c r="D718" s="145"/>
      <c r="E718" s="146"/>
      <c r="F718" s="146"/>
      <c r="G718" s="145"/>
      <c r="H718" s="145"/>
      <c r="I718" s="145"/>
      <c r="J718" s="145"/>
      <c r="K718" s="145"/>
      <c r="L718" s="145"/>
      <c r="M718" s="145"/>
      <c r="N718" s="145"/>
      <c r="O718" s="145"/>
      <c r="P718" s="145"/>
      <c r="Q718" s="145"/>
      <c r="R718" s="145"/>
      <c r="S718" s="145"/>
      <c r="T718" s="145"/>
      <c r="U718" s="145"/>
      <c r="V718" s="145"/>
      <c r="W718" s="145"/>
      <c r="X718" s="145"/>
      <c r="Y718" s="145"/>
      <c r="Z718" s="145"/>
      <c r="AA718" s="145"/>
      <c r="AB718" s="145"/>
      <c r="AC718" s="145"/>
      <c r="AD718" s="145"/>
      <c r="AE718" s="145"/>
      <c r="AF718" s="145"/>
      <c r="AG718" s="145"/>
      <c r="AH718" s="145"/>
      <c r="AI718" s="145"/>
      <c r="AJ718" s="145"/>
      <c r="AK718" s="145"/>
      <c r="AL718" s="145"/>
      <c r="AM718" s="145"/>
      <c r="AN718" s="145"/>
      <c r="AO718" s="145"/>
      <c r="AP718" s="145"/>
      <c r="AQ718" s="145"/>
      <c r="AR718" s="145"/>
      <c r="AS718" s="145"/>
      <c r="AT718" s="145"/>
      <c r="AU718" s="145"/>
      <c r="AV718" s="145"/>
      <c r="AW718" s="145"/>
      <c r="AX718" s="145"/>
      <c r="AY718" s="145"/>
      <c r="AZ718" s="145"/>
      <c r="BA718" s="145"/>
      <c r="BB718" s="145"/>
      <c r="BC718" s="145"/>
      <c r="BD718" s="145"/>
      <c r="BE718" s="145"/>
      <c r="BF718" s="145"/>
      <c r="BG718" s="145"/>
      <c r="BH718" s="145"/>
      <c r="BI718" s="145"/>
      <c r="BJ718" s="145"/>
      <c r="BK718" s="145"/>
      <c r="BL718" s="145"/>
      <c r="BM718" s="145"/>
      <c r="BN718" s="145"/>
      <c r="BO718" s="145"/>
      <c r="BP718" s="145"/>
      <c r="BQ718" s="145"/>
      <c r="BR718" s="145"/>
      <c r="BS718" s="145"/>
      <c r="BT718" s="145"/>
      <c r="BU718" s="145"/>
      <c r="BV718" s="145"/>
      <c r="BW718" s="145"/>
      <c r="BX718" s="145"/>
      <c r="BY718" s="145"/>
      <c r="BZ718" s="145"/>
      <c r="CA718" s="145"/>
      <c r="CB718" s="145"/>
      <c r="CC718" s="145"/>
      <c r="CD718" s="145"/>
      <c r="CE718" s="145"/>
      <c r="CF718" s="145"/>
    </row>
    <row r="719" spans="2:84" ht="12.95" customHeight="1">
      <c r="B719" s="145"/>
      <c r="C719" s="145"/>
      <c r="D719" s="145"/>
      <c r="E719" s="146"/>
      <c r="F719" s="146"/>
      <c r="G719" s="145"/>
      <c r="H719" s="145"/>
      <c r="I719" s="145"/>
      <c r="J719" s="145"/>
      <c r="K719" s="145"/>
      <c r="L719" s="145"/>
      <c r="M719" s="145"/>
      <c r="N719" s="145"/>
      <c r="O719" s="145"/>
      <c r="P719" s="145"/>
      <c r="Q719" s="145"/>
      <c r="R719" s="145"/>
      <c r="S719" s="145"/>
      <c r="T719" s="145"/>
      <c r="U719" s="145"/>
      <c r="V719" s="145"/>
      <c r="W719" s="145"/>
      <c r="X719" s="145"/>
      <c r="Y719" s="145"/>
      <c r="Z719" s="145"/>
      <c r="AA719" s="145"/>
      <c r="AB719" s="145"/>
      <c r="AC719" s="145"/>
      <c r="AD719" s="145"/>
      <c r="AE719" s="145"/>
      <c r="AF719" s="145"/>
      <c r="AG719" s="145"/>
      <c r="AH719" s="145"/>
      <c r="AI719" s="145"/>
      <c r="AJ719" s="145"/>
      <c r="AK719" s="145"/>
      <c r="AL719" s="145"/>
      <c r="AM719" s="145"/>
      <c r="AN719" s="145"/>
      <c r="AO719" s="145"/>
      <c r="AP719" s="145"/>
      <c r="AQ719" s="145"/>
      <c r="AR719" s="145"/>
      <c r="AS719" s="145"/>
      <c r="AT719" s="145"/>
      <c r="AU719" s="145"/>
      <c r="AV719" s="145"/>
      <c r="AW719" s="145"/>
      <c r="AX719" s="145"/>
      <c r="AY719" s="145"/>
      <c r="AZ719" s="145"/>
      <c r="BA719" s="145"/>
      <c r="BB719" s="145"/>
      <c r="BC719" s="145"/>
      <c r="BD719" s="145"/>
      <c r="BE719" s="145"/>
      <c r="BF719" s="145"/>
      <c r="BG719" s="145"/>
      <c r="BH719" s="145"/>
      <c r="BI719" s="145"/>
      <c r="BJ719" s="145"/>
      <c r="BK719" s="145"/>
      <c r="BL719" s="145"/>
      <c r="BM719" s="145"/>
      <c r="BN719" s="145"/>
      <c r="BO719" s="145"/>
      <c r="BP719" s="145"/>
      <c r="BQ719" s="145"/>
      <c r="BR719" s="145"/>
      <c r="BS719" s="145"/>
      <c r="BT719" s="145"/>
      <c r="BU719" s="145"/>
      <c r="BV719" s="145"/>
      <c r="BW719" s="145"/>
      <c r="BX719" s="145"/>
      <c r="BY719" s="145"/>
      <c r="BZ719" s="145"/>
      <c r="CA719" s="145"/>
      <c r="CB719" s="145"/>
      <c r="CC719" s="145"/>
      <c r="CD719" s="145"/>
      <c r="CE719" s="145"/>
      <c r="CF719" s="145"/>
    </row>
    <row r="720" spans="2:84" ht="12.95" customHeight="1">
      <c r="B720" s="145"/>
      <c r="C720" s="145"/>
      <c r="D720" s="145"/>
      <c r="E720" s="146"/>
      <c r="F720" s="146"/>
      <c r="G720" s="145"/>
      <c r="H720" s="145"/>
      <c r="I720" s="145"/>
      <c r="J720" s="145"/>
      <c r="K720" s="145"/>
      <c r="L720" s="145"/>
      <c r="M720" s="145"/>
      <c r="N720" s="145"/>
      <c r="O720" s="145"/>
      <c r="P720" s="145"/>
      <c r="Q720" s="145"/>
      <c r="R720" s="145"/>
      <c r="S720" s="145"/>
      <c r="T720" s="145"/>
      <c r="U720" s="145"/>
      <c r="V720" s="145"/>
      <c r="W720" s="145"/>
      <c r="X720" s="145"/>
      <c r="Y720" s="145"/>
      <c r="Z720" s="145"/>
      <c r="AA720" s="145"/>
      <c r="AB720" s="145"/>
      <c r="AC720" s="145"/>
      <c r="AD720" s="145"/>
      <c r="AE720" s="145"/>
      <c r="AF720" s="145"/>
      <c r="AG720" s="145"/>
      <c r="AH720" s="145"/>
      <c r="AI720" s="145"/>
      <c r="AJ720" s="145"/>
      <c r="AK720" s="145"/>
      <c r="AL720" s="145"/>
      <c r="AM720" s="145"/>
      <c r="AN720" s="145"/>
      <c r="AO720" s="145"/>
      <c r="AP720" s="145"/>
      <c r="AQ720" s="145"/>
      <c r="AR720" s="145"/>
      <c r="AS720" s="145"/>
      <c r="AT720" s="145"/>
      <c r="AU720" s="145"/>
      <c r="AV720" s="145"/>
      <c r="AW720" s="145"/>
      <c r="AX720" s="145"/>
      <c r="AY720" s="145"/>
      <c r="AZ720" s="145"/>
      <c r="BA720" s="145"/>
      <c r="BB720" s="145"/>
      <c r="BC720" s="145"/>
      <c r="BD720" s="145"/>
      <c r="BE720" s="145"/>
      <c r="BF720" s="145"/>
      <c r="BG720" s="145"/>
      <c r="BH720" s="145"/>
      <c r="BI720" s="145"/>
      <c r="BJ720" s="145"/>
      <c r="BK720" s="145"/>
      <c r="BL720" s="145"/>
      <c r="BM720" s="145"/>
      <c r="BN720" s="145"/>
      <c r="BO720" s="145"/>
      <c r="BP720" s="145"/>
      <c r="BQ720" s="145"/>
      <c r="BR720" s="145"/>
      <c r="BS720" s="145"/>
      <c r="BT720" s="145"/>
      <c r="BU720" s="145"/>
      <c r="BV720" s="145"/>
      <c r="BW720" s="145"/>
      <c r="BX720" s="145"/>
      <c r="BY720" s="145"/>
      <c r="BZ720" s="145"/>
      <c r="CA720" s="145"/>
      <c r="CB720" s="145"/>
      <c r="CC720" s="145"/>
      <c r="CD720" s="145"/>
      <c r="CE720" s="145"/>
      <c r="CF720" s="145"/>
    </row>
    <row r="721" spans="2:84" ht="12.95" customHeight="1">
      <c r="B721" s="145"/>
      <c r="C721" s="145"/>
      <c r="D721" s="145"/>
      <c r="E721" s="146"/>
      <c r="F721" s="146"/>
      <c r="G721" s="145"/>
      <c r="H721" s="145"/>
      <c r="I721" s="145"/>
      <c r="J721" s="145"/>
      <c r="K721" s="145"/>
      <c r="L721" s="145"/>
      <c r="M721" s="145"/>
      <c r="N721" s="145"/>
      <c r="O721" s="145"/>
      <c r="P721" s="145"/>
      <c r="Q721" s="145"/>
      <c r="R721" s="145"/>
      <c r="S721" s="145"/>
      <c r="T721" s="145"/>
      <c r="U721" s="145"/>
      <c r="V721" s="145"/>
      <c r="W721" s="145"/>
      <c r="X721" s="145"/>
      <c r="Y721" s="145"/>
      <c r="Z721" s="145"/>
      <c r="AA721" s="145"/>
      <c r="AB721" s="145"/>
      <c r="AC721" s="145"/>
      <c r="AD721" s="145"/>
      <c r="AE721" s="145"/>
      <c r="AF721" s="145"/>
      <c r="AG721" s="145"/>
      <c r="AH721" s="145"/>
      <c r="AI721" s="145"/>
      <c r="AJ721" s="145"/>
      <c r="AK721" s="145"/>
      <c r="AL721" s="145"/>
      <c r="AM721" s="145"/>
      <c r="AN721" s="145"/>
      <c r="AO721" s="145"/>
      <c r="AP721" s="145"/>
      <c r="AQ721" s="145"/>
      <c r="AR721" s="145"/>
      <c r="AS721" s="145"/>
      <c r="AT721" s="145"/>
      <c r="AU721" s="145"/>
      <c r="AV721" s="145"/>
      <c r="AW721" s="145"/>
      <c r="AX721" s="145"/>
      <c r="AY721" s="145"/>
      <c r="AZ721" s="145"/>
      <c r="BA721" s="145"/>
      <c r="BB721" s="145"/>
      <c r="BC721" s="145"/>
      <c r="BD721" s="145"/>
      <c r="BE721" s="145"/>
      <c r="BF721" s="145"/>
      <c r="BG721" s="145"/>
      <c r="BH721" s="145"/>
      <c r="BI721" s="145"/>
      <c r="BJ721" s="145"/>
      <c r="BK721" s="145"/>
      <c r="BL721" s="145"/>
      <c r="BM721" s="145"/>
      <c r="BN721" s="145"/>
      <c r="BO721" s="145"/>
      <c r="BP721" s="145"/>
      <c r="BQ721" s="145"/>
      <c r="BR721" s="145"/>
      <c r="BS721" s="145"/>
      <c r="BT721" s="145"/>
      <c r="BU721" s="145"/>
      <c r="BV721" s="145"/>
      <c r="BW721" s="145"/>
      <c r="BX721" s="145"/>
      <c r="BY721" s="145"/>
      <c r="BZ721" s="145"/>
      <c r="CA721" s="145"/>
      <c r="CB721" s="145"/>
      <c r="CC721" s="145"/>
      <c r="CD721" s="145"/>
      <c r="CE721" s="145"/>
      <c r="CF721" s="145"/>
    </row>
    <row r="722" spans="2:84" ht="12.95" customHeight="1">
      <c r="B722" s="145"/>
      <c r="C722" s="145"/>
      <c r="D722" s="145"/>
      <c r="E722" s="146"/>
      <c r="F722" s="146"/>
      <c r="G722" s="145"/>
      <c r="H722" s="145"/>
      <c r="I722" s="145"/>
      <c r="J722" s="145"/>
      <c r="K722" s="145"/>
      <c r="L722" s="145"/>
      <c r="M722" s="145"/>
      <c r="N722" s="145"/>
      <c r="O722" s="145"/>
      <c r="P722" s="145"/>
      <c r="Q722" s="145"/>
      <c r="R722" s="145"/>
      <c r="S722" s="145"/>
      <c r="T722" s="145"/>
      <c r="U722" s="145"/>
      <c r="V722" s="145"/>
      <c r="W722" s="145"/>
      <c r="X722" s="145"/>
      <c r="Y722" s="145"/>
      <c r="Z722" s="145"/>
      <c r="AA722" s="145"/>
      <c r="AB722" s="145"/>
      <c r="AC722" s="145"/>
      <c r="AD722" s="145"/>
      <c r="AE722" s="145"/>
      <c r="AF722" s="145"/>
      <c r="AG722" s="145"/>
      <c r="AH722" s="145"/>
      <c r="AI722" s="145"/>
      <c r="AJ722" s="145"/>
      <c r="AK722" s="145"/>
      <c r="AL722" s="145"/>
      <c r="AM722" s="145"/>
      <c r="AN722" s="145"/>
      <c r="AO722" s="145"/>
      <c r="AP722" s="145"/>
      <c r="AQ722" s="145"/>
      <c r="AR722" s="145"/>
      <c r="AS722" s="145"/>
      <c r="AT722" s="145"/>
      <c r="AU722" s="145"/>
      <c r="AV722" s="145"/>
      <c r="AW722" s="145"/>
      <c r="AX722" s="145"/>
      <c r="AY722" s="145"/>
      <c r="AZ722" s="145"/>
      <c r="BA722" s="145"/>
      <c r="BB722" s="145"/>
      <c r="BC722" s="145"/>
      <c r="BD722" s="145"/>
      <c r="BE722" s="145"/>
      <c r="BF722" s="145"/>
      <c r="BG722" s="145"/>
      <c r="BH722" s="145"/>
      <c r="BI722" s="145"/>
      <c r="BJ722" s="145"/>
      <c r="BK722" s="145"/>
      <c r="BL722" s="145"/>
      <c r="BM722" s="145"/>
      <c r="BN722" s="145"/>
      <c r="BO722" s="145"/>
      <c r="BP722" s="145"/>
      <c r="BQ722" s="145"/>
      <c r="BR722" s="145"/>
      <c r="BS722" s="145"/>
      <c r="BT722" s="145"/>
      <c r="BU722" s="145"/>
      <c r="BV722" s="145"/>
      <c r="BW722" s="145"/>
      <c r="BX722" s="145"/>
      <c r="BY722" s="145"/>
      <c r="BZ722" s="145"/>
      <c r="CA722" s="145"/>
      <c r="CB722" s="145"/>
      <c r="CC722" s="145"/>
      <c r="CD722" s="145"/>
      <c r="CE722" s="145"/>
      <c r="CF722" s="145"/>
    </row>
    <row r="723" spans="2:84" ht="12.95" customHeight="1">
      <c r="B723" s="145"/>
      <c r="C723" s="145"/>
      <c r="D723" s="145"/>
      <c r="E723" s="146"/>
      <c r="F723" s="146"/>
      <c r="G723" s="145"/>
      <c r="H723" s="145"/>
      <c r="I723" s="145"/>
      <c r="J723" s="145"/>
      <c r="K723" s="145"/>
      <c r="L723" s="145"/>
      <c r="M723" s="145"/>
      <c r="N723" s="145"/>
      <c r="O723" s="145"/>
      <c r="P723" s="145"/>
      <c r="Q723" s="145"/>
      <c r="R723" s="145"/>
      <c r="S723" s="145"/>
      <c r="T723" s="145"/>
      <c r="U723" s="145"/>
      <c r="V723" s="145"/>
      <c r="W723" s="145"/>
      <c r="X723" s="145"/>
      <c r="Y723" s="145"/>
      <c r="Z723" s="145"/>
      <c r="AA723" s="145"/>
      <c r="AB723" s="145"/>
      <c r="AC723" s="145"/>
      <c r="AD723" s="145"/>
      <c r="AE723" s="145"/>
      <c r="AF723" s="145"/>
      <c r="AG723" s="145"/>
      <c r="AH723" s="145"/>
      <c r="AI723" s="145"/>
      <c r="AJ723" s="145"/>
      <c r="AK723" s="145"/>
      <c r="AL723" s="145"/>
      <c r="AM723" s="145"/>
      <c r="AN723" s="145"/>
      <c r="AO723" s="145"/>
      <c r="AP723" s="145"/>
      <c r="AQ723" s="145"/>
      <c r="AR723" s="145"/>
      <c r="AS723" s="145"/>
      <c r="AT723" s="145"/>
      <c r="AU723" s="145"/>
      <c r="AV723" s="145"/>
      <c r="AW723" s="145"/>
      <c r="AX723" s="145"/>
      <c r="AY723" s="145"/>
      <c r="AZ723" s="145"/>
      <c r="BA723" s="145"/>
      <c r="BB723" s="145"/>
      <c r="BC723" s="145"/>
      <c r="BD723" s="145"/>
      <c r="BE723" s="145"/>
      <c r="BF723" s="145"/>
      <c r="BG723" s="145"/>
      <c r="BH723" s="145"/>
      <c r="BI723" s="145"/>
      <c r="BJ723" s="145"/>
      <c r="BK723" s="145"/>
      <c r="BL723" s="145"/>
      <c r="BM723" s="145"/>
      <c r="BN723" s="145"/>
      <c r="BO723" s="145"/>
      <c r="BP723" s="145"/>
      <c r="BQ723" s="145"/>
      <c r="BR723" s="145"/>
      <c r="BS723" s="145"/>
      <c r="BT723" s="145"/>
      <c r="BU723" s="145"/>
      <c r="BV723" s="145"/>
      <c r="BW723" s="145"/>
      <c r="BX723" s="145"/>
      <c r="BY723" s="145"/>
      <c r="BZ723" s="145"/>
      <c r="CA723" s="145"/>
      <c r="CB723" s="145"/>
      <c r="CC723" s="145"/>
      <c r="CD723" s="145"/>
      <c r="CE723" s="145"/>
      <c r="CF723" s="145"/>
    </row>
    <row r="724" spans="2:84" ht="12.95" customHeight="1">
      <c r="B724" s="145"/>
      <c r="C724" s="145"/>
      <c r="D724" s="145"/>
      <c r="E724" s="146"/>
      <c r="F724" s="146"/>
      <c r="G724" s="145"/>
      <c r="H724" s="145"/>
      <c r="I724" s="145"/>
      <c r="J724" s="145"/>
      <c r="K724" s="145"/>
      <c r="L724" s="145"/>
      <c r="M724" s="145"/>
      <c r="N724" s="145"/>
      <c r="O724" s="145"/>
      <c r="P724" s="145"/>
      <c r="Q724" s="145"/>
      <c r="R724" s="145"/>
      <c r="S724" s="145"/>
      <c r="T724" s="145"/>
      <c r="U724" s="145"/>
      <c r="V724" s="145"/>
      <c r="W724" s="145"/>
      <c r="X724" s="145"/>
      <c r="Y724" s="145"/>
      <c r="Z724" s="145"/>
      <c r="AA724" s="145"/>
      <c r="AB724" s="145"/>
      <c r="AC724" s="145"/>
      <c r="AD724" s="145"/>
      <c r="AE724" s="145"/>
      <c r="AF724" s="145"/>
      <c r="AG724" s="145"/>
      <c r="AH724" s="145"/>
      <c r="AI724" s="145"/>
      <c r="AJ724" s="145"/>
      <c r="AK724" s="145"/>
      <c r="AL724" s="145"/>
      <c r="AM724" s="145"/>
      <c r="AN724" s="145"/>
      <c r="AO724" s="145"/>
      <c r="AP724" s="145"/>
      <c r="AQ724" s="145"/>
      <c r="AR724" s="145"/>
      <c r="AS724" s="145"/>
      <c r="AT724" s="145"/>
      <c r="AU724" s="145"/>
      <c r="AV724" s="145"/>
      <c r="AW724" s="145"/>
      <c r="AX724" s="145"/>
      <c r="AY724" s="145"/>
      <c r="AZ724" s="145"/>
      <c r="BA724" s="145"/>
      <c r="BB724" s="145"/>
      <c r="BC724" s="145"/>
      <c r="BD724" s="145"/>
      <c r="BE724" s="145"/>
      <c r="BF724" s="145"/>
      <c r="BG724" s="145"/>
      <c r="BH724" s="145"/>
      <c r="BI724" s="145"/>
      <c r="BJ724" s="145"/>
      <c r="BK724" s="145"/>
      <c r="BL724" s="145"/>
      <c r="BM724" s="145"/>
      <c r="BN724" s="145"/>
      <c r="BO724" s="145"/>
      <c r="BP724" s="145"/>
      <c r="BQ724" s="145"/>
      <c r="BR724" s="145"/>
      <c r="BS724" s="145"/>
      <c r="BT724" s="145"/>
      <c r="BU724" s="145"/>
      <c r="BV724" s="145"/>
      <c r="BW724" s="145"/>
      <c r="BX724" s="145"/>
      <c r="BY724" s="145"/>
      <c r="BZ724" s="145"/>
      <c r="CA724" s="145"/>
      <c r="CB724" s="145"/>
      <c r="CC724" s="145"/>
      <c r="CD724" s="145"/>
      <c r="CE724" s="145"/>
      <c r="CF724" s="145"/>
    </row>
    <row r="725" spans="2:84" ht="12.95" customHeight="1">
      <c r="B725" s="145"/>
      <c r="C725" s="145"/>
      <c r="D725" s="145"/>
      <c r="E725" s="146"/>
      <c r="F725" s="146"/>
      <c r="G725" s="145"/>
      <c r="H725" s="145"/>
      <c r="I725" s="145"/>
      <c r="J725" s="145"/>
      <c r="K725" s="145"/>
      <c r="L725" s="145"/>
      <c r="M725" s="145"/>
      <c r="N725" s="145"/>
      <c r="O725" s="145"/>
      <c r="P725" s="145"/>
      <c r="Q725" s="145"/>
      <c r="R725" s="145"/>
      <c r="S725" s="145"/>
      <c r="T725" s="145"/>
      <c r="U725" s="145"/>
      <c r="V725" s="145"/>
      <c r="W725" s="145"/>
      <c r="X725" s="145"/>
      <c r="Y725" s="145"/>
      <c r="Z725" s="145"/>
      <c r="AA725" s="145"/>
      <c r="AB725" s="145"/>
      <c r="AC725" s="145"/>
      <c r="AD725" s="145"/>
      <c r="AE725" s="145"/>
      <c r="AF725" s="145"/>
      <c r="AG725" s="145"/>
      <c r="AH725" s="145"/>
      <c r="AI725" s="145"/>
      <c r="AJ725" s="145"/>
      <c r="AK725" s="145"/>
      <c r="AL725" s="145"/>
      <c r="AM725" s="145"/>
      <c r="AN725" s="145"/>
      <c r="AO725" s="145"/>
      <c r="AP725" s="145"/>
      <c r="AQ725" s="145"/>
      <c r="AR725" s="145"/>
      <c r="AS725" s="145"/>
      <c r="AT725" s="145"/>
      <c r="AU725" s="145"/>
      <c r="AV725" s="145"/>
      <c r="AW725" s="145"/>
      <c r="AX725" s="145"/>
      <c r="AY725" s="145"/>
      <c r="AZ725" s="145"/>
      <c r="BA725" s="145"/>
      <c r="BB725" s="145"/>
      <c r="BC725" s="145"/>
      <c r="BD725" s="145"/>
      <c r="BE725" s="145"/>
      <c r="BF725" s="145"/>
      <c r="BG725" s="145"/>
      <c r="BH725" s="145"/>
      <c r="BI725" s="145"/>
      <c r="BJ725" s="145"/>
      <c r="BK725" s="145"/>
      <c r="BL725" s="145"/>
      <c r="BM725" s="145"/>
      <c r="BN725" s="145"/>
      <c r="BO725" s="145"/>
      <c r="BP725" s="145"/>
      <c r="BQ725" s="145"/>
      <c r="BR725" s="145"/>
      <c r="BS725" s="145"/>
      <c r="BT725" s="145"/>
      <c r="BU725" s="145"/>
      <c r="BV725" s="145"/>
      <c r="BW725" s="145"/>
      <c r="BX725" s="145"/>
      <c r="BY725" s="145"/>
      <c r="BZ725" s="145"/>
      <c r="CA725" s="145"/>
      <c r="CB725" s="145"/>
      <c r="CC725" s="145"/>
      <c r="CD725" s="145"/>
      <c r="CE725" s="145"/>
      <c r="CF725" s="145"/>
    </row>
    <row r="726" spans="2:84" ht="12.95" customHeight="1">
      <c r="B726" s="145"/>
      <c r="C726" s="145"/>
      <c r="D726" s="145"/>
      <c r="E726" s="146"/>
      <c r="F726" s="146"/>
      <c r="G726" s="145"/>
      <c r="H726" s="145"/>
      <c r="I726" s="145"/>
      <c r="J726" s="145"/>
      <c r="K726" s="145"/>
      <c r="L726" s="145"/>
      <c r="M726" s="145"/>
      <c r="N726" s="145"/>
      <c r="O726" s="145"/>
      <c r="P726" s="145"/>
      <c r="Q726" s="145"/>
      <c r="R726" s="145"/>
      <c r="S726" s="145"/>
      <c r="T726" s="145"/>
      <c r="U726" s="145"/>
      <c r="V726" s="145"/>
      <c r="W726" s="145"/>
      <c r="X726" s="145"/>
      <c r="Y726" s="145"/>
      <c r="Z726" s="145"/>
      <c r="AA726" s="145"/>
      <c r="AB726" s="145"/>
      <c r="AC726" s="145"/>
      <c r="AD726" s="145"/>
      <c r="AE726" s="145"/>
      <c r="AF726" s="145"/>
      <c r="AG726" s="145"/>
      <c r="AH726" s="145"/>
      <c r="AI726" s="145"/>
      <c r="AJ726" s="145"/>
      <c r="AK726" s="145"/>
      <c r="AL726" s="145"/>
      <c r="AM726" s="145"/>
      <c r="AN726" s="145"/>
      <c r="AO726" s="145"/>
      <c r="AP726" s="145"/>
      <c r="AQ726" s="145"/>
      <c r="AR726" s="145"/>
      <c r="AS726" s="145"/>
      <c r="AT726" s="145"/>
      <c r="AU726" s="145"/>
      <c r="AV726" s="145"/>
      <c r="AW726" s="145"/>
      <c r="AX726" s="145"/>
      <c r="AY726" s="145"/>
      <c r="AZ726" s="145"/>
      <c r="BA726" s="145"/>
      <c r="BB726" s="145"/>
      <c r="BC726" s="145"/>
      <c r="BD726" s="145"/>
      <c r="BE726" s="145"/>
      <c r="BF726" s="145"/>
      <c r="BG726" s="145"/>
      <c r="BH726" s="145"/>
      <c r="BI726" s="145"/>
      <c r="BJ726" s="145"/>
      <c r="BK726" s="145"/>
      <c r="BL726" s="145"/>
      <c r="BM726" s="145"/>
      <c r="BN726" s="145"/>
      <c r="BO726" s="145"/>
      <c r="BP726" s="145"/>
      <c r="BQ726" s="145"/>
      <c r="BR726" s="145"/>
      <c r="BS726" s="145"/>
      <c r="BT726" s="145"/>
      <c r="BU726" s="145"/>
      <c r="BV726" s="145"/>
      <c r="BW726" s="145"/>
      <c r="BX726" s="145"/>
      <c r="BY726" s="145"/>
      <c r="BZ726" s="145"/>
      <c r="CA726" s="145"/>
      <c r="CB726" s="145"/>
      <c r="CC726" s="145"/>
      <c r="CD726" s="145"/>
      <c r="CE726" s="145"/>
      <c r="CF726" s="145"/>
    </row>
    <row r="727" spans="2:84" ht="12.95" customHeight="1">
      <c r="B727" s="145"/>
      <c r="C727" s="145"/>
      <c r="D727" s="145"/>
      <c r="E727" s="146"/>
      <c r="F727" s="146"/>
      <c r="G727" s="145"/>
      <c r="H727" s="145"/>
      <c r="I727" s="145"/>
      <c r="J727" s="145"/>
      <c r="K727" s="145"/>
      <c r="L727" s="145"/>
      <c r="M727" s="145"/>
      <c r="N727" s="145"/>
      <c r="O727" s="145"/>
      <c r="P727" s="145"/>
      <c r="Q727" s="145"/>
      <c r="R727" s="145"/>
      <c r="S727" s="145"/>
      <c r="T727" s="145"/>
      <c r="U727" s="145"/>
      <c r="V727" s="145"/>
      <c r="W727" s="145"/>
      <c r="X727" s="145"/>
      <c r="Y727" s="145"/>
      <c r="Z727" s="145"/>
      <c r="AA727" s="145"/>
      <c r="AB727" s="145"/>
      <c r="AC727" s="145"/>
      <c r="AD727" s="145"/>
      <c r="AE727" s="145"/>
      <c r="AF727" s="145"/>
      <c r="AG727" s="145"/>
      <c r="AH727" s="145"/>
      <c r="AI727" s="145"/>
      <c r="AJ727" s="145"/>
      <c r="AK727" s="145"/>
      <c r="AL727" s="145"/>
      <c r="AM727" s="145"/>
      <c r="AN727" s="145"/>
      <c r="AO727" s="145"/>
      <c r="AP727" s="145"/>
      <c r="AQ727" s="145"/>
      <c r="AR727" s="145"/>
      <c r="AS727" s="145"/>
      <c r="AT727" s="145"/>
      <c r="AU727" s="145"/>
      <c r="AV727" s="145"/>
      <c r="AW727" s="145"/>
      <c r="AX727" s="145"/>
      <c r="AY727" s="145"/>
      <c r="AZ727" s="145"/>
      <c r="BA727" s="145"/>
      <c r="BB727" s="145"/>
      <c r="BC727" s="145"/>
      <c r="BD727" s="145"/>
      <c r="BE727" s="145"/>
      <c r="BF727" s="145"/>
      <c r="BG727" s="145"/>
      <c r="BH727" s="145"/>
      <c r="BI727" s="145"/>
      <c r="BJ727" s="145"/>
      <c r="BK727" s="145"/>
      <c r="BL727" s="145"/>
      <c r="BM727" s="145"/>
      <c r="BN727" s="145"/>
      <c r="BO727" s="145"/>
      <c r="BP727" s="145"/>
      <c r="BQ727" s="145"/>
      <c r="BR727" s="145"/>
      <c r="BS727" s="145"/>
      <c r="BT727" s="145"/>
      <c r="BU727" s="145"/>
      <c r="BV727" s="145"/>
      <c r="BW727" s="145"/>
      <c r="BX727" s="145"/>
      <c r="BY727" s="145"/>
      <c r="BZ727" s="145"/>
      <c r="CA727" s="145"/>
      <c r="CB727" s="145"/>
      <c r="CC727" s="145"/>
      <c r="CD727" s="145"/>
      <c r="CE727" s="145"/>
      <c r="CF727" s="145"/>
    </row>
    <row r="728" spans="2:84" ht="12.95" customHeight="1">
      <c r="B728" s="145"/>
      <c r="C728" s="145"/>
      <c r="D728" s="145"/>
      <c r="E728" s="146"/>
      <c r="F728" s="146"/>
      <c r="G728" s="145"/>
      <c r="H728" s="145"/>
      <c r="I728" s="145"/>
      <c r="J728" s="145"/>
      <c r="K728" s="145"/>
      <c r="L728" s="145"/>
      <c r="M728" s="145"/>
      <c r="N728" s="145"/>
      <c r="O728" s="145"/>
      <c r="P728" s="145"/>
      <c r="Q728" s="145"/>
      <c r="R728" s="145"/>
      <c r="S728" s="145"/>
      <c r="T728" s="145"/>
      <c r="U728" s="145"/>
      <c r="V728" s="145"/>
      <c r="W728" s="145"/>
      <c r="X728" s="145"/>
      <c r="Y728" s="145"/>
      <c r="Z728" s="145"/>
      <c r="AA728" s="145"/>
      <c r="AB728" s="145"/>
      <c r="AC728" s="145"/>
      <c r="AD728" s="145"/>
      <c r="AE728" s="145"/>
      <c r="AF728" s="145"/>
      <c r="AG728" s="145"/>
      <c r="AH728" s="145"/>
      <c r="AI728" s="145"/>
      <c r="AJ728" s="145"/>
      <c r="AK728" s="145"/>
      <c r="AL728" s="145"/>
      <c r="AM728" s="145"/>
      <c r="AN728" s="145"/>
      <c r="AO728" s="145"/>
      <c r="AP728" s="145"/>
      <c r="AQ728" s="145"/>
      <c r="AR728" s="145"/>
      <c r="AS728" s="145"/>
      <c r="AT728" s="145"/>
      <c r="AU728" s="145"/>
      <c r="AV728" s="145"/>
      <c r="AW728" s="145"/>
      <c r="AX728" s="145"/>
      <c r="AY728" s="145"/>
      <c r="AZ728" s="145"/>
      <c r="BA728" s="145"/>
      <c r="BB728" s="145"/>
      <c r="BC728" s="145"/>
      <c r="BD728" s="145"/>
      <c r="BE728" s="145"/>
      <c r="BF728" s="145"/>
      <c r="BG728" s="145"/>
      <c r="BH728" s="145"/>
      <c r="BI728" s="145"/>
      <c r="BJ728" s="145"/>
      <c r="BK728" s="145"/>
      <c r="BL728" s="145"/>
      <c r="BM728" s="145"/>
      <c r="BN728" s="145"/>
      <c r="BO728" s="145"/>
      <c r="BP728" s="145"/>
      <c r="BQ728" s="145"/>
      <c r="BR728" s="145"/>
      <c r="BS728" s="145"/>
      <c r="BT728" s="145"/>
      <c r="BU728" s="145"/>
      <c r="BV728" s="145"/>
      <c r="BW728" s="145"/>
      <c r="BX728" s="145"/>
      <c r="BY728" s="145"/>
      <c r="BZ728" s="145"/>
      <c r="CA728" s="145"/>
      <c r="CB728" s="145"/>
      <c r="CC728" s="145"/>
      <c r="CD728" s="145"/>
      <c r="CE728" s="145"/>
      <c r="CF728" s="145"/>
    </row>
    <row r="729" spans="2:84" ht="12.95" customHeight="1">
      <c r="B729" s="145"/>
      <c r="C729" s="145"/>
      <c r="D729" s="145"/>
      <c r="E729" s="146"/>
      <c r="F729" s="146"/>
      <c r="G729" s="145"/>
      <c r="H729" s="145"/>
      <c r="I729" s="145"/>
      <c r="J729" s="145"/>
      <c r="K729" s="145"/>
      <c r="L729" s="145"/>
      <c r="M729" s="145"/>
      <c r="N729" s="145"/>
      <c r="O729" s="145"/>
      <c r="P729" s="145"/>
      <c r="Q729" s="145"/>
      <c r="R729" s="145"/>
      <c r="S729" s="145"/>
      <c r="T729" s="145"/>
      <c r="U729" s="145"/>
      <c r="V729" s="145"/>
      <c r="W729" s="145"/>
      <c r="X729" s="145"/>
      <c r="Y729" s="145"/>
      <c r="Z729" s="145"/>
      <c r="AA729" s="145"/>
      <c r="AB729" s="145"/>
      <c r="AC729" s="145"/>
      <c r="AD729" s="145"/>
      <c r="AE729" s="145"/>
      <c r="AF729" s="145"/>
      <c r="AG729" s="145"/>
      <c r="AH729" s="145"/>
      <c r="AI729" s="145"/>
      <c r="AJ729" s="145"/>
      <c r="AK729" s="145"/>
      <c r="AL729" s="145"/>
      <c r="AM729" s="145"/>
      <c r="AN729" s="145"/>
      <c r="AO729" s="145"/>
      <c r="AP729" s="145"/>
      <c r="AQ729" s="145"/>
      <c r="AR729" s="145"/>
      <c r="AS729" s="145"/>
      <c r="AT729" s="145"/>
      <c r="AU729" s="145"/>
      <c r="AV729" s="145"/>
      <c r="AW729" s="145"/>
      <c r="AX729" s="145"/>
      <c r="AY729" s="145"/>
      <c r="AZ729" s="145"/>
      <c r="BA729" s="145"/>
      <c r="BB729" s="145"/>
      <c r="BC729" s="145"/>
      <c r="BD729" s="145"/>
      <c r="BE729" s="145"/>
      <c r="BF729" s="145"/>
      <c r="BG729" s="145"/>
      <c r="BH729" s="145"/>
      <c r="BI729" s="145"/>
      <c r="BJ729" s="145"/>
      <c r="BK729" s="145"/>
      <c r="BL729" s="145"/>
      <c r="BM729" s="145"/>
      <c r="BN729" s="145"/>
      <c r="BO729" s="145"/>
      <c r="BP729" s="145"/>
      <c r="BQ729" s="145"/>
      <c r="BR729" s="145"/>
      <c r="BS729" s="145"/>
      <c r="BT729" s="145"/>
      <c r="BU729" s="145"/>
      <c r="BV729" s="145"/>
      <c r="BW729" s="145"/>
      <c r="BX729" s="145"/>
      <c r="BY729" s="145"/>
      <c r="BZ729" s="145"/>
      <c r="CA729" s="145"/>
      <c r="CB729" s="145"/>
      <c r="CC729" s="145"/>
      <c r="CD729" s="145"/>
      <c r="CE729" s="145"/>
      <c r="CF729" s="145"/>
    </row>
    <row r="730" spans="2:84" ht="12.95" customHeight="1">
      <c r="B730" s="145"/>
      <c r="C730" s="145"/>
      <c r="D730" s="145"/>
      <c r="E730" s="146"/>
      <c r="F730" s="146"/>
      <c r="G730" s="145"/>
      <c r="H730" s="145"/>
      <c r="I730" s="145"/>
      <c r="J730" s="145"/>
      <c r="K730" s="145"/>
      <c r="L730" s="145"/>
      <c r="M730" s="145"/>
      <c r="N730" s="145"/>
      <c r="O730" s="145"/>
      <c r="P730" s="145"/>
      <c r="Q730" s="145"/>
      <c r="R730" s="145"/>
      <c r="S730" s="145"/>
      <c r="T730" s="145"/>
      <c r="U730" s="145"/>
      <c r="V730" s="145"/>
      <c r="W730" s="145"/>
      <c r="X730" s="145"/>
      <c r="Y730" s="145"/>
      <c r="Z730" s="145"/>
      <c r="AA730" s="145"/>
      <c r="AB730" s="145"/>
      <c r="AC730" s="145"/>
      <c r="AD730" s="145"/>
      <c r="AE730" s="145"/>
      <c r="AF730" s="145"/>
      <c r="AG730" s="145"/>
      <c r="AH730" s="145"/>
      <c r="AI730" s="145"/>
      <c r="AJ730" s="145"/>
      <c r="AK730" s="145"/>
      <c r="AL730" s="145"/>
      <c r="AM730" s="145"/>
      <c r="AN730" s="145"/>
      <c r="AO730" s="145"/>
      <c r="AP730" s="145"/>
      <c r="AQ730" s="145"/>
      <c r="AR730" s="145"/>
      <c r="AS730" s="145"/>
      <c r="AT730" s="145"/>
      <c r="AU730" s="145"/>
      <c r="AV730" s="145"/>
      <c r="AW730" s="145"/>
      <c r="AX730" s="145"/>
      <c r="AY730" s="145"/>
      <c r="AZ730" s="145"/>
      <c r="BA730" s="145"/>
      <c r="BB730" s="145"/>
      <c r="BC730" s="145"/>
      <c r="BD730" s="145"/>
      <c r="BE730" s="145"/>
      <c r="BF730" s="145"/>
      <c r="BG730" s="145"/>
      <c r="BH730" s="145"/>
      <c r="BI730" s="145"/>
      <c r="BJ730" s="145"/>
      <c r="BK730" s="145"/>
      <c r="BL730" s="145"/>
      <c r="BM730" s="145"/>
      <c r="BN730" s="145"/>
      <c r="BO730" s="145"/>
      <c r="BP730" s="145"/>
      <c r="BQ730" s="145"/>
      <c r="BR730" s="145"/>
      <c r="BS730" s="145"/>
      <c r="BT730" s="145"/>
      <c r="BU730" s="145"/>
      <c r="BV730" s="145"/>
      <c r="BW730" s="145"/>
      <c r="BX730" s="145"/>
      <c r="BY730" s="145"/>
      <c r="BZ730" s="145"/>
      <c r="CA730" s="145"/>
      <c r="CB730" s="145"/>
      <c r="CC730" s="145"/>
      <c r="CD730" s="145"/>
      <c r="CE730" s="145"/>
      <c r="CF730" s="145"/>
    </row>
    <row r="731" spans="2:84" ht="12.95" customHeight="1">
      <c r="B731" s="145"/>
      <c r="C731" s="145"/>
      <c r="D731" s="145"/>
      <c r="E731" s="146"/>
      <c r="F731" s="146"/>
      <c r="G731" s="145"/>
      <c r="H731" s="145"/>
      <c r="I731" s="145"/>
      <c r="J731" s="145"/>
      <c r="K731" s="145"/>
      <c r="L731" s="145"/>
      <c r="M731" s="145"/>
      <c r="N731" s="145"/>
      <c r="O731" s="145"/>
      <c r="P731" s="145"/>
      <c r="Q731" s="145"/>
      <c r="R731" s="145"/>
      <c r="S731" s="145"/>
      <c r="T731" s="145"/>
      <c r="U731" s="145"/>
      <c r="V731" s="145"/>
      <c r="W731" s="145"/>
      <c r="X731" s="145"/>
      <c r="Y731" s="145"/>
      <c r="Z731" s="145"/>
      <c r="AA731" s="145"/>
      <c r="AB731" s="145"/>
      <c r="AC731" s="145"/>
      <c r="AD731" s="145"/>
      <c r="AE731" s="145"/>
      <c r="AF731" s="145"/>
      <c r="AG731" s="145"/>
      <c r="AH731" s="145"/>
      <c r="AI731" s="145"/>
      <c r="AJ731" s="145"/>
      <c r="AK731" s="145"/>
      <c r="AL731" s="145"/>
      <c r="AM731" s="145"/>
      <c r="AN731" s="145"/>
      <c r="AO731" s="145"/>
      <c r="AP731" s="145"/>
      <c r="AQ731" s="145"/>
      <c r="AR731" s="145"/>
      <c r="AS731" s="145"/>
      <c r="AT731" s="145"/>
      <c r="AU731" s="145"/>
      <c r="AV731" s="145"/>
      <c r="AW731" s="145"/>
      <c r="AX731" s="145"/>
      <c r="AY731" s="145"/>
      <c r="AZ731" s="145"/>
      <c r="BA731" s="145"/>
      <c r="BB731" s="145"/>
      <c r="BC731" s="145"/>
      <c r="BD731" s="145"/>
      <c r="BE731" s="145"/>
      <c r="BF731" s="145"/>
      <c r="BG731" s="145"/>
      <c r="BH731" s="145"/>
      <c r="BI731" s="145"/>
      <c r="BJ731" s="145"/>
      <c r="BK731" s="145"/>
      <c r="BL731" s="145"/>
      <c r="BM731" s="145"/>
      <c r="BN731" s="145"/>
      <c r="BO731" s="145"/>
      <c r="BP731" s="145"/>
      <c r="BQ731" s="145"/>
      <c r="BR731" s="145"/>
      <c r="BS731" s="145"/>
      <c r="BT731" s="145"/>
      <c r="BU731" s="145"/>
      <c r="BV731" s="145"/>
      <c r="BW731" s="145"/>
      <c r="BX731" s="145"/>
      <c r="BY731" s="145"/>
      <c r="BZ731" s="145"/>
      <c r="CA731" s="145"/>
      <c r="CB731" s="145"/>
      <c r="CC731" s="145"/>
      <c r="CD731" s="145"/>
      <c r="CE731" s="145"/>
      <c r="CF731" s="145"/>
    </row>
    <row r="732" spans="2:84" ht="12.95" customHeight="1">
      <c r="B732" s="145"/>
      <c r="C732" s="145"/>
      <c r="D732" s="145"/>
      <c r="E732" s="146"/>
      <c r="F732" s="146"/>
      <c r="G732" s="145"/>
      <c r="H732" s="145"/>
      <c r="I732" s="145"/>
      <c r="J732" s="145"/>
      <c r="K732" s="145"/>
      <c r="L732" s="145"/>
      <c r="M732" s="145"/>
      <c r="N732" s="145"/>
      <c r="O732" s="145"/>
      <c r="P732" s="145"/>
      <c r="Q732" s="145"/>
      <c r="R732" s="145"/>
      <c r="S732" s="145"/>
      <c r="T732" s="145"/>
      <c r="U732" s="145"/>
      <c r="V732" s="145"/>
      <c r="W732" s="145"/>
      <c r="X732" s="145"/>
      <c r="Y732" s="145"/>
      <c r="Z732" s="145"/>
      <c r="AA732" s="145"/>
      <c r="AB732" s="145"/>
      <c r="AC732" s="145"/>
      <c r="AD732" s="145"/>
      <c r="AE732" s="145"/>
      <c r="AF732" s="145"/>
      <c r="AG732" s="145"/>
      <c r="AH732" s="145"/>
      <c r="AI732" s="145"/>
      <c r="AJ732" s="145"/>
      <c r="AK732" s="145"/>
      <c r="AL732" s="145"/>
      <c r="AM732" s="145"/>
      <c r="AN732" s="145"/>
      <c r="AO732" s="145"/>
      <c r="AP732" s="145"/>
      <c r="AQ732" s="145"/>
      <c r="AR732" s="145"/>
      <c r="AS732" s="145"/>
      <c r="AT732" s="145"/>
      <c r="AU732" s="145"/>
      <c r="AV732" s="145"/>
      <c r="AW732" s="145"/>
      <c r="AX732" s="145"/>
      <c r="AY732" s="145"/>
      <c r="AZ732" s="145"/>
      <c r="BA732" s="145"/>
      <c r="BB732" s="145"/>
      <c r="BC732" s="145"/>
      <c r="BD732" s="145"/>
      <c r="BE732" s="145"/>
      <c r="BF732" s="145"/>
      <c r="BG732" s="145"/>
      <c r="BH732" s="145"/>
      <c r="BI732" s="145"/>
      <c r="BJ732" s="145"/>
      <c r="BK732" s="145"/>
      <c r="BL732" s="145"/>
      <c r="BM732" s="145"/>
      <c r="BN732" s="145"/>
      <c r="BO732" s="145"/>
      <c r="BP732" s="145"/>
      <c r="BQ732" s="145"/>
      <c r="BR732" s="145"/>
      <c r="BS732" s="145"/>
      <c r="BT732" s="145"/>
      <c r="BU732" s="145"/>
      <c r="BV732" s="145"/>
      <c r="BW732" s="145"/>
      <c r="BX732" s="145"/>
      <c r="BY732" s="145"/>
      <c r="BZ732" s="145"/>
      <c r="CA732" s="145"/>
      <c r="CB732" s="145"/>
      <c r="CC732" s="145"/>
      <c r="CD732" s="145"/>
      <c r="CE732" s="145"/>
      <c r="CF732" s="145"/>
    </row>
    <row r="733" spans="2:84" ht="12.95" customHeight="1">
      <c r="B733" s="145"/>
      <c r="C733" s="145"/>
      <c r="D733" s="145"/>
      <c r="E733" s="146"/>
      <c r="F733" s="146"/>
      <c r="G733" s="145"/>
      <c r="H733" s="145"/>
      <c r="I733" s="145"/>
      <c r="J733" s="145"/>
      <c r="K733" s="145"/>
      <c r="L733" s="145"/>
      <c r="M733" s="145"/>
      <c r="N733" s="145"/>
      <c r="O733" s="145"/>
      <c r="P733" s="145"/>
      <c r="Q733" s="145"/>
      <c r="R733" s="145"/>
      <c r="S733" s="145"/>
      <c r="T733" s="145"/>
      <c r="U733" s="145"/>
      <c r="V733" s="145"/>
      <c r="W733" s="145"/>
      <c r="X733" s="145"/>
      <c r="Y733" s="145"/>
      <c r="Z733" s="145"/>
      <c r="AA733" s="145"/>
      <c r="AB733" s="145"/>
      <c r="AC733" s="145"/>
      <c r="AD733" s="145"/>
      <c r="AE733" s="145"/>
      <c r="AF733" s="145"/>
      <c r="AG733" s="145"/>
      <c r="AH733" s="145"/>
      <c r="AI733" s="145"/>
      <c r="AJ733" s="145"/>
      <c r="AK733" s="145"/>
      <c r="AL733" s="145"/>
      <c r="AM733" s="145"/>
      <c r="AN733" s="145"/>
      <c r="AO733" s="145"/>
      <c r="AP733" s="145"/>
      <c r="AQ733" s="145"/>
      <c r="AR733" s="145"/>
      <c r="AS733" s="145"/>
      <c r="AT733" s="145"/>
      <c r="AU733" s="145"/>
      <c r="AV733" s="145"/>
      <c r="AW733" s="145"/>
      <c r="AX733" s="145"/>
      <c r="AY733" s="145"/>
      <c r="AZ733" s="145"/>
      <c r="BA733" s="145"/>
      <c r="BB733" s="145"/>
      <c r="BC733" s="145"/>
      <c r="BD733" s="145"/>
      <c r="BE733" s="145"/>
      <c r="BF733" s="145"/>
      <c r="BG733" s="145"/>
      <c r="BH733" s="145"/>
      <c r="BI733" s="145"/>
      <c r="BJ733" s="145"/>
      <c r="BK733" s="145"/>
      <c r="BL733" s="145"/>
      <c r="BM733" s="145"/>
      <c r="BN733" s="145"/>
      <c r="BO733" s="145"/>
      <c r="BP733" s="145"/>
      <c r="BQ733" s="145"/>
      <c r="BR733" s="145"/>
      <c r="BS733" s="145"/>
      <c r="BT733" s="145"/>
      <c r="BU733" s="145"/>
      <c r="BV733" s="145"/>
      <c r="BW733" s="145"/>
      <c r="BX733" s="145"/>
      <c r="BY733" s="145"/>
      <c r="BZ733" s="145"/>
      <c r="CA733" s="145"/>
      <c r="CB733" s="145"/>
      <c r="CC733" s="145"/>
      <c r="CD733" s="145"/>
      <c r="CE733" s="145"/>
      <c r="CF733" s="145"/>
    </row>
    <row r="734" spans="2:84" ht="12.95" customHeight="1">
      <c r="B734" s="145"/>
      <c r="C734" s="145"/>
      <c r="D734" s="145"/>
      <c r="E734" s="146"/>
      <c r="F734" s="146"/>
      <c r="G734" s="145"/>
      <c r="H734" s="145"/>
      <c r="I734" s="145"/>
      <c r="J734" s="145"/>
      <c r="K734" s="145"/>
      <c r="L734" s="145"/>
      <c r="M734" s="145"/>
      <c r="N734" s="145"/>
      <c r="O734" s="145"/>
      <c r="P734" s="145"/>
      <c r="Q734" s="145"/>
      <c r="R734" s="145"/>
      <c r="S734" s="145"/>
      <c r="T734" s="145"/>
      <c r="U734" s="145"/>
      <c r="V734" s="145"/>
      <c r="W734" s="145"/>
      <c r="X734" s="145"/>
      <c r="Y734" s="145"/>
      <c r="Z734" s="145"/>
      <c r="AA734" s="145"/>
      <c r="AB734" s="145"/>
      <c r="AC734" s="145"/>
      <c r="AD734" s="145"/>
      <c r="AE734" s="145"/>
      <c r="AF734" s="145"/>
      <c r="AG734" s="145"/>
      <c r="AH734" s="145"/>
      <c r="AI734" s="145"/>
      <c r="AJ734" s="145"/>
      <c r="AK734" s="145"/>
      <c r="AL734" s="145"/>
      <c r="AM734" s="145"/>
      <c r="AN734" s="145"/>
      <c r="AO734" s="145"/>
      <c r="AP734" s="145"/>
      <c r="AQ734" s="145"/>
      <c r="AR734" s="145"/>
      <c r="AS734" s="145"/>
      <c r="AT734" s="145"/>
      <c r="AU734" s="145"/>
      <c r="AV734" s="145"/>
      <c r="AW734" s="145"/>
      <c r="AX734" s="145"/>
      <c r="AY734" s="145"/>
      <c r="AZ734" s="145"/>
      <c r="BA734" s="145"/>
      <c r="BB734" s="145"/>
      <c r="BC734" s="145"/>
      <c r="BD734" s="145"/>
      <c r="BE734" s="145"/>
      <c r="BF734" s="145"/>
      <c r="BG734" s="145"/>
      <c r="BH734" s="145"/>
      <c r="BI734" s="145"/>
      <c r="BJ734" s="145"/>
      <c r="BK734" s="145"/>
      <c r="BL734" s="145"/>
      <c r="BM734" s="145"/>
      <c r="BN734" s="145"/>
      <c r="BO734" s="145"/>
      <c r="BP734" s="145"/>
      <c r="BQ734" s="145"/>
      <c r="BR734" s="145"/>
      <c r="BS734" s="145"/>
      <c r="BT734" s="145"/>
      <c r="BU734" s="145"/>
      <c r="BV734" s="145"/>
      <c r="BW734" s="145"/>
      <c r="BX734" s="145"/>
      <c r="BY734" s="145"/>
      <c r="BZ734" s="145"/>
      <c r="CA734" s="145"/>
      <c r="CB734" s="145"/>
      <c r="CC734" s="145"/>
      <c r="CD734" s="145"/>
      <c r="CE734" s="145"/>
      <c r="CF734" s="145"/>
    </row>
    <row r="735" spans="2:84" ht="12.95" customHeight="1">
      <c r="B735" s="145"/>
      <c r="C735" s="145"/>
      <c r="D735" s="145"/>
      <c r="E735" s="146"/>
      <c r="F735" s="146"/>
      <c r="G735" s="145"/>
      <c r="H735" s="145"/>
      <c r="I735" s="145"/>
      <c r="J735" s="145"/>
      <c r="K735" s="145"/>
      <c r="L735" s="145"/>
      <c r="M735" s="145"/>
      <c r="N735" s="145"/>
      <c r="O735" s="145"/>
      <c r="P735" s="145"/>
      <c r="Q735" s="145"/>
      <c r="R735" s="145"/>
      <c r="S735" s="145"/>
      <c r="T735" s="145"/>
      <c r="U735" s="145"/>
      <c r="V735" s="145"/>
      <c r="W735" s="145"/>
      <c r="X735" s="145"/>
      <c r="Y735" s="145"/>
      <c r="Z735" s="145"/>
      <c r="AA735" s="145"/>
      <c r="AB735" s="145"/>
      <c r="AC735" s="145"/>
      <c r="AD735" s="145"/>
      <c r="AE735" s="145"/>
      <c r="AF735" s="145"/>
      <c r="AG735" s="145"/>
      <c r="AH735" s="145"/>
      <c r="AI735" s="145"/>
      <c r="AJ735" s="145"/>
      <c r="AK735" s="145"/>
      <c r="AL735" s="145"/>
      <c r="AM735" s="145"/>
      <c r="AN735" s="145"/>
      <c r="AO735" s="145"/>
      <c r="AP735" s="145"/>
      <c r="AQ735" s="145"/>
      <c r="AR735" s="145"/>
      <c r="AS735" s="145"/>
      <c r="AT735" s="145"/>
      <c r="AU735" s="145"/>
      <c r="AV735" s="145"/>
      <c r="AW735" s="145"/>
      <c r="AX735" s="145"/>
      <c r="AY735" s="145"/>
      <c r="AZ735" s="145"/>
      <c r="BA735" s="145"/>
      <c r="BB735" s="145"/>
      <c r="BC735" s="145"/>
      <c r="BD735" s="145"/>
      <c r="BE735" s="145"/>
      <c r="BF735" s="145"/>
      <c r="BG735" s="145"/>
      <c r="BH735" s="145"/>
      <c r="BI735" s="145"/>
      <c r="BJ735" s="145"/>
      <c r="BK735" s="145"/>
      <c r="BL735" s="145"/>
      <c r="BM735" s="145"/>
      <c r="BN735" s="145"/>
      <c r="BO735" s="145"/>
      <c r="BP735" s="145"/>
      <c r="BQ735" s="145"/>
      <c r="BR735" s="145"/>
      <c r="BS735" s="145"/>
      <c r="BT735" s="145"/>
      <c r="BU735" s="145"/>
      <c r="BV735" s="145"/>
      <c r="BW735" s="145"/>
      <c r="BX735" s="145"/>
      <c r="BY735" s="145"/>
      <c r="BZ735" s="145"/>
      <c r="CA735" s="145"/>
      <c r="CB735" s="145"/>
      <c r="CC735" s="145"/>
      <c r="CD735" s="145"/>
      <c r="CE735" s="145"/>
      <c r="CF735" s="145"/>
    </row>
    <row r="736" spans="2:84" ht="12.95" customHeight="1">
      <c r="B736" s="145"/>
      <c r="C736" s="145"/>
      <c r="D736" s="145"/>
      <c r="E736" s="146"/>
      <c r="F736" s="146"/>
      <c r="G736" s="145"/>
      <c r="H736" s="145"/>
      <c r="I736" s="145"/>
      <c r="J736" s="145"/>
      <c r="K736" s="145"/>
      <c r="L736" s="145"/>
      <c r="M736" s="145"/>
      <c r="N736" s="145"/>
      <c r="O736" s="145"/>
      <c r="P736" s="145"/>
      <c r="Q736" s="145"/>
      <c r="R736" s="145"/>
      <c r="S736" s="145"/>
      <c r="T736" s="145"/>
      <c r="U736" s="145"/>
      <c r="V736" s="145"/>
      <c r="W736" s="145"/>
      <c r="X736" s="145"/>
      <c r="Y736" s="145"/>
      <c r="Z736" s="145"/>
      <c r="AA736" s="145"/>
      <c r="AB736" s="145"/>
      <c r="AC736" s="145"/>
      <c r="AD736" s="145"/>
      <c r="AE736" s="145"/>
      <c r="AF736" s="145"/>
      <c r="AG736" s="145"/>
      <c r="AH736" s="145"/>
      <c r="AI736" s="145"/>
      <c r="AJ736" s="145"/>
      <c r="AK736" s="145"/>
      <c r="AL736" s="145"/>
      <c r="AM736" s="145"/>
      <c r="AN736" s="145"/>
      <c r="AO736" s="145"/>
      <c r="AP736" s="145"/>
      <c r="AQ736" s="145"/>
      <c r="AR736" s="145"/>
      <c r="AS736" s="145"/>
      <c r="AT736" s="145"/>
      <c r="AU736" s="145"/>
      <c r="AV736" s="145"/>
      <c r="AW736" s="145"/>
      <c r="AX736" s="145"/>
      <c r="AY736" s="145"/>
      <c r="AZ736" s="145"/>
      <c r="BA736" s="145"/>
      <c r="BB736" s="145"/>
      <c r="BC736" s="145"/>
      <c r="BD736" s="145"/>
      <c r="BE736" s="145"/>
      <c r="BF736" s="145"/>
      <c r="BG736" s="145"/>
      <c r="BH736" s="145"/>
      <c r="BI736" s="145"/>
      <c r="BJ736" s="145"/>
      <c r="BK736" s="145"/>
      <c r="BL736" s="145"/>
      <c r="BM736" s="145"/>
      <c r="BN736" s="145"/>
      <c r="BO736" s="145"/>
      <c r="BP736" s="145"/>
      <c r="BQ736" s="145"/>
      <c r="BR736" s="145"/>
      <c r="BS736" s="145"/>
      <c r="BT736" s="145"/>
      <c r="BU736" s="145"/>
      <c r="BV736" s="145"/>
      <c r="BW736" s="145"/>
      <c r="BX736" s="145"/>
      <c r="BY736" s="145"/>
      <c r="BZ736" s="145"/>
      <c r="CA736" s="145"/>
      <c r="CB736" s="145"/>
      <c r="CC736" s="145"/>
      <c r="CD736" s="145"/>
      <c r="CE736" s="145"/>
      <c r="CF736" s="145"/>
    </row>
    <row r="737" spans="2:84" ht="12.95" customHeight="1">
      <c r="B737" s="145"/>
      <c r="C737" s="145"/>
      <c r="D737" s="145"/>
      <c r="E737" s="146"/>
      <c r="F737" s="146"/>
      <c r="G737" s="145"/>
      <c r="H737" s="145"/>
      <c r="I737" s="145"/>
      <c r="J737" s="145"/>
      <c r="K737" s="145"/>
      <c r="L737" s="145"/>
      <c r="M737" s="145"/>
      <c r="N737" s="145"/>
      <c r="O737" s="145"/>
      <c r="P737" s="145"/>
      <c r="Q737" s="145"/>
      <c r="R737" s="145"/>
      <c r="S737" s="145"/>
      <c r="T737" s="145"/>
      <c r="U737" s="145"/>
      <c r="V737" s="145"/>
      <c r="W737" s="145"/>
      <c r="X737" s="145"/>
      <c r="Y737" s="145"/>
      <c r="Z737" s="145"/>
      <c r="AA737" s="145"/>
      <c r="AB737" s="145"/>
      <c r="AC737" s="145"/>
      <c r="AD737" s="145"/>
      <c r="AE737" s="145"/>
      <c r="AF737" s="145"/>
      <c r="AG737" s="145"/>
      <c r="AH737" s="145"/>
      <c r="AI737" s="145"/>
      <c r="AJ737" s="145"/>
      <c r="AK737" s="145"/>
      <c r="AL737" s="145"/>
      <c r="AM737" s="145"/>
      <c r="AN737" s="145"/>
      <c r="AO737" s="145"/>
      <c r="AP737" s="145"/>
      <c r="AQ737" s="145"/>
      <c r="AR737" s="145"/>
      <c r="AS737" s="145"/>
      <c r="AT737" s="145"/>
      <c r="AU737" s="145"/>
      <c r="AV737" s="145"/>
      <c r="AW737" s="145"/>
      <c r="AX737" s="145"/>
      <c r="AY737" s="145"/>
      <c r="AZ737" s="145"/>
      <c r="BA737" s="145"/>
      <c r="BB737" s="145"/>
      <c r="BC737" s="145"/>
      <c r="BD737" s="145"/>
      <c r="BE737" s="145"/>
      <c r="BF737" s="145"/>
      <c r="BG737" s="145"/>
      <c r="BH737" s="145"/>
      <c r="BI737" s="145"/>
      <c r="BJ737" s="145"/>
      <c r="BK737" s="145"/>
      <c r="BL737" s="145"/>
      <c r="BM737" s="145"/>
      <c r="BN737" s="145"/>
      <c r="BO737" s="145"/>
      <c r="BP737" s="145"/>
      <c r="BQ737" s="145"/>
      <c r="BR737" s="145"/>
      <c r="BS737" s="145"/>
      <c r="BT737" s="145"/>
      <c r="BU737" s="145"/>
      <c r="BV737" s="145"/>
      <c r="BW737" s="145"/>
      <c r="BX737" s="145"/>
      <c r="BY737" s="145"/>
      <c r="BZ737" s="145"/>
      <c r="CA737" s="145"/>
      <c r="CB737" s="145"/>
      <c r="CC737" s="145"/>
      <c r="CD737" s="145"/>
      <c r="CE737" s="145"/>
      <c r="CF737" s="145"/>
    </row>
    <row r="738" spans="2:84" ht="12.95" customHeight="1">
      <c r="B738" s="145"/>
      <c r="C738" s="145"/>
      <c r="D738" s="145"/>
      <c r="E738" s="146"/>
      <c r="F738" s="146"/>
      <c r="G738" s="145"/>
      <c r="H738" s="145"/>
      <c r="I738" s="145"/>
      <c r="J738" s="145"/>
      <c r="K738" s="145"/>
      <c r="L738" s="145"/>
      <c r="M738" s="145"/>
      <c r="N738" s="145"/>
      <c r="O738" s="145"/>
      <c r="P738" s="145"/>
      <c r="Q738" s="145"/>
      <c r="R738" s="145"/>
      <c r="S738" s="145"/>
      <c r="T738" s="145"/>
      <c r="U738" s="145"/>
      <c r="V738" s="145"/>
      <c r="W738" s="145"/>
      <c r="X738" s="145"/>
      <c r="Y738" s="145"/>
      <c r="Z738" s="145"/>
      <c r="AA738" s="145"/>
      <c r="AB738" s="145"/>
      <c r="AC738" s="145"/>
      <c r="AD738" s="145"/>
      <c r="AE738" s="145"/>
      <c r="AF738" s="145"/>
      <c r="AG738" s="145"/>
      <c r="AH738" s="145"/>
      <c r="AI738" s="145"/>
      <c r="AJ738" s="145"/>
      <c r="AK738" s="145"/>
      <c r="AL738" s="145"/>
      <c r="AM738" s="145"/>
      <c r="AN738" s="145"/>
      <c r="AO738" s="145"/>
      <c r="AP738" s="145"/>
      <c r="AQ738" s="145"/>
      <c r="AR738" s="145"/>
      <c r="AS738" s="145"/>
      <c r="AT738" s="145"/>
      <c r="AU738" s="145"/>
      <c r="AV738" s="145"/>
      <c r="AW738" s="145"/>
      <c r="AX738" s="145"/>
      <c r="AY738" s="145"/>
      <c r="AZ738" s="145"/>
      <c r="BA738" s="145"/>
      <c r="BB738" s="145"/>
      <c r="BC738" s="145"/>
      <c r="BD738" s="145"/>
      <c r="BE738" s="145"/>
      <c r="BF738" s="145"/>
      <c r="BG738" s="145"/>
      <c r="BH738" s="145"/>
      <c r="BI738" s="145"/>
      <c r="BJ738" s="145"/>
      <c r="BK738" s="145"/>
      <c r="BL738" s="145"/>
      <c r="BM738" s="145"/>
      <c r="BN738" s="145"/>
      <c r="BO738" s="145"/>
      <c r="BP738" s="145"/>
      <c r="BQ738" s="145"/>
      <c r="BR738" s="145"/>
      <c r="BS738" s="145"/>
      <c r="BT738" s="145"/>
      <c r="BU738" s="145"/>
      <c r="BV738" s="145"/>
      <c r="BW738" s="145"/>
      <c r="BX738" s="145"/>
      <c r="BY738" s="145"/>
      <c r="BZ738" s="145"/>
      <c r="CA738" s="145"/>
      <c r="CB738" s="145"/>
      <c r="CC738" s="145"/>
      <c r="CD738" s="145"/>
      <c r="CE738" s="145"/>
      <c r="CF738" s="145"/>
    </row>
    <row r="739" spans="2:84" ht="12.95" customHeight="1">
      <c r="B739" s="145"/>
      <c r="C739" s="145"/>
      <c r="D739" s="145"/>
      <c r="E739" s="146"/>
      <c r="F739" s="146"/>
      <c r="G739" s="145"/>
      <c r="H739" s="145"/>
      <c r="I739" s="145"/>
      <c r="J739" s="145"/>
      <c r="K739" s="145"/>
      <c r="L739" s="145"/>
      <c r="M739" s="145"/>
      <c r="N739" s="145"/>
      <c r="O739" s="145"/>
      <c r="P739" s="145"/>
      <c r="Q739" s="145"/>
      <c r="R739" s="145"/>
      <c r="S739" s="145"/>
      <c r="T739" s="145"/>
      <c r="U739" s="145"/>
      <c r="V739" s="145"/>
      <c r="W739" s="145"/>
      <c r="X739" s="145"/>
      <c r="Y739" s="145"/>
      <c r="Z739" s="145"/>
      <c r="AA739" s="145"/>
      <c r="AB739" s="145"/>
      <c r="AC739" s="145"/>
      <c r="AD739" s="145"/>
      <c r="AE739" s="145"/>
      <c r="AF739" s="145"/>
      <c r="AG739" s="145"/>
      <c r="AH739" s="145"/>
      <c r="AI739" s="145"/>
      <c r="AJ739" s="145"/>
      <c r="AK739" s="145"/>
      <c r="AL739" s="145"/>
      <c r="AM739" s="145"/>
      <c r="AN739" s="145"/>
      <c r="AO739" s="145"/>
      <c r="AP739" s="145"/>
      <c r="AQ739" s="145"/>
      <c r="AR739" s="145"/>
      <c r="AS739" s="145"/>
      <c r="AT739" s="145"/>
      <c r="AU739" s="145"/>
      <c r="AV739" s="145"/>
      <c r="AW739" s="145"/>
      <c r="AX739" s="145"/>
      <c r="AY739" s="145"/>
      <c r="AZ739" s="145"/>
      <c r="BA739" s="145"/>
      <c r="BB739" s="145"/>
      <c r="BC739" s="145"/>
      <c r="BD739" s="145"/>
      <c r="BE739" s="145"/>
      <c r="BF739" s="145"/>
      <c r="BG739" s="145"/>
      <c r="BH739" s="145"/>
      <c r="BI739" s="145"/>
      <c r="BJ739" s="145"/>
      <c r="BK739" s="145"/>
      <c r="BL739" s="145"/>
      <c r="BM739" s="145"/>
      <c r="BN739" s="145"/>
      <c r="BO739" s="145"/>
      <c r="BP739" s="145"/>
      <c r="BQ739" s="145"/>
      <c r="BR739" s="145"/>
      <c r="BS739" s="145"/>
      <c r="BT739" s="145"/>
      <c r="BU739" s="145"/>
      <c r="BV739" s="145"/>
      <c r="BW739" s="145"/>
      <c r="BX739" s="145"/>
      <c r="BY739" s="145"/>
      <c r="BZ739" s="145"/>
      <c r="CA739" s="145"/>
      <c r="CB739" s="145"/>
      <c r="CC739" s="145"/>
      <c r="CD739" s="145"/>
      <c r="CE739" s="145"/>
      <c r="CF739" s="145"/>
    </row>
    <row r="740" spans="2:84" ht="12.95" customHeight="1">
      <c r="B740" s="145"/>
      <c r="C740" s="145"/>
      <c r="D740" s="145"/>
      <c r="E740" s="146"/>
      <c r="F740" s="146"/>
      <c r="G740" s="145"/>
      <c r="H740" s="145"/>
      <c r="I740" s="145"/>
      <c r="J740" s="145"/>
      <c r="K740" s="145"/>
      <c r="L740" s="145"/>
      <c r="M740" s="145"/>
      <c r="N740" s="145"/>
      <c r="O740" s="145"/>
      <c r="P740" s="145"/>
      <c r="Q740" s="145"/>
      <c r="R740" s="145"/>
      <c r="S740" s="145"/>
      <c r="T740" s="145"/>
      <c r="U740" s="145"/>
      <c r="V740" s="145"/>
      <c r="W740" s="145"/>
      <c r="X740" s="145"/>
      <c r="Y740" s="145"/>
      <c r="Z740" s="145"/>
      <c r="AA740" s="145"/>
      <c r="AB740" s="145"/>
      <c r="AC740" s="145"/>
      <c r="AD740" s="145"/>
      <c r="AE740" s="145"/>
      <c r="AF740" s="145"/>
      <c r="AG740" s="145"/>
      <c r="AH740" s="145"/>
      <c r="AI740" s="145"/>
      <c r="AJ740" s="145"/>
      <c r="AK740" s="145"/>
      <c r="AL740" s="145"/>
      <c r="AM740" s="145"/>
      <c r="AN740" s="145"/>
      <c r="AO740" s="145"/>
      <c r="AP740" s="145"/>
      <c r="AQ740" s="145"/>
      <c r="AR740" s="145"/>
      <c r="AS740" s="145"/>
      <c r="AT740" s="145"/>
      <c r="AU740" s="145"/>
      <c r="AV740" s="145"/>
      <c r="AW740" s="145"/>
      <c r="AX740" s="145"/>
      <c r="AY740" s="145"/>
      <c r="AZ740" s="145"/>
      <c r="BA740" s="145"/>
      <c r="BB740" s="145"/>
      <c r="BC740" s="145"/>
      <c r="BD740" s="145"/>
      <c r="BE740" s="145"/>
      <c r="BF740" s="145"/>
      <c r="BG740" s="145"/>
      <c r="BH740" s="145"/>
      <c r="BI740" s="145"/>
      <c r="BJ740" s="145"/>
      <c r="BK740" s="145"/>
      <c r="BL740" s="145"/>
      <c r="BM740" s="145"/>
      <c r="BN740" s="145"/>
      <c r="BO740" s="145"/>
      <c r="BP740" s="145"/>
      <c r="BQ740" s="145"/>
      <c r="BR740" s="145"/>
      <c r="BS740" s="145"/>
      <c r="BT740" s="145"/>
      <c r="BU740" s="145"/>
      <c r="BV740" s="145"/>
      <c r="BW740" s="145"/>
      <c r="BX740" s="145"/>
      <c r="BY740" s="145"/>
      <c r="BZ740" s="145"/>
      <c r="CA740" s="145"/>
      <c r="CB740" s="145"/>
      <c r="CC740" s="145"/>
      <c r="CD740" s="145"/>
      <c r="CE740" s="145"/>
      <c r="CF740" s="145"/>
    </row>
    <row r="741" spans="2:84" ht="12.95" customHeight="1">
      <c r="B741" s="145"/>
      <c r="C741" s="145"/>
      <c r="D741" s="145"/>
      <c r="E741" s="146"/>
      <c r="F741" s="146"/>
      <c r="G741" s="145"/>
      <c r="H741" s="145"/>
      <c r="I741" s="145"/>
      <c r="J741" s="145"/>
      <c r="K741" s="145"/>
      <c r="L741" s="145"/>
      <c r="M741" s="145"/>
      <c r="N741" s="145"/>
      <c r="O741" s="145"/>
      <c r="P741" s="145"/>
      <c r="Q741" s="145"/>
      <c r="R741" s="145"/>
      <c r="S741" s="145"/>
      <c r="T741" s="145"/>
      <c r="U741" s="145"/>
      <c r="V741" s="145"/>
      <c r="W741" s="145"/>
      <c r="X741" s="145"/>
      <c r="Y741" s="145"/>
      <c r="Z741" s="145"/>
      <c r="AA741" s="145"/>
      <c r="AB741" s="145"/>
      <c r="AC741" s="145"/>
      <c r="AD741" s="145"/>
      <c r="AE741" s="145"/>
      <c r="AF741" s="145"/>
      <c r="AG741" s="145"/>
      <c r="AH741" s="145"/>
      <c r="AI741" s="145"/>
      <c r="AJ741" s="145"/>
      <c r="AK741" s="145"/>
      <c r="AL741" s="145"/>
      <c r="AM741" s="145"/>
      <c r="AN741" s="145"/>
      <c r="AO741" s="145"/>
      <c r="AP741" s="145"/>
      <c r="AQ741" s="145"/>
      <c r="AR741" s="145"/>
      <c r="AS741" s="145"/>
      <c r="AT741" s="145"/>
      <c r="AU741" s="145"/>
      <c r="AV741" s="145"/>
      <c r="AW741" s="145"/>
      <c r="AX741" s="145"/>
      <c r="AY741" s="145"/>
      <c r="AZ741" s="145"/>
      <c r="BA741" s="145"/>
      <c r="BB741" s="145"/>
      <c r="BC741" s="145"/>
      <c r="BD741" s="145"/>
      <c r="BE741" s="145"/>
      <c r="BF741" s="145"/>
      <c r="BG741" s="145"/>
      <c r="BH741" s="145"/>
      <c r="BI741" s="145"/>
      <c r="BJ741" s="145"/>
      <c r="BK741" s="145"/>
      <c r="BL741" s="145"/>
      <c r="BM741" s="145"/>
      <c r="BN741" s="145"/>
      <c r="BO741" s="145"/>
      <c r="BP741" s="145"/>
      <c r="BQ741" s="145"/>
      <c r="BR741" s="145"/>
      <c r="BS741" s="145"/>
      <c r="BT741" s="145"/>
      <c r="BU741" s="145"/>
      <c r="BV741" s="145"/>
      <c r="BW741" s="145"/>
      <c r="BX741" s="145"/>
      <c r="BY741" s="145"/>
      <c r="BZ741" s="145"/>
      <c r="CA741" s="145"/>
      <c r="CB741" s="145"/>
      <c r="CC741" s="145"/>
      <c r="CD741" s="145"/>
      <c r="CE741" s="145"/>
      <c r="CF741" s="145"/>
    </row>
    <row r="742" spans="2:84" ht="12.95" customHeight="1">
      <c r="B742" s="145"/>
      <c r="C742" s="145"/>
      <c r="D742" s="145"/>
      <c r="E742" s="146"/>
      <c r="F742" s="146"/>
      <c r="G742" s="145"/>
      <c r="H742" s="145"/>
      <c r="I742" s="145"/>
      <c r="J742" s="145"/>
      <c r="K742" s="145"/>
      <c r="L742" s="145"/>
      <c r="M742" s="145"/>
      <c r="N742" s="145"/>
      <c r="O742" s="145"/>
      <c r="P742" s="145"/>
      <c r="Q742" s="145"/>
      <c r="R742" s="145"/>
      <c r="S742" s="145"/>
      <c r="T742" s="145"/>
      <c r="U742" s="145"/>
      <c r="V742" s="145"/>
      <c r="W742" s="145"/>
      <c r="X742" s="145"/>
      <c r="Y742" s="145"/>
      <c r="Z742" s="145"/>
      <c r="AA742" s="145"/>
      <c r="AB742" s="145"/>
      <c r="AC742" s="145"/>
      <c r="AD742" s="145"/>
      <c r="AE742" s="145"/>
      <c r="AF742" s="145"/>
      <c r="AG742" s="145"/>
      <c r="AH742" s="145"/>
      <c r="AI742" s="145"/>
      <c r="AJ742" s="145"/>
      <c r="AK742" s="145"/>
      <c r="AL742" s="145"/>
      <c r="AM742" s="145"/>
      <c r="AN742" s="145"/>
      <c r="AO742" s="145"/>
      <c r="AP742" s="145"/>
      <c r="AQ742" s="145"/>
      <c r="AR742" s="145"/>
      <c r="AS742" s="145"/>
      <c r="AT742" s="145"/>
      <c r="AU742" s="145"/>
      <c r="AV742" s="145"/>
      <c r="AW742" s="145"/>
      <c r="AX742" s="145"/>
      <c r="AY742" s="145"/>
      <c r="AZ742" s="145"/>
      <c r="BA742" s="145"/>
      <c r="BB742" s="145"/>
      <c r="BC742" s="145"/>
      <c r="BD742" s="145"/>
      <c r="BE742" s="145"/>
      <c r="BF742" s="145"/>
      <c r="BG742" s="145"/>
      <c r="BH742" s="145"/>
      <c r="BI742" s="145"/>
      <c r="BJ742" s="145"/>
      <c r="BK742" s="145"/>
      <c r="BL742" s="145"/>
      <c r="BM742" s="145"/>
      <c r="BN742" s="145"/>
      <c r="BO742" s="145"/>
      <c r="BP742" s="145"/>
      <c r="BQ742" s="145"/>
      <c r="BR742" s="145"/>
      <c r="BS742" s="145"/>
      <c r="BT742" s="145"/>
      <c r="BU742" s="145"/>
      <c r="BV742" s="145"/>
      <c r="BW742" s="145"/>
      <c r="BX742" s="145"/>
      <c r="BY742" s="145"/>
      <c r="BZ742" s="145"/>
      <c r="CA742" s="145"/>
      <c r="CB742" s="145"/>
      <c r="CC742" s="145"/>
      <c r="CD742" s="145"/>
      <c r="CE742" s="145"/>
      <c r="CF742" s="145"/>
    </row>
    <row r="743" spans="2:84" ht="12.95" customHeight="1">
      <c r="B743" s="145"/>
      <c r="C743" s="145"/>
      <c r="D743" s="145"/>
      <c r="E743" s="146"/>
      <c r="F743" s="146"/>
      <c r="G743" s="145"/>
      <c r="H743" s="145"/>
      <c r="I743" s="145"/>
      <c r="J743" s="145"/>
      <c r="K743" s="145"/>
      <c r="L743" s="145"/>
      <c r="M743" s="145"/>
      <c r="N743" s="145"/>
      <c r="O743" s="145"/>
      <c r="P743" s="145"/>
      <c r="Q743" s="145"/>
      <c r="R743" s="145"/>
      <c r="S743" s="145"/>
      <c r="T743" s="145"/>
      <c r="U743" s="145"/>
      <c r="V743" s="145"/>
      <c r="W743" s="145"/>
      <c r="X743" s="145"/>
      <c r="Y743" s="145"/>
      <c r="Z743" s="145"/>
      <c r="AA743" s="145"/>
      <c r="AB743" s="145"/>
      <c r="AC743" s="145"/>
      <c r="AD743" s="145"/>
      <c r="AE743" s="145"/>
      <c r="AF743" s="145"/>
      <c r="AG743" s="145"/>
      <c r="AH743" s="145"/>
      <c r="AI743" s="145"/>
      <c r="AJ743" s="145"/>
      <c r="AK743" s="145"/>
      <c r="AL743" s="145"/>
      <c r="AM743" s="145"/>
      <c r="AN743" s="145"/>
      <c r="AO743" s="145"/>
      <c r="AP743" s="145"/>
      <c r="AQ743" s="145"/>
      <c r="AR743" s="145"/>
      <c r="AS743" s="145"/>
      <c r="AT743" s="145"/>
      <c r="AU743" s="145"/>
      <c r="AV743" s="145"/>
      <c r="AW743" s="145"/>
      <c r="AX743" s="145"/>
      <c r="AY743" s="145"/>
      <c r="AZ743" s="145"/>
      <c r="BA743" s="145"/>
      <c r="BB743" s="145"/>
      <c r="BC743" s="145"/>
      <c r="BD743" s="145"/>
      <c r="BE743" s="145"/>
      <c r="BF743" s="145"/>
      <c r="BG743" s="145"/>
      <c r="BH743" s="145"/>
      <c r="BI743" s="145"/>
      <c r="BJ743" s="145"/>
      <c r="BK743" s="145"/>
      <c r="BL743" s="145"/>
      <c r="BM743" s="145"/>
      <c r="BN743" s="145"/>
      <c r="BO743" s="145"/>
      <c r="BP743" s="145"/>
      <c r="BQ743" s="145"/>
      <c r="BR743" s="145"/>
      <c r="BS743" s="145"/>
      <c r="BT743" s="145"/>
      <c r="BU743" s="145"/>
      <c r="BV743" s="145"/>
      <c r="BW743" s="145"/>
      <c r="BX743" s="145"/>
      <c r="BY743" s="145"/>
      <c r="BZ743" s="145"/>
      <c r="CA743" s="145"/>
      <c r="CB743" s="145"/>
      <c r="CC743" s="145"/>
      <c r="CD743" s="145"/>
      <c r="CE743" s="145"/>
      <c r="CF743" s="145"/>
    </row>
    <row r="744" spans="2:84" ht="12.95" customHeight="1">
      <c r="B744" s="145"/>
      <c r="C744" s="145"/>
      <c r="D744" s="145"/>
      <c r="E744" s="146"/>
      <c r="F744" s="146"/>
      <c r="G744" s="145"/>
      <c r="H744" s="145"/>
      <c r="I744" s="145"/>
      <c r="J744" s="145"/>
      <c r="K744" s="145"/>
      <c r="L744" s="145"/>
      <c r="M744" s="145"/>
      <c r="N744" s="145"/>
      <c r="O744" s="145"/>
      <c r="P744" s="145"/>
      <c r="Q744" s="145"/>
      <c r="R744" s="145"/>
      <c r="S744" s="145"/>
      <c r="T744" s="145"/>
      <c r="U744" s="145"/>
      <c r="V744" s="145"/>
      <c r="W744" s="145"/>
      <c r="X744" s="145"/>
      <c r="Y744" s="145"/>
      <c r="Z744" s="145"/>
      <c r="AA744" s="145"/>
      <c r="AB744" s="145"/>
      <c r="AC744" s="145"/>
      <c r="AD744" s="145"/>
      <c r="AE744" s="145"/>
      <c r="AF744" s="145"/>
      <c r="AG744" s="145"/>
      <c r="AH744" s="145"/>
      <c r="AI744" s="145"/>
      <c r="AJ744" s="145"/>
      <c r="AK744" s="145"/>
      <c r="AL744" s="145"/>
      <c r="AM744" s="145"/>
      <c r="AN744" s="145"/>
      <c r="AO744" s="145"/>
      <c r="AP744" s="145"/>
      <c r="AQ744" s="145"/>
      <c r="AR744" s="145"/>
      <c r="AS744" s="145"/>
      <c r="AT744" s="145"/>
      <c r="AU744" s="145"/>
      <c r="AV744" s="145"/>
      <c r="AW744" s="145"/>
      <c r="AX744" s="145"/>
      <c r="AY744" s="145"/>
      <c r="AZ744" s="145"/>
      <c r="BA744" s="145"/>
      <c r="BB744" s="145"/>
      <c r="BC744" s="145"/>
      <c r="BD744" s="145"/>
      <c r="BE744" s="145"/>
      <c r="BF744" s="145"/>
      <c r="BG744" s="145"/>
      <c r="BH744" s="145"/>
      <c r="BI744" s="145"/>
      <c r="BJ744" s="145"/>
      <c r="BK744" s="145"/>
      <c r="BL744" s="145"/>
      <c r="BM744" s="145"/>
      <c r="BN744" s="145"/>
      <c r="BO744" s="145"/>
      <c r="BP744" s="145"/>
      <c r="BQ744" s="145"/>
      <c r="BR744" s="145"/>
      <c r="BS744" s="145"/>
      <c r="BT744" s="145"/>
      <c r="BU744" s="145"/>
      <c r="BV744" s="145"/>
      <c r="BW744" s="145"/>
      <c r="BX744" s="145"/>
      <c r="BY744" s="145"/>
      <c r="BZ744" s="145"/>
      <c r="CA744" s="145"/>
      <c r="CB744" s="145"/>
      <c r="CC744" s="145"/>
      <c r="CD744" s="145"/>
      <c r="CE744" s="145"/>
      <c r="CF744" s="145"/>
    </row>
    <row r="745" spans="2:84" ht="12.95" customHeight="1">
      <c r="B745" s="145"/>
      <c r="C745" s="145"/>
      <c r="D745" s="145"/>
      <c r="E745" s="146"/>
      <c r="F745" s="146"/>
      <c r="G745" s="145"/>
      <c r="H745" s="145"/>
      <c r="I745" s="145"/>
      <c r="J745" s="145"/>
      <c r="K745" s="145"/>
      <c r="L745" s="145"/>
      <c r="M745" s="145"/>
      <c r="N745" s="145"/>
      <c r="O745" s="145"/>
      <c r="P745" s="145"/>
      <c r="Q745" s="145"/>
      <c r="R745" s="145"/>
      <c r="S745" s="145"/>
      <c r="T745" s="145"/>
      <c r="U745" s="145"/>
      <c r="V745" s="145"/>
      <c r="W745" s="145"/>
      <c r="X745" s="145"/>
      <c r="Y745" s="145"/>
      <c r="Z745" s="145"/>
      <c r="AA745" s="145"/>
      <c r="AB745" s="145"/>
      <c r="AC745" s="145"/>
      <c r="AD745" s="145"/>
      <c r="AE745" s="145"/>
      <c r="AF745" s="145"/>
      <c r="AG745" s="145"/>
      <c r="AH745" s="145"/>
      <c r="AI745" s="145"/>
      <c r="AJ745" s="145"/>
      <c r="AK745" s="145"/>
      <c r="AL745" s="145"/>
      <c r="AM745" s="145"/>
      <c r="AN745" s="145"/>
      <c r="AO745" s="145"/>
      <c r="AP745" s="145"/>
      <c r="AQ745" s="145"/>
      <c r="AR745" s="145"/>
      <c r="AS745" s="145"/>
      <c r="AT745" s="145"/>
      <c r="AU745" s="145"/>
      <c r="AV745" s="145"/>
      <c r="AW745" s="145"/>
      <c r="AX745" s="145"/>
      <c r="AY745" s="145"/>
      <c r="AZ745" s="145"/>
      <c r="BA745" s="145"/>
      <c r="BB745" s="145"/>
      <c r="BC745" s="145"/>
      <c r="BD745" s="145"/>
      <c r="BE745" s="145"/>
      <c r="BF745" s="145"/>
      <c r="BG745" s="145"/>
      <c r="BH745" s="145"/>
      <c r="BI745" s="145"/>
      <c r="BJ745" s="145"/>
      <c r="BK745" s="145"/>
      <c r="BL745" s="145"/>
      <c r="BM745" s="145"/>
      <c r="BN745" s="145"/>
      <c r="BO745" s="145"/>
      <c r="BP745" s="145"/>
      <c r="BQ745" s="145"/>
      <c r="BR745" s="145"/>
      <c r="BS745" s="145"/>
      <c r="BT745" s="145"/>
      <c r="BU745" s="145"/>
      <c r="BV745" s="145"/>
      <c r="BW745" s="145"/>
      <c r="BX745" s="145"/>
      <c r="BY745" s="145"/>
      <c r="BZ745" s="145"/>
      <c r="CA745" s="145"/>
      <c r="CB745" s="145"/>
      <c r="CC745" s="145"/>
      <c r="CD745" s="145"/>
      <c r="CE745" s="145"/>
      <c r="CF745" s="145"/>
    </row>
    <row r="746" spans="2:84" ht="12.95" customHeight="1">
      <c r="B746" s="145"/>
      <c r="C746" s="145"/>
      <c r="D746" s="145"/>
      <c r="E746" s="146"/>
      <c r="F746" s="146"/>
      <c r="G746" s="145"/>
      <c r="H746" s="145"/>
      <c r="I746" s="145"/>
      <c r="J746" s="145"/>
      <c r="K746" s="145"/>
      <c r="L746" s="145"/>
      <c r="M746" s="145"/>
      <c r="N746" s="145"/>
      <c r="O746" s="145"/>
      <c r="P746" s="145"/>
      <c r="Q746" s="145"/>
      <c r="R746" s="145"/>
      <c r="S746" s="145"/>
      <c r="T746" s="145"/>
      <c r="U746" s="145"/>
      <c r="V746" s="145"/>
      <c r="W746" s="145"/>
      <c r="X746" s="145"/>
      <c r="Y746" s="145"/>
      <c r="Z746" s="145"/>
      <c r="AA746" s="145"/>
      <c r="AB746" s="145"/>
      <c r="AC746" s="145"/>
      <c r="AD746" s="145"/>
      <c r="AE746" s="145"/>
      <c r="AF746" s="145"/>
      <c r="AG746" s="145"/>
      <c r="AH746" s="145"/>
      <c r="AI746" s="145"/>
      <c r="AJ746" s="145"/>
      <c r="AK746" s="145"/>
      <c r="AL746" s="145"/>
      <c r="AM746" s="145"/>
      <c r="AN746" s="145"/>
      <c r="AO746" s="145"/>
      <c r="AP746" s="145"/>
      <c r="AQ746" s="145"/>
      <c r="AR746" s="145"/>
      <c r="AS746" s="145"/>
      <c r="AT746" s="145"/>
      <c r="AU746" s="145"/>
      <c r="AV746" s="145"/>
      <c r="AW746" s="145"/>
      <c r="AX746" s="145"/>
      <c r="AY746" s="145"/>
      <c r="AZ746" s="145"/>
      <c r="BA746" s="145"/>
      <c r="BB746" s="145"/>
      <c r="BC746" s="145"/>
      <c r="BD746" s="145"/>
      <c r="BE746" s="145"/>
      <c r="BF746" s="145"/>
      <c r="BG746" s="145"/>
      <c r="BH746" s="145"/>
      <c r="BI746" s="145"/>
      <c r="BJ746" s="145"/>
      <c r="BK746" s="145"/>
      <c r="BL746" s="145"/>
      <c r="BM746" s="145"/>
      <c r="BN746" s="145"/>
      <c r="BO746" s="145"/>
      <c r="BP746" s="145"/>
      <c r="BQ746" s="145"/>
      <c r="BR746" s="145"/>
      <c r="BS746" s="145"/>
      <c r="BT746" s="145"/>
      <c r="BU746" s="145"/>
      <c r="BV746" s="145"/>
      <c r="BW746" s="145"/>
      <c r="BX746" s="145"/>
      <c r="BY746" s="145"/>
      <c r="BZ746" s="145"/>
      <c r="CA746" s="145"/>
      <c r="CB746" s="145"/>
      <c r="CC746" s="145"/>
      <c r="CD746" s="145"/>
      <c r="CE746" s="145"/>
      <c r="CF746" s="145"/>
    </row>
    <row r="747" spans="2:84" ht="12.95" customHeight="1">
      <c r="B747" s="145"/>
      <c r="C747" s="145"/>
      <c r="D747" s="145"/>
      <c r="E747" s="146"/>
      <c r="F747" s="146"/>
      <c r="G747" s="145"/>
      <c r="H747" s="145"/>
      <c r="I747" s="145"/>
      <c r="J747" s="145"/>
      <c r="K747" s="145"/>
      <c r="L747" s="145"/>
      <c r="M747" s="145"/>
      <c r="N747" s="145"/>
      <c r="O747" s="145"/>
      <c r="P747" s="145"/>
      <c r="Q747" s="145"/>
      <c r="R747" s="145"/>
      <c r="S747" s="145"/>
      <c r="T747" s="145"/>
      <c r="U747" s="145"/>
      <c r="V747" s="145"/>
      <c r="W747" s="145"/>
      <c r="X747" s="145"/>
      <c r="Y747" s="145"/>
      <c r="Z747" s="145"/>
      <c r="AA747" s="145"/>
      <c r="AB747" s="145"/>
      <c r="AC747" s="145"/>
      <c r="AD747" s="145"/>
      <c r="AE747" s="145"/>
      <c r="AF747" s="145"/>
      <c r="AG747" s="145"/>
      <c r="AH747" s="145"/>
      <c r="AI747" s="145"/>
      <c r="AJ747" s="145"/>
      <c r="AK747" s="145"/>
      <c r="AL747" s="145"/>
      <c r="AM747" s="145"/>
      <c r="AN747" s="145"/>
      <c r="AO747" s="145"/>
      <c r="AP747" s="145"/>
      <c r="AQ747" s="145"/>
      <c r="AR747" s="145"/>
      <c r="AS747" s="145"/>
      <c r="AT747" s="145"/>
      <c r="AU747" s="145"/>
      <c r="AV747" s="145"/>
      <c r="AW747" s="145"/>
      <c r="AX747" s="145"/>
      <c r="AY747" s="145"/>
      <c r="AZ747" s="145"/>
      <c r="BA747" s="145"/>
      <c r="BB747" s="145"/>
      <c r="BC747" s="145"/>
      <c r="BD747" s="145"/>
      <c r="BE747" s="145"/>
      <c r="BF747" s="145"/>
      <c r="BG747" s="145"/>
      <c r="BH747" s="145"/>
      <c r="BI747" s="145"/>
      <c r="BJ747" s="145"/>
      <c r="BK747" s="145"/>
      <c r="BL747" s="145"/>
      <c r="BM747" s="145"/>
      <c r="BN747" s="145"/>
      <c r="BO747" s="145"/>
      <c r="BP747" s="145"/>
      <c r="BQ747" s="145"/>
      <c r="BR747" s="145"/>
      <c r="BS747" s="145"/>
      <c r="BT747" s="145"/>
      <c r="BU747" s="145"/>
      <c r="BV747" s="145"/>
      <c r="BW747" s="145"/>
      <c r="BX747" s="145"/>
      <c r="BY747" s="145"/>
      <c r="BZ747" s="145"/>
      <c r="CA747" s="145"/>
      <c r="CB747" s="145"/>
      <c r="CC747" s="145"/>
      <c r="CD747" s="145"/>
      <c r="CE747" s="145"/>
      <c r="CF747" s="145"/>
    </row>
    <row r="748" spans="2:84" ht="12.95" customHeight="1">
      <c r="B748" s="145"/>
      <c r="C748" s="145"/>
      <c r="D748" s="145"/>
      <c r="E748" s="146"/>
      <c r="F748" s="146"/>
      <c r="G748" s="145"/>
      <c r="H748" s="145"/>
      <c r="I748" s="145"/>
      <c r="J748" s="145"/>
      <c r="K748" s="145"/>
      <c r="L748" s="145"/>
      <c r="M748" s="145"/>
      <c r="N748" s="145"/>
      <c r="O748" s="145"/>
      <c r="P748" s="145"/>
      <c r="Q748" s="145"/>
      <c r="R748" s="145"/>
      <c r="S748" s="145"/>
      <c r="T748" s="145"/>
      <c r="U748" s="145"/>
      <c r="V748" s="145"/>
      <c r="W748" s="145"/>
      <c r="X748" s="145"/>
      <c r="Y748" s="145"/>
      <c r="Z748" s="145"/>
      <c r="AA748" s="145"/>
      <c r="AB748" s="145"/>
      <c r="AC748" s="145"/>
      <c r="AD748" s="145"/>
      <c r="AE748" s="145"/>
      <c r="AF748" s="145"/>
      <c r="AG748" s="145"/>
      <c r="AH748" s="145"/>
      <c r="AI748" s="145"/>
      <c r="AJ748" s="145"/>
      <c r="AK748" s="145"/>
      <c r="AL748" s="145"/>
      <c r="AM748" s="145"/>
      <c r="AN748" s="145"/>
      <c r="AO748" s="145"/>
      <c r="AP748" s="145"/>
      <c r="AQ748" s="145"/>
      <c r="AR748" s="145"/>
      <c r="AS748" s="145"/>
      <c r="AT748" s="145"/>
      <c r="AU748" s="145"/>
      <c r="AV748" s="145"/>
      <c r="AW748" s="145"/>
      <c r="AX748" s="145"/>
      <c r="AY748" s="145"/>
      <c r="AZ748" s="145"/>
      <c r="BA748" s="145"/>
      <c r="BB748" s="145"/>
      <c r="BC748" s="145"/>
      <c r="BD748" s="145"/>
      <c r="BE748" s="145"/>
      <c r="BF748" s="145"/>
      <c r="BG748" s="145"/>
      <c r="BH748" s="145"/>
      <c r="BI748" s="145"/>
      <c r="BJ748" s="145"/>
      <c r="BK748" s="145"/>
      <c r="BL748" s="145"/>
      <c r="BM748" s="145"/>
      <c r="BN748" s="145"/>
      <c r="BO748" s="145"/>
      <c r="BP748" s="145"/>
      <c r="BQ748" s="145"/>
      <c r="BR748" s="145"/>
      <c r="BS748" s="145"/>
      <c r="BT748" s="145"/>
      <c r="BU748" s="145"/>
      <c r="BV748" s="145"/>
      <c r="BW748" s="145"/>
      <c r="BX748" s="145"/>
      <c r="BY748" s="145"/>
      <c r="BZ748" s="145"/>
      <c r="CA748" s="145"/>
      <c r="CB748" s="145"/>
      <c r="CC748" s="145"/>
      <c r="CD748" s="145"/>
      <c r="CE748" s="145"/>
      <c r="CF748" s="145"/>
    </row>
    <row r="749" spans="2:84" ht="12.95" customHeight="1">
      <c r="B749" s="145"/>
      <c r="C749" s="145"/>
      <c r="D749" s="145"/>
      <c r="E749" s="146"/>
      <c r="F749" s="146"/>
      <c r="G749" s="145"/>
      <c r="H749" s="145"/>
      <c r="I749" s="145"/>
      <c r="J749" s="145"/>
      <c r="K749" s="145"/>
      <c r="L749" s="145"/>
      <c r="M749" s="145"/>
      <c r="N749" s="145"/>
      <c r="O749" s="145"/>
      <c r="P749" s="145"/>
      <c r="Q749" s="145"/>
      <c r="R749" s="145"/>
      <c r="S749" s="145"/>
      <c r="T749" s="145"/>
      <c r="U749" s="145"/>
      <c r="V749" s="145"/>
      <c r="W749" s="145"/>
      <c r="X749" s="145"/>
      <c r="Y749" s="145"/>
      <c r="Z749" s="145"/>
      <c r="AA749" s="145"/>
      <c r="AB749" s="145"/>
      <c r="AC749" s="145"/>
      <c r="AD749" s="145"/>
      <c r="AE749" s="145"/>
      <c r="AF749" s="145"/>
      <c r="AG749" s="145"/>
      <c r="AH749" s="145"/>
      <c r="AI749" s="145"/>
      <c r="AJ749" s="145"/>
      <c r="AK749" s="145"/>
      <c r="AL749" s="145"/>
      <c r="AM749" s="145"/>
      <c r="AN749" s="145"/>
      <c r="AO749" s="145"/>
      <c r="AP749" s="145"/>
      <c r="AQ749" s="145"/>
      <c r="AR749" s="145"/>
      <c r="AS749" s="145"/>
      <c r="AT749" s="145"/>
      <c r="AU749" s="145"/>
      <c r="AV749" s="145"/>
      <c r="AW749" s="145"/>
      <c r="AX749" s="145"/>
      <c r="AY749" s="145"/>
      <c r="AZ749" s="145"/>
      <c r="BA749" s="145"/>
      <c r="BB749" s="145"/>
      <c r="BC749" s="145"/>
      <c r="BD749" s="145"/>
      <c r="BE749" s="145"/>
      <c r="BF749" s="145"/>
      <c r="BG749" s="145"/>
      <c r="BH749" s="145"/>
      <c r="BI749" s="145"/>
      <c r="BJ749" s="145"/>
      <c r="BK749" s="145"/>
      <c r="BL749" s="145"/>
      <c r="BM749" s="145"/>
      <c r="BN749" s="145"/>
      <c r="BO749" s="145"/>
      <c r="BP749" s="145"/>
      <c r="BQ749" s="145"/>
      <c r="BR749" s="145"/>
      <c r="BS749" s="145"/>
      <c r="BT749" s="145"/>
      <c r="BU749" s="145"/>
      <c r="BV749" s="145"/>
      <c r="BW749" s="145"/>
      <c r="BX749" s="145"/>
      <c r="BY749" s="145"/>
      <c r="BZ749" s="145"/>
      <c r="CA749" s="145"/>
      <c r="CB749" s="145"/>
      <c r="CC749" s="145"/>
      <c r="CD749" s="145"/>
      <c r="CE749" s="145"/>
      <c r="CF749" s="145"/>
    </row>
    <row r="750" spans="2:84" ht="12.95" customHeight="1">
      <c r="B750" s="145"/>
      <c r="C750" s="145"/>
      <c r="D750" s="145"/>
      <c r="E750" s="146"/>
      <c r="F750" s="146"/>
      <c r="G750" s="145"/>
      <c r="H750" s="145"/>
      <c r="I750" s="145"/>
      <c r="J750" s="145"/>
      <c r="K750" s="145"/>
      <c r="L750" s="145"/>
      <c r="M750" s="145"/>
      <c r="N750" s="145"/>
      <c r="O750" s="145"/>
      <c r="P750" s="145"/>
      <c r="Q750" s="145"/>
      <c r="R750" s="145"/>
      <c r="S750" s="145"/>
      <c r="T750" s="145"/>
      <c r="U750" s="145"/>
      <c r="V750" s="145"/>
      <c r="W750" s="145"/>
      <c r="X750" s="145"/>
      <c r="Y750" s="145"/>
      <c r="Z750" s="145"/>
      <c r="AA750" s="145"/>
      <c r="AB750" s="145"/>
      <c r="AC750" s="145"/>
      <c r="AD750" s="145"/>
      <c r="AE750" s="145"/>
      <c r="AF750" s="145"/>
      <c r="AG750" s="145"/>
      <c r="AH750" s="145"/>
      <c r="AI750" s="145"/>
      <c r="AJ750" s="145"/>
      <c r="AK750" s="145"/>
      <c r="AL750" s="145"/>
      <c r="AM750" s="145"/>
      <c r="AN750" s="145"/>
      <c r="AO750" s="145"/>
      <c r="AP750" s="145"/>
      <c r="AQ750" s="145"/>
      <c r="AR750" s="145"/>
      <c r="AS750" s="145"/>
      <c r="AT750" s="145"/>
      <c r="AU750" s="145"/>
      <c r="AV750" s="145"/>
      <c r="AW750" s="145"/>
      <c r="AX750" s="145"/>
      <c r="AY750" s="145"/>
      <c r="AZ750" s="145"/>
      <c r="BA750" s="145"/>
      <c r="BB750" s="145"/>
      <c r="BC750" s="145"/>
      <c r="BD750" s="145"/>
      <c r="BE750" s="145"/>
      <c r="BF750" s="145"/>
      <c r="BG750" s="145"/>
      <c r="BH750" s="145"/>
      <c r="BI750" s="145"/>
      <c r="BJ750" s="145"/>
      <c r="BK750" s="145"/>
      <c r="BL750" s="145"/>
      <c r="BM750" s="145"/>
      <c r="BN750" s="145"/>
      <c r="BO750" s="145"/>
      <c r="BP750" s="145"/>
      <c r="BQ750" s="145"/>
      <c r="BR750" s="145"/>
      <c r="BS750" s="145"/>
      <c r="BT750" s="145"/>
      <c r="BU750" s="145"/>
      <c r="BV750" s="145"/>
      <c r="BW750" s="145"/>
      <c r="BX750" s="145"/>
      <c r="BY750" s="145"/>
      <c r="BZ750" s="145"/>
      <c r="CA750" s="145"/>
      <c r="CB750" s="145"/>
      <c r="CC750" s="145"/>
      <c r="CD750" s="145"/>
      <c r="CE750" s="145"/>
      <c r="CF750" s="145"/>
    </row>
    <row r="751" spans="2:84" ht="12.95" customHeight="1">
      <c r="B751" s="145"/>
      <c r="C751" s="145"/>
      <c r="D751" s="145"/>
      <c r="E751" s="146"/>
      <c r="F751" s="146"/>
      <c r="G751" s="145"/>
      <c r="H751" s="145"/>
      <c r="I751" s="145"/>
      <c r="J751" s="145"/>
      <c r="K751" s="145"/>
      <c r="L751" s="145"/>
      <c r="M751" s="145"/>
      <c r="N751" s="145"/>
      <c r="O751" s="145"/>
      <c r="P751" s="145"/>
      <c r="Q751" s="145"/>
      <c r="R751" s="145"/>
      <c r="S751" s="145"/>
      <c r="T751" s="145"/>
      <c r="U751" s="145"/>
      <c r="V751" s="145"/>
      <c r="W751" s="145"/>
      <c r="X751" s="145"/>
      <c r="Y751" s="145"/>
      <c r="Z751" s="145"/>
      <c r="AA751" s="145"/>
      <c r="AB751" s="145"/>
      <c r="AC751" s="145"/>
      <c r="AD751" s="145"/>
      <c r="AE751" s="145"/>
      <c r="AF751" s="145"/>
      <c r="AG751" s="145"/>
      <c r="AH751" s="145"/>
      <c r="AI751" s="145"/>
      <c r="AJ751" s="145"/>
      <c r="AK751" s="145"/>
      <c r="AL751" s="145"/>
      <c r="AM751" s="145"/>
      <c r="AN751" s="145"/>
      <c r="AO751" s="145"/>
      <c r="AP751" s="145"/>
      <c r="AQ751" s="145"/>
      <c r="AR751" s="145"/>
      <c r="AS751" s="145"/>
      <c r="AT751" s="145"/>
      <c r="AU751" s="145"/>
      <c r="AV751" s="145"/>
      <c r="AW751" s="145"/>
      <c r="AX751" s="145"/>
      <c r="AY751" s="145"/>
      <c r="AZ751" s="145"/>
      <c r="BA751" s="145"/>
      <c r="BB751" s="145"/>
      <c r="BC751" s="145"/>
      <c r="BD751" s="145"/>
      <c r="BE751" s="145"/>
      <c r="BF751" s="145"/>
      <c r="BG751" s="145"/>
      <c r="BH751" s="145"/>
      <c r="BI751" s="145"/>
      <c r="BJ751" s="145"/>
      <c r="BK751" s="145"/>
      <c r="BL751" s="145"/>
      <c r="BM751" s="145"/>
      <c r="BN751" s="145"/>
      <c r="BO751" s="145"/>
      <c r="BP751" s="145"/>
      <c r="BQ751" s="145"/>
      <c r="BR751" s="145"/>
      <c r="BS751" s="145"/>
      <c r="BT751" s="145"/>
      <c r="BU751" s="145"/>
      <c r="BV751" s="145"/>
      <c r="BW751" s="145"/>
      <c r="BX751" s="145"/>
      <c r="BY751" s="145"/>
      <c r="BZ751" s="145"/>
      <c r="CA751" s="145"/>
      <c r="CB751" s="145"/>
      <c r="CC751" s="145"/>
      <c r="CD751" s="145"/>
      <c r="CE751" s="145"/>
      <c r="CF751" s="145"/>
    </row>
    <row r="752" spans="2:84" ht="12.95" customHeight="1">
      <c r="B752" s="145"/>
      <c r="C752" s="145"/>
      <c r="D752" s="145"/>
      <c r="E752" s="146"/>
      <c r="F752" s="146"/>
      <c r="G752" s="145"/>
      <c r="H752" s="145"/>
      <c r="I752" s="145"/>
      <c r="J752" s="145"/>
      <c r="K752" s="145"/>
      <c r="L752" s="145"/>
      <c r="M752" s="145"/>
      <c r="N752" s="145"/>
      <c r="O752" s="145"/>
      <c r="P752" s="145"/>
      <c r="Q752" s="145"/>
      <c r="R752" s="145"/>
      <c r="S752" s="145"/>
      <c r="T752" s="145"/>
      <c r="U752" s="145"/>
      <c r="V752" s="145"/>
      <c r="W752" s="145"/>
      <c r="X752" s="145"/>
      <c r="Y752" s="145"/>
      <c r="Z752" s="145"/>
      <c r="AA752" s="145"/>
      <c r="AB752" s="145"/>
      <c r="AC752" s="145"/>
      <c r="AD752" s="145"/>
      <c r="AE752" s="145"/>
      <c r="AF752" s="145"/>
      <c r="AG752" s="145"/>
      <c r="AH752" s="145"/>
      <c r="AI752" s="145"/>
      <c r="AJ752" s="145"/>
      <c r="AK752" s="145"/>
      <c r="AL752" s="145"/>
      <c r="AM752" s="145"/>
      <c r="AN752" s="145"/>
      <c r="AO752" s="145"/>
      <c r="AP752" s="145"/>
      <c r="AQ752" s="145"/>
      <c r="AR752" s="145"/>
      <c r="AS752" s="145"/>
      <c r="AT752" s="145"/>
      <c r="AU752" s="145"/>
      <c r="AV752" s="145"/>
      <c r="AW752" s="145"/>
      <c r="AX752" s="145"/>
      <c r="AY752" s="145"/>
      <c r="AZ752" s="145"/>
      <c r="BA752" s="145"/>
      <c r="BB752" s="145"/>
      <c r="BC752" s="145"/>
      <c r="BD752" s="145"/>
      <c r="BE752" s="145"/>
      <c r="BF752" s="145"/>
      <c r="BG752" s="145"/>
      <c r="BH752" s="145"/>
      <c r="BI752" s="145"/>
      <c r="BJ752" s="145"/>
      <c r="BK752" s="145"/>
      <c r="BL752" s="145"/>
      <c r="BM752" s="145"/>
      <c r="BN752" s="145"/>
      <c r="BO752" s="145"/>
      <c r="BP752" s="145"/>
      <c r="BQ752" s="145"/>
      <c r="BR752" s="145"/>
      <c r="BS752" s="145"/>
      <c r="BT752" s="145"/>
      <c r="BU752" s="145"/>
      <c r="BV752" s="145"/>
      <c r="BW752" s="145"/>
      <c r="BX752" s="145"/>
      <c r="BY752" s="145"/>
      <c r="BZ752" s="145"/>
      <c r="CA752" s="145"/>
      <c r="CB752" s="145"/>
      <c r="CC752" s="145"/>
      <c r="CD752" s="145"/>
      <c r="CE752" s="145"/>
      <c r="CF752" s="145"/>
    </row>
    <row r="753" spans="2:84" ht="12.95" customHeight="1">
      <c r="B753" s="145"/>
      <c r="C753" s="145"/>
      <c r="D753" s="145"/>
      <c r="E753" s="146"/>
      <c r="F753" s="146"/>
      <c r="G753" s="145"/>
      <c r="H753" s="145"/>
      <c r="I753" s="145"/>
      <c r="J753" s="145"/>
      <c r="K753" s="145"/>
      <c r="L753" s="145"/>
      <c r="M753" s="145"/>
      <c r="N753" s="145"/>
      <c r="O753" s="145"/>
      <c r="P753" s="145"/>
      <c r="Q753" s="145"/>
      <c r="R753" s="145"/>
      <c r="S753" s="145"/>
      <c r="T753" s="145"/>
      <c r="U753" s="145"/>
      <c r="V753" s="145"/>
      <c r="W753" s="145"/>
      <c r="X753" s="145"/>
      <c r="Y753" s="145"/>
      <c r="Z753" s="145"/>
      <c r="AA753" s="145"/>
      <c r="AB753" s="145"/>
      <c r="AC753" s="145"/>
      <c r="AD753" s="145"/>
      <c r="AE753" s="145"/>
      <c r="AF753" s="145"/>
      <c r="AG753" s="145"/>
      <c r="AH753" s="145"/>
      <c r="AI753" s="145"/>
      <c r="AJ753" s="145"/>
      <c r="AK753" s="145"/>
      <c r="AL753" s="145"/>
      <c r="AM753" s="145"/>
      <c r="AN753" s="145"/>
      <c r="AO753" s="145"/>
      <c r="AP753" s="145"/>
      <c r="AQ753" s="145"/>
      <c r="AR753" s="145"/>
      <c r="AS753" s="145"/>
      <c r="AT753" s="145"/>
      <c r="AU753" s="145"/>
      <c r="AV753" s="145"/>
      <c r="AW753" s="145"/>
      <c r="AX753" s="145"/>
      <c r="AY753" s="145"/>
      <c r="AZ753" s="145"/>
      <c r="BA753" s="145"/>
      <c r="BB753" s="145"/>
      <c r="BC753" s="145"/>
      <c r="BD753" s="145"/>
      <c r="BE753" s="145"/>
      <c r="BF753" s="145"/>
      <c r="BG753" s="145"/>
      <c r="BH753" s="145"/>
      <c r="BI753" s="145"/>
      <c r="BJ753" s="145"/>
      <c r="BK753" s="145"/>
      <c r="BL753" s="145"/>
      <c r="BM753" s="145"/>
      <c r="BN753" s="145"/>
      <c r="BO753" s="145"/>
      <c r="BP753" s="145"/>
      <c r="BQ753" s="145"/>
      <c r="BR753" s="145"/>
      <c r="BS753" s="145"/>
      <c r="BT753" s="145"/>
      <c r="BU753" s="145"/>
      <c r="BV753" s="145"/>
      <c r="BW753" s="145"/>
      <c r="BX753" s="145"/>
      <c r="BY753" s="145"/>
      <c r="BZ753" s="145"/>
      <c r="CA753" s="145"/>
      <c r="CB753" s="145"/>
      <c r="CC753" s="145"/>
      <c r="CD753" s="145"/>
      <c r="CE753" s="145"/>
      <c r="CF753" s="145"/>
    </row>
    <row r="754" spans="2:84" ht="12.95" customHeight="1">
      <c r="B754" s="145"/>
      <c r="C754" s="145"/>
      <c r="D754" s="145"/>
      <c r="E754" s="146"/>
      <c r="F754" s="146"/>
      <c r="G754" s="145"/>
      <c r="H754" s="145"/>
      <c r="I754" s="145"/>
      <c r="J754" s="145"/>
      <c r="K754" s="145"/>
      <c r="L754" s="145"/>
      <c r="M754" s="145"/>
      <c r="N754" s="145"/>
      <c r="O754" s="145"/>
      <c r="P754" s="145"/>
      <c r="Q754" s="145"/>
      <c r="R754" s="145"/>
      <c r="S754" s="145"/>
      <c r="T754" s="145"/>
      <c r="U754" s="145"/>
      <c r="V754" s="145"/>
      <c r="W754" s="145"/>
      <c r="X754" s="145"/>
      <c r="Y754" s="145"/>
      <c r="Z754" s="145"/>
      <c r="AA754" s="145"/>
      <c r="AB754" s="145"/>
      <c r="AC754" s="145"/>
      <c r="AD754" s="145"/>
      <c r="AE754" s="145"/>
      <c r="AF754" s="145"/>
      <c r="AG754" s="145"/>
      <c r="AH754" s="145"/>
      <c r="AI754" s="145"/>
      <c r="AJ754" s="145"/>
      <c r="AK754" s="145"/>
      <c r="AL754" s="145"/>
      <c r="AM754" s="145"/>
      <c r="AN754" s="145"/>
      <c r="AO754" s="145"/>
      <c r="AP754" s="145"/>
      <c r="AQ754" s="145"/>
      <c r="AR754" s="145"/>
      <c r="AS754" s="145"/>
      <c r="AT754" s="145"/>
      <c r="AU754" s="145"/>
      <c r="AV754" s="145"/>
      <c r="AW754" s="145"/>
      <c r="AX754" s="145"/>
      <c r="AY754" s="145"/>
      <c r="AZ754" s="145"/>
      <c r="BA754" s="145"/>
      <c r="BB754" s="145"/>
      <c r="BC754" s="145"/>
      <c r="BD754" s="145"/>
      <c r="BE754" s="145"/>
      <c r="BF754" s="145"/>
      <c r="BG754" s="145"/>
      <c r="BH754" s="145"/>
      <c r="BI754" s="145"/>
      <c r="BJ754" s="145"/>
      <c r="BK754" s="145"/>
      <c r="BL754" s="145"/>
      <c r="BM754" s="145"/>
      <c r="BN754" s="145"/>
      <c r="BO754" s="145"/>
      <c r="BP754" s="145"/>
      <c r="BQ754" s="145"/>
      <c r="BR754" s="145"/>
      <c r="BS754" s="145"/>
      <c r="BT754" s="145"/>
      <c r="BU754" s="145"/>
      <c r="BV754" s="145"/>
      <c r="BW754" s="145"/>
      <c r="BX754" s="145"/>
      <c r="BY754" s="145"/>
      <c r="BZ754" s="145"/>
      <c r="CA754" s="145"/>
      <c r="CB754" s="145"/>
      <c r="CC754" s="145"/>
      <c r="CD754" s="145"/>
      <c r="CE754" s="145"/>
      <c r="CF754" s="145"/>
    </row>
    <row r="755" spans="2:84" ht="12.95" customHeight="1">
      <c r="B755" s="145"/>
      <c r="C755" s="145"/>
      <c r="D755" s="145"/>
      <c r="E755" s="146"/>
      <c r="F755" s="146"/>
      <c r="G755" s="145"/>
      <c r="H755" s="145"/>
      <c r="I755" s="145"/>
      <c r="J755" s="145"/>
      <c r="K755" s="145"/>
      <c r="L755" s="145"/>
      <c r="M755" s="145"/>
      <c r="N755" s="145"/>
      <c r="O755" s="145"/>
      <c r="P755" s="145"/>
      <c r="Q755" s="145"/>
      <c r="R755" s="145"/>
      <c r="S755" s="145"/>
      <c r="T755" s="145"/>
      <c r="U755" s="145"/>
      <c r="V755" s="145"/>
      <c r="W755" s="145"/>
      <c r="X755" s="145"/>
      <c r="Y755" s="145"/>
      <c r="Z755" s="145"/>
      <c r="AA755" s="145"/>
      <c r="AB755" s="145"/>
      <c r="AC755" s="145"/>
      <c r="AD755" s="145"/>
      <c r="AE755" s="145"/>
      <c r="AF755" s="145"/>
      <c r="AG755" s="145"/>
      <c r="AH755" s="145"/>
      <c r="AI755" s="145"/>
      <c r="AJ755" s="145"/>
      <c r="AK755" s="145"/>
      <c r="AL755" s="145"/>
      <c r="AM755" s="145"/>
      <c r="AN755" s="145"/>
      <c r="AO755" s="145"/>
      <c r="AP755" s="145"/>
      <c r="AQ755" s="145"/>
      <c r="AR755" s="145"/>
      <c r="AS755" s="145"/>
      <c r="AT755" s="145"/>
      <c r="AU755" s="145"/>
      <c r="AV755" s="145"/>
      <c r="AW755" s="145"/>
      <c r="AX755" s="145"/>
      <c r="AY755" s="145"/>
      <c r="AZ755" s="145"/>
      <c r="BA755" s="145"/>
      <c r="BB755" s="145"/>
      <c r="BC755" s="145"/>
      <c r="BD755" s="145"/>
      <c r="BE755" s="145"/>
      <c r="BF755" s="145"/>
      <c r="BG755" s="145"/>
      <c r="BH755" s="145"/>
      <c r="BI755" s="145"/>
      <c r="BJ755" s="145"/>
      <c r="BK755" s="145"/>
      <c r="BL755" s="145"/>
      <c r="BM755" s="145"/>
      <c r="BN755" s="145"/>
      <c r="BO755" s="145"/>
      <c r="BP755" s="145"/>
      <c r="BQ755" s="145"/>
      <c r="BR755" s="145"/>
      <c r="BS755" s="145"/>
      <c r="BT755" s="145"/>
      <c r="BU755" s="145"/>
      <c r="BV755" s="145"/>
      <c r="BW755" s="145"/>
      <c r="BX755" s="145"/>
      <c r="BY755" s="145"/>
      <c r="BZ755" s="145"/>
      <c r="CA755" s="145"/>
      <c r="CB755" s="145"/>
      <c r="CC755" s="145"/>
      <c r="CD755" s="145"/>
      <c r="CE755" s="145"/>
      <c r="CF755" s="145"/>
    </row>
    <row r="756" spans="2:84" ht="12.95" customHeight="1">
      <c r="B756" s="145"/>
      <c r="C756" s="145"/>
      <c r="D756" s="145"/>
      <c r="E756" s="146"/>
      <c r="F756" s="146"/>
      <c r="G756" s="145"/>
      <c r="H756" s="145"/>
      <c r="I756" s="145"/>
      <c r="J756" s="145"/>
      <c r="K756" s="145"/>
      <c r="L756" s="145"/>
      <c r="M756" s="145"/>
      <c r="N756" s="145"/>
      <c r="O756" s="145"/>
      <c r="P756" s="145"/>
      <c r="Q756" s="145"/>
      <c r="R756" s="145"/>
      <c r="S756" s="145"/>
      <c r="T756" s="145"/>
      <c r="U756" s="145"/>
      <c r="V756" s="145"/>
      <c r="W756" s="145"/>
      <c r="X756" s="145"/>
      <c r="Y756" s="145"/>
      <c r="Z756" s="145"/>
      <c r="AA756" s="145"/>
      <c r="AB756" s="145"/>
      <c r="AC756" s="145"/>
      <c r="AD756" s="145"/>
      <c r="AE756" s="145"/>
      <c r="AF756" s="145"/>
      <c r="AG756" s="145"/>
      <c r="AH756" s="145"/>
      <c r="AI756" s="145"/>
      <c r="AJ756" s="145"/>
      <c r="AK756" s="145"/>
      <c r="AL756" s="145"/>
      <c r="AM756" s="145"/>
      <c r="AN756" s="145"/>
      <c r="AO756" s="145"/>
      <c r="AP756" s="145"/>
      <c r="AQ756" s="145"/>
      <c r="AR756" s="145"/>
      <c r="AS756" s="145"/>
      <c r="AT756" s="145"/>
      <c r="AU756" s="145"/>
      <c r="AV756" s="145"/>
      <c r="AW756" s="145"/>
      <c r="AX756" s="145"/>
      <c r="AY756" s="145"/>
      <c r="AZ756" s="145"/>
      <c r="BA756" s="145"/>
      <c r="BB756" s="145"/>
      <c r="BC756" s="145"/>
      <c r="BD756" s="145"/>
      <c r="BE756" s="145"/>
      <c r="BF756" s="145"/>
      <c r="BG756" s="145"/>
      <c r="BH756" s="145"/>
      <c r="BI756" s="145"/>
      <c r="BJ756" s="145"/>
      <c r="BK756" s="145"/>
      <c r="BL756" s="145"/>
      <c r="BM756" s="145"/>
      <c r="BN756" s="145"/>
      <c r="BO756" s="145"/>
      <c r="BP756" s="145"/>
      <c r="BQ756" s="145"/>
      <c r="BR756" s="145"/>
      <c r="BS756" s="145"/>
      <c r="BT756" s="145"/>
      <c r="BU756" s="145"/>
      <c r="BV756" s="145"/>
      <c r="BW756" s="145"/>
      <c r="BX756" s="145"/>
      <c r="BY756" s="145"/>
      <c r="BZ756" s="145"/>
      <c r="CA756" s="145"/>
      <c r="CB756" s="145"/>
      <c r="CC756" s="145"/>
      <c r="CD756" s="145"/>
      <c r="CE756" s="145"/>
      <c r="CF756" s="145"/>
    </row>
    <row r="757" spans="2:84" ht="12.95" customHeight="1">
      <c r="B757" s="145"/>
      <c r="C757" s="145"/>
      <c r="D757" s="145"/>
      <c r="E757" s="146"/>
      <c r="F757" s="146"/>
      <c r="G757" s="145"/>
      <c r="H757" s="145"/>
      <c r="I757" s="145"/>
      <c r="J757" s="145"/>
      <c r="K757" s="145"/>
      <c r="L757" s="145"/>
      <c r="M757" s="145"/>
      <c r="N757" s="145"/>
      <c r="O757" s="145"/>
      <c r="P757" s="145"/>
      <c r="Q757" s="145"/>
      <c r="R757" s="145"/>
      <c r="S757" s="145"/>
      <c r="T757" s="145"/>
      <c r="U757" s="145"/>
      <c r="V757" s="145"/>
      <c r="W757" s="145"/>
      <c r="X757" s="145"/>
      <c r="Y757" s="145"/>
      <c r="Z757" s="145"/>
      <c r="AA757" s="145"/>
      <c r="AB757" s="145"/>
      <c r="AC757" s="145"/>
      <c r="AD757" s="145"/>
      <c r="AE757" s="145"/>
      <c r="AF757" s="145"/>
      <c r="AG757" s="145"/>
      <c r="AH757" s="145"/>
      <c r="AI757" s="145"/>
      <c r="AJ757" s="145"/>
      <c r="AK757" s="145"/>
      <c r="AL757" s="145"/>
      <c r="AM757" s="145"/>
      <c r="AN757" s="145"/>
      <c r="AO757" s="145"/>
      <c r="AP757" s="145"/>
      <c r="AQ757" s="145"/>
      <c r="AR757" s="145"/>
      <c r="AS757" s="145"/>
      <c r="AT757" s="145"/>
      <c r="AU757" s="145"/>
      <c r="AV757" s="145"/>
      <c r="AW757" s="145"/>
      <c r="AX757" s="145"/>
      <c r="AY757" s="145"/>
      <c r="AZ757" s="145"/>
      <c r="BA757" s="145"/>
      <c r="BB757" s="145"/>
      <c r="BC757" s="145"/>
      <c r="BD757" s="145"/>
      <c r="BE757" s="145"/>
      <c r="BF757" s="145"/>
      <c r="BG757" s="145"/>
      <c r="BH757" s="145"/>
      <c r="BI757" s="145"/>
      <c r="BJ757" s="145"/>
      <c r="BK757" s="145"/>
      <c r="BL757" s="145"/>
      <c r="BM757" s="145"/>
      <c r="BN757" s="145"/>
      <c r="BO757" s="145"/>
      <c r="BP757" s="145"/>
      <c r="BQ757" s="145"/>
      <c r="BR757" s="145"/>
      <c r="BS757" s="145"/>
      <c r="BT757" s="145"/>
      <c r="BU757" s="145"/>
      <c r="BV757" s="145"/>
      <c r="BW757" s="145"/>
      <c r="BX757" s="145"/>
      <c r="BY757" s="145"/>
      <c r="BZ757" s="145"/>
      <c r="CA757" s="145"/>
      <c r="CB757" s="145"/>
      <c r="CC757" s="145"/>
      <c r="CD757" s="145"/>
      <c r="CE757" s="145"/>
      <c r="CF757" s="145"/>
    </row>
    <row r="758" spans="2:84" ht="12.95" customHeight="1">
      <c r="B758" s="145"/>
      <c r="C758" s="145"/>
      <c r="D758" s="145"/>
      <c r="E758" s="146"/>
      <c r="F758" s="146"/>
      <c r="G758" s="145"/>
      <c r="H758" s="145"/>
      <c r="I758" s="145"/>
      <c r="J758" s="145"/>
      <c r="K758" s="145"/>
      <c r="L758" s="145"/>
      <c r="M758" s="145"/>
      <c r="N758" s="145"/>
      <c r="O758" s="145"/>
      <c r="P758" s="145"/>
      <c r="Q758" s="145"/>
      <c r="R758" s="145"/>
      <c r="S758" s="145"/>
      <c r="T758" s="145"/>
      <c r="U758" s="145"/>
      <c r="V758" s="145"/>
      <c r="W758" s="145"/>
      <c r="X758" s="145"/>
      <c r="Y758" s="145"/>
      <c r="Z758" s="145"/>
      <c r="AA758" s="145"/>
      <c r="AB758" s="145"/>
      <c r="AC758" s="145"/>
      <c r="AD758" s="145"/>
      <c r="AE758" s="145"/>
      <c r="AF758" s="145"/>
      <c r="AG758" s="145"/>
      <c r="AH758" s="145"/>
      <c r="AI758" s="145"/>
      <c r="AJ758" s="145"/>
      <c r="AK758" s="145"/>
      <c r="AL758" s="145"/>
      <c r="AM758" s="145"/>
      <c r="AN758" s="145"/>
      <c r="AO758" s="145"/>
      <c r="AP758" s="145"/>
      <c r="AQ758" s="145"/>
      <c r="AR758" s="145"/>
      <c r="AS758" s="145"/>
      <c r="AT758" s="145"/>
      <c r="AU758" s="145"/>
      <c r="AV758" s="145"/>
      <c r="AW758" s="145"/>
      <c r="AX758" s="145"/>
      <c r="AY758" s="145"/>
      <c r="AZ758" s="145"/>
      <c r="BA758" s="145"/>
      <c r="BB758" s="145"/>
      <c r="BC758" s="145"/>
      <c r="BD758" s="145"/>
      <c r="BE758" s="145"/>
      <c r="BF758" s="145"/>
      <c r="BG758" s="145"/>
      <c r="BH758" s="145"/>
      <c r="BI758" s="145"/>
      <c r="BJ758" s="145"/>
      <c r="BK758" s="145"/>
      <c r="BL758" s="145"/>
      <c r="BM758" s="145"/>
      <c r="BN758" s="145"/>
      <c r="BO758" s="145"/>
      <c r="BP758" s="145"/>
      <c r="BQ758" s="145"/>
      <c r="BR758" s="145"/>
      <c r="BS758" s="145"/>
      <c r="BT758" s="145"/>
      <c r="BU758" s="145"/>
      <c r="BV758" s="145"/>
      <c r="BW758" s="145"/>
      <c r="BX758" s="145"/>
      <c r="BY758" s="145"/>
      <c r="BZ758" s="145"/>
      <c r="CA758" s="145"/>
      <c r="CB758" s="145"/>
      <c r="CC758" s="145"/>
      <c r="CD758" s="145"/>
      <c r="CE758" s="145"/>
      <c r="CF758" s="145"/>
    </row>
    <row r="759" spans="2:84" ht="12.95" customHeight="1">
      <c r="B759" s="145"/>
      <c r="C759" s="145"/>
      <c r="D759" s="145"/>
      <c r="E759" s="146"/>
      <c r="F759" s="146"/>
      <c r="G759" s="145"/>
      <c r="H759" s="145"/>
      <c r="I759" s="145"/>
      <c r="J759" s="145"/>
      <c r="K759" s="145"/>
      <c r="L759" s="145"/>
      <c r="M759" s="145"/>
      <c r="N759" s="145"/>
      <c r="O759" s="145"/>
      <c r="P759" s="145"/>
      <c r="Q759" s="145"/>
      <c r="R759" s="145"/>
      <c r="S759" s="145"/>
      <c r="T759" s="145"/>
      <c r="U759" s="145"/>
      <c r="V759" s="145"/>
      <c r="W759" s="145"/>
      <c r="X759" s="145"/>
      <c r="Y759" s="145"/>
      <c r="Z759" s="145"/>
      <c r="AA759" s="145"/>
      <c r="AB759" s="145"/>
      <c r="AC759" s="145"/>
      <c r="AD759" s="145"/>
      <c r="AE759" s="145"/>
      <c r="AF759" s="145"/>
      <c r="AG759" s="145"/>
      <c r="AH759" s="145"/>
      <c r="AI759" s="145"/>
      <c r="AJ759" s="145"/>
      <c r="AK759" s="145"/>
      <c r="AL759" s="145"/>
      <c r="AM759" s="145"/>
      <c r="AN759" s="145"/>
      <c r="AO759" s="145"/>
      <c r="AP759" s="145"/>
      <c r="AQ759" s="145"/>
      <c r="AR759" s="145"/>
      <c r="AS759" s="145"/>
      <c r="AT759" s="145"/>
      <c r="AU759" s="145"/>
      <c r="AV759" s="145"/>
      <c r="AW759" s="145"/>
      <c r="AX759" s="145"/>
      <c r="AY759" s="145"/>
      <c r="AZ759" s="145"/>
      <c r="BA759" s="145"/>
      <c r="BB759" s="145"/>
      <c r="BC759" s="145"/>
      <c r="BD759" s="145"/>
      <c r="BE759" s="145"/>
      <c r="BF759" s="145"/>
      <c r="BG759" s="145"/>
      <c r="BH759" s="145"/>
      <c r="BI759" s="145"/>
      <c r="BJ759" s="145"/>
      <c r="BK759" s="145"/>
      <c r="BL759" s="145"/>
      <c r="BM759" s="145"/>
      <c r="BN759" s="145"/>
      <c r="BO759" s="145"/>
      <c r="BP759" s="145"/>
      <c r="BQ759" s="145"/>
      <c r="BR759" s="145"/>
      <c r="BS759" s="145"/>
      <c r="BT759" s="145"/>
      <c r="BU759" s="145"/>
      <c r="BV759" s="145"/>
      <c r="BW759" s="145"/>
      <c r="BX759" s="145"/>
      <c r="BY759" s="145"/>
      <c r="BZ759" s="145"/>
      <c r="CA759" s="145"/>
      <c r="CB759" s="145"/>
      <c r="CC759" s="145"/>
      <c r="CD759" s="145"/>
      <c r="CE759" s="145"/>
      <c r="CF759" s="145"/>
    </row>
    <row r="760" spans="2:84" ht="12.95" customHeight="1">
      <c r="B760" s="145"/>
      <c r="C760" s="145"/>
      <c r="D760" s="145"/>
      <c r="E760" s="146"/>
      <c r="F760" s="146"/>
      <c r="G760" s="145"/>
      <c r="H760" s="145"/>
      <c r="I760" s="145"/>
      <c r="J760" s="145"/>
      <c r="K760" s="145"/>
      <c r="L760" s="145"/>
      <c r="M760" s="145"/>
      <c r="N760" s="145"/>
      <c r="O760" s="145"/>
      <c r="P760" s="145"/>
      <c r="Q760" s="145"/>
      <c r="R760" s="145"/>
      <c r="S760" s="145"/>
      <c r="T760" s="145"/>
      <c r="U760" s="145"/>
      <c r="V760" s="145"/>
      <c r="W760" s="145"/>
      <c r="X760" s="145"/>
      <c r="Y760" s="145"/>
      <c r="Z760" s="145"/>
      <c r="AA760" s="145"/>
      <c r="AB760" s="145"/>
      <c r="AC760" s="145"/>
      <c r="AD760" s="145"/>
      <c r="AE760" s="145"/>
      <c r="AF760" s="145"/>
      <c r="AG760" s="145"/>
      <c r="AH760" s="145"/>
      <c r="AI760" s="145"/>
      <c r="AJ760" s="145"/>
      <c r="AK760" s="145"/>
      <c r="AL760" s="145"/>
      <c r="AM760" s="145"/>
      <c r="AN760" s="145"/>
      <c r="AO760" s="145"/>
      <c r="AP760" s="145"/>
      <c r="AQ760" s="145"/>
      <c r="AR760" s="145"/>
      <c r="AS760" s="145"/>
      <c r="AT760" s="145"/>
      <c r="AU760" s="145"/>
      <c r="AV760" s="145"/>
      <c r="AW760" s="145"/>
      <c r="AX760" s="145"/>
      <c r="AY760" s="145"/>
      <c r="AZ760" s="145"/>
      <c r="BA760" s="145"/>
      <c r="BB760" s="145"/>
      <c r="BC760" s="145"/>
      <c r="BD760" s="145"/>
      <c r="BE760" s="145"/>
      <c r="BF760" s="145"/>
      <c r="BG760" s="145"/>
      <c r="BH760" s="145"/>
      <c r="BI760" s="145"/>
      <c r="BJ760" s="145"/>
      <c r="BK760" s="145"/>
      <c r="BL760" s="145"/>
      <c r="BM760" s="145"/>
      <c r="BN760" s="145"/>
      <c r="BO760" s="145"/>
      <c r="BP760" s="145"/>
      <c r="BQ760" s="145"/>
      <c r="BR760" s="145"/>
      <c r="BS760" s="145"/>
      <c r="BT760" s="145"/>
      <c r="BU760" s="145"/>
      <c r="BV760" s="145"/>
      <c r="BW760" s="145"/>
      <c r="BX760" s="145"/>
      <c r="BY760" s="145"/>
      <c r="BZ760" s="145"/>
      <c r="CA760" s="145"/>
      <c r="CB760" s="145"/>
      <c r="CC760" s="145"/>
      <c r="CD760" s="145"/>
      <c r="CE760" s="145"/>
      <c r="CF760" s="145"/>
    </row>
    <row r="761" spans="2:84" ht="12.95" customHeight="1">
      <c r="B761" s="145"/>
      <c r="C761" s="145"/>
      <c r="D761" s="145"/>
      <c r="E761" s="146"/>
      <c r="F761" s="146"/>
      <c r="G761" s="145"/>
      <c r="H761" s="145"/>
      <c r="I761" s="145"/>
      <c r="J761" s="145"/>
      <c r="K761" s="145"/>
      <c r="L761" s="145"/>
      <c r="M761" s="145"/>
      <c r="N761" s="145"/>
      <c r="O761" s="145"/>
      <c r="P761" s="145"/>
      <c r="Q761" s="145"/>
      <c r="R761" s="145"/>
      <c r="S761" s="145"/>
      <c r="T761" s="145"/>
      <c r="U761" s="145"/>
      <c r="V761" s="145"/>
      <c r="W761" s="145"/>
      <c r="X761" s="145"/>
      <c r="Y761" s="145"/>
      <c r="Z761" s="145"/>
      <c r="AA761" s="145"/>
      <c r="AB761" s="145"/>
      <c r="AC761" s="145"/>
      <c r="AD761" s="145"/>
      <c r="AE761" s="145"/>
      <c r="AF761" s="145"/>
      <c r="AG761" s="145"/>
      <c r="AH761" s="145"/>
      <c r="AI761" s="145"/>
      <c r="AJ761" s="145"/>
      <c r="AK761" s="145"/>
      <c r="AL761" s="145"/>
      <c r="AM761" s="145"/>
      <c r="AN761" s="145"/>
      <c r="AO761" s="145"/>
      <c r="AP761" s="145"/>
      <c r="AQ761" s="145"/>
      <c r="AR761" s="145"/>
      <c r="AS761" s="145"/>
      <c r="AT761" s="145"/>
      <c r="AU761" s="145"/>
      <c r="AV761" s="145"/>
      <c r="AW761" s="145"/>
      <c r="AX761" s="145"/>
      <c r="AY761" s="145"/>
      <c r="AZ761" s="145"/>
      <c r="BA761" s="145"/>
      <c r="BB761" s="145"/>
      <c r="BC761" s="145"/>
      <c r="BD761" s="145"/>
      <c r="BE761" s="145"/>
      <c r="BF761" s="145"/>
      <c r="BG761" s="145"/>
      <c r="BH761" s="145"/>
      <c r="BI761" s="145"/>
      <c r="BJ761" s="145"/>
      <c r="BK761" s="145"/>
      <c r="BL761" s="145"/>
      <c r="BM761" s="145"/>
      <c r="BN761" s="145"/>
      <c r="BO761" s="145"/>
      <c r="BP761" s="145"/>
      <c r="BQ761" s="145"/>
      <c r="BR761" s="145"/>
      <c r="BS761" s="145"/>
      <c r="BT761" s="145"/>
      <c r="BU761" s="145"/>
      <c r="BV761" s="145"/>
      <c r="BW761" s="145"/>
      <c r="BX761" s="145"/>
      <c r="BY761" s="145"/>
      <c r="BZ761" s="145"/>
      <c r="CA761" s="145"/>
      <c r="CB761" s="145"/>
      <c r="CC761" s="145"/>
      <c r="CD761" s="145"/>
      <c r="CE761" s="145"/>
      <c r="CF761" s="145"/>
    </row>
    <row r="762" spans="2:84" ht="12.95" customHeight="1">
      <c r="B762" s="145"/>
      <c r="C762" s="145"/>
      <c r="D762" s="145"/>
      <c r="E762" s="146"/>
      <c r="F762" s="146"/>
      <c r="G762" s="145"/>
      <c r="H762" s="145"/>
      <c r="I762" s="145"/>
      <c r="J762" s="145"/>
      <c r="K762" s="145"/>
      <c r="L762" s="145"/>
      <c r="M762" s="145"/>
      <c r="N762" s="145"/>
      <c r="O762" s="145"/>
      <c r="P762" s="145"/>
      <c r="Q762" s="145"/>
      <c r="R762" s="145"/>
      <c r="S762" s="145"/>
      <c r="T762" s="145"/>
      <c r="U762" s="145"/>
      <c r="V762" s="145"/>
      <c r="W762" s="145"/>
      <c r="X762" s="145"/>
      <c r="Y762" s="145"/>
      <c r="Z762" s="145"/>
      <c r="AA762" s="145"/>
      <c r="AB762" s="145"/>
      <c r="AC762" s="145"/>
      <c r="AD762" s="145"/>
      <c r="AE762" s="145"/>
      <c r="AF762" s="145"/>
      <c r="AG762" s="145"/>
      <c r="AH762" s="145"/>
      <c r="AI762" s="145"/>
      <c r="AJ762" s="145"/>
      <c r="AK762" s="145"/>
      <c r="AL762" s="145"/>
      <c r="AM762" s="145"/>
      <c r="AN762" s="145"/>
      <c r="AO762" s="145"/>
      <c r="AP762" s="145"/>
      <c r="AQ762" s="145"/>
      <c r="AR762" s="145"/>
      <c r="AS762" s="145"/>
      <c r="AT762" s="145"/>
      <c r="AU762" s="145"/>
      <c r="AV762" s="145"/>
      <c r="AW762" s="145"/>
      <c r="AX762" s="145"/>
      <c r="AY762" s="145"/>
      <c r="AZ762" s="145"/>
      <c r="BA762" s="145"/>
      <c r="BB762" s="145"/>
      <c r="BC762" s="145"/>
      <c r="BD762" s="145"/>
      <c r="BE762" s="145"/>
      <c r="BF762" s="145"/>
      <c r="BG762" s="145"/>
      <c r="BH762" s="145"/>
      <c r="BI762" s="145"/>
      <c r="BJ762" s="145"/>
      <c r="BK762" s="145"/>
      <c r="BL762" s="145"/>
      <c r="BM762" s="145"/>
      <c r="BN762" s="145"/>
      <c r="BO762" s="145"/>
      <c r="BP762" s="145"/>
      <c r="BQ762" s="145"/>
      <c r="BR762" s="145"/>
      <c r="BS762" s="145"/>
      <c r="BT762" s="145"/>
      <c r="BU762" s="145"/>
      <c r="BV762" s="145"/>
      <c r="BW762" s="145"/>
      <c r="BX762" s="145"/>
      <c r="BY762" s="145"/>
      <c r="BZ762" s="145"/>
      <c r="CA762" s="145"/>
      <c r="CB762" s="145"/>
      <c r="CC762" s="145"/>
      <c r="CD762" s="145"/>
      <c r="CE762" s="145"/>
      <c r="CF762" s="145"/>
    </row>
    <row r="763" spans="2:84" ht="12.95" customHeight="1">
      <c r="B763" s="145"/>
      <c r="C763" s="145"/>
      <c r="D763" s="145"/>
      <c r="E763" s="146"/>
      <c r="F763" s="146"/>
      <c r="G763" s="145"/>
      <c r="H763" s="145"/>
      <c r="I763" s="145"/>
      <c r="J763" s="145"/>
      <c r="K763" s="145"/>
      <c r="L763" s="145"/>
      <c r="M763" s="145"/>
      <c r="N763" s="145"/>
      <c r="O763" s="145"/>
      <c r="P763" s="145"/>
      <c r="Q763" s="145"/>
      <c r="R763" s="145"/>
      <c r="S763" s="145"/>
      <c r="T763" s="145"/>
      <c r="U763" s="145"/>
      <c r="V763" s="145"/>
      <c r="W763" s="145"/>
      <c r="X763" s="145"/>
      <c r="Y763" s="145"/>
      <c r="Z763" s="145"/>
      <c r="AA763" s="145"/>
      <c r="AB763" s="145"/>
      <c r="AC763" s="145"/>
      <c r="AD763" s="145"/>
      <c r="AE763" s="145"/>
      <c r="AF763" s="145"/>
      <c r="AG763" s="145"/>
      <c r="AH763" s="145"/>
      <c r="AI763" s="145"/>
      <c r="AJ763" s="145"/>
      <c r="AK763" s="145"/>
      <c r="AL763" s="145"/>
      <c r="AM763" s="145"/>
      <c r="AN763" s="145"/>
      <c r="AO763" s="145"/>
      <c r="AP763" s="145"/>
      <c r="AQ763" s="145"/>
      <c r="AR763" s="145"/>
      <c r="AS763" s="145"/>
      <c r="AT763" s="145"/>
      <c r="AU763" s="145"/>
      <c r="AV763" s="145"/>
      <c r="AW763" s="145"/>
      <c r="AX763" s="145"/>
      <c r="AY763" s="145"/>
      <c r="AZ763" s="145"/>
      <c r="BA763" s="145"/>
      <c r="BB763" s="145"/>
      <c r="BC763" s="145"/>
      <c r="BD763" s="145"/>
      <c r="BE763" s="145"/>
      <c r="BF763" s="145"/>
      <c r="BG763" s="145"/>
      <c r="BH763" s="145"/>
      <c r="BI763" s="145"/>
      <c r="BJ763" s="145"/>
      <c r="BK763" s="145"/>
      <c r="BL763" s="145"/>
      <c r="BM763" s="145"/>
      <c r="BN763" s="145"/>
      <c r="BO763" s="145"/>
      <c r="BP763" s="145"/>
      <c r="BQ763" s="145"/>
      <c r="BR763" s="145"/>
      <c r="BS763" s="145"/>
      <c r="BT763" s="145"/>
      <c r="BU763" s="145"/>
      <c r="BV763" s="145"/>
      <c r="BW763" s="145"/>
      <c r="BX763" s="145"/>
      <c r="BY763" s="145"/>
      <c r="BZ763" s="145"/>
      <c r="CA763" s="145"/>
      <c r="CB763" s="145"/>
      <c r="CC763" s="145"/>
      <c r="CD763" s="145"/>
      <c r="CE763" s="145"/>
      <c r="CF763" s="145"/>
    </row>
    <row r="764" spans="2:84" ht="12.95" customHeight="1">
      <c r="B764" s="145"/>
      <c r="C764" s="145"/>
      <c r="D764" s="145"/>
      <c r="E764" s="146"/>
      <c r="F764" s="146"/>
      <c r="G764" s="145"/>
      <c r="H764" s="145"/>
      <c r="I764" s="145"/>
      <c r="J764" s="145"/>
      <c r="K764" s="145"/>
      <c r="L764" s="145"/>
      <c r="M764" s="145"/>
      <c r="N764" s="145"/>
      <c r="O764" s="145"/>
      <c r="P764" s="145"/>
      <c r="Q764" s="145"/>
      <c r="R764" s="145"/>
      <c r="S764" s="145"/>
      <c r="T764" s="145"/>
      <c r="U764" s="145"/>
      <c r="V764" s="145"/>
      <c r="W764" s="145"/>
      <c r="X764" s="145"/>
      <c r="Y764" s="145"/>
      <c r="Z764" s="145"/>
      <c r="AA764" s="145"/>
      <c r="AB764" s="145"/>
      <c r="AC764" s="145"/>
      <c r="AD764" s="145"/>
      <c r="AE764" s="145"/>
      <c r="AF764" s="145"/>
      <c r="AG764" s="145"/>
      <c r="AH764" s="145"/>
      <c r="AI764" s="145"/>
      <c r="AJ764" s="145"/>
      <c r="AK764" s="145"/>
      <c r="AL764" s="145"/>
      <c r="AM764" s="145"/>
      <c r="AN764" s="145"/>
      <c r="AO764" s="145"/>
      <c r="AP764" s="145"/>
      <c r="AQ764" s="145"/>
      <c r="AR764" s="145"/>
      <c r="AS764" s="145"/>
      <c r="AT764" s="145"/>
      <c r="AU764" s="145"/>
      <c r="AV764" s="145"/>
      <c r="AW764" s="145"/>
      <c r="AX764" s="145"/>
      <c r="AY764" s="145"/>
      <c r="AZ764" s="145"/>
      <c r="BA764" s="145"/>
      <c r="BB764" s="145"/>
      <c r="BC764" s="145"/>
      <c r="BD764" s="145"/>
      <c r="BE764" s="145"/>
      <c r="BF764" s="145"/>
      <c r="BG764" s="145"/>
      <c r="BH764" s="145"/>
      <c r="BI764" s="145"/>
      <c r="BJ764" s="145"/>
      <c r="BK764" s="145"/>
      <c r="BL764" s="145"/>
      <c r="BM764" s="145"/>
      <c r="BN764" s="145"/>
      <c r="BO764" s="145"/>
      <c r="BP764" s="145"/>
      <c r="BQ764" s="145"/>
      <c r="BR764" s="145"/>
      <c r="BS764" s="145"/>
      <c r="BT764" s="145"/>
      <c r="BU764" s="145"/>
      <c r="BV764" s="145"/>
      <c r="BW764" s="145"/>
      <c r="BX764" s="145"/>
      <c r="BY764" s="145"/>
      <c r="BZ764" s="145"/>
      <c r="CA764" s="145"/>
      <c r="CB764" s="145"/>
      <c r="CC764" s="145"/>
      <c r="CD764" s="145"/>
      <c r="CE764" s="145"/>
      <c r="CF764" s="145"/>
    </row>
    <row r="765" spans="2:84" ht="12.95" customHeight="1">
      <c r="B765" s="145"/>
      <c r="C765" s="145"/>
      <c r="D765" s="145"/>
      <c r="E765" s="146"/>
      <c r="F765" s="146"/>
      <c r="G765" s="145"/>
      <c r="H765" s="145"/>
      <c r="I765" s="145"/>
      <c r="J765" s="145"/>
      <c r="K765" s="145"/>
      <c r="L765" s="145"/>
      <c r="M765" s="145"/>
      <c r="N765" s="145"/>
      <c r="O765" s="145"/>
      <c r="P765" s="145"/>
      <c r="Q765" s="145"/>
      <c r="R765" s="145"/>
      <c r="S765" s="145"/>
      <c r="T765" s="145"/>
      <c r="U765" s="145"/>
      <c r="V765" s="145"/>
      <c r="W765" s="145"/>
      <c r="X765" s="145"/>
      <c r="Y765" s="145"/>
      <c r="Z765" s="145"/>
      <c r="AA765" s="145"/>
      <c r="AB765" s="145"/>
      <c r="AC765" s="145"/>
      <c r="AD765" s="145"/>
      <c r="AE765" s="145"/>
      <c r="AF765" s="145"/>
      <c r="AG765" s="145"/>
      <c r="AH765" s="145"/>
      <c r="AI765" s="145"/>
      <c r="AJ765" s="145"/>
      <c r="AK765" s="145"/>
      <c r="AL765" s="145"/>
      <c r="AM765" s="145"/>
      <c r="AN765" s="145"/>
      <c r="AO765" s="145"/>
      <c r="AP765" s="145"/>
      <c r="AQ765" s="145"/>
      <c r="AR765" s="145"/>
      <c r="AS765" s="145"/>
      <c r="AT765" s="145"/>
      <c r="AU765" s="145"/>
      <c r="AV765" s="145"/>
      <c r="AW765" s="145"/>
      <c r="AX765" s="145"/>
      <c r="AY765" s="145"/>
      <c r="AZ765" s="145"/>
      <c r="BA765" s="145"/>
      <c r="BB765" s="145"/>
      <c r="BC765" s="145"/>
      <c r="BD765" s="145"/>
      <c r="BE765" s="145"/>
      <c r="BF765" s="145"/>
      <c r="BG765" s="145"/>
      <c r="BH765" s="145"/>
      <c r="BI765" s="145"/>
      <c r="BJ765" s="145"/>
      <c r="BK765" s="145"/>
      <c r="BL765" s="145"/>
      <c r="BM765" s="145"/>
      <c r="BN765" s="145"/>
      <c r="BO765" s="145"/>
      <c r="BP765" s="145"/>
      <c r="BQ765" s="145"/>
      <c r="BR765" s="145"/>
      <c r="BS765" s="145"/>
      <c r="BT765" s="145"/>
      <c r="BU765" s="145"/>
      <c r="BV765" s="145"/>
      <c r="BW765" s="145"/>
      <c r="BX765" s="145"/>
      <c r="BY765" s="145"/>
      <c r="BZ765" s="145"/>
      <c r="CA765" s="145"/>
      <c r="CB765" s="145"/>
      <c r="CC765" s="145"/>
      <c r="CD765" s="145"/>
      <c r="CE765" s="145"/>
      <c r="CF765" s="145"/>
    </row>
    <row r="766" spans="2:84" ht="12.95" customHeight="1">
      <c r="B766" s="145"/>
      <c r="C766" s="145"/>
      <c r="D766" s="145"/>
      <c r="E766" s="146"/>
      <c r="F766" s="146"/>
      <c r="G766" s="145"/>
      <c r="H766" s="145"/>
      <c r="I766" s="145"/>
      <c r="J766" s="145"/>
      <c r="K766" s="145"/>
      <c r="L766" s="145"/>
      <c r="M766" s="145"/>
      <c r="N766" s="145"/>
      <c r="O766" s="145"/>
      <c r="P766" s="145"/>
      <c r="Q766" s="145"/>
      <c r="R766" s="145"/>
      <c r="S766" s="145"/>
      <c r="T766" s="145"/>
      <c r="U766" s="145"/>
      <c r="V766" s="145"/>
      <c r="W766" s="145"/>
      <c r="X766" s="145"/>
      <c r="Y766" s="145"/>
      <c r="Z766" s="145"/>
      <c r="AA766" s="145"/>
      <c r="AB766" s="145"/>
      <c r="AC766" s="145"/>
      <c r="AD766" s="145"/>
      <c r="AE766" s="145"/>
      <c r="AF766" s="145"/>
      <c r="AG766" s="145"/>
      <c r="AH766" s="145"/>
      <c r="AI766" s="145"/>
      <c r="AJ766" s="145"/>
      <c r="AK766" s="145"/>
      <c r="AL766" s="145"/>
      <c r="AM766" s="145"/>
      <c r="AN766" s="145"/>
      <c r="AO766" s="145"/>
      <c r="AP766" s="145"/>
      <c r="AQ766" s="145"/>
      <c r="AR766" s="145"/>
      <c r="AS766" s="145"/>
      <c r="AT766" s="145"/>
      <c r="AU766" s="145"/>
      <c r="AV766" s="145"/>
      <c r="AW766" s="145"/>
      <c r="AX766" s="145"/>
      <c r="AY766" s="145"/>
      <c r="AZ766" s="145"/>
      <c r="BA766" s="145"/>
      <c r="BB766" s="145"/>
      <c r="BC766" s="145"/>
      <c r="BD766" s="145"/>
      <c r="BE766" s="145"/>
      <c r="BF766" s="145"/>
      <c r="BG766" s="145"/>
      <c r="BH766" s="145"/>
      <c r="BI766" s="145"/>
      <c r="BJ766" s="145"/>
      <c r="BK766" s="145"/>
      <c r="BL766" s="145"/>
      <c r="BM766" s="145"/>
      <c r="BN766" s="145"/>
      <c r="BO766" s="145"/>
      <c r="BP766" s="145"/>
      <c r="BQ766" s="145"/>
      <c r="BR766" s="145"/>
      <c r="BS766" s="145"/>
      <c r="BT766" s="145"/>
      <c r="BU766" s="145"/>
      <c r="BV766" s="145"/>
      <c r="BW766" s="145"/>
      <c r="BX766" s="145"/>
      <c r="BY766" s="145"/>
      <c r="BZ766" s="145"/>
      <c r="CA766" s="145"/>
      <c r="CB766" s="145"/>
      <c r="CC766" s="145"/>
      <c r="CD766" s="145"/>
      <c r="CE766" s="145"/>
      <c r="CF766" s="145"/>
    </row>
    <row r="767" spans="2:84" ht="12.95" customHeight="1">
      <c r="B767" s="145"/>
      <c r="C767" s="145"/>
      <c r="D767" s="145"/>
      <c r="E767" s="146"/>
      <c r="F767" s="146"/>
      <c r="G767" s="145"/>
      <c r="H767" s="145"/>
      <c r="I767" s="145"/>
      <c r="J767" s="145"/>
      <c r="K767" s="145"/>
      <c r="L767" s="145"/>
      <c r="M767" s="145"/>
      <c r="N767" s="145"/>
      <c r="O767" s="145"/>
      <c r="P767" s="145"/>
      <c r="Q767" s="145"/>
      <c r="R767" s="145"/>
      <c r="S767" s="145"/>
      <c r="T767" s="145"/>
      <c r="U767" s="145"/>
      <c r="V767" s="145"/>
      <c r="W767" s="145"/>
      <c r="X767" s="145"/>
      <c r="Y767" s="145"/>
      <c r="Z767" s="145"/>
      <c r="AA767" s="145"/>
      <c r="AB767" s="145"/>
      <c r="AC767" s="145"/>
      <c r="AD767" s="145"/>
      <c r="AE767" s="145"/>
      <c r="AF767" s="145"/>
      <c r="AG767" s="145"/>
      <c r="AH767" s="145"/>
      <c r="AI767" s="145"/>
      <c r="AJ767" s="145"/>
      <c r="AK767" s="145"/>
      <c r="AL767" s="145"/>
      <c r="AM767" s="145"/>
      <c r="AN767" s="145"/>
      <c r="AO767" s="145"/>
      <c r="AP767" s="145"/>
      <c r="AQ767" s="145"/>
      <c r="AR767" s="145"/>
      <c r="AS767" s="145"/>
      <c r="AT767" s="145"/>
      <c r="AU767" s="145"/>
      <c r="AV767" s="145"/>
      <c r="AW767" s="145"/>
      <c r="AX767" s="145"/>
      <c r="AY767" s="145"/>
      <c r="AZ767" s="145"/>
      <c r="BA767" s="145"/>
      <c r="BB767" s="145"/>
      <c r="BC767" s="145"/>
      <c r="BD767" s="145"/>
      <c r="BE767" s="145"/>
      <c r="BF767" s="145"/>
      <c r="BG767" s="145"/>
      <c r="BH767" s="145"/>
      <c r="BI767" s="145"/>
      <c r="BJ767" s="145"/>
      <c r="BK767" s="145"/>
      <c r="BL767" s="145"/>
      <c r="BM767" s="145"/>
      <c r="BN767" s="145"/>
      <c r="BO767" s="145"/>
      <c r="BP767" s="145"/>
      <c r="BQ767" s="145"/>
      <c r="BR767" s="145"/>
      <c r="BS767" s="145"/>
      <c r="BT767" s="145"/>
      <c r="BU767" s="145"/>
      <c r="BV767" s="145"/>
      <c r="BW767" s="145"/>
      <c r="BX767" s="145"/>
      <c r="BY767" s="145"/>
      <c r="BZ767" s="145"/>
      <c r="CA767" s="145"/>
      <c r="CB767" s="145"/>
      <c r="CC767" s="145"/>
      <c r="CD767" s="145"/>
      <c r="CE767" s="145"/>
      <c r="CF767" s="145"/>
    </row>
    <row r="768" spans="2:84" ht="12.95" customHeight="1">
      <c r="B768" s="145"/>
      <c r="C768" s="145"/>
      <c r="D768" s="145"/>
      <c r="E768" s="146"/>
      <c r="F768" s="146"/>
      <c r="G768" s="145"/>
      <c r="H768" s="145"/>
      <c r="I768" s="145"/>
      <c r="J768" s="145"/>
      <c r="K768" s="145"/>
      <c r="L768" s="145"/>
      <c r="M768" s="145"/>
      <c r="N768" s="145"/>
      <c r="O768" s="145"/>
      <c r="P768" s="145"/>
      <c r="Q768" s="145"/>
      <c r="R768" s="145"/>
      <c r="S768" s="145"/>
      <c r="T768" s="145"/>
      <c r="U768" s="145"/>
      <c r="V768" s="145"/>
      <c r="W768" s="145"/>
      <c r="X768" s="145"/>
      <c r="Y768" s="145"/>
      <c r="Z768" s="145"/>
      <c r="AA768" s="145"/>
      <c r="AB768" s="145"/>
      <c r="AC768" s="145"/>
      <c r="AD768" s="145"/>
      <c r="AE768" s="145"/>
      <c r="AF768" s="145"/>
      <c r="AG768" s="145"/>
      <c r="AH768" s="145"/>
      <c r="AI768" s="145"/>
      <c r="AJ768" s="145"/>
      <c r="AK768" s="145"/>
      <c r="AL768" s="145"/>
      <c r="AM768" s="145"/>
      <c r="AN768" s="145"/>
      <c r="AO768" s="145"/>
      <c r="AP768" s="145"/>
      <c r="AQ768" s="145"/>
      <c r="AR768" s="145"/>
      <c r="AS768" s="145"/>
      <c r="AT768" s="145"/>
      <c r="AU768" s="145"/>
      <c r="AV768" s="145"/>
      <c r="AW768" s="145"/>
      <c r="AX768" s="145"/>
      <c r="AY768" s="145"/>
      <c r="AZ768" s="145"/>
      <c r="BA768" s="145"/>
      <c r="BB768" s="145"/>
      <c r="BC768" s="145"/>
      <c r="BD768" s="145"/>
      <c r="BE768" s="145"/>
      <c r="BF768" s="145"/>
      <c r="BG768" s="145"/>
      <c r="BH768" s="145"/>
      <c r="BI768" s="145"/>
      <c r="BJ768" s="145"/>
      <c r="BK768" s="145"/>
      <c r="BL768" s="145"/>
      <c r="BM768" s="145"/>
      <c r="BN768" s="145"/>
      <c r="BO768" s="145"/>
      <c r="BP768" s="145"/>
      <c r="BQ768" s="145"/>
      <c r="BR768" s="145"/>
      <c r="BS768" s="145"/>
      <c r="BT768" s="145"/>
      <c r="BU768" s="145"/>
      <c r="BV768" s="145"/>
      <c r="BW768" s="145"/>
      <c r="BX768" s="145"/>
      <c r="BY768" s="145"/>
      <c r="BZ768" s="145"/>
      <c r="CA768" s="145"/>
      <c r="CB768" s="145"/>
      <c r="CC768" s="145"/>
      <c r="CD768" s="145"/>
      <c r="CE768" s="145"/>
      <c r="CF768" s="145"/>
    </row>
    <row r="769" spans="2:84" ht="12.95" customHeight="1">
      <c r="B769" s="145"/>
      <c r="C769" s="145"/>
      <c r="D769" s="145"/>
      <c r="E769" s="146"/>
      <c r="F769" s="146"/>
      <c r="G769" s="145"/>
      <c r="H769" s="145"/>
      <c r="I769" s="145"/>
      <c r="J769" s="145"/>
      <c r="K769" s="145"/>
      <c r="L769" s="145"/>
      <c r="M769" s="145"/>
      <c r="N769" s="145"/>
      <c r="O769" s="145"/>
      <c r="P769" s="145"/>
      <c r="Q769" s="145"/>
      <c r="R769" s="145"/>
      <c r="S769" s="145"/>
      <c r="T769" s="145"/>
      <c r="U769" s="145"/>
      <c r="V769" s="145"/>
      <c r="W769" s="145"/>
      <c r="X769" s="145"/>
      <c r="Y769" s="145"/>
      <c r="Z769" s="145"/>
      <c r="AA769" s="145"/>
      <c r="AB769" s="145"/>
      <c r="AC769" s="145"/>
      <c r="AD769" s="145"/>
      <c r="AE769" s="145"/>
      <c r="AF769" s="145"/>
      <c r="AG769" s="145"/>
      <c r="AH769" s="145"/>
      <c r="AI769" s="145"/>
      <c r="AJ769" s="145"/>
      <c r="AK769" s="145"/>
      <c r="AL769" s="145"/>
      <c r="AM769" s="145"/>
      <c r="AN769" s="145"/>
      <c r="AO769" s="145"/>
      <c r="AP769" s="145"/>
      <c r="AQ769" s="145"/>
      <c r="AR769" s="145"/>
      <c r="AS769" s="145"/>
      <c r="AT769" s="145"/>
      <c r="AU769" s="145"/>
      <c r="AV769" s="145"/>
      <c r="AW769" s="145"/>
      <c r="AX769" s="145"/>
      <c r="AY769" s="145"/>
      <c r="AZ769" s="145"/>
      <c r="BA769" s="145"/>
      <c r="BB769" s="145"/>
      <c r="BC769" s="145"/>
      <c r="BD769" s="145"/>
      <c r="BE769" s="145"/>
      <c r="BF769" s="145"/>
      <c r="BG769" s="145"/>
      <c r="BH769" s="145"/>
      <c r="BI769" s="145"/>
      <c r="BJ769" s="145"/>
      <c r="BK769" s="145"/>
      <c r="BL769" s="145"/>
      <c r="BM769" s="145"/>
      <c r="BN769" s="145"/>
      <c r="BO769" s="145"/>
      <c r="BP769" s="145"/>
      <c r="BQ769" s="145"/>
      <c r="BR769" s="145"/>
      <c r="BS769" s="145"/>
      <c r="BT769" s="145"/>
      <c r="BU769" s="145"/>
      <c r="BV769" s="145"/>
      <c r="BW769" s="145"/>
      <c r="BX769" s="145"/>
      <c r="BY769" s="145"/>
      <c r="BZ769" s="145"/>
      <c r="CA769" s="145"/>
      <c r="CB769" s="145"/>
      <c r="CC769" s="145"/>
      <c r="CD769" s="145"/>
      <c r="CE769" s="145"/>
      <c r="CF769" s="145"/>
    </row>
    <row r="770" spans="2:84" ht="12.95" customHeight="1">
      <c r="B770" s="145"/>
      <c r="C770" s="145"/>
      <c r="D770" s="145"/>
      <c r="E770" s="146"/>
      <c r="F770" s="146"/>
      <c r="G770" s="145"/>
      <c r="H770" s="145"/>
      <c r="I770" s="145"/>
      <c r="J770" s="145"/>
      <c r="K770" s="145"/>
      <c r="L770" s="145"/>
      <c r="M770" s="145"/>
      <c r="N770" s="145"/>
      <c r="O770" s="145"/>
      <c r="P770" s="145"/>
      <c r="Q770" s="145"/>
      <c r="R770" s="145"/>
      <c r="S770" s="145"/>
      <c r="T770" s="145"/>
      <c r="U770" s="145"/>
      <c r="V770" s="145"/>
      <c r="W770" s="145"/>
      <c r="X770" s="145"/>
      <c r="Y770" s="145"/>
      <c r="Z770" s="145"/>
      <c r="AA770" s="145"/>
      <c r="AB770" s="145"/>
      <c r="AC770" s="145"/>
      <c r="AD770" s="145"/>
      <c r="AE770" s="145"/>
      <c r="AF770" s="145"/>
      <c r="AG770" s="145"/>
      <c r="AH770" s="145"/>
      <c r="AI770" s="145"/>
      <c r="AJ770" s="145"/>
      <c r="AK770" s="145"/>
      <c r="AL770" s="145"/>
      <c r="AM770" s="145"/>
      <c r="AN770" s="145"/>
      <c r="AO770" s="145"/>
      <c r="AP770" s="145"/>
      <c r="AQ770" s="145"/>
      <c r="AR770" s="145"/>
      <c r="AS770" s="145"/>
      <c r="AT770" s="145"/>
      <c r="AU770" s="145"/>
      <c r="AV770" s="145"/>
      <c r="AW770" s="145"/>
      <c r="AX770" s="145"/>
      <c r="AY770" s="145"/>
      <c r="AZ770" s="145"/>
      <c r="BA770" s="145"/>
      <c r="BB770" s="145"/>
      <c r="BC770" s="145"/>
      <c r="BD770" s="145"/>
      <c r="BE770" s="145"/>
      <c r="BF770" s="145"/>
      <c r="BG770" s="145"/>
      <c r="BH770" s="145"/>
      <c r="BI770" s="145"/>
      <c r="BJ770" s="145"/>
      <c r="BK770" s="145"/>
      <c r="BL770" s="145"/>
      <c r="BM770" s="145"/>
      <c r="BN770" s="145"/>
      <c r="BO770" s="145"/>
      <c r="BP770" s="145"/>
      <c r="BQ770" s="145"/>
      <c r="BR770" s="145"/>
      <c r="BS770" s="145"/>
      <c r="BT770" s="145"/>
      <c r="BU770" s="145"/>
      <c r="BV770" s="145"/>
      <c r="BW770" s="145"/>
      <c r="BX770" s="145"/>
      <c r="BY770" s="145"/>
      <c r="BZ770" s="145"/>
      <c r="CA770" s="145"/>
      <c r="CB770" s="145"/>
      <c r="CC770" s="145"/>
      <c r="CD770" s="145"/>
      <c r="CE770" s="145"/>
      <c r="CF770" s="145"/>
    </row>
    <row r="771" spans="2:84" ht="12.95" customHeight="1">
      <c r="B771" s="145"/>
      <c r="C771" s="145"/>
      <c r="D771" s="145"/>
      <c r="E771" s="146"/>
      <c r="F771" s="146"/>
      <c r="G771" s="145"/>
      <c r="H771" s="145"/>
      <c r="I771" s="145"/>
      <c r="J771" s="145"/>
      <c r="K771" s="145"/>
      <c r="L771" s="145"/>
      <c r="M771" s="145"/>
      <c r="N771" s="145"/>
      <c r="O771" s="145"/>
      <c r="P771" s="145"/>
      <c r="Q771" s="145"/>
      <c r="R771" s="145"/>
      <c r="S771" s="145"/>
      <c r="T771" s="145"/>
      <c r="U771" s="145"/>
      <c r="V771" s="145"/>
      <c r="W771" s="145"/>
      <c r="X771" s="145"/>
      <c r="Y771" s="145"/>
      <c r="Z771" s="145"/>
      <c r="AA771" s="145"/>
      <c r="AB771" s="145"/>
      <c r="AC771" s="145"/>
      <c r="AD771" s="145"/>
      <c r="AE771" s="145"/>
      <c r="AF771" s="145"/>
      <c r="AG771" s="145"/>
      <c r="AH771" s="145"/>
      <c r="AI771" s="145"/>
      <c r="AJ771" s="145"/>
      <c r="AK771" s="145"/>
      <c r="AL771" s="145"/>
      <c r="AM771" s="145"/>
      <c r="AN771" s="145"/>
      <c r="AO771" s="145"/>
      <c r="AP771" s="145"/>
      <c r="AQ771" s="145"/>
      <c r="AR771" s="145"/>
      <c r="AS771" s="145"/>
      <c r="AT771" s="145"/>
      <c r="AU771" s="145"/>
      <c r="AV771" s="145"/>
      <c r="AW771" s="145"/>
      <c r="AX771" s="145"/>
      <c r="AY771" s="145"/>
      <c r="AZ771" s="145"/>
      <c r="BA771" s="145"/>
      <c r="BB771" s="145"/>
      <c r="BC771" s="145"/>
      <c r="BD771" s="145"/>
      <c r="BE771" s="145"/>
      <c r="BF771" s="145"/>
      <c r="BG771" s="145"/>
      <c r="BH771" s="145"/>
      <c r="BI771" s="145"/>
      <c r="BJ771" s="145"/>
      <c r="BK771" s="145"/>
      <c r="BL771" s="145"/>
      <c r="BM771" s="145"/>
      <c r="BN771" s="145"/>
      <c r="BO771" s="145"/>
      <c r="BP771" s="145"/>
      <c r="BQ771" s="145"/>
      <c r="BR771" s="145"/>
      <c r="BS771" s="145"/>
      <c r="BT771" s="145"/>
      <c r="BU771" s="145"/>
      <c r="BV771" s="145"/>
      <c r="BW771" s="145"/>
      <c r="BX771" s="145"/>
      <c r="BY771" s="145"/>
      <c r="BZ771" s="145"/>
      <c r="CA771" s="145"/>
      <c r="CB771" s="145"/>
      <c r="CC771" s="145"/>
      <c r="CD771" s="145"/>
      <c r="CE771" s="145"/>
      <c r="CF771" s="145"/>
    </row>
    <row r="772" spans="2:84" ht="12.95" customHeight="1">
      <c r="B772" s="145"/>
      <c r="C772" s="145"/>
      <c r="D772" s="145"/>
      <c r="E772" s="146"/>
      <c r="F772" s="146"/>
      <c r="G772" s="145"/>
      <c r="H772" s="145"/>
      <c r="I772" s="145"/>
      <c r="J772" s="145"/>
      <c r="K772" s="145"/>
      <c r="L772" s="145"/>
      <c r="M772" s="145"/>
      <c r="N772" s="145"/>
      <c r="O772" s="145"/>
      <c r="P772" s="145"/>
      <c r="Q772" s="145"/>
      <c r="R772" s="145"/>
      <c r="S772" s="145"/>
      <c r="T772" s="145"/>
      <c r="U772" s="145"/>
      <c r="V772" s="145"/>
      <c r="W772" s="145"/>
      <c r="X772" s="145"/>
      <c r="Y772" s="145"/>
      <c r="Z772" s="145"/>
      <c r="AA772" s="145"/>
      <c r="AB772" s="145"/>
      <c r="AC772" s="145"/>
      <c r="AD772" s="145"/>
      <c r="AE772" s="145"/>
      <c r="AF772" s="145"/>
      <c r="AG772" s="145"/>
      <c r="AH772" s="145"/>
      <c r="AI772" s="145"/>
      <c r="AJ772" s="145"/>
      <c r="AK772" s="145"/>
      <c r="AL772" s="145"/>
      <c r="AM772" s="145"/>
      <c r="AN772" s="145"/>
      <c r="AO772" s="145"/>
      <c r="AP772" s="145"/>
      <c r="AQ772" s="145"/>
      <c r="AR772" s="145"/>
      <c r="AS772" s="145"/>
      <c r="AT772" s="145"/>
      <c r="AU772" s="145"/>
      <c r="AV772" s="145"/>
      <c r="AW772" s="145"/>
      <c r="AX772" s="145"/>
      <c r="AY772" s="145"/>
      <c r="AZ772" s="145"/>
      <c r="BA772" s="145"/>
      <c r="BB772" s="145"/>
      <c r="BC772" s="145"/>
      <c r="BD772" s="145"/>
      <c r="BE772" s="145"/>
      <c r="BF772" s="145"/>
      <c r="BG772" s="145"/>
      <c r="BH772" s="145"/>
      <c r="BI772" s="145"/>
      <c r="BJ772" s="145"/>
      <c r="BK772" s="145"/>
      <c r="BL772" s="145"/>
      <c r="BM772" s="145"/>
      <c r="BN772" s="145"/>
      <c r="BO772" s="145"/>
      <c r="BP772" s="145"/>
      <c r="BQ772" s="145"/>
      <c r="BR772" s="145"/>
      <c r="BS772" s="145"/>
      <c r="BT772" s="145"/>
      <c r="BU772" s="145"/>
      <c r="BV772" s="145"/>
      <c r="BW772" s="145"/>
      <c r="BX772" s="145"/>
      <c r="BY772" s="145"/>
      <c r="BZ772" s="145"/>
      <c r="CA772" s="145"/>
      <c r="CB772" s="145"/>
      <c r="CC772" s="145"/>
      <c r="CD772" s="145"/>
      <c r="CE772" s="145"/>
      <c r="CF772" s="145"/>
    </row>
    <row r="773" spans="2:84" ht="12.95" customHeight="1">
      <c r="B773" s="145"/>
      <c r="C773" s="145"/>
      <c r="D773" s="145"/>
      <c r="E773" s="146"/>
      <c r="F773" s="146"/>
      <c r="G773" s="145"/>
      <c r="H773" s="145"/>
      <c r="I773" s="145"/>
      <c r="J773" s="145"/>
      <c r="K773" s="145"/>
      <c r="L773" s="145"/>
      <c r="M773" s="145"/>
      <c r="N773" s="145"/>
      <c r="O773" s="145"/>
      <c r="P773" s="145"/>
      <c r="Q773" s="145"/>
      <c r="R773" s="145"/>
      <c r="S773" s="145"/>
      <c r="T773" s="145"/>
      <c r="U773" s="145"/>
      <c r="V773" s="145"/>
      <c r="W773" s="145"/>
      <c r="X773" s="145"/>
      <c r="Y773" s="145"/>
      <c r="Z773" s="145"/>
      <c r="AA773" s="145"/>
      <c r="AB773" s="145"/>
      <c r="AC773" s="145"/>
      <c r="AD773" s="145"/>
      <c r="AE773" s="145"/>
      <c r="AF773" s="145"/>
      <c r="AG773" s="145"/>
      <c r="AH773" s="145"/>
      <c r="AI773" s="145"/>
      <c r="AJ773" s="145"/>
      <c r="AK773" s="145"/>
      <c r="AL773" s="145"/>
      <c r="AM773" s="145"/>
      <c r="AN773" s="145"/>
      <c r="AO773" s="145"/>
      <c r="AP773" s="145"/>
      <c r="AQ773" s="145"/>
      <c r="AR773" s="145"/>
      <c r="AS773" s="145"/>
      <c r="AT773" s="145"/>
      <c r="AU773" s="145"/>
      <c r="AV773" s="145"/>
      <c r="AW773" s="145"/>
      <c r="AX773" s="145"/>
      <c r="AY773" s="145"/>
      <c r="AZ773" s="145"/>
      <c r="BA773" s="145"/>
      <c r="BB773" s="145"/>
      <c r="BC773" s="145"/>
      <c r="BD773" s="145"/>
      <c r="BE773" s="145"/>
      <c r="BF773" s="145"/>
      <c r="BG773" s="145"/>
      <c r="BH773" s="145"/>
      <c r="BI773" s="145"/>
      <c r="BJ773" s="145"/>
      <c r="BK773" s="145"/>
      <c r="BL773" s="145"/>
      <c r="BM773" s="145"/>
      <c r="BN773" s="145"/>
      <c r="BO773" s="145"/>
      <c r="BP773" s="145"/>
      <c r="BQ773" s="145"/>
      <c r="BR773" s="145"/>
      <c r="BS773" s="145"/>
      <c r="BT773" s="145"/>
      <c r="BU773" s="145"/>
      <c r="BV773" s="145"/>
      <c r="BW773" s="145"/>
      <c r="BX773" s="145"/>
      <c r="BY773" s="145"/>
      <c r="BZ773" s="145"/>
      <c r="CA773" s="145"/>
      <c r="CB773" s="145"/>
      <c r="CC773" s="145"/>
      <c r="CD773" s="145"/>
      <c r="CE773" s="145"/>
      <c r="CF773" s="145"/>
    </row>
    <row r="774" spans="2:84" ht="12.95" customHeight="1">
      <c r="B774" s="145"/>
      <c r="C774" s="145"/>
      <c r="D774" s="145"/>
      <c r="E774" s="146"/>
      <c r="F774" s="146"/>
      <c r="G774" s="145"/>
      <c r="H774" s="145"/>
      <c r="I774" s="145"/>
      <c r="J774" s="145"/>
      <c r="K774" s="145"/>
      <c r="L774" s="145"/>
      <c r="M774" s="145"/>
      <c r="N774" s="145"/>
      <c r="O774" s="145"/>
      <c r="P774" s="145"/>
      <c r="Q774" s="145"/>
      <c r="R774" s="145"/>
      <c r="S774" s="145"/>
      <c r="T774" s="145"/>
      <c r="U774" s="145"/>
      <c r="V774" s="145"/>
      <c r="W774" s="145"/>
      <c r="X774" s="145"/>
      <c r="Y774" s="145"/>
      <c r="Z774" s="145"/>
      <c r="AA774" s="145"/>
      <c r="AB774" s="145"/>
      <c r="AC774" s="145"/>
      <c r="AD774" s="145"/>
      <c r="AE774" s="145"/>
      <c r="AF774" s="145"/>
      <c r="AG774" s="145"/>
      <c r="AH774" s="145"/>
      <c r="AI774" s="145"/>
      <c r="AJ774" s="145"/>
      <c r="AK774" s="145"/>
      <c r="AL774" s="145"/>
      <c r="AM774" s="145"/>
      <c r="AN774" s="145"/>
      <c r="AO774" s="145"/>
      <c r="AP774" s="145"/>
      <c r="AQ774" s="145"/>
      <c r="AR774" s="145"/>
      <c r="AS774" s="145"/>
      <c r="AT774" s="145"/>
      <c r="AU774" s="145"/>
      <c r="AV774" s="145"/>
      <c r="AW774" s="145"/>
      <c r="AX774" s="145"/>
      <c r="AY774" s="145"/>
      <c r="AZ774" s="145"/>
      <c r="BA774" s="145"/>
      <c r="BB774" s="145"/>
      <c r="BC774" s="145"/>
      <c r="BD774" s="145"/>
      <c r="BE774" s="145"/>
      <c r="BF774" s="145"/>
      <c r="BG774" s="145"/>
      <c r="BH774" s="145"/>
      <c r="BI774" s="145"/>
      <c r="BJ774" s="145"/>
      <c r="BK774" s="145"/>
      <c r="BL774" s="145"/>
      <c r="BM774" s="145"/>
      <c r="BN774" s="145"/>
      <c r="BO774" s="145"/>
      <c r="BP774" s="145"/>
      <c r="BQ774" s="145"/>
      <c r="BR774" s="145"/>
      <c r="BS774" s="145"/>
      <c r="BT774" s="145"/>
      <c r="BU774" s="145"/>
      <c r="BV774" s="145"/>
      <c r="BW774" s="145"/>
      <c r="BX774" s="145"/>
      <c r="BY774" s="145"/>
      <c r="BZ774" s="145"/>
      <c r="CA774" s="145"/>
      <c r="CB774" s="145"/>
      <c r="CC774" s="145"/>
      <c r="CD774" s="145"/>
      <c r="CE774" s="145"/>
      <c r="CF774" s="145"/>
    </row>
    <row r="775" spans="2:84" ht="12.95" customHeight="1">
      <c r="B775" s="145"/>
      <c r="C775" s="145"/>
      <c r="D775" s="145"/>
      <c r="E775" s="146"/>
      <c r="F775" s="146"/>
      <c r="G775" s="145"/>
      <c r="H775" s="145"/>
      <c r="I775" s="145"/>
      <c r="J775" s="145"/>
      <c r="K775" s="145"/>
      <c r="L775" s="145"/>
      <c r="M775" s="145"/>
      <c r="N775" s="145"/>
      <c r="O775" s="145"/>
      <c r="P775" s="145"/>
      <c r="Q775" s="145"/>
      <c r="R775" s="145"/>
      <c r="S775" s="145"/>
      <c r="T775" s="145"/>
      <c r="U775" s="145"/>
      <c r="V775" s="145"/>
      <c r="W775" s="145"/>
      <c r="X775" s="145"/>
      <c r="Y775" s="145"/>
      <c r="Z775" s="145"/>
      <c r="AA775" s="145"/>
      <c r="AB775" s="145"/>
      <c r="AC775" s="145"/>
      <c r="AD775" s="145"/>
      <c r="AE775" s="145"/>
      <c r="AF775" s="145"/>
      <c r="AG775" s="145"/>
      <c r="AH775" s="145"/>
      <c r="AI775" s="145"/>
      <c r="AJ775" s="145"/>
      <c r="AK775" s="145"/>
      <c r="AL775" s="145"/>
      <c r="AM775" s="145"/>
      <c r="AN775" s="145"/>
      <c r="AO775" s="145"/>
      <c r="AP775" s="145"/>
      <c r="AQ775" s="145"/>
      <c r="AR775" s="145"/>
      <c r="AS775" s="145"/>
      <c r="AT775" s="145"/>
      <c r="AU775" s="145"/>
      <c r="AV775" s="145"/>
      <c r="AW775" s="145"/>
      <c r="AX775" s="145"/>
      <c r="AY775" s="145"/>
      <c r="AZ775" s="145"/>
      <c r="BA775" s="145"/>
      <c r="BB775" s="145"/>
      <c r="BC775" s="145"/>
      <c r="BD775" s="145"/>
      <c r="BE775" s="145"/>
      <c r="BF775" s="145"/>
      <c r="BG775" s="145"/>
      <c r="BH775" s="145"/>
      <c r="BI775" s="145"/>
      <c r="BJ775" s="145"/>
      <c r="BK775" s="145"/>
      <c r="BL775" s="145"/>
      <c r="BM775" s="145"/>
      <c r="BN775" s="145"/>
      <c r="BO775" s="145"/>
      <c r="BP775" s="145"/>
      <c r="BQ775" s="145"/>
      <c r="BR775" s="145"/>
      <c r="BS775" s="145"/>
      <c r="BT775" s="145"/>
      <c r="BU775" s="145"/>
      <c r="BV775" s="145"/>
      <c r="BW775" s="145"/>
      <c r="BX775" s="145"/>
      <c r="BY775" s="145"/>
      <c r="BZ775" s="145"/>
      <c r="CA775" s="145"/>
      <c r="CB775" s="145"/>
      <c r="CC775" s="145"/>
      <c r="CD775" s="145"/>
      <c r="CE775" s="145"/>
      <c r="CF775" s="145"/>
    </row>
    <row r="776" spans="2:84" ht="12.95" customHeight="1">
      <c r="B776" s="145"/>
      <c r="C776" s="145"/>
      <c r="D776" s="145"/>
      <c r="E776" s="146"/>
      <c r="F776" s="146"/>
      <c r="G776" s="145"/>
      <c r="H776" s="145"/>
      <c r="I776" s="145"/>
      <c r="J776" s="145"/>
      <c r="K776" s="145"/>
      <c r="L776" s="145"/>
      <c r="M776" s="145"/>
      <c r="N776" s="145"/>
      <c r="O776" s="145"/>
      <c r="P776" s="145"/>
      <c r="Q776" s="145"/>
      <c r="R776" s="145"/>
      <c r="S776" s="145"/>
      <c r="T776" s="145"/>
      <c r="U776" s="145"/>
      <c r="V776" s="145"/>
      <c r="W776" s="145"/>
      <c r="X776" s="145"/>
      <c r="Y776" s="145"/>
      <c r="Z776" s="145"/>
      <c r="AA776" s="145"/>
      <c r="AB776" s="145"/>
      <c r="AC776" s="145"/>
      <c r="AD776" s="145"/>
      <c r="AE776" s="145"/>
      <c r="AF776" s="145"/>
      <c r="AG776" s="145"/>
      <c r="AH776" s="145"/>
      <c r="AI776" s="145"/>
      <c r="AJ776" s="145"/>
      <c r="AK776" s="145"/>
      <c r="AL776" s="145"/>
      <c r="AM776" s="145"/>
      <c r="AN776" s="145"/>
      <c r="AO776" s="145"/>
      <c r="AP776" s="145"/>
      <c r="AQ776" s="145"/>
      <c r="AR776" s="145"/>
      <c r="AS776" s="145"/>
      <c r="AT776" s="145"/>
      <c r="AU776" s="145"/>
      <c r="AV776" s="145"/>
      <c r="AW776" s="145"/>
      <c r="AX776" s="145"/>
      <c r="AY776" s="145"/>
      <c r="AZ776" s="145"/>
      <c r="BA776" s="145"/>
      <c r="BB776" s="145"/>
      <c r="BC776" s="145"/>
      <c r="BD776" s="145"/>
      <c r="BE776" s="145"/>
      <c r="BF776" s="145"/>
      <c r="BG776" s="145"/>
      <c r="BH776" s="145"/>
      <c r="BI776" s="145"/>
      <c r="BJ776" s="145"/>
      <c r="BK776" s="145"/>
      <c r="BL776" s="145"/>
      <c r="BM776" s="145"/>
      <c r="BN776" s="145"/>
      <c r="BO776" s="145"/>
      <c r="BP776" s="145"/>
      <c r="BQ776" s="145"/>
      <c r="BR776" s="145"/>
      <c r="BS776" s="145"/>
      <c r="BT776" s="145"/>
      <c r="BU776" s="145"/>
      <c r="BV776" s="145"/>
      <c r="BW776" s="145"/>
      <c r="BX776" s="145"/>
      <c r="BY776" s="145"/>
      <c r="BZ776" s="145"/>
      <c r="CA776" s="145"/>
      <c r="CB776" s="145"/>
      <c r="CC776" s="145"/>
      <c r="CD776" s="145"/>
      <c r="CE776" s="145"/>
      <c r="CF776" s="145"/>
    </row>
    <row r="777" spans="2:84" ht="12.95" customHeight="1">
      <c r="B777" s="145"/>
      <c r="C777" s="145"/>
      <c r="D777" s="145"/>
      <c r="E777" s="146"/>
      <c r="F777" s="146"/>
      <c r="G777" s="145"/>
      <c r="H777" s="145"/>
      <c r="I777" s="145"/>
      <c r="J777" s="145"/>
      <c r="K777" s="145"/>
      <c r="L777" s="145"/>
      <c r="M777" s="145"/>
      <c r="N777" s="145"/>
      <c r="O777" s="145"/>
      <c r="P777" s="145"/>
      <c r="Q777" s="145"/>
      <c r="R777" s="145"/>
      <c r="S777" s="145"/>
      <c r="T777" s="145"/>
      <c r="U777" s="145"/>
      <c r="V777" s="145"/>
      <c r="W777" s="145"/>
      <c r="X777" s="145"/>
      <c r="Y777" s="145"/>
      <c r="Z777" s="145"/>
      <c r="AA777" s="145"/>
      <c r="AB777" s="145"/>
      <c r="AC777" s="145"/>
      <c r="AD777" s="145"/>
      <c r="AE777" s="145"/>
      <c r="AF777" s="145"/>
      <c r="AG777" s="145"/>
      <c r="AH777" s="145"/>
      <c r="AI777" s="145"/>
      <c r="AJ777" s="145"/>
      <c r="AK777" s="145"/>
      <c r="AL777" s="145"/>
      <c r="AM777" s="145"/>
      <c r="AN777" s="145"/>
      <c r="AO777" s="145"/>
      <c r="AP777" s="145"/>
      <c r="AQ777" s="145"/>
      <c r="AR777" s="145"/>
      <c r="AS777" s="145"/>
      <c r="AT777" s="145"/>
      <c r="AU777" s="145"/>
      <c r="AV777" s="145"/>
      <c r="AW777" s="145"/>
      <c r="AX777" s="145"/>
      <c r="AY777" s="145"/>
      <c r="AZ777" s="145"/>
      <c r="BA777" s="145"/>
      <c r="BB777" s="145"/>
      <c r="BC777" s="145"/>
      <c r="BD777" s="145"/>
      <c r="BE777" s="145"/>
      <c r="BF777" s="145"/>
      <c r="BG777" s="145"/>
      <c r="BH777" s="145"/>
      <c r="BI777" s="145"/>
      <c r="BJ777" s="145"/>
      <c r="BK777" s="145"/>
      <c r="BL777" s="145"/>
      <c r="BM777" s="145"/>
      <c r="BN777" s="145"/>
      <c r="BO777" s="145"/>
      <c r="BP777" s="145"/>
      <c r="BQ777" s="145"/>
      <c r="BR777" s="145"/>
      <c r="BS777" s="145"/>
      <c r="BT777" s="145"/>
      <c r="BU777" s="145"/>
      <c r="BV777" s="145"/>
      <c r="BW777" s="145"/>
      <c r="BX777" s="145"/>
      <c r="BY777" s="145"/>
      <c r="BZ777" s="145"/>
      <c r="CA777" s="145"/>
      <c r="CB777" s="145"/>
      <c r="CC777" s="145"/>
      <c r="CD777" s="145"/>
      <c r="CE777" s="145"/>
      <c r="CF777" s="145"/>
    </row>
    <row r="778" spans="2:84" ht="12.95" customHeight="1">
      <c r="B778" s="145"/>
      <c r="C778" s="145"/>
      <c r="D778" s="145"/>
      <c r="E778" s="146"/>
      <c r="F778" s="146"/>
      <c r="G778" s="145"/>
      <c r="H778" s="145"/>
      <c r="I778" s="145"/>
      <c r="J778" s="145"/>
      <c r="K778" s="145"/>
      <c r="L778" s="145"/>
      <c r="M778" s="145"/>
      <c r="N778" s="145"/>
      <c r="O778" s="145"/>
      <c r="P778" s="145"/>
      <c r="Q778" s="145"/>
      <c r="R778" s="145"/>
      <c r="S778" s="145"/>
      <c r="T778" s="145"/>
      <c r="U778" s="145"/>
      <c r="V778" s="145"/>
      <c r="W778" s="145"/>
      <c r="X778" s="145"/>
      <c r="Y778" s="145"/>
      <c r="Z778" s="145"/>
      <c r="AA778" s="145"/>
      <c r="AB778" s="145"/>
      <c r="AC778" s="145"/>
      <c r="AD778" s="145"/>
      <c r="AE778" s="145"/>
      <c r="AF778" s="145"/>
      <c r="AG778" s="145"/>
      <c r="AH778" s="145"/>
      <c r="AI778" s="145"/>
      <c r="AJ778" s="145"/>
      <c r="AK778" s="145"/>
      <c r="AL778" s="145"/>
      <c r="AM778" s="145"/>
      <c r="AN778" s="145"/>
      <c r="AO778" s="145"/>
      <c r="AP778" s="145"/>
      <c r="AQ778" s="145"/>
      <c r="AR778" s="145"/>
      <c r="AS778" s="145"/>
      <c r="AT778" s="145"/>
      <c r="AU778" s="145"/>
      <c r="AV778" s="145"/>
      <c r="AW778" s="145"/>
      <c r="AX778" s="145"/>
      <c r="AY778" s="145"/>
      <c r="AZ778" s="145"/>
      <c r="BA778" s="145"/>
      <c r="BB778" s="145"/>
      <c r="BC778" s="145"/>
      <c r="BD778" s="145"/>
      <c r="BE778" s="145"/>
      <c r="BF778" s="145"/>
      <c r="BG778" s="145"/>
      <c r="BH778" s="145"/>
      <c r="BI778" s="145"/>
      <c r="BJ778" s="145"/>
      <c r="BK778" s="145"/>
      <c r="BL778" s="145"/>
      <c r="BM778" s="145"/>
      <c r="BN778" s="145"/>
      <c r="BO778" s="145"/>
      <c r="BP778" s="145"/>
      <c r="BQ778" s="145"/>
      <c r="BR778" s="145"/>
      <c r="BS778" s="145"/>
      <c r="BT778" s="145"/>
      <c r="BU778" s="145"/>
      <c r="BV778" s="145"/>
      <c r="BW778" s="145"/>
      <c r="BX778" s="145"/>
      <c r="BY778" s="145"/>
      <c r="BZ778" s="145"/>
      <c r="CA778" s="145"/>
      <c r="CB778" s="145"/>
      <c r="CC778" s="145"/>
      <c r="CD778" s="145"/>
      <c r="CE778" s="145"/>
      <c r="CF778" s="145"/>
    </row>
    <row r="779" spans="2:84" ht="12.95" customHeight="1">
      <c r="B779" s="145"/>
      <c r="C779" s="145"/>
      <c r="D779" s="145"/>
      <c r="E779" s="146"/>
      <c r="F779" s="146"/>
      <c r="G779" s="145"/>
      <c r="H779" s="145"/>
      <c r="I779" s="145"/>
      <c r="J779" s="145"/>
      <c r="K779" s="145"/>
      <c r="L779" s="145"/>
      <c r="M779" s="145"/>
      <c r="N779" s="145"/>
      <c r="O779" s="145"/>
      <c r="P779" s="145"/>
      <c r="Q779" s="145"/>
      <c r="R779" s="145"/>
      <c r="S779" s="145"/>
      <c r="T779" s="145"/>
      <c r="U779" s="145"/>
      <c r="V779" s="145"/>
      <c r="W779" s="145"/>
      <c r="X779" s="145"/>
      <c r="Y779" s="145"/>
      <c r="Z779" s="145"/>
      <c r="AA779" s="145"/>
      <c r="AB779" s="145"/>
      <c r="AC779" s="145"/>
      <c r="AD779" s="145"/>
      <c r="AE779" s="145"/>
      <c r="AF779" s="145"/>
      <c r="AG779" s="145"/>
      <c r="AH779" s="145"/>
      <c r="AI779" s="145"/>
      <c r="AJ779" s="145"/>
      <c r="AK779" s="145"/>
      <c r="AL779" s="145"/>
      <c r="AM779" s="145"/>
      <c r="AN779" s="145"/>
      <c r="AO779" s="145"/>
      <c r="AP779" s="145"/>
      <c r="AQ779" s="145"/>
      <c r="AR779" s="145"/>
      <c r="AS779" s="145"/>
      <c r="AT779" s="145"/>
      <c r="AU779" s="145"/>
      <c r="AV779" s="145"/>
      <c r="AW779" s="145"/>
      <c r="AX779" s="145"/>
      <c r="AY779" s="145"/>
      <c r="AZ779" s="145"/>
      <c r="BA779" s="145"/>
      <c r="BB779" s="145"/>
      <c r="BC779" s="145"/>
      <c r="BD779" s="145"/>
      <c r="BE779" s="145"/>
      <c r="BF779" s="145"/>
      <c r="BG779" s="145"/>
      <c r="BH779" s="145"/>
      <c r="BI779" s="145"/>
      <c r="BJ779" s="145"/>
      <c r="BK779" s="145"/>
      <c r="BL779" s="145"/>
      <c r="BM779" s="145"/>
      <c r="BN779" s="145"/>
      <c r="BO779" s="145"/>
      <c r="BP779" s="145"/>
      <c r="BQ779" s="145"/>
      <c r="BR779" s="145"/>
      <c r="BS779" s="145"/>
      <c r="BT779" s="145"/>
      <c r="BU779" s="145"/>
      <c r="BV779" s="145"/>
      <c r="BW779" s="145"/>
      <c r="BX779" s="145"/>
      <c r="BY779" s="145"/>
      <c r="BZ779" s="145"/>
      <c r="CA779" s="145"/>
      <c r="CB779" s="145"/>
      <c r="CC779" s="145"/>
      <c r="CD779" s="145"/>
      <c r="CE779" s="145"/>
      <c r="CF779" s="145"/>
    </row>
    <row r="780" spans="2:84" ht="12.95" customHeight="1">
      <c r="B780" s="145"/>
      <c r="C780" s="145"/>
      <c r="D780" s="145"/>
      <c r="E780" s="146"/>
      <c r="F780" s="146"/>
      <c r="G780" s="145"/>
      <c r="H780" s="145"/>
      <c r="I780" s="145"/>
      <c r="J780" s="145"/>
      <c r="K780" s="145"/>
      <c r="L780" s="145"/>
      <c r="M780" s="145"/>
      <c r="N780" s="145"/>
      <c r="O780" s="145"/>
      <c r="P780" s="145"/>
      <c r="Q780" s="145"/>
      <c r="R780" s="145"/>
      <c r="S780" s="145"/>
      <c r="T780" s="145"/>
      <c r="U780" s="145"/>
      <c r="V780" s="145"/>
      <c r="W780" s="145"/>
      <c r="X780" s="145"/>
      <c r="Y780" s="145"/>
      <c r="Z780" s="145"/>
      <c r="AA780" s="145"/>
      <c r="AB780" s="145"/>
      <c r="AC780" s="145"/>
      <c r="AD780" s="145"/>
      <c r="AE780" s="145"/>
      <c r="AF780" s="145"/>
      <c r="AG780" s="145"/>
      <c r="AH780" s="145"/>
      <c r="AI780" s="145"/>
      <c r="AJ780" s="145"/>
      <c r="AK780" s="145"/>
      <c r="AL780" s="145"/>
      <c r="AM780" s="145"/>
      <c r="AN780" s="145"/>
      <c r="AO780" s="145"/>
      <c r="AP780" s="145"/>
      <c r="AQ780" s="145"/>
      <c r="AR780" s="145"/>
      <c r="AS780" s="145"/>
      <c r="AT780" s="145"/>
      <c r="AU780" s="145"/>
      <c r="AV780" s="145"/>
      <c r="AW780" s="145"/>
      <c r="AX780" s="145"/>
      <c r="AY780" s="145"/>
      <c r="AZ780" s="145"/>
      <c r="BA780" s="145"/>
      <c r="BB780" s="145"/>
      <c r="BC780" s="145"/>
      <c r="BD780" s="145"/>
      <c r="BE780" s="145"/>
      <c r="BF780" s="145"/>
      <c r="BG780" s="145"/>
      <c r="BH780" s="145"/>
      <c r="BI780" s="145"/>
      <c r="BJ780" s="145"/>
      <c r="BK780" s="145"/>
      <c r="BL780" s="145"/>
      <c r="BM780" s="145"/>
      <c r="BN780" s="145"/>
      <c r="BO780" s="145"/>
      <c r="BP780" s="145"/>
      <c r="BQ780" s="145"/>
      <c r="BR780" s="145"/>
      <c r="BS780" s="145"/>
      <c r="BT780" s="145"/>
      <c r="BU780" s="145"/>
      <c r="BV780" s="145"/>
      <c r="BW780" s="145"/>
      <c r="BX780" s="145"/>
      <c r="BY780" s="145"/>
      <c r="BZ780" s="145"/>
      <c r="CA780" s="145"/>
      <c r="CB780" s="145"/>
      <c r="CC780" s="145"/>
      <c r="CD780" s="145"/>
      <c r="CE780" s="145"/>
      <c r="CF780" s="145"/>
    </row>
    <row r="781" spans="2:84" ht="12.95" customHeight="1">
      <c r="B781" s="145"/>
      <c r="C781" s="145"/>
      <c r="D781" s="145"/>
      <c r="E781" s="146"/>
      <c r="F781" s="146"/>
      <c r="G781" s="145"/>
      <c r="H781" s="145"/>
      <c r="I781" s="145"/>
      <c r="J781" s="145"/>
      <c r="K781" s="145"/>
      <c r="L781" s="145"/>
      <c r="M781" s="145"/>
      <c r="N781" s="145"/>
      <c r="O781" s="145"/>
      <c r="P781" s="145"/>
      <c r="Q781" s="145"/>
      <c r="R781" s="145"/>
      <c r="S781" s="145"/>
      <c r="T781" s="145"/>
      <c r="U781" s="145"/>
      <c r="V781" s="145"/>
      <c r="W781" s="145"/>
      <c r="X781" s="145"/>
      <c r="Y781" s="145"/>
      <c r="Z781" s="145"/>
      <c r="AA781" s="145"/>
      <c r="AB781" s="145"/>
      <c r="AC781" s="145"/>
      <c r="AD781" s="145"/>
      <c r="AE781" s="145"/>
      <c r="AF781" s="145"/>
      <c r="AG781" s="145"/>
      <c r="AH781" s="145"/>
      <c r="AI781" s="145"/>
      <c r="AJ781" s="145"/>
      <c r="AK781" s="145"/>
      <c r="AL781" s="145"/>
      <c r="AM781" s="145"/>
      <c r="AN781" s="145"/>
      <c r="AO781" s="145"/>
      <c r="AP781" s="145"/>
      <c r="AQ781" s="145"/>
      <c r="AR781" s="145"/>
      <c r="AS781" s="145"/>
      <c r="AT781" s="145"/>
      <c r="AU781" s="145"/>
      <c r="AV781" s="145"/>
      <c r="AW781" s="145"/>
      <c r="AX781" s="145"/>
      <c r="AY781" s="145"/>
      <c r="AZ781" s="145"/>
      <c r="BA781" s="145"/>
      <c r="BB781" s="145"/>
      <c r="BC781" s="145"/>
      <c r="BD781" s="145"/>
      <c r="BE781" s="145"/>
      <c r="BF781" s="145"/>
      <c r="BG781" s="145"/>
      <c r="BH781" s="145"/>
      <c r="BI781" s="145"/>
      <c r="BJ781" s="145"/>
      <c r="BK781" s="145"/>
      <c r="BL781" s="145"/>
      <c r="BM781" s="145"/>
      <c r="BN781" s="145"/>
      <c r="BO781" s="145"/>
      <c r="BP781" s="145"/>
      <c r="BQ781" s="145"/>
      <c r="BR781" s="145"/>
      <c r="BS781" s="145"/>
      <c r="BT781" s="145"/>
      <c r="BU781" s="145"/>
      <c r="BV781" s="145"/>
      <c r="BW781" s="145"/>
      <c r="BX781" s="145"/>
      <c r="BY781" s="145"/>
      <c r="BZ781" s="145"/>
      <c r="CA781" s="145"/>
      <c r="CB781" s="145"/>
      <c r="CC781" s="145"/>
      <c r="CD781" s="145"/>
      <c r="CE781" s="145"/>
      <c r="CF781" s="145"/>
    </row>
    <row r="782" spans="2:84" ht="12.95" customHeight="1">
      <c r="B782" s="145"/>
      <c r="C782" s="145"/>
      <c r="D782" s="145"/>
      <c r="E782" s="146"/>
      <c r="F782" s="146"/>
      <c r="G782" s="145"/>
      <c r="H782" s="145"/>
      <c r="I782" s="145"/>
      <c r="J782" s="145"/>
      <c r="K782" s="145"/>
      <c r="L782" s="145"/>
      <c r="M782" s="145"/>
      <c r="N782" s="145"/>
      <c r="O782" s="145"/>
      <c r="P782" s="145"/>
      <c r="Q782" s="145"/>
      <c r="R782" s="145"/>
      <c r="S782" s="145"/>
      <c r="T782" s="145"/>
      <c r="U782" s="145"/>
      <c r="V782" s="145"/>
      <c r="W782" s="145"/>
      <c r="X782" s="145"/>
      <c r="Y782" s="145"/>
      <c r="Z782" s="145"/>
      <c r="AA782" s="145"/>
      <c r="AB782" s="145"/>
      <c r="AC782" s="145"/>
      <c r="AD782" s="145"/>
      <c r="AE782" s="145"/>
      <c r="AF782" s="145"/>
      <c r="AG782" s="145"/>
      <c r="AH782" s="145"/>
      <c r="AI782" s="145"/>
      <c r="AJ782" s="145"/>
      <c r="AK782" s="145"/>
      <c r="AL782" s="145"/>
      <c r="AM782" s="145"/>
      <c r="AN782" s="145"/>
      <c r="AO782" s="145"/>
      <c r="AP782" s="145"/>
      <c r="AQ782" s="145"/>
      <c r="AR782" s="145"/>
      <c r="AS782" s="145"/>
      <c r="AT782" s="145"/>
      <c r="AU782" s="145"/>
      <c r="AV782" s="145"/>
      <c r="AW782" s="145"/>
      <c r="AX782" s="145"/>
      <c r="AY782" s="145"/>
      <c r="AZ782" s="145"/>
      <c r="BA782" s="145"/>
      <c r="BB782" s="145"/>
      <c r="BC782" s="145"/>
      <c r="BD782" s="145"/>
      <c r="BE782" s="145"/>
      <c r="BF782" s="145"/>
      <c r="BG782" s="145"/>
      <c r="BH782" s="145"/>
      <c r="BI782" s="145"/>
      <c r="BJ782" s="145"/>
      <c r="BK782" s="145"/>
      <c r="BL782" s="145"/>
      <c r="BM782" s="145"/>
      <c r="BN782" s="145"/>
      <c r="BO782" s="145"/>
      <c r="BP782" s="145"/>
      <c r="BQ782" s="145"/>
      <c r="BR782" s="145"/>
      <c r="BS782" s="145"/>
      <c r="BT782" s="145"/>
      <c r="BU782" s="145"/>
      <c r="BV782" s="145"/>
      <c r="BW782" s="145"/>
      <c r="BX782" s="145"/>
      <c r="BY782" s="145"/>
      <c r="BZ782" s="145"/>
      <c r="CA782" s="145"/>
      <c r="CB782" s="145"/>
      <c r="CC782" s="145"/>
      <c r="CD782" s="145"/>
      <c r="CE782" s="145"/>
      <c r="CF782" s="145"/>
    </row>
    <row r="783" spans="2:84" ht="12.95" customHeight="1">
      <c r="B783" s="145"/>
      <c r="C783" s="145"/>
      <c r="D783" s="145"/>
      <c r="E783" s="146"/>
      <c r="F783" s="146"/>
      <c r="G783" s="145"/>
      <c r="H783" s="145"/>
      <c r="I783" s="145"/>
      <c r="J783" s="145"/>
      <c r="K783" s="145"/>
      <c r="L783" s="145"/>
      <c r="M783" s="145"/>
      <c r="N783" s="145"/>
      <c r="O783" s="145"/>
      <c r="P783" s="145"/>
      <c r="Q783" s="145"/>
      <c r="R783" s="145"/>
      <c r="S783" s="145"/>
      <c r="T783" s="145"/>
      <c r="U783" s="145"/>
      <c r="V783" s="145"/>
      <c r="W783" s="145"/>
      <c r="X783" s="145"/>
      <c r="Y783" s="145"/>
      <c r="Z783" s="145"/>
      <c r="AA783" s="145"/>
      <c r="AB783" s="145"/>
      <c r="AC783" s="145"/>
      <c r="AD783" s="145"/>
      <c r="AE783" s="145"/>
      <c r="AF783" s="145"/>
      <c r="AG783" s="145"/>
      <c r="AH783" s="145"/>
      <c r="AI783" s="145"/>
      <c r="AJ783" s="145"/>
      <c r="AK783" s="145"/>
      <c r="AL783" s="145"/>
      <c r="AM783" s="145"/>
      <c r="AN783" s="145"/>
      <c r="AO783" s="145"/>
      <c r="AP783" s="145"/>
      <c r="AQ783" s="145"/>
      <c r="AR783" s="145"/>
      <c r="AS783" s="145"/>
      <c r="AT783" s="145"/>
      <c r="AU783" s="145"/>
      <c r="AV783" s="145"/>
      <c r="AW783" s="145"/>
      <c r="AX783" s="145"/>
      <c r="AY783" s="145"/>
      <c r="AZ783" s="145"/>
      <c r="BA783" s="145"/>
      <c r="BB783" s="145"/>
      <c r="BC783" s="145"/>
      <c r="BD783" s="145"/>
      <c r="BE783" s="145"/>
      <c r="BF783" s="145"/>
      <c r="BG783" s="145"/>
      <c r="BH783" s="145"/>
      <c r="BI783" s="145"/>
      <c r="BJ783" s="145"/>
      <c r="BK783" s="145"/>
      <c r="BL783" s="145"/>
      <c r="BM783" s="145"/>
      <c r="BN783" s="145"/>
      <c r="BO783" s="145"/>
      <c r="BP783" s="145"/>
      <c r="BQ783" s="145"/>
      <c r="BR783" s="145"/>
      <c r="BS783" s="145"/>
      <c r="BT783" s="145"/>
      <c r="BU783" s="145"/>
      <c r="BV783" s="145"/>
      <c r="BW783" s="145"/>
      <c r="BX783" s="145"/>
      <c r="BY783" s="145"/>
      <c r="BZ783" s="145"/>
      <c r="CA783" s="145"/>
      <c r="CB783" s="145"/>
      <c r="CC783" s="145"/>
      <c r="CD783" s="145"/>
      <c r="CE783" s="145"/>
      <c r="CF783" s="145"/>
    </row>
    <row r="784" spans="2:84" ht="12.95" customHeight="1">
      <c r="B784" s="145"/>
      <c r="C784" s="145"/>
      <c r="D784" s="145"/>
      <c r="E784" s="146"/>
      <c r="F784" s="146"/>
      <c r="G784" s="145"/>
      <c r="H784" s="145"/>
      <c r="I784" s="145"/>
      <c r="J784" s="145"/>
      <c r="K784" s="145"/>
      <c r="L784" s="145"/>
      <c r="M784" s="145"/>
      <c r="N784" s="145"/>
      <c r="O784" s="145"/>
      <c r="P784" s="145"/>
      <c r="Q784" s="145"/>
      <c r="R784" s="145"/>
      <c r="S784" s="145"/>
      <c r="T784" s="145"/>
      <c r="U784" s="145"/>
      <c r="V784" s="145"/>
      <c r="W784" s="145"/>
      <c r="X784" s="145"/>
      <c r="Y784" s="145"/>
      <c r="Z784" s="145"/>
      <c r="AA784" s="145"/>
      <c r="AB784" s="145"/>
      <c r="AC784" s="145"/>
      <c r="AD784" s="145"/>
      <c r="AE784" s="145"/>
      <c r="AF784" s="145"/>
      <c r="AG784" s="145"/>
      <c r="AH784" s="145"/>
      <c r="AI784" s="145"/>
      <c r="AJ784" s="145"/>
      <c r="AK784" s="145"/>
      <c r="AL784" s="145"/>
      <c r="AM784" s="145"/>
      <c r="AN784" s="145"/>
      <c r="AO784" s="145"/>
      <c r="AP784" s="145"/>
      <c r="AQ784" s="145"/>
      <c r="AR784" s="145"/>
      <c r="AS784" s="145"/>
      <c r="AT784" s="145"/>
      <c r="AU784" s="145"/>
      <c r="AV784" s="145"/>
      <c r="AW784" s="145"/>
      <c r="AX784" s="145"/>
      <c r="AY784" s="145"/>
      <c r="AZ784" s="145"/>
      <c r="BA784" s="145"/>
      <c r="BB784" s="145"/>
      <c r="BC784" s="145"/>
      <c r="BD784" s="145"/>
      <c r="BE784" s="145"/>
      <c r="BF784" s="145"/>
      <c r="BG784" s="145"/>
      <c r="BH784" s="145"/>
      <c r="BI784" s="145"/>
      <c r="BJ784" s="145"/>
      <c r="BK784" s="145"/>
      <c r="BL784" s="145"/>
      <c r="BM784" s="145"/>
      <c r="BN784" s="145"/>
      <c r="BO784" s="145"/>
      <c r="BP784" s="145"/>
      <c r="BQ784" s="145"/>
      <c r="BR784" s="145"/>
      <c r="BS784" s="145"/>
      <c r="BT784" s="145"/>
      <c r="BU784" s="145"/>
      <c r="BV784" s="145"/>
      <c r="BW784" s="145"/>
      <c r="BX784" s="145"/>
      <c r="BY784" s="145"/>
      <c r="BZ784" s="145"/>
      <c r="CA784" s="145"/>
      <c r="CB784" s="145"/>
      <c r="CC784" s="145"/>
      <c r="CD784" s="145"/>
      <c r="CE784" s="145"/>
      <c r="CF784" s="145"/>
    </row>
    <row r="785" spans="2:84" ht="12.95" customHeight="1">
      <c r="B785" s="145"/>
      <c r="C785" s="145"/>
      <c r="D785" s="145"/>
      <c r="E785" s="146"/>
      <c r="F785" s="146"/>
      <c r="G785" s="145"/>
      <c r="H785" s="145"/>
      <c r="I785" s="145"/>
      <c r="J785" s="145"/>
      <c r="K785" s="145"/>
      <c r="L785" s="145"/>
      <c r="M785" s="145"/>
      <c r="N785" s="145"/>
      <c r="O785" s="145"/>
      <c r="P785" s="145"/>
      <c r="Q785" s="145"/>
      <c r="R785" s="145"/>
      <c r="S785" s="145"/>
      <c r="T785" s="145"/>
      <c r="U785" s="145"/>
      <c r="V785" s="145"/>
      <c r="W785" s="145"/>
      <c r="X785" s="145"/>
      <c r="Y785" s="145"/>
      <c r="Z785" s="145"/>
      <c r="AA785" s="145"/>
      <c r="AB785" s="145"/>
      <c r="AC785" s="145"/>
      <c r="AD785" s="145"/>
      <c r="AE785" s="145"/>
      <c r="AF785" s="145"/>
      <c r="AG785" s="145"/>
      <c r="AH785" s="145"/>
      <c r="AI785" s="145"/>
      <c r="AJ785" s="145"/>
      <c r="AK785" s="145"/>
      <c r="AL785" s="145"/>
      <c r="AM785" s="145"/>
      <c r="AN785" s="145"/>
      <c r="AO785" s="145"/>
      <c r="AP785" s="145"/>
      <c r="AQ785" s="145"/>
      <c r="AR785" s="145"/>
      <c r="AS785" s="145"/>
      <c r="AT785" s="145"/>
      <c r="AU785" s="145"/>
      <c r="AV785" s="145"/>
      <c r="AW785" s="145"/>
      <c r="AX785" s="145"/>
      <c r="AY785" s="145"/>
      <c r="AZ785" s="145"/>
      <c r="BA785" s="145"/>
      <c r="BB785" s="145"/>
      <c r="BC785" s="145"/>
      <c r="BD785" s="145"/>
      <c r="BE785" s="145"/>
      <c r="BF785" s="145"/>
      <c r="BG785" s="145"/>
      <c r="BH785" s="145"/>
      <c r="BI785" s="145"/>
      <c r="BJ785" s="145"/>
      <c r="BK785" s="145"/>
      <c r="BL785" s="145"/>
      <c r="BM785" s="145"/>
      <c r="BN785" s="145"/>
      <c r="BO785" s="145"/>
      <c r="BP785" s="145"/>
      <c r="BQ785" s="145"/>
      <c r="BR785" s="145"/>
      <c r="BS785" s="145"/>
      <c r="BT785" s="145"/>
      <c r="BU785" s="145"/>
      <c r="BV785" s="145"/>
      <c r="BW785" s="145"/>
      <c r="BX785" s="145"/>
      <c r="BY785" s="145"/>
      <c r="BZ785" s="145"/>
      <c r="CA785" s="145"/>
      <c r="CB785" s="145"/>
      <c r="CC785" s="145"/>
      <c r="CD785" s="145"/>
      <c r="CE785" s="145"/>
      <c r="CF785" s="145"/>
    </row>
    <row r="786" spans="2:84" ht="12.95" customHeight="1">
      <c r="B786" s="145"/>
      <c r="C786" s="145"/>
      <c r="D786" s="145"/>
      <c r="E786" s="146"/>
      <c r="F786" s="146"/>
      <c r="G786" s="145"/>
      <c r="H786" s="145"/>
      <c r="I786" s="145"/>
      <c r="J786" s="145"/>
      <c r="K786" s="145"/>
      <c r="L786" s="145"/>
      <c r="M786" s="145"/>
      <c r="N786" s="145"/>
      <c r="O786" s="145"/>
      <c r="P786" s="145"/>
      <c r="Q786" s="145"/>
      <c r="R786" s="145"/>
      <c r="S786" s="145"/>
      <c r="T786" s="145"/>
      <c r="U786" s="145"/>
      <c r="V786" s="145"/>
      <c r="W786" s="145"/>
      <c r="X786" s="145"/>
      <c r="Y786" s="145"/>
      <c r="Z786" s="145"/>
      <c r="AA786" s="145"/>
      <c r="AB786" s="145"/>
      <c r="AC786" s="145"/>
      <c r="AD786" s="145"/>
      <c r="AE786" s="145"/>
      <c r="AF786" s="145"/>
      <c r="AG786" s="145"/>
      <c r="AH786" s="145"/>
      <c r="AI786" s="145"/>
      <c r="AJ786" s="145"/>
      <c r="AK786" s="145"/>
      <c r="AL786" s="145"/>
      <c r="AM786" s="145"/>
      <c r="AN786" s="145"/>
      <c r="AO786" s="145"/>
      <c r="AP786" s="145"/>
      <c r="AQ786" s="145"/>
      <c r="AR786" s="145"/>
      <c r="AS786" s="145"/>
      <c r="AT786" s="145"/>
      <c r="AU786" s="145"/>
      <c r="AV786" s="145"/>
      <c r="AW786" s="145"/>
      <c r="AX786" s="145"/>
      <c r="AY786" s="145"/>
      <c r="AZ786" s="145"/>
      <c r="BA786" s="145"/>
      <c r="BB786" s="145"/>
      <c r="BC786" s="145"/>
      <c r="BD786" s="145"/>
      <c r="BE786" s="145"/>
      <c r="BF786" s="145"/>
      <c r="BG786" s="145"/>
      <c r="BH786" s="145"/>
      <c r="BI786" s="145"/>
      <c r="BJ786" s="145"/>
      <c r="BK786" s="145"/>
      <c r="BL786" s="145"/>
      <c r="BM786" s="145"/>
      <c r="BN786" s="145"/>
      <c r="BO786" s="145"/>
      <c r="BP786" s="145"/>
      <c r="BQ786" s="145"/>
      <c r="BR786" s="145"/>
      <c r="BS786" s="145"/>
      <c r="BT786" s="145"/>
      <c r="BU786" s="145"/>
      <c r="BV786" s="145"/>
      <c r="BW786" s="145"/>
      <c r="BX786" s="145"/>
      <c r="BY786" s="145"/>
      <c r="BZ786" s="145"/>
      <c r="CA786" s="145"/>
      <c r="CB786" s="145"/>
      <c r="CC786" s="145"/>
      <c r="CD786" s="145"/>
      <c r="CE786" s="145"/>
      <c r="CF786" s="145"/>
    </row>
    <row r="787" spans="2:84" ht="12.95" customHeight="1">
      <c r="B787" s="145"/>
      <c r="C787" s="145"/>
      <c r="D787" s="145"/>
      <c r="E787" s="146"/>
      <c r="F787" s="146"/>
      <c r="G787" s="145"/>
      <c r="H787" s="145"/>
      <c r="I787" s="145"/>
      <c r="J787" s="145"/>
      <c r="K787" s="145"/>
      <c r="L787" s="145"/>
      <c r="M787" s="145"/>
      <c r="N787" s="145"/>
      <c r="O787" s="145"/>
      <c r="P787" s="145"/>
      <c r="Q787" s="145"/>
      <c r="R787" s="145"/>
      <c r="S787" s="145"/>
      <c r="T787" s="145"/>
      <c r="U787" s="145"/>
      <c r="V787" s="145"/>
      <c r="W787" s="145"/>
      <c r="X787" s="145"/>
      <c r="Y787" s="145"/>
      <c r="Z787" s="145"/>
      <c r="AA787" s="145"/>
      <c r="AB787" s="145"/>
      <c r="AC787" s="145"/>
      <c r="AD787" s="145"/>
      <c r="AE787" s="145"/>
      <c r="AF787" s="145"/>
      <c r="AG787" s="145"/>
      <c r="AH787" s="145"/>
      <c r="AI787" s="145"/>
      <c r="AJ787" s="145"/>
      <c r="AK787" s="145"/>
      <c r="AL787" s="145"/>
      <c r="AM787" s="145"/>
      <c r="AN787" s="145"/>
      <c r="AO787" s="145"/>
      <c r="AP787" s="145"/>
      <c r="AQ787" s="145"/>
      <c r="AR787" s="145"/>
      <c r="AS787" s="145"/>
      <c r="AT787" s="145"/>
      <c r="AU787" s="145"/>
      <c r="AV787" s="145"/>
      <c r="AW787" s="145"/>
      <c r="AX787" s="145"/>
      <c r="AY787" s="145"/>
      <c r="AZ787" s="145"/>
      <c r="BA787" s="145"/>
      <c r="BB787" s="145"/>
      <c r="BC787" s="145"/>
      <c r="BD787" s="145"/>
      <c r="BE787" s="145"/>
      <c r="BF787" s="145"/>
      <c r="BG787" s="145"/>
      <c r="BH787" s="145"/>
      <c r="BI787" s="145"/>
      <c r="BJ787" s="145"/>
      <c r="BK787" s="145"/>
      <c r="BL787" s="145"/>
      <c r="BM787" s="145"/>
      <c r="BN787" s="145"/>
      <c r="BO787" s="145"/>
      <c r="BP787" s="145"/>
      <c r="BQ787" s="145"/>
      <c r="BR787" s="145"/>
      <c r="BS787" s="145"/>
      <c r="BT787" s="145"/>
      <c r="BU787" s="145"/>
      <c r="BV787" s="145"/>
      <c r="BW787" s="145"/>
      <c r="BX787" s="145"/>
      <c r="BY787" s="145"/>
      <c r="BZ787" s="145"/>
      <c r="CA787" s="145"/>
      <c r="CB787" s="145"/>
      <c r="CC787" s="145"/>
      <c r="CD787" s="145"/>
      <c r="CE787" s="145"/>
      <c r="CF787" s="145"/>
    </row>
    <row r="788" spans="2:84" ht="12.95" customHeight="1">
      <c r="B788" s="145"/>
      <c r="C788" s="145"/>
      <c r="D788" s="145"/>
      <c r="E788" s="146"/>
      <c r="F788" s="146"/>
      <c r="G788" s="145"/>
      <c r="H788" s="145"/>
      <c r="I788" s="145"/>
      <c r="J788" s="145"/>
      <c r="K788" s="145"/>
      <c r="L788" s="145"/>
      <c r="M788" s="145"/>
      <c r="N788" s="145"/>
      <c r="O788" s="145"/>
      <c r="P788" s="145"/>
      <c r="Q788" s="145"/>
      <c r="R788" s="145"/>
      <c r="S788" s="145"/>
      <c r="T788" s="145"/>
      <c r="U788" s="145"/>
      <c r="V788" s="145"/>
      <c r="W788" s="145"/>
      <c r="X788" s="145"/>
      <c r="Y788" s="145"/>
      <c r="Z788" s="145"/>
      <c r="AA788" s="145"/>
      <c r="AB788" s="145"/>
      <c r="AC788" s="145"/>
      <c r="AD788" s="145"/>
      <c r="AE788" s="145"/>
      <c r="AF788" s="145"/>
      <c r="AG788" s="145"/>
      <c r="AH788" s="145"/>
      <c r="AI788" s="145"/>
      <c r="AJ788" s="145"/>
      <c r="AK788" s="145"/>
      <c r="AL788" s="145"/>
      <c r="AM788" s="145"/>
      <c r="AN788" s="145"/>
      <c r="AO788" s="145"/>
      <c r="AP788" s="145"/>
      <c r="AQ788" s="145"/>
      <c r="AR788" s="145"/>
      <c r="AS788" s="145"/>
      <c r="AT788" s="145"/>
      <c r="AU788" s="145"/>
      <c r="AV788" s="145"/>
      <c r="AW788" s="145"/>
      <c r="AX788" s="145"/>
      <c r="AY788" s="145"/>
      <c r="AZ788" s="145"/>
      <c r="BA788" s="145"/>
      <c r="BB788" s="145"/>
      <c r="BC788" s="145"/>
      <c r="BD788" s="145"/>
      <c r="BE788" s="145"/>
      <c r="BF788" s="145"/>
      <c r="BG788" s="145"/>
      <c r="BH788" s="145"/>
      <c r="BI788" s="145"/>
      <c r="BJ788" s="145"/>
      <c r="BK788" s="145"/>
      <c r="BL788" s="145"/>
      <c r="BM788" s="145"/>
      <c r="BN788" s="145"/>
      <c r="BO788" s="145"/>
      <c r="BP788" s="145"/>
      <c r="BQ788" s="145"/>
      <c r="BR788" s="145"/>
      <c r="BS788" s="145"/>
      <c r="BT788" s="145"/>
      <c r="BU788" s="145"/>
      <c r="BV788" s="145"/>
      <c r="BW788" s="145"/>
      <c r="BX788" s="145"/>
      <c r="BY788" s="145"/>
      <c r="BZ788" s="145"/>
      <c r="CA788" s="145"/>
      <c r="CB788" s="145"/>
      <c r="CC788" s="145"/>
      <c r="CD788" s="145"/>
      <c r="CE788" s="145"/>
      <c r="CF788" s="145"/>
    </row>
    <row r="789" spans="2:84" ht="12.95" customHeight="1">
      <c r="B789" s="145"/>
      <c r="C789" s="145"/>
      <c r="D789" s="145"/>
      <c r="E789" s="146"/>
      <c r="F789" s="146"/>
      <c r="G789" s="145"/>
      <c r="H789" s="145"/>
      <c r="I789" s="145"/>
      <c r="J789" s="145"/>
      <c r="K789" s="145"/>
      <c r="L789" s="145"/>
      <c r="M789" s="145"/>
      <c r="N789" s="145"/>
      <c r="O789" s="145"/>
      <c r="P789" s="145"/>
      <c r="Q789" s="145"/>
      <c r="R789" s="145"/>
      <c r="S789" s="145"/>
      <c r="T789" s="145"/>
      <c r="U789" s="145"/>
      <c r="V789" s="145"/>
      <c r="W789" s="145"/>
      <c r="X789" s="145"/>
      <c r="Y789" s="145"/>
      <c r="Z789" s="145"/>
      <c r="AA789" s="145"/>
      <c r="AB789" s="145"/>
      <c r="AC789" s="145"/>
      <c r="AD789" s="145"/>
      <c r="AE789" s="145"/>
      <c r="AF789" s="145"/>
      <c r="AG789" s="145"/>
      <c r="AH789" s="145"/>
      <c r="AI789" s="145"/>
      <c r="AJ789" s="145"/>
      <c r="AK789" s="145"/>
      <c r="AL789" s="145"/>
      <c r="AM789" s="145"/>
      <c r="AN789" s="145"/>
      <c r="AO789" s="145"/>
      <c r="AP789" s="145"/>
      <c r="AQ789" s="145"/>
      <c r="AR789" s="145"/>
      <c r="AS789" s="145"/>
      <c r="AT789" s="145"/>
      <c r="AU789" s="145"/>
      <c r="AV789" s="145"/>
      <c r="AW789" s="145"/>
      <c r="AX789" s="145"/>
      <c r="AY789" s="145"/>
      <c r="AZ789" s="145"/>
      <c r="BA789" s="145"/>
      <c r="BB789" s="145"/>
      <c r="BC789" s="145"/>
      <c r="BD789" s="145"/>
      <c r="BE789" s="145"/>
      <c r="BF789" s="145"/>
      <c r="BG789" s="145"/>
      <c r="BH789" s="145"/>
      <c r="BI789" s="145"/>
      <c r="BJ789" s="145"/>
      <c r="BK789" s="145"/>
      <c r="BL789" s="145"/>
      <c r="BM789" s="145"/>
      <c r="BN789" s="145"/>
      <c r="BO789" s="145"/>
      <c r="BP789" s="145"/>
      <c r="BQ789" s="145"/>
      <c r="BR789" s="145"/>
      <c r="BS789" s="145"/>
      <c r="BT789" s="145"/>
      <c r="BU789" s="145"/>
      <c r="BV789" s="145"/>
      <c r="BW789" s="145"/>
      <c r="BX789" s="145"/>
      <c r="BY789" s="145"/>
      <c r="BZ789" s="145"/>
      <c r="CA789" s="145"/>
      <c r="CB789" s="145"/>
      <c r="CC789" s="145"/>
      <c r="CD789" s="145"/>
      <c r="CE789" s="145"/>
      <c r="CF789" s="145"/>
    </row>
    <row r="790" spans="2:84" ht="12.95" customHeight="1">
      <c r="B790" s="145"/>
      <c r="C790" s="145"/>
      <c r="D790" s="145"/>
      <c r="E790" s="146"/>
      <c r="F790" s="146"/>
      <c r="G790" s="145"/>
      <c r="H790" s="145"/>
      <c r="I790" s="145"/>
      <c r="J790" s="145"/>
      <c r="K790" s="145"/>
      <c r="L790" s="145"/>
      <c r="M790" s="145"/>
      <c r="N790" s="145"/>
      <c r="O790" s="145"/>
      <c r="P790" s="145"/>
      <c r="Q790" s="145"/>
      <c r="R790" s="145"/>
      <c r="S790" s="145"/>
      <c r="T790" s="145"/>
      <c r="U790" s="145"/>
      <c r="V790" s="145"/>
      <c r="W790" s="145"/>
      <c r="X790" s="145"/>
      <c r="Y790" s="145"/>
      <c r="Z790" s="145"/>
      <c r="AA790" s="145"/>
      <c r="AB790" s="145"/>
      <c r="AC790" s="145"/>
      <c r="AD790" s="145"/>
      <c r="AE790" s="145"/>
      <c r="AF790" s="145"/>
      <c r="AG790" s="145"/>
      <c r="AH790" s="145"/>
      <c r="AI790" s="145"/>
      <c r="AJ790" s="145"/>
      <c r="AK790" s="145"/>
      <c r="AL790" s="145"/>
      <c r="AM790" s="145"/>
      <c r="AN790" s="145"/>
      <c r="AO790" s="145"/>
      <c r="AP790" s="145"/>
      <c r="AQ790" s="145"/>
      <c r="AR790" s="145"/>
      <c r="AS790" s="145"/>
      <c r="AT790" s="145"/>
      <c r="AU790" s="145"/>
      <c r="AV790" s="145"/>
      <c r="AW790" s="145"/>
      <c r="AX790" s="145"/>
      <c r="AY790" s="145"/>
      <c r="AZ790" s="145"/>
      <c r="BA790" s="145"/>
      <c r="BB790" s="145"/>
      <c r="BC790" s="145"/>
      <c r="BD790" s="145"/>
      <c r="BE790" s="145"/>
      <c r="BF790" s="145"/>
      <c r="BG790" s="145"/>
      <c r="BH790" s="145"/>
      <c r="BI790" s="145"/>
      <c r="BJ790" s="145"/>
      <c r="BK790" s="145"/>
      <c r="BL790" s="145"/>
      <c r="BM790" s="145"/>
      <c r="BN790" s="145"/>
      <c r="BO790" s="145"/>
      <c r="BP790" s="145"/>
      <c r="BQ790" s="145"/>
      <c r="BR790" s="145"/>
      <c r="BS790" s="145"/>
      <c r="BT790" s="145"/>
      <c r="BU790" s="145"/>
      <c r="BV790" s="145"/>
      <c r="BW790" s="145"/>
      <c r="BX790" s="145"/>
      <c r="BY790" s="145"/>
      <c r="BZ790" s="145"/>
      <c r="CA790" s="145"/>
      <c r="CB790" s="145"/>
      <c r="CC790" s="145"/>
      <c r="CD790" s="145"/>
      <c r="CE790" s="145"/>
      <c r="CF790" s="145"/>
    </row>
    <row r="791" spans="2:84" ht="12.95" customHeight="1">
      <c r="B791" s="145"/>
      <c r="C791" s="145"/>
      <c r="D791" s="145"/>
      <c r="E791" s="146"/>
      <c r="F791" s="146"/>
      <c r="G791" s="145"/>
      <c r="H791" s="145"/>
      <c r="I791" s="145"/>
      <c r="J791" s="145"/>
      <c r="K791" s="145"/>
      <c r="L791" s="145"/>
      <c r="M791" s="145"/>
      <c r="N791" s="145"/>
      <c r="O791" s="145"/>
      <c r="P791" s="145"/>
      <c r="Q791" s="145"/>
      <c r="R791" s="145"/>
      <c r="S791" s="145"/>
      <c r="T791" s="145"/>
      <c r="U791" s="145"/>
      <c r="V791" s="145"/>
      <c r="W791" s="145"/>
      <c r="X791" s="145"/>
      <c r="Y791" s="145"/>
      <c r="Z791" s="145"/>
      <c r="AA791" s="145"/>
      <c r="AB791" s="145"/>
      <c r="AC791" s="145"/>
      <c r="AD791" s="145"/>
      <c r="AE791" s="145"/>
      <c r="AF791" s="145"/>
      <c r="AG791" s="145"/>
      <c r="AH791" s="145"/>
      <c r="AI791" s="145"/>
      <c r="AJ791" s="145"/>
      <c r="AK791" s="145"/>
      <c r="AL791" s="145"/>
      <c r="AM791" s="145"/>
      <c r="AN791" s="145"/>
      <c r="AO791" s="145"/>
      <c r="AP791" s="145"/>
      <c r="AQ791" s="145"/>
      <c r="AR791" s="145"/>
      <c r="AS791" s="145"/>
      <c r="AT791" s="145"/>
      <c r="AU791" s="145"/>
      <c r="AV791" s="145"/>
      <c r="AW791" s="145"/>
      <c r="AX791" s="145"/>
      <c r="AY791" s="145"/>
      <c r="AZ791" s="145"/>
      <c r="BA791" s="145"/>
      <c r="BB791" s="145"/>
      <c r="BC791" s="145"/>
      <c r="BD791" s="145"/>
      <c r="BE791" s="145"/>
      <c r="BF791" s="145"/>
      <c r="BG791" s="145"/>
      <c r="BH791" s="145"/>
      <c r="BI791" s="145"/>
      <c r="BJ791" s="145"/>
      <c r="BK791" s="145"/>
      <c r="BL791" s="145"/>
      <c r="BM791" s="145"/>
      <c r="BN791" s="145"/>
      <c r="BO791" s="145"/>
      <c r="BP791" s="145"/>
      <c r="BQ791" s="145"/>
      <c r="BR791" s="145"/>
      <c r="BS791" s="145"/>
      <c r="BT791" s="145"/>
      <c r="BU791" s="145"/>
      <c r="BV791" s="145"/>
      <c r="BW791" s="145"/>
      <c r="BX791" s="145"/>
      <c r="BY791" s="145"/>
      <c r="BZ791" s="145"/>
      <c r="CA791" s="145"/>
      <c r="CB791" s="145"/>
      <c r="CC791" s="145"/>
      <c r="CD791" s="145"/>
      <c r="CE791" s="145"/>
      <c r="CF791" s="145"/>
    </row>
    <row r="792" spans="2:84" ht="12.95" customHeight="1">
      <c r="B792" s="145"/>
      <c r="C792" s="145"/>
      <c r="D792" s="145"/>
      <c r="E792" s="146"/>
      <c r="F792" s="146"/>
      <c r="G792" s="145"/>
      <c r="H792" s="145"/>
      <c r="I792" s="145"/>
      <c r="J792" s="145"/>
      <c r="K792" s="145"/>
      <c r="L792" s="145"/>
      <c r="M792" s="145"/>
      <c r="N792" s="145"/>
      <c r="O792" s="145"/>
      <c r="P792" s="145"/>
      <c r="Q792" s="145"/>
      <c r="R792" s="145"/>
      <c r="S792" s="145"/>
      <c r="T792" s="145"/>
      <c r="U792" s="145"/>
      <c r="V792" s="145"/>
      <c r="W792" s="145"/>
      <c r="X792" s="145"/>
      <c r="Y792" s="145"/>
      <c r="Z792" s="145"/>
      <c r="AA792" s="145"/>
      <c r="AB792" s="145"/>
      <c r="AC792" s="145"/>
      <c r="AD792" s="145"/>
      <c r="AE792" s="145"/>
      <c r="AF792" s="145"/>
      <c r="AG792" s="145"/>
      <c r="AH792" s="145"/>
      <c r="AI792" s="145"/>
      <c r="AJ792" s="145"/>
      <c r="AK792" s="145"/>
      <c r="AL792" s="145"/>
      <c r="AM792" s="145"/>
      <c r="AN792" s="145"/>
      <c r="AO792" s="145"/>
      <c r="AP792" s="145"/>
      <c r="AQ792" s="145"/>
      <c r="AR792" s="145"/>
      <c r="AS792" s="145"/>
      <c r="AT792" s="145"/>
      <c r="AU792" s="145"/>
      <c r="AV792" s="145"/>
      <c r="AW792" s="145"/>
      <c r="AX792" s="145"/>
      <c r="AY792" s="145"/>
      <c r="AZ792" s="145"/>
      <c r="BA792" s="145"/>
      <c r="BB792" s="145"/>
      <c r="BC792" s="145"/>
      <c r="BD792" s="145"/>
      <c r="BE792" s="145"/>
      <c r="BF792" s="145"/>
      <c r="BG792" s="145"/>
      <c r="BH792" s="145"/>
      <c r="BI792" s="145"/>
      <c r="BJ792" s="145"/>
      <c r="BK792" s="145"/>
      <c r="BL792" s="145"/>
      <c r="BM792" s="145"/>
      <c r="BN792" s="145"/>
      <c r="BO792" s="145"/>
      <c r="BP792" s="145"/>
      <c r="BQ792" s="145"/>
      <c r="BR792" s="145"/>
      <c r="BS792" s="145"/>
      <c r="BT792" s="145"/>
      <c r="BU792" s="145"/>
      <c r="BV792" s="145"/>
      <c r="BW792" s="145"/>
      <c r="BX792" s="145"/>
      <c r="BY792" s="145"/>
      <c r="BZ792" s="145"/>
      <c r="CA792" s="145"/>
      <c r="CB792" s="145"/>
      <c r="CC792" s="145"/>
      <c r="CD792" s="145"/>
      <c r="CE792" s="145"/>
      <c r="CF792" s="145"/>
    </row>
    <row r="793" spans="2:84" ht="12.95" customHeight="1">
      <c r="B793" s="145"/>
      <c r="C793" s="145"/>
      <c r="D793" s="145"/>
      <c r="E793" s="146"/>
      <c r="F793" s="146"/>
      <c r="G793" s="145"/>
      <c r="H793" s="145"/>
      <c r="I793" s="145"/>
      <c r="J793" s="145"/>
      <c r="K793" s="145"/>
      <c r="L793" s="145"/>
      <c r="M793" s="145"/>
      <c r="N793" s="145"/>
      <c r="O793" s="145"/>
      <c r="P793" s="145"/>
      <c r="Q793" s="145"/>
      <c r="R793" s="145"/>
      <c r="S793" s="145"/>
      <c r="T793" s="145"/>
      <c r="U793" s="145"/>
      <c r="V793" s="145"/>
      <c r="W793" s="145"/>
      <c r="X793" s="145"/>
      <c r="Y793" s="145"/>
      <c r="Z793" s="145"/>
      <c r="AA793" s="145"/>
      <c r="AB793" s="145"/>
      <c r="AC793" s="145"/>
      <c r="AD793" s="145"/>
      <c r="AE793" s="145"/>
      <c r="AF793" s="145"/>
      <c r="AG793" s="145"/>
      <c r="AH793" s="145"/>
      <c r="AI793" s="145"/>
      <c r="AJ793" s="145"/>
      <c r="AK793" s="145"/>
      <c r="AL793" s="145"/>
      <c r="AM793" s="145"/>
      <c r="AN793" s="145"/>
      <c r="AO793" s="145"/>
      <c r="AP793" s="145"/>
      <c r="AQ793" s="145"/>
      <c r="AR793" s="145"/>
      <c r="AS793" s="145"/>
      <c r="AT793" s="145"/>
      <c r="AU793" s="145"/>
      <c r="AV793" s="145"/>
      <c r="AW793" s="145"/>
      <c r="AX793" s="145"/>
      <c r="AY793" s="145"/>
      <c r="AZ793" s="145"/>
      <c r="BA793" s="145"/>
      <c r="BB793" s="145"/>
      <c r="BC793" s="145"/>
      <c r="BD793" s="145"/>
      <c r="BE793" s="145"/>
      <c r="BF793" s="145"/>
      <c r="BG793" s="145"/>
      <c r="BH793" s="145"/>
      <c r="BI793" s="145"/>
      <c r="BJ793" s="145"/>
      <c r="BK793" s="145"/>
      <c r="BL793" s="145"/>
      <c r="BM793" s="145"/>
      <c r="BN793" s="145"/>
      <c r="BO793" s="145"/>
      <c r="BP793" s="145"/>
      <c r="BQ793" s="145"/>
      <c r="BR793" s="145"/>
      <c r="BS793" s="145"/>
      <c r="BT793" s="145"/>
      <c r="BU793" s="145"/>
      <c r="BV793" s="145"/>
      <c r="BW793" s="145"/>
      <c r="BX793" s="145"/>
      <c r="BY793" s="145"/>
      <c r="BZ793" s="145"/>
      <c r="CA793" s="145"/>
      <c r="CB793" s="145"/>
      <c r="CC793" s="145"/>
      <c r="CD793" s="145"/>
      <c r="CE793" s="145"/>
      <c r="CF793" s="145"/>
    </row>
    <row r="794" spans="2:84" ht="12.95" customHeight="1">
      <c r="B794" s="145"/>
      <c r="C794" s="145"/>
      <c r="D794" s="145"/>
      <c r="E794" s="146"/>
      <c r="F794" s="146"/>
      <c r="G794" s="145"/>
      <c r="H794" s="145"/>
      <c r="I794" s="145"/>
      <c r="J794" s="145"/>
      <c r="K794" s="145"/>
      <c r="L794" s="145"/>
      <c r="M794" s="145"/>
      <c r="N794" s="145"/>
      <c r="O794" s="145"/>
      <c r="P794" s="145"/>
      <c r="Q794" s="145"/>
      <c r="R794" s="145"/>
      <c r="S794" s="145"/>
      <c r="T794" s="145"/>
      <c r="U794" s="145"/>
      <c r="V794" s="145"/>
      <c r="W794" s="145"/>
      <c r="X794" s="145"/>
      <c r="Y794" s="145"/>
      <c r="Z794" s="145"/>
      <c r="AA794" s="145"/>
      <c r="AB794" s="145"/>
      <c r="AC794" s="145"/>
      <c r="AD794" s="145"/>
      <c r="AE794" s="145"/>
      <c r="AF794" s="145"/>
      <c r="AG794" s="145"/>
      <c r="AH794" s="145"/>
      <c r="AI794" s="145"/>
      <c r="AJ794" s="145"/>
      <c r="AK794" s="145"/>
      <c r="AL794" s="145"/>
      <c r="AM794" s="145"/>
      <c r="AN794" s="145"/>
      <c r="AO794" s="145"/>
      <c r="AP794" s="145"/>
      <c r="AQ794" s="145"/>
      <c r="AR794" s="145"/>
      <c r="AS794" s="145"/>
      <c r="AT794" s="145"/>
      <c r="AU794" s="145"/>
      <c r="AV794" s="145"/>
      <c r="AW794" s="145"/>
      <c r="AX794" s="145"/>
      <c r="AY794" s="145"/>
      <c r="AZ794" s="145"/>
      <c r="BA794" s="145"/>
      <c r="BB794" s="145"/>
      <c r="BC794" s="145"/>
      <c r="BD794" s="145"/>
      <c r="BE794" s="145"/>
      <c r="BF794" s="145"/>
      <c r="BG794" s="145"/>
      <c r="BH794" s="145"/>
      <c r="BI794" s="145"/>
      <c r="BJ794" s="145"/>
      <c r="BK794" s="145"/>
      <c r="BL794" s="145"/>
      <c r="BM794" s="145"/>
      <c r="BN794" s="145"/>
      <c r="BO794" s="145"/>
      <c r="BP794" s="145"/>
      <c r="BQ794" s="145"/>
      <c r="BR794" s="145"/>
      <c r="BS794" s="145"/>
      <c r="BT794" s="145"/>
      <c r="BU794" s="145"/>
      <c r="BV794" s="145"/>
      <c r="BW794" s="145"/>
      <c r="BX794" s="145"/>
      <c r="BY794" s="145"/>
      <c r="BZ794" s="145"/>
      <c r="CA794" s="145"/>
      <c r="CB794" s="145"/>
      <c r="CC794" s="145"/>
      <c r="CD794" s="145"/>
      <c r="CE794" s="145"/>
      <c r="CF794" s="145"/>
    </row>
    <row r="795" spans="2:84" ht="12.95" customHeight="1">
      <c r="B795" s="145"/>
      <c r="C795" s="145"/>
      <c r="D795" s="145"/>
      <c r="E795" s="146"/>
      <c r="F795" s="146"/>
      <c r="G795" s="145"/>
      <c r="H795" s="145"/>
      <c r="I795" s="145"/>
      <c r="J795" s="145"/>
      <c r="K795" s="145"/>
      <c r="L795" s="145"/>
      <c r="M795" s="145"/>
      <c r="N795" s="145"/>
      <c r="O795" s="145"/>
      <c r="P795" s="145"/>
      <c r="Q795" s="145"/>
      <c r="R795" s="145"/>
      <c r="S795" s="145"/>
      <c r="T795" s="145"/>
      <c r="U795" s="145"/>
      <c r="V795" s="145"/>
      <c r="W795" s="145"/>
      <c r="X795" s="145"/>
      <c r="Y795" s="145"/>
      <c r="Z795" s="145"/>
      <c r="AA795" s="145"/>
      <c r="AB795" s="145"/>
      <c r="AC795" s="145"/>
      <c r="AD795" s="145"/>
      <c r="AE795" s="145"/>
      <c r="AF795" s="145"/>
      <c r="AG795" s="145"/>
      <c r="AH795" s="145"/>
      <c r="AI795" s="145"/>
      <c r="AJ795" s="145"/>
      <c r="AK795" s="145"/>
      <c r="AL795" s="145"/>
      <c r="AM795" s="145"/>
      <c r="AN795" s="145"/>
      <c r="AO795" s="145"/>
      <c r="AP795" s="145"/>
      <c r="AQ795" s="145"/>
      <c r="AR795" s="145"/>
      <c r="AS795" s="145"/>
      <c r="AT795" s="145"/>
      <c r="AU795" s="145"/>
      <c r="AV795" s="145"/>
      <c r="AW795" s="145"/>
      <c r="AX795" s="145"/>
      <c r="AY795" s="145"/>
      <c r="AZ795" s="145"/>
      <c r="BA795" s="145"/>
      <c r="BB795" s="145"/>
      <c r="BC795" s="145"/>
      <c r="BD795" s="145"/>
      <c r="BE795" s="145"/>
      <c r="BF795" s="145"/>
      <c r="BG795" s="145"/>
      <c r="BH795" s="145"/>
      <c r="BI795" s="145"/>
      <c r="BJ795" s="145"/>
      <c r="BK795" s="145"/>
      <c r="BL795" s="145"/>
      <c r="BM795" s="145"/>
      <c r="BN795" s="145"/>
      <c r="BO795" s="145"/>
      <c r="BP795" s="145"/>
      <c r="BQ795" s="145"/>
      <c r="BR795" s="145"/>
      <c r="BS795" s="145"/>
      <c r="BT795" s="145"/>
      <c r="BU795" s="145"/>
      <c r="BV795" s="145"/>
      <c r="BW795" s="145"/>
      <c r="BX795" s="145"/>
      <c r="BY795" s="145"/>
      <c r="BZ795" s="145"/>
      <c r="CA795" s="145"/>
      <c r="CB795" s="145"/>
      <c r="CC795" s="145"/>
      <c r="CD795" s="145"/>
      <c r="CE795" s="145"/>
      <c r="CF795" s="145"/>
    </row>
    <row r="796" spans="2:84" ht="12.95" customHeight="1">
      <c r="B796" s="145"/>
      <c r="C796" s="145"/>
      <c r="D796" s="145"/>
      <c r="E796" s="146"/>
      <c r="F796" s="146"/>
      <c r="G796" s="145"/>
      <c r="H796" s="145"/>
      <c r="I796" s="145"/>
      <c r="J796" s="145"/>
      <c r="K796" s="145"/>
      <c r="L796" s="145"/>
      <c r="M796" s="145"/>
      <c r="N796" s="145"/>
      <c r="O796" s="145"/>
      <c r="P796" s="145"/>
      <c r="Q796" s="145"/>
      <c r="R796" s="145"/>
      <c r="S796" s="145"/>
      <c r="T796" s="145"/>
      <c r="U796" s="145"/>
      <c r="V796" s="145"/>
      <c r="W796" s="145"/>
      <c r="X796" s="145"/>
      <c r="Y796" s="145"/>
      <c r="Z796" s="145"/>
      <c r="AA796" s="145"/>
      <c r="AB796" s="145"/>
      <c r="AC796" s="145"/>
      <c r="AD796" s="145"/>
      <c r="AE796" s="145"/>
      <c r="AF796" s="145"/>
      <c r="AG796" s="145"/>
      <c r="AH796" s="145"/>
      <c r="AI796" s="145"/>
      <c r="AJ796" s="145"/>
      <c r="AK796" s="145"/>
      <c r="AL796" s="145"/>
      <c r="AM796" s="145"/>
      <c r="AN796" s="145"/>
      <c r="AO796" s="145"/>
      <c r="AP796" s="145"/>
      <c r="AQ796" s="145"/>
      <c r="AR796" s="145"/>
      <c r="AS796" s="145"/>
      <c r="AT796" s="145"/>
      <c r="AU796" s="145"/>
      <c r="AV796" s="145"/>
      <c r="AW796" s="145"/>
      <c r="AX796" s="145"/>
      <c r="AY796" s="145"/>
      <c r="AZ796" s="145"/>
      <c r="BA796" s="145"/>
      <c r="BB796" s="145"/>
      <c r="BC796" s="145"/>
      <c r="BD796" s="145"/>
      <c r="BE796" s="145"/>
      <c r="BF796" s="145"/>
      <c r="BG796" s="145"/>
      <c r="BH796" s="145"/>
      <c r="BI796" s="145"/>
      <c r="BJ796" s="145"/>
      <c r="BK796" s="145"/>
      <c r="BL796" s="145"/>
      <c r="BM796" s="145"/>
      <c r="BN796" s="145"/>
      <c r="BO796" s="145"/>
      <c r="BP796" s="145"/>
      <c r="BQ796" s="145"/>
      <c r="BR796" s="145"/>
      <c r="BS796" s="145"/>
      <c r="BT796" s="145"/>
      <c r="BU796" s="145"/>
      <c r="BV796" s="145"/>
      <c r="BW796" s="145"/>
      <c r="BX796" s="145"/>
      <c r="BY796" s="145"/>
      <c r="BZ796" s="145"/>
      <c r="CA796" s="145"/>
      <c r="CB796" s="145"/>
      <c r="CC796" s="145"/>
      <c r="CD796" s="145"/>
      <c r="CE796" s="145"/>
      <c r="CF796" s="145"/>
    </row>
    <row r="797" spans="2:84" ht="12.95" customHeight="1">
      <c r="B797" s="145"/>
      <c r="C797" s="145"/>
      <c r="D797" s="145"/>
      <c r="E797" s="146"/>
      <c r="F797" s="146"/>
      <c r="G797" s="145"/>
      <c r="H797" s="145"/>
      <c r="I797" s="145"/>
      <c r="J797" s="145"/>
      <c r="K797" s="145"/>
      <c r="L797" s="145"/>
      <c r="M797" s="145"/>
      <c r="N797" s="145"/>
      <c r="O797" s="145"/>
      <c r="P797" s="145"/>
      <c r="Q797" s="145"/>
      <c r="R797" s="145"/>
      <c r="S797" s="145"/>
      <c r="T797" s="145"/>
      <c r="U797" s="145"/>
      <c r="V797" s="145"/>
      <c r="W797" s="145"/>
      <c r="X797" s="145"/>
      <c r="Y797" s="145"/>
      <c r="Z797" s="145"/>
      <c r="AA797" s="145"/>
      <c r="AB797" s="145"/>
      <c r="AC797" s="145"/>
      <c r="AD797" s="145"/>
      <c r="AE797" s="145"/>
      <c r="AF797" s="145"/>
      <c r="AG797" s="145"/>
      <c r="AH797" s="145"/>
      <c r="AI797" s="145"/>
      <c r="AJ797" s="145"/>
      <c r="AK797" s="145"/>
      <c r="AL797" s="145"/>
      <c r="AM797" s="145"/>
      <c r="AN797" s="145"/>
      <c r="AO797" s="145"/>
      <c r="AP797" s="145"/>
      <c r="AQ797" s="145"/>
      <c r="AR797" s="145"/>
      <c r="AS797" s="145"/>
      <c r="AT797" s="145"/>
      <c r="AU797" s="145"/>
      <c r="AV797" s="145"/>
      <c r="AW797" s="145"/>
      <c r="AX797" s="145"/>
      <c r="AY797" s="145"/>
      <c r="AZ797" s="145"/>
      <c r="BA797" s="145"/>
      <c r="BB797" s="145"/>
      <c r="BC797" s="145"/>
      <c r="BD797" s="145"/>
      <c r="BE797" s="145"/>
      <c r="BF797" s="145"/>
      <c r="BG797" s="145"/>
      <c r="BH797" s="145"/>
      <c r="BI797" s="145"/>
      <c r="BJ797" s="145"/>
      <c r="BK797" s="145"/>
      <c r="BL797" s="145"/>
      <c r="BM797" s="145"/>
      <c r="BN797" s="145"/>
      <c r="BO797" s="145"/>
      <c r="BP797" s="145"/>
      <c r="BQ797" s="145"/>
      <c r="BR797" s="145"/>
      <c r="BS797" s="145"/>
      <c r="BT797" s="145"/>
      <c r="BU797" s="145"/>
      <c r="BV797" s="145"/>
      <c r="BW797" s="145"/>
      <c r="BX797" s="145"/>
      <c r="BY797" s="145"/>
      <c r="BZ797" s="145"/>
      <c r="CA797" s="145"/>
      <c r="CB797" s="145"/>
      <c r="CC797" s="145"/>
      <c r="CD797" s="145"/>
      <c r="CE797" s="145"/>
      <c r="CF797" s="145"/>
    </row>
    <row r="798" spans="2:84" ht="12.95" customHeight="1">
      <c r="B798" s="145"/>
      <c r="C798" s="145"/>
      <c r="D798" s="145"/>
      <c r="E798" s="146"/>
      <c r="F798" s="146"/>
      <c r="G798" s="145"/>
      <c r="H798" s="145"/>
      <c r="I798" s="145"/>
      <c r="J798" s="145"/>
      <c r="K798" s="145"/>
      <c r="L798" s="145"/>
      <c r="M798" s="145"/>
      <c r="N798" s="145"/>
      <c r="O798" s="145"/>
      <c r="P798" s="145"/>
      <c r="Q798" s="145"/>
      <c r="R798" s="145"/>
      <c r="S798" s="145"/>
      <c r="T798" s="145"/>
      <c r="U798" s="145"/>
      <c r="V798" s="145"/>
      <c r="W798" s="145"/>
      <c r="X798" s="145"/>
      <c r="Y798" s="145"/>
      <c r="Z798" s="145"/>
      <c r="AA798" s="145"/>
      <c r="AB798" s="145"/>
      <c r="AC798" s="145"/>
      <c r="AD798" s="145"/>
      <c r="AE798" s="145"/>
      <c r="AF798" s="145"/>
      <c r="AG798" s="145"/>
      <c r="AH798" s="145"/>
      <c r="AI798" s="145"/>
      <c r="AJ798" s="145"/>
      <c r="AK798" s="145"/>
      <c r="AL798" s="145"/>
      <c r="AM798" s="145"/>
      <c r="AN798" s="145"/>
      <c r="AO798" s="145"/>
      <c r="AP798" s="145"/>
      <c r="AQ798" s="145"/>
      <c r="AR798" s="145"/>
      <c r="AS798" s="145"/>
      <c r="AT798" s="145"/>
      <c r="AU798" s="145"/>
      <c r="AV798" s="145"/>
      <c r="AW798" s="145"/>
      <c r="AX798" s="145"/>
      <c r="AY798" s="145"/>
      <c r="AZ798" s="145"/>
      <c r="BA798" s="145"/>
      <c r="BB798" s="145"/>
      <c r="BC798" s="145"/>
      <c r="BD798" s="145"/>
      <c r="BE798" s="145"/>
      <c r="BF798" s="145"/>
      <c r="BG798" s="145"/>
      <c r="BH798" s="145"/>
      <c r="BI798" s="145"/>
      <c r="BJ798" s="145"/>
      <c r="BK798" s="145"/>
      <c r="BL798" s="145"/>
      <c r="BM798" s="145"/>
      <c r="BN798" s="145"/>
      <c r="BO798" s="145"/>
      <c r="BP798" s="145"/>
      <c r="BQ798" s="145"/>
      <c r="BR798" s="145"/>
      <c r="BS798" s="145"/>
      <c r="BT798" s="145"/>
      <c r="BU798" s="145"/>
      <c r="BV798" s="145"/>
      <c r="BW798" s="145"/>
      <c r="BX798" s="145"/>
      <c r="BY798" s="145"/>
      <c r="BZ798" s="145"/>
      <c r="CA798" s="145"/>
      <c r="CB798" s="145"/>
      <c r="CC798" s="145"/>
      <c r="CD798" s="145"/>
      <c r="CE798" s="145"/>
      <c r="CF798" s="145"/>
    </row>
    <row r="799" spans="2:84" ht="12.95" customHeight="1">
      <c r="B799" s="145"/>
      <c r="C799" s="145"/>
      <c r="D799" s="145"/>
      <c r="E799" s="146"/>
      <c r="F799" s="146"/>
      <c r="G799" s="145"/>
      <c r="H799" s="145"/>
      <c r="I799" s="145"/>
      <c r="J799" s="145"/>
      <c r="K799" s="145"/>
      <c r="L799" s="145"/>
      <c r="M799" s="145"/>
      <c r="N799" s="145"/>
      <c r="O799" s="145"/>
      <c r="P799" s="145"/>
      <c r="Q799" s="145"/>
      <c r="R799" s="145"/>
      <c r="S799" s="145"/>
      <c r="T799" s="145"/>
      <c r="U799" s="145"/>
      <c r="V799" s="145"/>
      <c r="W799" s="145"/>
      <c r="X799" s="145"/>
      <c r="Y799" s="145"/>
      <c r="Z799" s="145"/>
      <c r="AA799" s="145"/>
      <c r="AB799" s="145"/>
      <c r="AC799" s="145"/>
      <c r="AD799" s="145"/>
      <c r="AE799" s="145"/>
      <c r="AF799" s="145"/>
      <c r="AG799" s="145"/>
      <c r="AH799" s="145"/>
      <c r="AI799" s="145"/>
      <c r="AJ799" s="145"/>
      <c r="AK799" s="145"/>
      <c r="AL799" s="145"/>
      <c r="AM799" s="145"/>
      <c r="AN799" s="145"/>
      <c r="AO799" s="145"/>
      <c r="AP799" s="145"/>
      <c r="AQ799" s="145"/>
      <c r="AR799" s="145"/>
      <c r="AS799" s="145"/>
      <c r="AT799" s="145"/>
      <c r="AU799" s="145"/>
      <c r="AV799" s="145"/>
      <c r="AW799" s="145"/>
      <c r="AX799" s="145"/>
      <c r="AY799" s="145"/>
      <c r="AZ799" s="145"/>
      <c r="BA799" s="145"/>
      <c r="BB799" s="145"/>
      <c r="BC799" s="145"/>
      <c r="BD799" s="145"/>
      <c r="BE799" s="145"/>
      <c r="BF799" s="145"/>
      <c r="BG799" s="145"/>
      <c r="BH799" s="145"/>
      <c r="BI799" s="145"/>
      <c r="BJ799" s="145"/>
      <c r="BK799" s="145"/>
      <c r="BL799" s="145"/>
      <c r="BM799" s="145"/>
      <c r="BN799" s="145"/>
      <c r="BO799" s="145"/>
      <c r="BP799" s="145"/>
      <c r="BQ799" s="145"/>
      <c r="BR799" s="145"/>
      <c r="BS799" s="145"/>
      <c r="BT799" s="145"/>
      <c r="BU799" s="145"/>
      <c r="BV799" s="145"/>
      <c r="BW799" s="145"/>
      <c r="BX799" s="145"/>
      <c r="BY799" s="145"/>
      <c r="BZ799" s="145"/>
      <c r="CA799" s="145"/>
      <c r="CB799" s="145"/>
      <c r="CC799" s="145"/>
      <c r="CD799" s="145"/>
      <c r="CE799" s="145"/>
      <c r="CF799" s="145"/>
    </row>
    <row r="800" spans="2:84" ht="12.95" customHeight="1">
      <c r="B800" s="145"/>
      <c r="C800" s="145"/>
      <c r="D800" s="145"/>
      <c r="E800" s="146"/>
      <c r="F800" s="146"/>
      <c r="G800" s="145"/>
      <c r="H800" s="145"/>
      <c r="I800" s="145"/>
      <c r="J800" s="145"/>
      <c r="K800" s="145"/>
      <c r="L800" s="145"/>
      <c r="M800" s="145"/>
      <c r="N800" s="145"/>
      <c r="O800" s="145"/>
      <c r="P800" s="145"/>
      <c r="Q800" s="145"/>
      <c r="R800" s="145"/>
      <c r="S800" s="145"/>
      <c r="T800" s="145"/>
      <c r="U800" s="145"/>
      <c r="V800" s="145"/>
      <c r="W800" s="145"/>
      <c r="X800" s="145"/>
      <c r="Y800" s="145"/>
      <c r="Z800" s="145"/>
      <c r="AA800" s="145"/>
      <c r="AB800" s="145"/>
      <c r="AC800" s="145"/>
      <c r="AD800" s="145"/>
      <c r="AE800" s="145"/>
      <c r="AF800" s="145"/>
      <c r="AG800" s="145"/>
      <c r="AH800" s="145"/>
      <c r="AI800" s="145"/>
      <c r="AJ800" s="145"/>
      <c r="AK800" s="145"/>
      <c r="AL800" s="145"/>
      <c r="AM800" s="145"/>
      <c r="AN800" s="145"/>
      <c r="AO800" s="145"/>
      <c r="AP800" s="145"/>
      <c r="AQ800" s="145"/>
      <c r="AR800" s="145"/>
      <c r="AS800" s="145"/>
      <c r="AT800" s="145"/>
      <c r="AU800" s="145"/>
      <c r="AV800" s="145"/>
      <c r="AW800" s="145"/>
      <c r="AX800" s="145"/>
      <c r="AY800" s="145"/>
      <c r="AZ800" s="145"/>
      <c r="BA800" s="145"/>
      <c r="BB800" s="145"/>
      <c r="BC800" s="145"/>
      <c r="BD800" s="145"/>
      <c r="BE800" s="145"/>
      <c r="BF800" s="145"/>
      <c r="BG800" s="145"/>
      <c r="BH800" s="145"/>
      <c r="BI800" s="145"/>
      <c r="BJ800" s="145"/>
      <c r="BK800" s="145"/>
      <c r="BL800" s="145"/>
      <c r="BM800" s="145"/>
      <c r="BN800" s="145"/>
      <c r="BO800" s="145"/>
      <c r="BP800" s="145"/>
      <c r="BQ800" s="145"/>
      <c r="BR800" s="145"/>
      <c r="BS800" s="145"/>
      <c r="BT800" s="145"/>
      <c r="BU800" s="145"/>
      <c r="BV800" s="145"/>
      <c r="BW800" s="145"/>
      <c r="BX800" s="145"/>
      <c r="BY800" s="145"/>
      <c r="BZ800" s="145"/>
      <c r="CA800" s="145"/>
      <c r="CB800" s="145"/>
      <c r="CC800" s="145"/>
      <c r="CD800" s="145"/>
      <c r="CE800" s="145"/>
      <c r="CF800" s="145"/>
    </row>
    <row r="801" spans="2:84" ht="12.95" customHeight="1">
      <c r="B801" s="145"/>
      <c r="C801" s="145"/>
      <c r="D801" s="145"/>
      <c r="E801" s="146"/>
      <c r="F801" s="146"/>
      <c r="G801" s="145"/>
      <c r="H801" s="145"/>
      <c r="I801" s="145"/>
      <c r="J801" s="145"/>
      <c r="K801" s="145"/>
      <c r="L801" s="145"/>
      <c r="M801" s="145"/>
      <c r="N801" s="145"/>
      <c r="O801" s="145"/>
      <c r="P801" s="145"/>
      <c r="Q801" s="145"/>
      <c r="R801" s="145"/>
      <c r="S801" s="145"/>
      <c r="T801" s="145"/>
      <c r="U801" s="145"/>
      <c r="V801" s="145"/>
      <c r="W801" s="145"/>
      <c r="X801" s="145"/>
      <c r="Y801" s="145"/>
      <c r="Z801" s="145"/>
      <c r="AA801" s="145"/>
      <c r="AB801" s="145"/>
      <c r="AC801" s="145"/>
      <c r="AD801" s="145"/>
      <c r="AE801" s="145"/>
      <c r="AF801" s="145"/>
      <c r="AG801" s="145"/>
      <c r="AH801" s="145"/>
      <c r="AI801" s="145"/>
      <c r="AJ801" s="145"/>
      <c r="AK801" s="145"/>
      <c r="AL801" s="145"/>
      <c r="AM801" s="145"/>
      <c r="AN801" s="145"/>
      <c r="AO801" s="145"/>
      <c r="AP801" s="145"/>
      <c r="AQ801" s="145"/>
      <c r="AR801" s="145"/>
      <c r="AS801" s="145"/>
      <c r="AT801" s="145"/>
      <c r="AU801" s="145"/>
      <c r="AV801" s="145"/>
      <c r="AW801" s="145"/>
      <c r="AX801" s="145"/>
      <c r="AY801" s="145"/>
      <c r="AZ801" s="145"/>
      <c r="BA801" s="145"/>
      <c r="BB801" s="145"/>
      <c r="BC801" s="145"/>
      <c r="BD801" s="145"/>
      <c r="BE801" s="145"/>
      <c r="BF801" s="145"/>
      <c r="BG801" s="145"/>
      <c r="BH801" s="145"/>
      <c r="BI801" s="145"/>
      <c r="BJ801" s="145"/>
      <c r="BK801" s="145"/>
      <c r="BL801" s="145"/>
      <c r="BM801" s="145"/>
      <c r="BN801" s="145"/>
      <c r="BO801" s="145"/>
      <c r="BP801" s="145"/>
      <c r="BQ801" s="145"/>
      <c r="BR801" s="145"/>
      <c r="BS801" s="145"/>
      <c r="BT801" s="145"/>
      <c r="BU801" s="145"/>
      <c r="BV801" s="145"/>
      <c r="BW801" s="145"/>
      <c r="BX801" s="145"/>
      <c r="BY801" s="145"/>
      <c r="BZ801" s="145"/>
      <c r="CA801" s="145"/>
      <c r="CB801" s="145"/>
      <c r="CC801" s="145"/>
      <c r="CD801" s="145"/>
      <c r="CE801" s="145"/>
      <c r="CF801" s="145"/>
    </row>
    <row r="802" spans="2:84" ht="12.95" customHeight="1">
      <c r="B802" s="145"/>
      <c r="C802" s="145"/>
      <c r="D802" s="145"/>
      <c r="E802" s="146"/>
      <c r="F802" s="146"/>
      <c r="G802" s="145"/>
      <c r="H802" s="145"/>
      <c r="I802" s="145"/>
      <c r="J802" s="145"/>
      <c r="K802" s="145"/>
      <c r="L802" s="145"/>
      <c r="M802" s="145"/>
      <c r="N802" s="145"/>
      <c r="O802" s="145"/>
      <c r="P802" s="145"/>
      <c r="Q802" s="145"/>
      <c r="R802" s="145"/>
      <c r="S802" s="145"/>
      <c r="T802" s="145"/>
      <c r="U802" s="145"/>
      <c r="V802" s="145"/>
      <c r="W802" s="145"/>
      <c r="X802" s="145"/>
      <c r="Y802" s="145"/>
      <c r="Z802" s="145"/>
      <c r="AA802" s="145"/>
      <c r="AB802" s="145"/>
      <c r="AC802" s="145"/>
      <c r="AD802" s="145"/>
      <c r="AE802" s="145"/>
      <c r="AF802" s="145"/>
      <c r="AG802" s="145"/>
      <c r="AH802" s="145"/>
      <c r="AI802" s="145"/>
      <c r="AJ802" s="145"/>
      <c r="AK802" s="145"/>
      <c r="AL802" s="145"/>
      <c r="AM802" s="145"/>
      <c r="AN802" s="145"/>
      <c r="AO802" s="145"/>
      <c r="AP802" s="145"/>
      <c r="AQ802" s="145"/>
      <c r="AR802" s="145"/>
      <c r="AS802" s="145"/>
      <c r="AT802" s="145"/>
      <c r="AU802" s="145"/>
      <c r="AV802" s="145"/>
      <c r="AW802" s="145"/>
      <c r="AX802" s="145"/>
      <c r="AY802" s="145"/>
      <c r="AZ802" s="145"/>
      <c r="BA802" s="145"/>
      <c r="BB802" s="145"/>
      <c r="BC802" s="145"/>
      <c r="BD802" s="145"/>
      <c r="BE802" s="145"/>
      <c r="BF802" s="145"/>
      <c r="BG802" s="145"/>
      <c r="BH802" s="145"/>
      <c r="BI802" s="145"/>
      <c r="BJ802" s="145"/>
      <c r="BK802" s="145"/>
      <c r="BL802" s="145"/>
      <c r="BM802" s="145"/>
      <c r="BN802" s="145"/>
      <c r="BO802" s="145"/>
      <c r="BP802" s="145"/>
      <c r="BQ802" s="145"/>
      <c r="BR802" s="145"/>
      <c r="BS802" s="145"/>
      <c r="BT802" s="145"/>
      <c r="BU802" s="145"/>
      <c r="BV802" s="145"/>
      <c r="BW802" s="145"/>
      <c r="BX802" s="145"/>
      <c r="BY802" s="145"/>
      <c r="BZ802" s="145"/>
      <c r="CA802" s="145"/>
      <c r="CB802" s="145"/>
      <c r="CC802" s="145"/>
      <c r="CD802" s="145"/>
      <c r="CE802" s="145"/>
      <c r="CF802" s="145"/>
    </row>
    <row r="803" spans="2:84" ht="12.95" customHeight="1">
      <c r="B803" s="145"/>
      <c r="C803" s="145"/>
      <c r="D803" s="145"/>
      <c r="E803" s="146"/>
      <c r="F803" s="146"/>
      <c r="G803" s="145"/>
      <c r="H803" s="145"/>
      <c r="I803" s="145"/>
      <c r="J803" s="145"/>
      <c r="K803" s="145"/>
      <c r="L803" s="145"/>
      <c r="M803" s="145"/>
      <c r="N803" s="145"/>
      <c r="O803" s="145"/>
      <c r="P803" s="145"/>
      <c r="Q803" s="145"/>
      <c r="R803" s="145"/>
      <c r="S803" s="145"/>
      <c r="T803" s="145"/>
      <c r="U803" s="145"/>
      <c r="V803" s="145"/>
      <c r="W803" s="145"/>
      <c r="X803" s="145"/>
      <c r="Y803" s="145"/>
      <c r="Z803" s="145"/>
      <c r="AA803" s="145"/>
      <c r="AB803" s="145"/>
      <c r="AC803" s="145"/>
      <c r="AD803" s="145"/>
      <c r="AE803" s="145"/>
      <c r="AF803" s="145"/>
      <c r="AG803" s="145"/>
      <c r="AH803" s="145"/>
      <c r="AI803" s="145"/>
      <c r="AJ803" s="145"/>
      <c r="AK803" s="145"/>
      <c r="AL803" s="145"/>
      <c r="AM803" s="145"/>
      <c r="AN803" s="145"/>
      <c r="AO803" s="145"/>
      <c r="AP803" s="145"/>
      <c r="AQ803" s="145"/>
      <c r="AR803" s="145"/>
      <c r="AS803" s="145"/>
      <c r="AT803" s="145"/>
      <c r="AU803" s="145"/>
      <c r="AV803" s="145"/>
      <c r="AW803" s="145"/>
      <c r="AX803" s="145"/>
      <c r="AY803" s="145"/>
      <c r="AZ803" s="145"/>
      <c r="BA803" s="145"/>
      <c r="BB803" s="145"/>
      <c r="BC803" s="145"/>
      <c r="BD803" s="145"/>
      <c r="BE803" s="145"/>
      <c r="BF803" s="145"/>
      <c r="BG803" s="145"/>
      <c r="BH803" s="145"/>
      <c r="BI803" s="145"/>
      <c r="BJ803" s="145"/>
      <c r="BK803" s="145"/>
      <c r="BL803" s="145"/>
      <c r="BM803" s="145"/>
      <c r="BN803" s="145"/>
      <c r="BO803" s="145"/>
      <c r="BP803" s="145"/>
      <c r="BQ803" s="145"/>
      <c r="BR803" s="145"/>
      <c r="BS803" s="145"/>
      <c r="BT803" s="145"/>
      <c r="BU803" s="145"/>
      <c r="BV803" s="145"/>
      <c r="BW803" s="145"/>
      <c r="BX803" s="145"/>
      <c r="BY803" s="145"/>
      <c r="BZ803" s="145"/>
      <c r="CA803" s="145"/>
      <c r="CB803" s="145"/>
      <c r="CC803" s="145"/>
      <c r="CD803" s="145"/>
      <c r="CE803" s="145"/>
      <c r="CF803" s="145"/>
    </row>
    <row r="804" spans="2:84" ht="12.95" customHeight="1">
      <c r="B804" s="145"/>
      <c r="C804" s="145"/>
      <c r="D804" s="145"/>
      <c r="E804" s="146"/>
      <c r="F804" s="146"/>
      <c r="G804" s="145"/>
      <c r="H804" s="145"/>
      <c r="I804" s="145"/>
      <c r="J804" s="145"/>
      <c r="K804" s="145"/>
      <c r="L804" s="145"/>
      <c r="M804" s="145"/>
      <c r="N804" s="145"/>
      <c r="O804" s="145"/>
      <c r="P804" s="145"/>
      <c r="Q804" s="145"/>
      <c r="R804" s="145"/>
      <c r="S804" s="145"/>
      <c r="T804" s="145"/>
      <c r="U804" s="145"/>
      <c r="V804" s="145"/>
      <c r="W804" s="145"/>
      <c r="X804" s="145"/>
      <c r="Y804" s="145"/>
      <c r="Z804" s="145"/>
      <c r="AA804" s="145"/>
      <c r="AB804" s="145"/>
      <c r="AC804" s="145"/>
      <c r="AD804" s="145"/>
      <c r="AE804" s="145"/>
      <c r="AF804" s="145"/>
      <c r="AG804" s="145"/>
      <c r="AH804" s="145"/>
      <c r="AI804" s="145"/>
      <c r="AJ804" s="145"/>
      <c r="AK804" s="145"/>
      <c r="AL804" s="145"/>
      <c r="AM804" s="145"/>
      <c r="AN804" s="145"/>
      <c r="AO804" s="145"/>
      <c r="AP804" s="145"/>
      <c r="AQ804" s="145"/>
      <c r="AR804" s="145"/>
      <c r="AS804" s="145"/>
      <c r="AT804" s="145"/>
      <c r="AU804" s="145"/>
      <c r="AV804" s="145"/>
      <c r="AW804" s="145"/>
      <c r="AX804" s="145"/>
      <c r="AY804" s="145"/>
      <c r="AZ804" s="145"/>
      <c r="BA804" s="145"/>
      <c r="BB804" s="145"/>
      <c r="BC804" s="145"/>
      <c r="BD804" s="145"/>
      <c r="BE804" s="145"/>
      <c r="BF804" s="145"/>
      <c r="BG804" s="145"/>
      <c r="BH804" s="145"/>
      <c r="BI804" s="145"/>
      <c r="BJ804" s="145"/>
      <c r="BK804" s="145"/>
      <c r="BL804" s="145"/>
      <c r="BM804" s="145"/>
      <c r="BN804" s="145"/>
      <c r="BO804" s="145"/>
      <c r="BP804" s="145"/>
      <c r="BQ804" s="145"/>
      <c r="BR804" s="145"/>
      <c r="BS804" s="145"/>
      <c r="BT804" s="145"/>
      <c r="BU804" s="145"/>
      <c r="BV804" s="145"/>
      <c r="BW804" s="145"/>
      <c r="BX804" s="145"/>
      <c r="BY804" s="145"/>
      <c r="BZ804" s="145"/>
      <c r="CA804" s="145"/>
      <c r="CB804" s="145"/>
      <c r="CC804" s="145"/>
      <c r="CD804" s="145"/>
      <c r="CE804" s="145"/>
      <c r="CF804" s="145"/>
    </row>
    <row r="805" spans="2:84" ht="12.95" customHeight="1">
      <c r="B805" s="145"/>
      <c r="C805" s="145"/>
      <c r="D805" s="145"/>
      <c r="E805" s="146"/>
      <c r="F805" s="146"/>
      <c r="G805" s="145"/>
      <c r="H805" s="145"/>
      <c r="I805" s="145"/>
      <c r="J805" s="145"/>
      <c r="K805" s="145"/>
      <c r="L805" s="145"/>
      <c r="M805" s="145"/>
      <c r="N805" s="145"/>
      <c r="O805" s="145"/>
      <c r="P805" s="145"/>
      <c r="Q805" s="145"/>
      <c r="R805" s="145"/>
      <c r="S805" s="145"/>
      <c r="T805" s="145"/>
      <c r="U805" s="145"/>
      <c r="V805" s="145"/>
      <c r="W805" s="145"/>
      <c r="X805" s="145"/>
      <c r="Y805" s="145"/>
      <c r="Z805" s="145"/>
      <c r="AA805" s="145"/>
      <c r="AB805" s="145"/>
      <c r="AC805" s="145"/>
      <c r="AD805" s="145"/>
      <c r="AE805" s="145"/>
      <c r="AF805" s="145"/>
      <c r="AG805" s="145"/>
      <c r="AH805" s="145"/>
      <c r="AI805" s="145"/>
      <c r="AJ805" s="145"/>
      <c r="AK805" s="145"/>
      <c r="AL805" s="145"/>
      <c r="AM805" s="145"/>
      <c r="AN805" s="145"/>
      <c r="AO805" s="145"/>
      <c r="AP805" s="145"/>
      <c r="AQ805" s="145"/>
      <c r="AR805" s="145"/>
      <c r="AS805" s="145"/>
      <c r="AT805" s="145"/>
      <c r="AU805" s="145"/>
      <c r="AV805" s="145"/>
      <c r="AW805" s="145"/>
      <c r="AX805" s="145"/>
      <c r="AY805" s="145"/>
      <c r="AZ805" s="145"/>
      <c r="BA805" s="145"/>
      <c r="BB805" s="145"/>
      <c r="BC805" s="145"/>
      <c r="BD805" s="145"/>
      <c r="BE805" s="145"/>
      <c r="BF805" s="145"/>
      <c r="BG805" s="145"/>
      <c r="BH805" s="145"/>
      <c r="BI805" s="145"/>
      <c r="BJ805" s="145"/>
      <c r="BK805" s="145"/>
      <c r="BL805" s="145"/>
      <c r="BM805" s="145"/>
      <c r="BN805" s="145"/>
      <c r="BO805" s="145"/>
      <c r="BP805" s="145"/>
      <c r="BQ805" s="145"/>
      <c r="BR805" s="145"/>
      <c r="BS805" s="145"/>
      <c r="BT805" s="145"/>
      <c r="BU805" s="145"/>
      <c r="BV805" s="145"/>
      <c r="BW805" s="145"/>
      <c r="BX805" s="145"/>
      <c r="BY805" s="145"/>
      <c r="BZ805" s="145"/>
      <c r="CA805" s="145"/>
      <c r="CB805" s="145"/>
      <c r="CC805" s="145"/>
      <c r="CD805" s="145"/>
      <c r="CE805" s="145"/>
      <c r="CF805" s="145"/>
    </row>
    <row r="806" spans="2:84" ht="12.95" customHeight="1">
      <c r="B806" s="145"/>
      <c r="C806" s="145"/>
      <c r="D806" s="145"/>
      <c r="E806" s="146"/>
      <c r="F806" s="146"/>
      <c r="G806" s="145"/>
      <c r="H806" s="145"/>
      <c r="I806" s="145"/>
      <c r="J806" s="145"/>
      <c r="K806" s="145"/>
      <c r="L806" s="145"/>
      <c r="M806" s="145"/>
      <c r="N806" s="145"/>
      <c r="O806" s="145"/>
      <c r="P806" s="145"/>
      <c r="Q806" s="145"/>
      <c r="R806" s="145"/>
      <c r="S806" s="145"/>
      <c r="T806" s="145"/>
      <c r="U806" s="145"/>
      <c r="V806" s="145"/>
      <c r="W806" s="145"/>
      <c r="X806" s="145"/>
      <c r="Y806" s="145"/>
      <c r="Z806" s="145"/>
      <c r="AA806" s="145"/>
      <c r="AB806" s="145"/>
      <c r="AC806" s="145"/>
      <c r="AD806" s="145"/>
      <c r="AE806" s="145"/>
      <c r="AF806" s="145"/>
      <c r="AG806" s="145"/>
      <c r="AH806" s="145"/>
      <c r="AI806" s="145"/>
      <c r="AJ806" s="145"/>
      <c r="AK806" s="145"/>
      <c r="AL806" s="145"/>
      <c r="AM806" s="145"/>
      <c r="AN806" s="145"/>
      <c r="AO806" s="145"/>
      <c r="AP806" s="145"/>
      <c r="AQ806" s="145"/>
      <c r="AR806" s="145"/>
      <c r="AS806" s="145"/>
      <c r="AT806" s="145"/>
      <c r="AU806" s="145"/>
      <c r="AV806" s="145"/>
      <c r="AW806" s="145"/>
      <c r="AX806" s="145"/>
      <c r="AY806" s="145"/>
      <c r="AZ806" s="145"/>
      <c r="BA806" s="145"/>
      <c r="BB806" s="145"/>
      <c r="BC806" s="145"/>
      <c r="BD806" s="145"/>
      <c r="BE806" s="145"/>
      <c r="BF806" s="145"/>
      <c r="BG806" s="145"/>
      <c r="BH806" s="145"/>
      <c r="BI806" s="145"/>
      <c r="BJ806" s="145"/>
      <c r="BK806" s="145"/>
      <c r="BL806" s="145"/>
      <c r="BM806" s="145"/>
      <c r="BN806" s="145"/>
      <c r="BO806" s="145"/>
      <c r="BP806" s="145"/>
      <c r="BQ806" s="145"/>
      <c r="BR806" s="145"/>
      <c r="BS806" s="145"/>
      <c r="BT806" s="145"/>
      <c r="BU806" s="145"/>
      <c r="BV806" s="145"/>
      <c r="BW806" s="145"/>
      <c r="BX806" s="145"/>
      <c r="BY806" s="145"/>
      <c r="BZ806" s="145"/>
      <c r="CA806" s="145"/>
      <c r="CB806" s="145"/>
      <c r="CC806" s="145"/>
      <c r="CD806" s="145"/>
      <c r="CE806" s="145"/>
      <c r="CF806" s="145"/>
    </row>
    <row r="807" spans="2:84" ht="12.95" customHeight="1">
      <c r="B807" s="145"/>
      <c r="C807" s="145"/>
      <c r="D807" s="145"/>
      <c r="E807" s="146"/>
      <c r="F807" s="146"/>
      <c r="G807" s="145"/>
      <c r="H807" s="145"/>
      <c r="I807" s="145"/>
      <c r="J807" s="145"/>
      <c r="K807" s="145"/>
      <c r="L807" s="145"/>
      <c r="M807" s="145"/>
      <c r="N807" s="145"/>
      <c r="O807" s="145"/>
      <c r="P807" s="145"/>
      <c r="Q807" s="145"/>
      <c r="R807" s="145"/>
      <c r="S807" s="145"/>
      <c r="T807" s="145"/>
      <c r="U807" s="145"/>
      <c r="V807" s="145"/>
      <c r="W807" s="145"/>
      <c r="X807" s="145"/>
      <c r="Y807" s="145"/>
      <c r="Z807" s="145"/>
      <c r="AA807" s="145"/>
      <c r="AB807" s="145"/>
      <c r="AC807" s="145"/>
      <c r="AD807" s="145"/>
      <c r="AE807" s="145"/>
      <c r="AF807" s="145"/>
      <c r="AG807" s="145"/>
      <c r="AH807" s="145"/>
      <c r="AI807" s="145"/>
      <c r="AJ807" s="145"/>
      <c r="AK807" s="145"/>
      <c r="AL807" s="145"/>
      <c r="AM807" s="145"/>
      <c r="AN807" s="145"/>
      <c r="AO807" s="145"/>
      <c r="AP807" s="145"/>
      <c r="AQ807" s="145"/>
      <c r="AR807" s="145"/>
      <c r="AS807" s="145"/>
      <c r="AT807" s="145"/>
      <c r="AU807" s="145"/>
      <c r="AV807" s="145"/>
      <c r="AW807" s="145"/>
      <c r="AX807" s="145"/>
      <c r="AY807" s="145"/>
      <c r="AZ807" s="145"/>
      <c r="BA807" s="145"/>
      <c r="BB807" s="145"/>
      <c r="BC807" s="145"/>
      <c r="BD807" s="145"/>
      <c r="BE807" s="145"/>
      <c r="BF807" s="145"/>
      <c r="BG807" s="145"/>
      <c r="BH807" s="145"/>
      <c r="BI807" s="145"/>
      <c r="BJ807" s="145"/>
      <c r="BK807" s="145"/>
      <c r="BL807" s="145"/>
      <c r="BM807" s="145"/>
      <c r="BN807" s="145"/>
      <c r="BO807" s="145"/>
      <c r="BP807" s="145"/>
      <c r="BQ807" s="145"/>
      <c r="BR807" s="145"/>
      <c r="BS807" s="145"/>
      <c r="BT807" s="145"/>
      <c r="BU807" s="145"/>
      <c r="BV807" s="145"/>
      <c r="BW807" s="145"/>
      <c r="BX807" s="145"/>
      <c r="BY807" s="145"/>
      <c r="BZ807" s="145"/>
      <c r="CA807" s="145"/>
      <c r="CB807" s="145"/>
      <c r="CC807" s="145"/>
      <c r="CD807" s="145"/>
      <c r="CE807" s="145"/>
      <c r="CF807" s="145"/>
    </row>
    <row r="808" spans="2:84" ht="12.95" customHeight="1">
      <c r="B808" s="145"/>
      <c r="C808" s="145"/>
      <c r="D808" s="145"/>
      <c r="E808" s="146"/>
      <c r="F808" s="146"/>
      <c r="G808" s="145"/>
      <c r="H808" s="145"/>
      <c r="I808" s="145"/>
      <c r="J808" s="145"/>
      <c r="K808" s="145"/>
      <c r="L808" s="145"/>
      <c r="M808" s="145"/>
      <c r="N808" s="145"/>
      <c r="O808" s="145"/>
      <c r="P808" s="145"/>
      <c r="Q808" s="145"/>
      <c r="R808" s="145"/>
      <c r="S808" s="145"/>
      <c r="T808" s="145"/>
      <c r="U808" s="145"/>
      <c r="V808" s="145"/>
      <c r="W808" s="145"/>
      <c r="X808" s="145"/>
      <c r="Y808" s="145"/>
      <c r="Z808" s="145"/>
      <c r="AA808" s="145"/>
      <c r="AB808" s="145"/>
      <c r="AC808" s="145"/>
      <c r="AD808" s="145"/>
      <c r="AE808" s="145"/>
      <c r="AF808" s="145"/>
      <c r="AG808" s="145"/>
      <c r="AH808" s="145"/>
      <c r="AI808" s="145"/>
      <c r="AJ808" s="145"/>
      <c r="AK808" s="145"/>
      <c r="AL808" s="145"/>
      <c r="AM808" s="145"/>
      <c r="AN808" s="145"/>
      <c r="AO808" s="145"/>
      <c r="AP808" s="145"/>
      <c r="AQ808" s="145"/>
      <c r="AR808" s="145"/>
      <c r="AS808" s="145"/>
      <c r="AT808" s="145"/>
      <c r="AU808" s="145"/>
      <c r="AV808" s="145"/>
      <c r="AW808" s="145"/>
      <c r="AX808" s="145"/>
      <c r="AY808" s="145"/>
      <c r="AZ808" s="145"/>
      <c r="BA808" s="145"/>
      <c r="BB808" s="145"/>
      <c r="BC808" s="145"/>
      <c r="BD808" s="145"/>
      <c r="BE808" s="145"/>
      <c r="BF808" s="145"/>
      <c r="BG808" s="145"/>
      <c r="BH808" s="145"/>
      <c r="BI808" s="145"/>
      <c r="BJ808" s="145"/>
      <c r="BK808" s="145"/>
      <c r="BL808" s="145"/>
      <c r="BM808" s="145"/>
      <c r="BN808" s="145"/>
      <c r="BO808" s="145"/>
      <c r="BP808" s="145"/>
      <c r="BQ808" s="145"/>
      <c r="BR808" s="145"/>
      <c r="BS808" s="145"/>
      <c r="BT808" s="145"/>
      <c r="BU808" s="145"/>
      <c r="BV808" s="145"/>
      <c r="BW808" s="145"/>
      <c r="BX808" s="145"/>
      <c r="BY808" s="145"/>
      <c r="BZ808" s="145"/>
      <c r="CA808" s="145"/>
      <c r="CB808" s="145"/>
      <c r="CC808" s="145"/>
      <c r="CD808" s="145"/>
      <c r="CE808" s="145"/>
      <c r="CF808" s="145"/>
    </row>
    <row r="809" spans="2:84" ht="12.95" customHeight="1">
      <c r="B809" s="145"/>
      <c r="C809" s="145"/>
      <c r="D809" s="145"/>
      <c r="E809" s="146"/>
      <c r="F809" s="146"/>
      <c r="G809" s="145"/>
      <c r="H809" s="145"/>
      <c r="I809" s="145"/>
      <c r="J809" s="145"/>
      <c r="K809" s="145"/>
      <c r="L809" s="145"/>
      <c r="M809" s="145"/>
      <c r="N809" s="145"/>
      <c r="O809" s="145"/>
      <c r="P809" s="145"/>
      <c r="Q809" s="145"/>
      <c r="R809" s="145"/>
      <c r="S809" s="145"/>
      <c r="T809" s="145"/>
      <c r="U809" s="145"/>
      <c r="V809" s="145"/>
      <c r="W809" s="145"/>
      <c r="X809" s="145"/>
      <c r="Y809" s="145"/>
      <c r="Z809" s="145"/>
      <c r="AA809" s="145"/>
      <c r="AB809" s="145"/>
      <c r="AC809" s="145"/>
      <c r="AD809" s="145"/>
      <c r="AE809" s="145"/>
      <c r="AF809" s="145"/>
      <c r="AG809" s="145"/>
      <c r="AH809" s="145"/>
      <c r="AI809" s="145"/>
      <c r="AJ809" s="145"/>
      <c r="AK809" s="145"/>
      <c r="AL809" s="145"/>
      <c r="AM809" s="145"/>
      <c r="AN809" s="145"/>
      <c r="AO809" s="145"/>
      <c r="AP809" s="145"/>
      <c r="AQ809" s="145"/>
      <c r="AR809" s="145"/>
      <c r="AS809" s="145"/>
      <c r="AT809" s="145"/>
      <c r="AU809" s="145"/>
      <c r="AV809" s="145"/>
      <c r="AW809" s="145"/>
      <c r="AX809" s="145"/>
      <c r="AY809" s="145"/>
      <c r="AZ809" s="145"/>
      <c r="BA809" s="145"/>
      <c r="BB809" s="145"/>
      <c r="BC809" s="145"/>
      <c r="BD809" s="145"/>
      <c r="BE809" s="145"/>
      <c r="BF809" s="145"/>
      <c r="BG809" s="145"/>
      <c r="BH809" s="145"/>
      <c r="BI809" s="145"/>
      <c r="BJ809" s="145"/>
      <c r="BK809" s="145"/>
      <c r="BL809" s="145"/>
      <c r="BM809" s="145"/>
      <c r="BN809" s="145"/>
      <c r="BO809" s="145"/>
      <c r="BP809" s="145"/>
      <c r="BQ809" s="145"/>
      <c r="BR809" s="145"/>
      <c r="BS809" s="145"/>
      <c r="BT809" s="145"/>
      <c r="BU809" s="145"/>
      <c r="BV809" s="145"/>
      <c r="BW809" s="145"/>
      <c r="BX809" s="145"/>
      <c r="BY809" s="145"/>
      <c r="BZ809" s="145"/>
      <c r="CA809" s="145"/>
      <c r="CB809" s="145"/>
      <c r="CC809" s="145"/>
      <c r="CD809" s="145"/>
      <c r="CE809" s="145"/>
      <c r="CF809" s="145"/>
    </row>
    <row r="810" spans="2:84" ht="12.95" customHeight="1">
      <c r="B810" s="145"/>
      <c r="C810" s="145"/>
      <c r="D810" s="145"/>
      <c r="E810" s="146"/>
      <c r="F810" s="146"/>
      <c r="G810" s="145"/>
      <c r="H810" s="145"/>
      <c r="I810" s="145"/>
      <c r="J810" s="145"/>
      <c r="K810" s="145"/>
      <c r="L810" s="145"/>
      <c r="M810" s="145"/>
      <c r="N810" s="145"/>
      <c r="O810" s="145"/>
      <c r="P810" s="145"/>
      <c r="Q810" s="145"/>
      <c r="R810" s="145"/>
      <c r="S810" s="145"/>
      <c r="T810" s="145"/>
      <c r="U810" s="145"/>
      <c r="V810" s="145"/>
      <c r="W810" s="145"/>
      <c r="X810" s="145"/>
      <c r="Y810" s="145"/>
      <c r="Z810" s="145"/>
      <c r="AA810" s="145"/>
      <c r="AB810" s="145"/>
      <c r="AC810" s="145"/>
      <c r="AD810" s="145"/>
      <c r="AE810" s="145"/>
      <c r="AF810" s="145"/>
      <c r="AG810" s="145"/>
      <c r="AH810" s="145"/>
      <c r="AI810" s="145"/>
      <c r="AJ810" s="145"/>
      <c r="AK810" s="145"/>
      <c r="AL810" s="145"/>
      <c r="AM810" s="145"/>
      <c r="AN810" s="145"/>
      <c r="AO810" s="145"/>
      <c r="AP810" s="145"/>
      <c r="AQ810" s="145"/>
      <c r="AR810" s="145"/>
      <c r="AS810" s="145"/>
      <c r="AT810" s="145"/>
      <c r="AU810" s="145"/>
      <c r="AV810" s="145"/>
      <c r="AW810" s="145"/>
      <c r="AX810" s="145"/>
      <c r="AY810" s="145"/>
      <c r="AZ810" s="145"/>
      <c r="BA810" s="145"/>
      <c r="BB810" s="145"/>
      <c r="BC810" s="145"/>
      <c r="BD810" s="145"/>
      <c r="BE810" s="145"/>
      <c r="BF810" s="145"/>
      <c r="BG810" s="145"/>
      <c r="BH810" s="145"/>
      <c r="BI810" s="145"/>
      <c r="BJ810" s="145"/>
      <c r="BK810" s="145"/>
      <c r="BL810" s="145"/>
      <c r="BM810" s="145"/>
      <c r="BN810" s="145"/>
      <c r="BO810" s="145"/>
      <c r="BP810" s="145"/>
      <c r="BQ810" s="145"/>
      <c r="BR810" s="145"/>
      <c r="BS810" s="145"/>
      <c r="BT810" s="145"/>
      <c r="BU810" s="145"/>
      <c r="BV810" s="145"/>
      <c r="BW810" s="145"/>
      <c r="BX810" s="145"/>
      <c r="BY810" s="145"/>
      <c r="BZ810" s="145"/>
      <c r="CA810" s="145"/>
      <c r="CB810" s="145"/>
      <c r="CC810" s="145"/>
      <c r="CD810" s="145"/>
      <c r="CE810" s="145"/>
      <c r="CF810" s="145"/>
    </row>
    <row r="811" spans="2:84" ht="12.95" customHeight="1">
      <c r="B811" s="145"/>
      <c r="C811" s="145"/>
      <c r="D811" s="145"/>
      <c r="E811" s="146"/>
      <c r="F811" s="146"/>
      <c r="G811" s="145"/>
      <c r="H811" s="145"/>
      <c r="I811" s="145"/>
      <c r="J811" s="145"/>
      <c r="K811" s="145"/>
      <c r="L811" s="145"/>
      <c r="M811" s="145"/>
      <c r="N811" s="145"/>
      <c r="O811" s="145"/>
      <c r="P811" s="145"/>
      <c r="Q811" s="145"/>
      <c r="R811" s="145"/>
      <c r="S811" s="145"/>
      <c r="T811" s="145"/>
      <c r="U811" s="145"/>
      <c r="V811" s="145"/>
      <c r="W811" s="145"/>
      <c r="X811" s="145"/>
      <c r="Y811" s="145"/>
      <c r="Z811" s="145"/>
      <c r="AA811" s="145"/>
      <c r="AB811" s="145"/>
      <c r="AC811" s="145"/>
      <c r="AD811" s="145"/>
      <c r="AE811" s="145"/>
      <c r="AF811" s="145"/>
      <c r="AG811" s="145"/>
      <c r="AH811" s="145"/>
      <c r="AI811" s="145"/>
      <c r="AJ811" s="145"/>
      <c r="AK811" s="145"/>
      <c r="AL811" s="145"/>
      <c r="AM811" s="145"/>
      <c r="AN811" s="145"/>
      <c r="AO811" s="145"/>
      <c r="AP811" s="145"/>
      <c r="AQ811" s="145"/>
      <c r="AR811" s="145"/>
      <c r="AS811" s="145"/>
      <c r="AT811" s="145"/>
      <c r="AU811" s="145"/>
      <c r="AV811" s="145"/>
      <c r="AW811" s="145"/>
      <c r="AX811" s="145"/>
      <c r="AY811" s="145"/>
      <c r="AZ811" s="145"/>
      <c r="BA811" s="145"/>
      <c r="BB811" s="145"/>
      <c r="BC811" s="145"/>
      <c r="BD811" s="145"/>
      <c r="BE811" s="145"/>
      <c r="BF811" s="145"/>
      <c r="BG811" s="145"/>
      <c r="BH811" s="145"/>
      <c r="BI811" s="145"/>
      <c r="BJ811" s="145"/>
      <c r="BK811" s="145"/>
      <c r="BL811" s="145"/>
      <c r="BM811" s="145"/>
      <c r="BN811" s="145"/>
      <c r="BO811" s="145"/>
      <c r="BP811" s="145"/>
      <c r="BQ811" s="145"/>
      <c r="BR811" s="145"/>
      <c r="BS811" s="145"/>
      <c r="BT811" s="145"/>
      <c r="BU811" s="145"/>
      <c r="BV811" s="145"/>
      <c r="BW811" s="145"/>
      <c r="BX811" s="145"/>
      <c r="BY811" s="145"/>
      <c r="BZ811" s="145"/>
      <c r="CA811" s="145"/>
      <c r="CB811" s="145"/>
      <c r="CC811" s="145"/>
      <c r="CD811" s="145"/>
      <c r="CE811" s="145"/>
      <c r="CF811" s="145"/>
    </row>
    <row r="812" spans="2:84" ht="12.95" customHeight="1">
      <c r="B812" s="145"/>
      <c r="C812" s="145"/>
      <c r="D812" s="145"/>
      <c r="E812" s="146"/>
      <c r="F812" s="146"/>
      <c r="G812" s="145"/>
      <c r="H812" s="145"/>
      <c r="I812" s="145"/>
      <c r="J812" s="145"/>
      <c r="K812" s="145"/>
      <c r="L812" s="145"/>
      <c r="M812" s="145"/>
      <c r="N812" s="145"/>
      <c r="O812" s="145"/>
      <c r="P812" s="145"/>
      <c r="Q812" s="145"/>
      <c r="R812" s="145"/>
      <c r="S812" s="145"/>
      <c r="T812" s="145"/>
      <c r="U812" s="145"/>
      <c r="V812" s="145"/>
      <c r="W812" s="145"/>
      <c r="X812" s="145"/>
      <c r="Y812" s="145"/>
      <c r="Z812" s="145"/>
      <c r="AA812" s="145"/>
      <c r="AB812" s="145"/>
      <c r="AC812" s="145"/>
      <c r="AD812" s="145"/>
      <c r="AE812" s="145"/>
      <c r="AF812" s="145"/>
      <c r="AG812" s="145"/>
      <c r="AH812" s="145"/>
      <c r="AI812" s="145"/>
      <c r="AJ812" s="145"/>
      <c r="AK812" s="145"/>
      <c r="AL812" s="145"/>
      <c r="AM812" s="145"/>
      <c r="AN812" s="145"/>
      <c r="AO812" s="145"/>
      <c r="AP812" s="145"/>
      <c r="AQ812" s="145"/>
      <c r="AR812" s="145"/>
      <c r="AS812" s="145"/>
      <c r="AT812" s="145"/>
      <c r="AU812" s="145"/>
      <c r="AV812" s="145"/>
      <c r="AW812" s="145"/>
      <c r="AX812" s="145"/>
      <c r="AY812" s="145"/>
      <c r="AZ812" s="145"/>
      <c r="BA812" s="145"/>
      <c r="BB812" s="145"/>
      <c r="BC812" s="145"/>
      <c r="BD812" s="145"/>
      <c r="BE812" s="145"/>
      <c r="BF812" s="145"/>
      <c r="BG812" s="145"/>
      <c r="BH812" s="145"/>
      <c r="BI812" s="145"/>
      <c r="BJ812" s="145"/>
      <c r="BK812" s="145"/>
      <c r="BL812" s="145"/>
      <c r="BM812" s="145"/>
      <c r="BN812" s="145"/>
      <c r="BO812" s="145"/>
      <c r="BP812" s="145"/>
      <c r="BQ812" s="145"/>
      <c r="BR812" s="145"/>
      <c r="BS812" s="145"/>
      <c r="BT812" s="145"/>
      <c r="BU812" s="145"/>
      <c r="BV812" s="145"/>
      <c r="BW812" s="145"/>
      <c r="BX812" s="145"/>
      <c r="BY812" s="145"/>
      <c r="BZ812" s="145"/>
      <c r="CA812" s="145"/>
      <c r="CB812" s="145"/>
      <c r="CC812" s="145"/>
      <c r="CD812" s="145"/>
      <c r="CE812" s="145"/>
      <c r="CF812" s="145"/>
    </row>
    <row r="813" spans="2:84" ht="12.95" customHeight="1">
      <c r="B813" s="145"/>
      <c r="C813" s="145"/>
      <c r="D813" s="145"/>
      <c r="E813" s="146"/>
      <c r="F813" s="146"/>
      <c r="G813" s="145"/>
      <c r="H813" s="145"/>
      <c r="I813" s="145"/>
      <c r="J813" s="145"/>
      <c r="K813" s="145"/>
      <c r="L813" s="145"/>
      <c r="M813" s="145"/>
      <c r="N813" s="145"/>
      <c r="O813" s="145"/>
      <c r="P813" s="145"/>
      <c r="Q813" s="145"/>
      <c r="R813" s="145"/>
      <c r="S813" s="145"/>
      <c r="T813" s="145"/>
      <c r="U813" s="145"/>
      <c r="V813" s="145"/>
      <c r="W813" s="145"/>
      <c r="X813" s="145"/>
      <c r="Y813" s="145"/>
      <c r="Z813" s="145"/>
      <c r="AA813" s="145"/>
      <c r="AB813" s="145"/>
      <c r="AC813" s="145"/>
      <c r="AD813" s="145"/>
      <c r="AE813" s="145"/>
      <c r="AF813" s="145"/>
      <c r="AG813" s="145"/>
      <c r="AH813" s="145"/>
      <c r="AI813" s="145"/>
      <c r="AJ813" s="145"/>
      <c r="AK813" s="145"/>
      <c r="AL813" s="145"/>
      <c r="AM813" s="145"/>
      <c r="AN813" s="145"/>
      <c r="AO813" s="145"/>
      <c r="AP813" s="145"/>
      <c r="AQ813" s="145"/>
      <c r="AR813" s="145"/>
      <c r="AS813" s="145"/>
      <c r="AT813" s="145"/>
      <c r="AU813" s="145"/>
      <c r="AV813" s="145"/>
      <c r="AW813" s="145"/>
      <c r="AX813" s="145"/>
      <c r="AY813" s="145"/>
      <c r="AZ813" s="145"/>
      <c r="BA813" s="145"/>
      <c r="BB813" s="145"/>
      <c r="BC813" s="145"/>
      <c r="BD813" s="145"/>
      <c r="BE813" s="145"/>
      <c r="BF813" s="145"/>
      <c r="BG813" s="145"/>
      <c r="BH813" s="145"/>
      <c r="BI813" s="145"/>
      <c r="BJ813" s="145"/>
      <c r="BK813" s="145"/>
      <c r="BL813" s="145"/>
      <c r="BM813" s="145"/>
      <c r="BN813" s="145"/>
      <c r="BO813" s="145"/>
      <c r="BP813" s="145"/>
      <c r="BQ813" s="145"/>
      <c r="BR813" s="145"/>
      <c r="BS813" s="145"/>
      <c r="BT813" s="145"/>
      <c r="BU813" s="145"/>
      <c r="BV813" s="145"/>
      <c r="BW813" s="145"/>
      <c r="BX813" s="145"/>
      <c r="BY813" s="145"/>
      <c r="BZ813" s="145"/>
      <c r="CA813" s="145"/>
      <c r="CB813" s="145"/>
      <c r="CC813" s="145"/>
      <c r="CD813" s="145"/>
      <c r="CE813" s="145"/>
      <c r="CF813" s="145"/>
    </row>
    <row r="814" spans="2:84" ht="12.95" customHeight="1">
      <c r="B814" s="145"/>
      <c r="C814" s="145"/>
      <c r="D814" s="145"/>
      <c r="E814" s="146"/>
      <c r="F814" s="146"/>
      <c r="G814" s="145"/>
      <c r="H814" s="145"/>
      <c r="I814" s="145"/>
      <c r="J814" s="145"/>
      <c r="K814" s="145"/>
      <c r="L814" s="145"/>
      <c r="M814" s="145"/>
      <c r="N814" s="145"/>
      <c r="O814" s="145"/>
      <c r="P814" s="145"/>
      <c r="Q814" s="145"/>
      <c r="R814" s="145"/>
      <c r="S814" s="145"/>
      <c r="T814" s="145"/>
      <c r="U814" s="145"/>
      <c r="V814" s="145"/>
      <c r="W814" s="145"/>
      <c r="X814" s="145"/>
      <c r="Y814" s="145"/>
      <c r="Z814" s="145"/>
      <c r="AA814" s="145"/>
      <c r="AB814" s="145"/>
      <c r="AC814" s="145"/>
      <c r="AD814" s="145"/>
      <c r="AE814" s="145"/>
      <c r="AF814" s="145"/>
      <c r="AG814" s="145"/>
      <c r="AH814" s="145"/>
      <c r="AI814" s="145"/>
      <c r="AJ814" s="145"/>
      <c r="AK814" s="145"/>
      <c r="AL814" s="145"/>
      <c r="AM814" s="145"/>
      <c r="AN814" s="145"/>
      <c r="AO814" s="145"/>
      <c r="AP814" s="145"/>
      <c r="AQ814" s="145"/>
      <c r="AR814" s="145"/>
      <c r="AS814" s="145"/>
      <c r="AT814" s="145"/>
      <c r="AU814" s="145"/>
      <c r="AV814" s="145"/>
      <c r="AW814" s="145"/>
      <c r="AX814" s="145"/>
      <c r="AY814" s="145"/>
      <c r="AZ814" s="145"/>
      <c r="BA814" s="145"/>
      <c r="BB814" s="145"/>
      <c r="BC814" s="145"/>
      <c r="BD814" s="145"/>
      <c r="BE814" s="145"/>
      <c r="BF814" s="145"/>
      <c r="BG814" s="145"/>
      <c r="BH814" s="145"/>
      <c r="BI814" s="145"/>
      <c r="BJ814" s="145"/>
      <c r="BK814" s="145"/>
      <c r="BL814" s="145"/>
      <c r="BM814" s="145"/>
      <c r="BN814" s="145"/>
      <c r="BO814" s="145"/>
      <c r="BP814" s="145"/>
      <c r="BQ814" s="145"/>
      <c r="BR814" s="145"/>
      <c r="BS814" s="145"/>
      <c r="BT814" s="145"/>
      <c r="BU814" s="145"/>
      <c r="BV814" s="145"/>
      <c r="BW814" s="145"/>
      <c r="BX814" s="145"/>
      <c r="BY814" s="145"/>
      <c r="BZ814" s="145"/>
      <c r="CA814" s="145"/>
      <c r="CB814" s="145"/>
      <c r="CC814" s="145"/>
      <c r="CD814" s="145"/>
      <c r="CE814" s="145"/>
      <c r="CF814" s="145"/>
    </row>
    <row r="815" spans="2:84" ht="12.95" customHeight="1">
      <c r="B815" s="145"/>
      <c r="C815" s="145"/>
      <c r="D815" s="145"/>
      <c r="E815" s="146"/>
      <c r="F815" s="146"/>
      <c r="G815" s="145"/>
      <c r="H815" s="145"/>
      <c r="I815" s="145"/>
      <c r="J815" s="145"/>
      <c r="K815" s="145"/>
      <c r="L815" s="145"/>
      <c r="M815" s="145"/>
      <c r="N815" s="145"/>
      <c r="O815" s="145"/>
      <c r="P815" s="145"/>
      <c r="Q815" s="145"/>
      <c r="R815" s="145"/>
      <c r="S815" s="145"/>
      <c r="T815" s="145"/>
      <c r="U815" s="145"/>
      <c r="V815" s="145"/>
      <c r="W815" s="145"/>
      <c r="X815" s="145"/>
      <c r="Y815" s="145"/>
      <c r="Z815" s="145"/>
      <c r="AA815" s="145"/>
      <c r="AB815" s="145"/>
      <c r="AC815" s="145"/>
      <c r="AD815" s="145"/>
      <c r="AE815" s="145"/>
      <c r="AF815" s="145"/>
      <c r="AG815" s="145"/>
      <c r="AH815" s="145"/>
      <c r="AI815" s="145"/>
      <c r="AJ815" s="145"/>
      <c r="AK815" s="145"/>
      <c r="AL815" s="145"/>
      <c r="AM815" s="145"/>
      <c r="AN815" s="145"/>
      <c r="AO815" s="145"/>
      <c r="AP815" s="145"/>
      <c r="AQ815" s="145"/>
      <c r="AR815" s="145"/>
      <c r="AS815" s="145"/>
      <c r="AT815" s="145"/>
      <c r="AU815" s="145"/>
      <c r="AV815" s="145"/>
      <c r="AW815" s="145"/>
      <c r="AX815" s="145"/>
      <c r="AY815" s="145"/>
      <c r="AZ815" s="145"/>
      <c r="BA815" s="145"/>
      <c r="BB815" s="145"/>
      <c r="BC815" s="145"/>
      <c r="BD815" s="145"/>
      <c r="BE815" s="145"/>
      <c r="BF815" s="145"/>
      <c r="BG815" s="145"/>
      <c r="BH815" s="145"/>
      <c r="BI815" s="145"/>
      <c r="BJ815" s="145"/>
      <c r="BK815" s="145"/>
      <c r="BL815" s="145"/>
      <c r="BM815" s="145"/>
      <c r="BN815" s="145"/>
      <c r="BO815" s="145"/>
      <c r="BP815" s="145"/>
      <c r="BQ815" s="145"/>
      <c r="BR815" s="145"/>
      <c r="BS815" s="145"/>
      <c r="BT815" s="145"/>
      <c r="BU815" s="145"/>
      <c r="BV815" s="145"/>
      <c r="BW815" s="145"/>
      <c r="BX815" s="145"/>
      <c r="BY815" s="145"/>
      <c r="BZ815" s="145"/>
      <c r="CA815" s="145"/>
      <c r="CB815" s="145"/>
      <c r="CC815" s="145"/>
      <c r="CD815" s="145"/>
      <c r="CE815" s="145"/>
      <c r="CF815" s="145"/>
    </row>
    <row r="816" spans="2:84" ht="12.95" customHeight="1">
      <c r="B816" s="145"/>
      <c r="C816" s="145"/>
      <c r="D816" s="145"/>
      <c r="E816" s="146"/>
      <c r="F816" s="146"/>
      <c r="G816" s="145"/>
      <c r="H816" s="145"/>
      <c r="I816" s="145"/>
      <c r="J816" s="145"/>
      <c r="K816" s="145"/>
      <c r="L816" s="145"/>
      <c r="M816" s="145"/>
      <c r="N816" s="145"/>
      <c r="O816" s="145"/>
      <c r="P816" s="145"/>
      <c r="Q816" s="145"/>
      <c r="R816" s="145"/>
      <c r="S816" s="145"/>
      <c r="T816" s="145"/>
      <c r="U816" s="145"/>
      <c r="V816" s="145"/>
      <c r="W816" s="145"/>
      <c r="X816" s="145"/>
      <c r="Y816" s="145"/>
      <c r="Z816" s="145"/>
      <c r="AA816" s="145"/>
      <c r="AB816" s="145"/>
      <c r="AC816" s="145"/>
      <c r="AD816" s="145"/>
      <c r="AE816" s="145"/>
      <c r="AF816" s="145"/>
      <c r="AG816" s="145"/>
      <c r="AH816" s="145"/>
      <c r="AI816" s="145"/>
      <c r="AJ816" s="145"/>
      <c r="AK816" s="145"/>
      <c r="AL816" s="145"/>
      <c r="AM816" s="145"/>
      <c r="AN816" s="145"/>
      <c r="AO816" s="145"/>
      <c r="AP816" s="145"/>
      <c r="AQ816" s="145"/>
      <c r="AR816" s="145"/>
      <c r="AS816" s="145"/>
      <c r="AT816" s="145"/>
      <c r="AU816" s="145"/>
      <c r="AV816" s="145"/>
      <c r="AW816" s="145"/>
      <c r="AX816" s="145"/>
      <c r="AY816" s="145"/>
      <c r="AZ816" s="145"/>
      <c r="BA816" s="145"/>
      <c r="BB816" s="145"/>
      <c r="BC816" s="145"/>
      <c r="BD816" s="145"/>
      <c r="BE816" s="145"/>
      <c r="BF816" s="145"/>
      <c r="BG816" s="145"/>
      <c r="BH816" s="145"/>
      <c r="BI816" s="145"/>
      <c r="BJ816" s="145"/>
      <c r="BK816" s="145"/>
      <c r="BL816" s="145"/>
      <c r="BM816" s="145"/>
      <c r="BN816" s="145"/>
      <c r="BO816" s="145"/>
      <c r="BP816" s="145"/>
      <c r="BQ816" s="145"/>
      <c r="BR816" s="145"/>
      <c r="BS816" s="145"/>
      <c r="BT816" s="145"/>
      <c r="BU816" s="145"/>
      <c r="BV816" s="145"/>
      <c r="BW816" s="145"/>
      <c r="BX816" s="145"/>
      <c r="BY816" s="145"/>
      <c r="BZ816" s="145"/>
      <c r="CA816" s="145"/>
      <c r="CB816" s="145"/>
      <c r="CC816" s="145"/>
      <c r="CD816" s="145"/>
      <c r="CE816" s="145"/>
      <c r="CF816" s="145"/>
    </row>
    <row r="817" spans="2:84" ht="12.95" customHeight="1">
      <c r="B817" s="145"/>
      <c r="C817" s="145"/>
      <c r="D817" s="145"/>
      <c r="E817" s="146"/>
      <c r="F817" s="146"/>
      <c r="G817" s="145"/>
      <c r="H817" s="145"/>
      <c r="I817" s="145"/>
      <c r="J817" s="145"/>
      <c r="K817" s="145"/>
      <c r="L817" s="145"/>
      <c r="M817" s="145"/>
      <c r="N817" s="145"/>
      <c r="O817" s="145"/>
      <c r="P817" s="145"/>
      <c r="Q817" s="145"/>
      <c r="R817" s="145"/>
      <c r="S817" s="145"/>
      <c r="T817" s="145"/>
      <c r="U817" s="145"/>
      <c r="V817" s="145"/>
      <c r="W817" s="145"/>
      <c r="X817" s="145"/>
      <c r="Y817" s="145"/>
      <c r="Z817" s="145"/>
      <c r="AA817" s="145"/>
      <c r="AB817" s="145"/>
      <c r="AC817" s="145"/>
      <c r="AD817" s="145"/>
      <c r="AE817" s="145"/>
      <c r="AF817" s="145"/>
      <c r="AG817" s="145"/>
      <c r="AH817" s="145"/>
      <c r="AI817" s="145"/>
      <c r="AJ817" s="145"/>
      <c r="AK817" s="145"/>
      <c r="AL817" s="145"/>
      <c r="AM817" s="145"/>
      <c r="AN817" s="145"/>
      <c r="AO817" s="145"/>
      <c r="AP817" s="145"/>
      <c r="AQ817" s="145"/>
      <c r="AR817" s="145"/>
      <c r="AS817" s="145"/>
      <c r="AT817" s="145"/>
      <c r="AU817" s="145"/>
      <c r="AV817" s="145"/>
      <c r="AW817" s="145"/>
      <c r="AX817" s="145"/>
      <c r="AY817" s="145"/>
      <c r="AZ817" s="145"/>
      <c r="BA817" s="145"/>
      <c r="BB817" s="145"/>
      <c r="BC817" s="145"/>
      <c r="BD817" s="145"/>
      <c r="BE817" s="145"/>
      <c r="BF817" s="145"/>
      <c r="BG817" s="145"/>
      <c r="BH817" s="145"/>
      <c r="BI817" s="145"/>
      <c r="BJ817" s="145"/>
      <c r="BK817" s="145"/>
      <c r="BL817" s="145"/>
      <c r="BM817" s="145"/>
      <c r="BN817" s="145"/>
      <c r="BO817" s="145"/>
      <c r="BP817" s="145"/>
      <c r="BQ817" s="145"/>
      <c r="BR817" s="145"/>
      <c r="BS817" s="145"/>
      <c r="BT817" s="145"/>
      <c r="BU817" s="145"/>
      <c r="BV817" s="145"/>
      <c r="BW817" s="145"/>
      <c r="BX817" s="145"/>
      <c r="BY817" s="145"/>
      <c r="BZ817" s="145"/>
      <c r="CA817" s="145"/>
      <c r="CB817" s="145"/>
      <c r="CC817" s="145"/>
      <c r="CD817" s="145"/>
      <c r="CE817" s="145"/>
      <c r="CF817" s="145"/>
    </row>
    <row r="818" spans="2:84" ht="12.95" customHeight="1">
      <c r="B818" s="145"/>
      <c r="C818" s="145"/>
      <c r="D818" s="145"/>
      <c r="E818" s="146"/>
      <c r="F818" s="146"/>
      <c r="G818" s="145"/>
      <c r="H818" s="145"/>
      <c r="I818" s="145"/>
      <c r="J818" s="145"/>
      <c r="K818" s="145"/>
      <c r="L818" s="145"/>
      <c r="M818" s="145"/>
      <c r="N818" s="145"/>
      <c r="O818" s="145"/>
      <c r="P818" s="145"/>
      <c r="Q818" s="145"/>
      <c r="R818" s="145"/>
      <c r="S818" s="145"/>
      <c r="T818" s="145"/>
      <c r="U818" s="145"/>
      <c r="V818" s="145"/>
      <c r="W818" s="145"/>
      <c r="X818" s="145"/>
      <c r="Y818" s="145"/>
      <c r="Z818" s="145"/>
      <c r="AA818" s="145"/>
      <c r="AB818" s="145"/>
      <c r="AC818" s="145"/>
      <c r="AD818" s="145"/>
      <c r="AE818" s="145"/>
      <c r="AF818" s="145"/>
      <c r="AG818" s="145"/>
      <c r="AH818" s="145"/>
      <c r="AI818" s="145"/>
      <c r="AJ818" s="145"/>
      <c r="AK818" s="145"/>
      <c r="AL818" s="145"/>
      <c r="AM818" s="145"/>
      <c r="AN818" s="145"/>
      <c r="AO818" s="145"/>
      <c r="AP818" s="145"/>
      <c r="AQ818" s="145"/>
      <c r="AR818" s="145"/>
      <c r="AS818" s="145"/>
      <c r="AT818" s="145"/>
      <c r="AU818" s="145"/>
      <c r="AV818" s="145"/>
      <c r="AW818" s="145"/>
      <c r="AX818" s="145"/>
      <c r="AY818" s="145"/>
      <c r="AZ818" s="145"/>
      <c r="BA818" s="145"/>
      <c r="BB818" s="145"/>
      <c r="BC818" s="145"/>
      <c r="BD818" s="145"/>
      <c r="BE818" s="145"/>
      <c r="BF818" s="145"/>
      <c r="BG818" s="145"/>
      <c r="BH818" s="145"/>
      <c r="BI818" s="145"/>
      <c r="BJ818" s="145"/>
      <c r="BK818" s="145"/>
      <c r="BL818" s="145"/>
      <c r="BM818" s="145"/>
      <c r="BN818" s="145"/>
      <c r="BO818" s="145"/>
      <c r="BP818" s="145"/>
      <c r="BQ818" s="145"/>
      <c r="BR818" s="145"/>
      <c r="BS818" s="145"/>
      <c r="BT818" s="145"/>
      <c r="BU818" s="145"/>
      <c r="BV818" s="145"/>
      <c r="BW818" s="145"/>
      <c r="BX818" s="145"/>
      <c r="BY818" s="145"/>
      <c r="BZ818" s="145"/>
      <c r="CA818" s="145"/>
      <c r="CB818" s="145"/>
      <c r="CC818" s="145"/>
      <c r="CD818" s="145"/>
      <c r="CE818" s="145"/>
      <c r="CF818" s="145"/>
    </row>
    <row r="819" spans="2:84" ht="12.95" customHeight="1">
      <c r="B819" s="145"/>
      <c r="C819" s="145"/>
      <c r="D819" s="145"/>
      <c r="E819" s="146"/>
      <c r="F819" s="146"/>
      <c r="G819" s="145"/>
      <c r="H819" s="145"/>
      <c r="I819" s="145"/>
      <c r="J819" s="145"/>
      <c r="K819" s="145"/>
      <c r="L819" s="145"/>
      <c r="M819" s="145"/>
      <c r="N819" s="145"/>
      <c r="O819" s="145"/>
      <c r="P819" s="145"/>
      <c r="Q819" s="145"/>
      <c r="R819" s="145"/>
      <c r="S819" s="145"/>
      <c r="T819" s="145"/>
      <c r="U819" s="145"/>
      <c r="V819" s="145"/>
      <c r="W819" s="145"/>
      <c r="X819" s="145"/>
      <c r="Y819" s="145"/>
      <c r="Z819" s="145"/>
      <c r="AA819" s="145"/>
      <c r="AB819" s="145"/>
      <c r="AC819" s="145"/>
      <c r="AD819" s="145"/>
      <c r="AE819" s="145"/>
      <c r="AF819" s="145"/>
      <c r="AG819" s="145"/>
      <c r="AH819" s="145"/>
      <c r="AI819" s="145"/>
      <c r="AJ819" s="145"/>
      <c r="AK819" s="145"/>
      <c r="AL819" s="145"/>
      <c r="AM819" s="145"/>
      <c r="AN819" s="145"/>
      <c r="AO819" s="145"/>
      <c r="AP819" s="145"/>
      <c r="AQ819" s="145"/>
      <c r="AR819" s="145"/>
      <c r="AS819" s="145"/>
      <c r="AT819" s="145"/>
      <c r="AU819" s="145"/>
      <c r="AV819" s="145"/>
      <c r="AW819" s="145"/>
      <c r="AX819" s="145"/>
      <c r="AY819" s="145"/>
      <c r="AZ819" s="145"/>
      <c r="BA819" s="145"/>
      <c r="BB819" s="145"/>
      <c r="BC819" s="145"/>
      <c r="BD819" s="145"/>
      <c r="BE819" s="145"/>
      <c r="BF819" s="145"/>
      <c r="BG819" s="145"/>
      <c r="BH819" s="145"/>
      <c r="BI819" s="145"/>
      <c r="BJ819" s="145"/>
      <c r="BK819" s="145"/>
      <c r="BL819" s="145"/>
      <c r="BM819" s="145"/>
      <c r="BN819" s="145"/>
      <c r="BO819" s="145"/>
      <c r="BP819" s="145"/>
      <c r="BQ819" s="145"/>
      <c r="BR819" s="145"/>
      <c r="BS819" s="145"/>
      <c r="BT819" s="145"/>
      <c r="BU819" s="145"/>
      <c r="BV819" s="145"/>
      <c r="BW819" s="145"/>
      <c r="BX819" s="145"/>
      <c r="BY819" s="145"/>
      <c r="BZ819" s="145"/>
      <c r="CA819" s="145"/>
      <c r="CB819" s="145"/>
      <c r="CC819" s="145"/>
      <c r="CD819" s="145"/>
      <c r="CE819" s="145"/>
      <c r="CF819" s="145"/>
    </row>
    <row r="820" spans="2:84" ht="12.95" customHeight="1">
      <c r="B820" s="145"/>
      <c r="C820" s="145"/>
      <c r="D820" s="145"/>
      <c r="E820" s="146"/>
      <c r="F820" s="146"/>
      <c r="G820" s="145"/>
      <c r="H820" s="145"/>
      <c r="I820" s="145"/>
      <c r="J820" s="145"/>
      <c r="K820" s="145"/>
      <c r="L820" s="145"/>
      <c r="M820" s="145"/>
      <c r="N820" s="145"/>
      <c r="O820" s="145"/>
      <c r="P820" s="145"/>
      <c r="Q820" s="145"/>
      <c r="R820" s="145"/>
      <c r="S820" s="145"/>
      <c r="T820" s="145"/>
      <c r="U820" s="145"/>
      <c r="V820" s="145"/>
      <c r="W820" s="145"/>
      <c r="X820" s="145"/>
      <c r="Y820" s="145"/>
      <c r="Z820" s="145"/>
      <c r="AA820" s="145"/>
      <c r="AB820" s="145"/>
      <c r="AC820" s="145"/>
      <c r="AD820" s="145"/>
      <c r="AE820" s="145"/>
      <c r="AF820" s="145"/>
      <c r="AG820" s="145"/>
      <c r="AH820" s="145"/>
      <c r="AI820" s="145"/>
      <c r="AJ820" s="145"/>
      <c r="AK820" s="145"/>
      <c r="AL820" s="145"/>
      <c r="AM820" s="145"/>
      <c r="AN820" s="145"/>
      <c r="AO820" s="145"/>
      <c r="AP820" s="145"/>
      <c r="AQ820" s="145"/>
      <c r="AR820" s="145"/>
      <c r="AS820" s="145"/>
      <c r="AT820" s="145"/>
      <c r="AU820" s="145"/>
      <c r="AV820" s="145"/>
      <c r="AW820" s="145"/>
      <c r="AX820" s="145"/>
      <c r="AY820" s="145"/>
      <c r="AZ820" s="145"/>
      <c r="BA820" s="145"/>
      <c r="BB820" s="145"/>
      <c r="BC820" s="145"/>
      <c r="BD820" s="145"/>
      <c r="BE820" s="145"/>
      <c r="BF820" s="145"/>
      <c r="BG820" s="145"/>
      <c r="BH820" s="145"/>
      <c r="BI820" s="145"/>
      <c r="BJ820" s="145"/>
      <c r="BK820" s="145"/>
      <c r="BL820" s="145"/>
      <c r="BM820" s="145"/>
      <c r="BN820" s="145"/>
      <c r="BO820" s="145"/>
      <c r="BP820" s="145"/>
      <c r="BQ820" s="145"/>
      <c r="BR820" s="145"/>
      <c r="BS820" s="145"/>
      <c r="BT820" s="145"/>
      <c r="BU820" s="145"/>
      <c r="BV820" s="145"/>
      <c r="BW820" s="145"/>
      <c r="BX820" s="145"/>
      <c r="BY820" s="145"/>
      <c r="BZ820" s="145"/>
      <c r="CA820" s="145"/>
      <c r="CB820" s="145"/>
      <c r="CC820" s="145"/>
      <c r="CD820" s="145"/>
      <c r="CE820" s="145"/>
      <c r="CF820" s="145"/>
    </row>
    <row r="821" spans="2:84" ht="12.95" customHeight="1">
      <c r="B821" s="145"/>
      <c r="C821" s="145"/>
      <c r="D821" s="145"/>
      <c r="E821" s="146"/>
      <c r="F821" s="146"/>
      <c r="G821" s="145"/>
      <c r="H821" s="145"/>
      <c r="I821" s="145"/>
      <c r="J821" s="145"/>
      <c r="K821" s="145"/>
      <c r="L821" s="145"/>
      <c r="M821" s="145"/>
      <c r="N821" s="145"/>
      <c r="O821" s="145"/>
      <c r="P821" s="145"/>
      <c r="Q821" s="145"/>
      <c r="R821" s="145"/>
      <c r="S821" s="145"/>
      <c r="T821" s="145"/>
      <c r="U821" s="145"/>
      <c r="V821" s="145"/>
      <c r="W821" s="145"/>
      <c r="X821" s="145"/>
      <c r="Y821" s="145"/>
      <c r="Z821" s="145"/>
      <c r="AA821" s="145"/>
      <c r="AB821" s="145"/>
      <c r="AC821" s="145"/>
      <c r="AD821" s="145"/>
      <c r="AE821" s="145"/>
      <c r="AF821" s="145"/>
      <c r="AG821" s="145"/>
      <c r="AH821" s="145"/>
      <c r="AI821" s="145"/>
      <c r="AJ821" s="145"/>
      <c r="AK821" s="145"/>
      <c r="AL821" s="145"/>
      <c r="AM821" s="145"/>
      <c r="AN821" s="145"/>
      <c r="AO821" s="145"/>
      <c r="AP821" s="145"/>
      <c r="AQ821" s="145"/>
      <c r="AR821" s="145"/>
      <c r="AS821" s="145"/>
      <c r="AT821" s="145"/>
      <c r="AU821" s="145"/>
      <c r="AV821" s="145"/>
      <c r="AW821" s="145"/>
      <c r="AX821" s="145"/>
      <c r="AY821" s="145"/>
      <c r="AZ821" s="145"/>
      <c r="BA821" s="145"/>
      <c r="BB821" s="145"/>
      <c r="BC821" s="145"/>
      <c r="BD821" s="145"/>
      <c r="BE821" s="145"/>
      <c r="BF821" s="145"/>
      <c r="BG821" s="145"/>
      <c r="BH821" s="145"/>
      <c r="BI821" s="145"/>
      <c r="BJ821" s="145"/>
      <c r="BK821" s="145"/>
      <c r="BL821" s="145"/>
      <c r="BM821" s="145"/>
      <c r="BN821" s="145"/>
      <c r="BO821" s="145"/>
      <c r="BP821" s="145"/>
      <c r="BQ821" s="145"/>
      <c r="BR821" s="145"/>
      <c r="BS821" s="145"/>
      <c r="BT821" s="145"/>
      <c r="BU821" s="145"/>
      <c r="BV821" s="145"/>
      <c r="BW821" s="145"/>
      <c r="BX821" s="145"/>
      <c r="BY821" s="145"/>
      <c r="BZ821" s="145"/>
      <c r="CA821" s="145"/>
      <c r="CB821" s="145"/>
      <c r="CC821" s="145"/>
      <c r="CD821" s="145"/>
      <c r="CE821" s="145"/>
      <c r="CF821" s="145"/>
    </row>
    <row r="822" spans="2:84" ht="12.95" customHeight="1">
      <c r="B822" s="145"/>
      <c r="C822" s="145"/>
      <c r="D822" s="145"/>
      <c r="E822" s="146"/>
      <c r="F822" s="146"/>
      <c r="G822" s="145"/>
      <c r="H822" s="145"/>
      <c r="I822" s="145"/>
      <c r="J822" s="145"/>
      <c r="K822" s="145"/>
      <c r="L822" s="145"/>
      <c r="M822" s="145"/>
      <c r="N822" s="145"/>
      <c r="O822" s="145"/>
      <c r="P822" s="145"/>
      <c r="Q822" s="145"/>
      <c r="R822" s="145"/>
      <c r="S822" s="145"/>
      <c r="T822" s="145"/>
      <c r="U822" s="145"/>
      <c r="V822" s="145"/>
      <c r="W822" s="145"/>
      <c r="X822" s="145"/>
      <c r="Y822" s="145"/>
      <c r="Z822" s="145"/>
      <c r="AA822" s="145"/>
      <c r="AB822" s="145"/>
      <c r="AC822" s="145"/>
      <c r="AD822" s="145"/>
      <c r="AE822" s="145"/>
      <c r="AF822" s="145"/>
      <c r="AG822" s="145"/>
      <c r="AH822" s="145"/>
      <c r="AI822" s="145"/>
      <c r="AJ822" s="145"/>
      <c r="AK822" s="145"/>
      <c r="AL822" s="145"/>
      <c r="AM822" s="145"/>
      <c r="AN822" s="145"/>
      <c r="AO822" s="145"/>
      <c r="AP822" s="145"/>
      <c r="AQ822" s="145"/>
      <c r="AR822" s="145"/>
      <c r="AS822" s="145"/>
      <c r="AT822" s="145"/>
      <c r="AU822" s="145"/>
      <c r="AV822" s="145"/>
      <c r="AW822" s="145"/>
      <c r="AX822" s="145"/>
      <c r="AY822" s="145"/>
      <c r="AZ822" s="145"/>
      <c r="BA822" s="145"/>
      <c r="BB822" s="145"/>
      <c r="BC822" s="145"/>
      <c r="BD822" s="145"/>
      <c r="BE822" s="145"/>
      <c r="BF822" s="145"/>
      <c r="BG822" s="145"/>
      <c r="BH822" s="145"/>
      <c r="BI822" s="145"/>
      <c r="BJ822" s="145"/>
      <c r="BK822" s="145"/>
      <c r="BL822" s="145"/>
      <c r="BM822" s="145"/>
      <c r="BN822" s="145"/>
      <c r="BO822" s="145"/>
      <c r="BP822" s="145"/>
      <c r="BQ822" s="145"/>
      <c r="BR822" s="145"/>
      <c r="BS822" s="145"/>
      <c r="BT822" s="145"/>
      <c r="BU822" s="145"/>
      <c r="BV822" s="145"/>
      <c r="BW822" s="145"/>
      <c r="BX822" s="145"/>
      <c r="BY822" s="145"/>
      <c r="BZ822" s="145"/>
      <c r="CA822" s="145"/>
      <c r="CB822" s="145"/>
      <c r="CC822" s="145"/>
      <c r="CD822" s="145"/>
      <c r="CE822" s="145"/>
      <c r="CF822" s="145"/>
    </row>
    <row r="823" spans="2:84" ht="12.95" customHeight="1">
      <c r="B823" s="145"/>
      <c r="C823" s="145"/>
      <c r="D823" s="145"/>
      <c r="E823" s="146"/>
      <c r="F823" s="146"/>
      <c r="G823" s="145"/>
      <c r="H823" s="145"/>
      <c r="I823" s="145"/>
      <c r="J823" s="145"/>
      <c r="K823" s="145"/>
      <c r="L823" s="145"/>
      <c r="M823" s="145"/>
      <c r="N823" s="145"/>
      <c r="O823" s="145"/>
      <c r="P823" s="145"/>
      <c r="Q823" s="145"/>
      <c r="R823" s="145"/>
      <c r="S823" s="145"/>
      <c r="T823" s="145"/>
      <c r="U823" s="145"/>
      <c r="V823" s="145"/>
      <c r="W823" s="145"/>
      <c r="X823" s="145"/>
      <c r="Y823" s="145"/>
      <c r="Z823" s="145"/>
      <c r="AA823" s="145"/>
      <c r="AB823" s="145"/>
      <c r="AC823" s="145"/>
      <c r="AD823" s="145"/>
      <c r="AE823" s="145"/>
      <c r="AF823" s="145"/>
      <c r="AG823" s="145"/>
      <c r="AH823" s="145"/>
      <c r="AI823" s="145"/>
      <c r="AJ823" s="145"/>
      <c r="AK823" s="145"/>
      <c r="AL823" s="145"/>
      <c r="AM823" s="145"/>
      <c r="AN823" s="145"/>
      <c r="AO823" s="145"/>
      <c r="AP823" s="145"/>
      <c r="AQ823" s="145"/>
      <c r="AR823" s="145"/>
      <c r="AS823" s="145"/>
      <c r="AT823" s="145"/>
      <c r="AU823" s="145"/>
      <c r="AV823" s="145"/>
      <c r="AW823" s="145"/>
      <c r="AX823" s="145"/>
      <c r="AY823" s="145"/>
      <c r="AZ823" s="145"/>
      <c r="BA823" s="145"/>
      <c r="BB823" s="145"/>
      <c r="BC823" s="145"/>
      <c r="BD823" s="145"/>
      <c r="BE823" s="145"/>
      <c r="BF823" s="145"/>
      <c r="BG823" s="145"/>
      <c r="BH823" s="145"/>
      <c r="BI823" s="145"/>
      <c r="BJ823" s="145"/>
      <c r="BK823" s="145"/>
      <c r="BL823" s="145"/>
      <c r="BM823" s="145"/>
      <c r="BN823" s="145"/>
      <c r="BO823" s="145"/>
      <c r="BP823" s="145"/>
      <c r="BQ823" s="145"/>
      <c r="BR823" s="145"/>
      <c r="BS823" s="145"/>
      <c r="BT823" s="145"/>
      <c r="BU823" s="145"/>
      <c r="BV823" s="145"/>
      <c r="BW823" s="145"/>
      <c r="BX823" s="145"/>
      <c r="BY823" s="145"/>
      <c r="BZ823" s="145"/>
      <c r="CA823" s="145"/>
      <c r="CB823" s="145"/>
      <c r="CC823" s="145"/>
      <c r="CD823" s="145"/>
      <c r="CE823" s="145"/>
      <c r="CF823" s="145"/>
    </row>
    <row r="824" spans="2:84" ht="12.95" customHeight="1">
      <c r="B824" s="145"/>
      <c r="C824" s="145"/>
      <c r="D824" s="145"/>
      <c r="E824" s="146"/>
      <c r="F824" s="146"/>
      <c r="G824" s="145"/>
      <c r="H824" s="145"/>
      <c r="I824" s="145"/>
      <c r="J824" s="145"/>
      <c r="K824" s="145"/>
      <c r="L824" s="145"/>
      <c r="M824" s="145"/>
      <c r="N824" s="145"/>
      <c r="O824" s="145"/>
      <c r="P824" s="145"/>
      <c r="Q824" s="145"/>
      <c r="R824" s="145"/>
      <c r="S824" s="145"/>
      <c r="T824" s="145"/>
      <c r="U824" s="145"/>
      <c r="V824" s="145"/>
      <c r="W824" s="145"/>
      <c r="X824" s="145"/>
      <c r="Y824" s="145"/>
      <c r="Z824" s="145"/>
      <c r="AA824" s="145"/>
      <c r="AB824" s="145"/>
      <c r="AC824" s="145"/>
      <c r="AD824" s="145"/>
      <c r="AE824" s="145"/>
      <c r="AF824" s="145"/>
      <c r="AG824" s="145"/>
      <c r="AH824" s="145"/>
      <c r="AI824" s="145"/>
      <c r="AJ824" s="145"/>
      <c r="AK824" s="145"/>
      <c r="AL824" s="145"/>
      <c r="AM824" s="145"/>
      <c r="AN824" s="145"/>
      <c r="AO824" s="145"/>
      <c r="AP824" s="145"/>
      <c r="AQ824" s="145"/>
      <c r="AR824" s="145"/>
      <c r="AS824" s="145"/>
      <c r="AT824" s="145"/>
      <c r="AU824" s="145"/>
      <c r="AV824" s="145"/>
      <c r="AW824" s="145"/>
      <c r="AX824" s="145"/>
      <c r="AY824" s="145"/>
      <c r="AZ824" s="145"/>
      <c r="BA824" s="145"/>
      <c r="BB824" s="145"/>
      <c r="BC824" s="145"/>
      <c r="BD824" s="145"/>
      <c r="BE824" s="145"/>
      <c r="BF824" s="145"/>
      <c r="BG824" s="145"/>
      <c r="BH824" s="145"/>
      <c r="BI824" s="145"/>
      <c r="BJ824" s="145"/>
      <c r="BK824" s="145"/>
      <c r="BL824" s="145"/>
      <c r="BM824" s="145"/>
      <c r="BN824" s="145"/>
      <c r="BO824" s="145"/>
      <c r="BP824" s="145"/>
      <c r="BQ824" s="145"/>
      <c r="BR824" s="145"/>
      <c r="BS824" s="145"/>
      <c r="BT824" s="145"/>
      <c r="BU824" s="145"/>
      <c r="BV824" s="145"/>
      <c r="BW824" s="145"/>
      <c r="BX824" s="145"/>
      <c r="BY824" s="145"/>
      <c r="BZ824" s="145"/>
      <c r="CA824" s="145"/>
      <c r="CB824" s="145"/>
      <c r="CC824" s="145"/>
      <c r="CD824" s="145"/>
      <c r="CE824" s="145"/>
      <c r="CF824" s="145"/>
    </row>
    <row r="825" spans="2:84" ht="12.95" customHeight="1">
      <c r="B825" s="145"/>
      <c r="C825" s="145"/>
      <c r="D825" s="145"/>
      <c r="E825" s="146"/>
      <c r="F825" s="146"/>
      <c r="G825" s="145"/>
      <c r="H825" s="145"/>
      <c r="I825" s="145"/>
      <c r="J825" s="145"/>
      <c r="K825" s="145"/>
      <c r="L825" s="145"/>
      <c r="M825" s="145"/>
      <c r="N825" s="145"/>
      <c r="O825" s="145"/>
      <c r="P825" s="145"/>
      <c r="Q825" s="145"/>
      <c r="R825" s="145"/>
      <c r="S825" s="145"/>
      <c r="T825" s="145"/>
      <c r="U825" s="145"/>
      <c r="V825" s="145"/>
      <c r="W825" s="145"/>
      <c r="X825" s="145"/>
      <c r="Y825" s="145"/>
      <c r="Z825" s="145"/>
      <c r="AA825" s="145"/>
      <c r="AB825" s="145"/>
      <c r="AC825" s="145"/>
      <c r="AD825" s="145"/>
      <c r="AE825" s="145"/>
      <c r="AF825" s="145"/>
      <c r="AG825" s="145"/>
      <c r="AH825" s="145"/>
      <c r="AI825" s="145"/>
      <c r="AJ825" s="145"/>
      <c r="AK825" s="145"/>
      <c r="AL825" s="145"/>
      <c r="AM825" s="145"/>
      <c r="AN825" s="145"/>
      <c r="AO825" s="145"/>
      <c r="AP825" s="145"/>
      <c r="AQ825" s="145"/>
      <c r="AR825" s="145"/>
      <c r="AS825" s="145"/>
      <c r="AT825" s="145"/>
      <c r="AU825" s="145"/>
      <c r="AV825" s="145"/>
      <c r="AW825" s="145"/>
      <c r="AX825" s="145"/>
      <c r="AY825" s="145"/>
      <c r="AZ825" s="145"/>
      <c r="BA825" s="145"/>
      <c r="BB825" s="145"/>
      <c r="BC825" s="145"/>
      <c r="BD825" s="145"/>
      <c r="BE825" s="145"/>
      <c r="BF825" s="145"/>
      <c r="BG825" s="145"/>
      <c r="BH825" s="145"/>
      <c r="BI825" s="145"/>
      <c r="BJ825" s="145"/>
      <c r="BK825" s="145"/>
      <c r="BL825" s="145"/>
      <c r="BM825" s="145"/>
      <c r="BN825" s="145"/>
      <c r="BO825" s="145"/>
      <c r="BP825" s="145"/>
      <c r="BQ825" s="145"/>
      <c r="BR825" s="145"/>
      <c r="BS825" s="145"/>
      <c r="BT825" s="145"/>
      <c r="BU825" s="145"/>
      <c r="BV825" s="145"/>
      <c r="BW825" s="145"/>
      <c r="BX825" s="145"/>
      <c r="BY825" s="145"/>
      <c r="BZ825" s="145"/>
      <c r="CA825" s="145"/>
      <c r="CB825" s="145"/>
      <c r="CC825" s="145"/>
      <c r="CD825" s="145"/>
      <c r="CE825" s="145"/>
      <c r="CF825" s="145"/>
    </row>
    <row r="826" spans="2:84" ht="12.95" customHeight="1">
      <c r="B826" s="145"/>
      <c r="C826" s="145"/>
      <c r="D826" s="145"/>
      <c r="E826" s="146"/>
      <c r="F826" s="146"/>
      <c r="G826" s="145"/>
      <c r="H826" s="145"/>
      <c r="I826" s="145"/>
      <c r="J826" s="145"/>
      <c r="K826" s="145"/>
      <c r="L826" s="145"/>
      <c r="M826" s="145"/>
      <c r="N826" s="145"/>
      <c r="O826" s="145"/>
      <c r="P826" s="145"/>
      <c r="Q826" s="145"/>
      <c r="R826" s="145"/>
      <c r="S826" s="145"/>
      <c r="T826" s="145"/>
      <c r="U826" s="145"/>
      <c r="V826" s="145"/>
      <c r="W826" s="145"/>
      <c r="X826" s="145"/>
      <c r="Y826" s="145"/>
      <c r="Z826" s="145"/>
      <c r="AA826" s="145"/>
      <c r="AB826" s="145"/>
      <c r="AC826" s="145"/>
      <c r="AD826" s="145"/>
      <c r="AE826" s="145"/>
      <c r="AF826" s="145"/>
      <c r="AG826" s="145"/>
      <c r="AH826" s="145"/>
      <c r="AI826" s="145"/>
      <c r="AJ826" s="145"/>
      <c r="AK826" s="145"/>
      <c r="AL826" s="145"/>
      <c r="AM826" s="145"/>
      <c r="AN826" s="145"/>
      <c r="AO826" s="145"/>
      <c r="AP826" s="145"/>
      <c r="AQ826" s="145"/>
      <c r="AR826" s="145"/>
      <c r="AS826" s="145"/>
      <c r="AT826" s="145"/>
      <c r="AU826" s="145"/>
      <c r="AV826" s="145"/>
      <c r="AW826" s="145"/>
      <c r="AX826" s="145"/>
      <c r="AY826" s="145"/>
      <c r="AZ826" s="145"/>
      <c r="BA826" s="145"/>
      <c r="BB826" s="145"/>
      <c r="BC826" s="145"/>
      <c r="BD826" s="145"/>
      <c r="BE826" s="145"/>
      <c r="BF826" s="145"/>
      <c r="BG826" s="145"/>
      <c r="BH826" s="145"/>
      <c r="BI826" s="145"/>
      <c r="BJ826" s="145"/>
      <c r="BK826" s="145"/>
      <c r="BL826" s="145"/>
      <c r="BM826" s="145"/>
      <c r="BN826" s="145"/>
      <c r="BO826" s="145"/>
      <c r="BP826" s="145"/>
      <c r="BQ826" s="145"/>
      <c r="BR826" s="145"/>
      <c r="BS826" s="145"/>
      <c r="BT826" s="145"/>
      <c r="BU826" s="145"/>
      <c r="BV826" s="145"/>
      <c r="BW826" s="145"/>
      <c r="BX826" s="145"/>
      <c r="BY826" s="145"/>
      <c r="BZ826" s="145"/>
      <c r="CA826" s="145"/>
      <c r="CB826" s="145"/>
      <c r="CC826" s="145"/>
      <c r="CD826" s="145"/>
      <c r="CE826" s="145"/>
      <c r="CF826" s="145"/>
    </row>
    <row r="827" spans="2:84" ht="12.95" customHeight="1">
      <c r="B827" s="145"/>
      <c r="C827" s="145"/>
      <c r="D827" s="145"/>
      <c r="E827" s="146"/>
      <c r="F827" s="146"/>
      <c r="G827" s="145"/>
      <c r="H827" s="145"/>
      <c r="I827" s="145"/>
      <c r="J827" s="145"/>
      <c r="K827" s="145"/>
      <c r="L827" s="145"/>
      <c r="M827" s="145"/>
      <c r="N827" s="145"/>
      <c r="O827" s="145"/>
      <c r="P827" s="145"/>
      <c r="Q827" s="145"/>
      <c r="R827" s="145"/>
      <c r="S827" s="145"/>
      <c r="T827" s="145"/>
      <c r="U827" s="145"/>
      <c r="V827" s="145"/>
      <c r="W827" s="145"/>
      <c r="X827" s="145"/>
      <c r="Y827" s="145"/>
      <c r="Z827" s="145"/>
      <c r="AA827" s="145"/>
      <c r="AB827" s="145"/>
      <c r="AC827" s="145"/>
      <c r="AD827" s="145"/>
      <c r="AE827" s="145"/>
      <c r="AF827" s="145"/>
      <c r="AG827" s="145"/>
      <c r="AH827" s="145"/>
      <c r="AI827" s="145"/>
      <c r="AJ827" s="145"/>
      <c r="AK827" s="145"/>
      <c r="AL827" s="145"/>
      <c r="AM827" s="145"/>
      <c r="AN827" s="145"/>
      <c r="AO827" s="145"/>
      <c r="AP827" s="145"/>
      <c r="AQ827" s="145"/>
      <c r="AR827" s="145"/>
      <c r="AS827" s="145"/>
      <c r="AT827" s="145"/>
      <c r="AU827" s="145"/>
      <c r="AV827" s="145"/>
      <c r="AW827" s="145"/>
      <c r="AX827" s="145"/>
      <c r="AY827" s="145"/>
      <c r="AZ827" s="145"/>
      <c r="BA827" s="145"/>
      <c r="BB827" s="145"/>
      <c r="BC827" s="145"/>
      <c r="BD827" s="145"/>
      <c r="BE827" s="145"/>
      <c r="BF827" s="145"/>
      <c r="BG827" s="145"/>
      <c r="BH827" s="145"/>
      <c r="BI827" s="145"/>
      <c r="BJ827" s="145"/>
      <c r="BK827" s="145"/>
      <c r="BL827" s="145"/>
      <c r="BM827" s="145"/>
      <c r="BN827" s="145"/>
      <c r="BO827" s="145"/>
      <c r="BP827" s="145"/>
      <c r="BQ827" s="145"/>
      <c r="BR827" s="145"/>
      <c r="BS827" s="145"/>
      <c r="BT827" s="145"/>
      <c r="BU827" s="145"/>
      <c r="BV827" s="145"/>
      <c r="BW827" s="145"/>
      <c r="BX827" s="145"/>
      <c r="BY827" s="145"/>
      <c r="BZ827" s="145"/>
      <c r="CA827" s="145"/>
      <c r="CB827" s="145"/>
      <c r="CC827" s="145"/>
      <c r="CD827" s="145"/>
      <c r="CE827" s="145"/>
      <c r="CF827" s="145"/>
    </row>
    <row r="828" spans="2:84" ht="12.95" customHeight="1">
      <c r="B828" s="145"/>
      <c r="C828" s="145"/>
      <c r="D828" s="145"/>
      <c r="E828" s="146"/>
      <c r="F828" s="146"/>
      <c r="G828" s="145"/>
      <c r="H828" s="145"/>
      <c r="I828" s="145"/>
      <c r="J828" s="145"/>
      <c r="K828" s="145"/>
      <c r="L828" s="145"/>
      <c r="M828" s="145"/>
      <c r="N828" s="145"/>
      <c r="O828" s="145"/>
      <c r="P828" s="145"/>
      <c r="Q828" s="145"/>
      <c r="R828" s="145"/>
      <c r="S828" s="145"/>
      <c r="T828" s="145"/>
      <c r="U828" s="145"/>
      <c r="V828" s="145"/>
      <c r="W828" s="145"/>
      <c r="X828" s="145"/>
      <c r="Y828" s="145"/>
      <c r="Z828" s="145"/>
      <c r="AA828" s="145"/>
      <c r="AB828" s="145"/>
      <c r="AC828" s="145"/>
      <c r="AD828" s="145"/>
      <c r="AE828" s="145"/>
      <c r="AF828" s="145"/>
      <c r="AG828" s="145"/>
      <c r="AH828" s="145"/>
      <c r="AI828" s="145"/>
      <c r="AJ828" s="145"/>
      <c r="AK828" s="145"/>
      <c r="AL828" s="145"/>
      <c r="AM828" s="145"/>
      <c r="AN828" s="145"/>
      <c r="AO828" s="145"/>
      <c r="AP828" s="145"/>
      <c r="AQ828" s="145"/>
      <c r="AR828" s="145"/>
      <c r="AS828" s="145"/>
      <c r="AT828" s="145"/>
      <c r="AU828" s="145"/>
      <c r="AV828" s="145"/>
      <c r="AW828" s="145"/>
      <c r="AX828" s="145"/>
      <c r="AY828" s="145"/>
      <c r="AZ828" s="145"/>
      <c r="BA828" s="145"/>
      <c r="BB828" s="145"/>
      <c r="BC828" s="145"/>
      <c r="BD828" s="145"/>
      <c r="BE828" s="145"/>
      <c r="BF828" s="145"/>
      <c r="BG828" s="145"/>
      <c r="BH828" s="145"/>
      <c r="BI828" s="145"/>
      <c r="BJ828" s="145"/>
      <c r="BK828" s="145"/>
      <c r="BL828" s="145"/>
      <c r="BM828" s="145"/>
      <c r="BN828" s="145"/>
      <c r="BO828" s="145"/>
      <c r="BP828" s="145"/>
      <c r="BQ828" s="145"/>
      <c r="BR828" s="145"/>
      <c r="BS828" s="145"/>
      <c r="BT828" s="145"/>
      <c r="BU828" s="145"/>
      <c r="BV828" s="145"/>
      <c r="BW828" s="145"/>
      <c r="BX828" s="145"/>
      <c r="BY828" s="145"/>
      <c r="BZ828" s="145"/>
      <c r="CA828" s="145"/>
      <c r="CB828" s="145"/>
      <c r="CC828" s="145"/>
      <c r="CD828" s="145"/>
      <c r="CE828" s="145"/>
      <c r="CF828" s="145"/>
    </row>
    <row r="829" spans="2:84" ht="12.95" customHeight="1">
      <c r="B829" s="145"/>
      <c r="C829" s="145"/>
      <c r="D829" s="145"/>
      <c r="E829" s="146"/>
      <c r="F829" s="146"/>
      <c r="G829" s="145"/>
      <c r="H829" s="145"/>
      <c r="I829" s="145"/>
      <c r="J829" s="145"/>
      <c r="K829" s="145"/>
      <c r="L829" s="145"/>
      <c r="M829" s="145"/>
      <c r="N829" s="145"/>
      <c r="O829" s="145"/>
      <c r="P829" s="145"/>
      <c r="Q829" s="145"/>
      <c r="R829" s="145"/>
      <c r="S829" s="145"/>
      <c r="T829" s="145"/>
      <c r="U829" s="145"/>
      <c r="V829" s="145"/>
      <c r="W829" s="145"/>
      <c r="X829" s="145"/>
      <c r="Y829" s="145"/>
      <c r="Z829" s="145"/>
      <c r="AA829" s="145"/>
      <c r="AB829" s="145"/>
      <c r="AC829" s="145"/>
      <c r="AD829" s="145"/>
      <c r="AE829" s="145"/>
      <c r="AF829" s="145"/>
      <c r="AG829" s="145"/>
      <c r="AH829" s="145"/>
      <c r="AI829" s="145"/>
      <c r="AJ829" s="145"/>
      <c r="AK829" s="145"/>
      <c r="AL829" s="145"/>
      <c r="AM829" s="145"/>
      <c r="AN829" s="145"/>
      <c r="AO829" s="145"/>
      <c r="AP829" s="145"/>
      <c r="AQ829" s="145"/>
      <c r="AR829" s="145"/>
      <c r="AS829" s="145"/>
      <c r="AT829" s="145"/>
      <c r="AU829" s="145"/>
      <c r="AV829" s="145"/>
      <c r="AW829" s="145"/>
      <c r="AX829" s="145"/>
      <c r="AY829" s="145"/>
      <c r="AZ829" s="145"/>
      <c r="BA829" s="145"/>
      <c r="BB829" s="145"/>
      <c r="BC829" s="145"/>
      <c r="BD829" s="145"/>
      <c r="BE829" s="145"/>
      <c r="BF829" s="145"/>
      <c r="BG829" s="145"/>
      <c r="BH829" s="145"/>
      <c r="BI829" s="145"/>
      <c r="BJ829" s="145"/>
      <c r="BK829" s="145"/>
      <c r="BL829" s="145"/>
      <c r="BM829" s="145"/>
      <c r="BN829" s="145"/>
      <c r="BO829" s="145"/>
      <c r="BP829" s="145"/>
      <c r="BQ829" s="145"/>
      <c r="BR829" s="145"/>
      <c r="BS829" s="145"/>
      <c r="BT829" s="145"/>
      <c r="BU829" s="145"/>
      <c r="BV829" s="145"/>
      <c r="BW829" s="145"/>
      <c r="BX829" s="145"/>
      <c r="BY829" s="145"/>
      <c r="BZ829" s="145"/>
      <c r="CA829" s="145"/>
      <c r="CB829" s="145"/>
      <c r="CC829" s="145"/>
      <c r="CD829" s="145"/>
      <c r="CE829" s="145"/>
      <c r="CF829" s="145"/>
    </row>
    <row r="830" spans="2:84" ht="12.95" customHeight="1">
      <c r="B830" s="145"/>
      <c r="C830" s="145"/>
      <c r="D830" s="145"/>
      <c r="E830" s="146"/>
      <c r="F830" s="146"/>
      <c r="G830" s="145"/>
      <c r="H830" s="145"/>
      <c r="I830" s="145"/>
      <c r="J830" s="145"/>
      <c r="K830" s="145"/>
      <c r="L830" s="145"/>
      <c r="M830" s="145"/>
      <c r="N830" s="145"/>
      <c r="O830" s="145"/>
      <c r="P830" s="145"/>
      <c r="Q830" s="145"/>
      <c r="R830" s="145"/>
      <c r="S830" s="145"/>
      <c r="T830" s="145"/>
      <c r="U830" s="145"/>
      <c r="V830" s="145"/>
      <c r="W830" s="145"/>
      <c r="X830" s="145"/>
      <c r="Y830" s="145"/>
      <c r="Z830" s="145"/>
      <c r="AA830" s="145"/>
      <c r="AB830" s="145"/>
      <c r="AC830" s="145"/>
      <c r="AD830" s="145"/>
      <c r="AE830" s="145"/>
      <c r="AF830" s="145"/>
      <c r="AG830" s="145"/>
      <c r="AH830" s="145"/>
      <c r="AI830" s="145"/>
      <c r="AJ830" s="145"/>
      <c r="AK830" s="145"/>
      <c r="AL830" s="145"/>
      <c r="AM830" s="145"/>
      <c r="AN830" s="145"/>
      <c r="AO830" s="145"/>
      <c r="AP830" s="145"/>
      <c r="AQ830" s="145"/>
      <c r="AR830" s="145"/>
      <c r="AS830" s="145"/>
      <c r="AT830" s="145"/>
      <c r="AU830" s="145"/>
      <c r="AV830" s="145"/>
      <c r="AW830" s="145"/>
      <c r="AX830" s="145"/>
      <c r="AY830" s="145"/>
      <c r="AZ830" s="145"/>
      <c r="BA830" s="145"/>
      <c r="BB830" s="145"/>
      <c r="BC830" s="145"/>
      <c r="BD830" s="145"/>
      <c r="BE830" s="145"/>
      <c r="BF830" s="145"/>
      <c r="BG830" s="145"/>
      <c r="BH830" s="145"/>
      <c r="BI830" s="145"/>
      <c r="BJ830" s="145"/>
      <c r="BK830" s="145"/>
      <c r="BL830" s="145"/>
      <c r="BM830" s="145"/>
      <c r="BN830" s="145"/>
      <c r="BO830" s="145"/>
      <c r="BP830" s="145"/>
      <c r="BQ830" s="145"/>
      <c r="BR830" s="145"/>
      <c r="BS830" s="145"/>
      <c r="BT830" s="145"/>
      <c r="BU830" s="145"/>
      <c r="BV830" s="145"/>
      <c r="BW830" s="145"/>
      <c r="BX830" s="145"/>
      <c r="BY830" s="145"/>
      <c r="BZ830" s="145"/>
      <c r="CA830" s="145"/>
      <c r="CB830" s="145"/>
      <c r="CC830" s="145"/>
      <c r="CD830" s="145"/>
      <c r="CE830" s="145"/>
      <c r="CF830" s="145"/>
    </row>
    <row r="831" spans="2:84" ht="12.95" customHeight="1">
      <c r="B831" s="145"/>
      <c r="C831" s="145"/>
      <c r="D831" s="145"/>
      <c r="E831" s="146"/>
      <c r="F831" s="146"/>
      <c r="G831" s="145"/>
      <c r="H831" s="145"/>
      <c r="I831" s="145"/>
      <c r="J831" s="145"/>
      <c r="K831" s="145"/>
      <c r="L831" s="145"/>
      <c r="M831" s="145"/>
      <c r="N831" s="145"/>
      <c r="O831" s="145"/>
      <c r="P831" s="145"/>
      <c r="Q831" s="145"/>
      <c r="R831" s="145"/>
      <c r="S831" s="145"/>
      <c r="T831" s="145"/>
      <c r="U831" s="145"/>
      <c r="V831" s="145"/>
      <c r="W831" s="145"/>
      <c r="X831" s="145"/>
      <c r="Y831" s="145"/>
      <c r="Z831" s="145"/>
      <c r="AA831" s="145"/>
      <c r="AB831" s="145"/>
      <c r="AC831" s="145"/>
      <c r="AD831" s="145"/>
      <c r="AE831" s="145"/>
      <c r="AF831" s="145"/>
      <c r="AG831" s="145"/>
      <c r="AH831" s="145"/>
      <c r="AI831" s="145"/>
      <c r="AJ831" s="145"/>
      <c r="AK831" s="145"/>
      <c r="AL831" s="145"/>
      <c r="AM831" s="145"/>
      <c r="AN831" s="145"/>
      <c r="AO831" s="145"/>
      <c r="AP831" s="145"/>
      <c r="AQ831" s="145"/>
      <c r="AR831" s="145"/>
      <c r="AS831" s="145"/>
      <c r="AT831" s="145"/>
      <c r="AU831" s="145"/>
      <c r="AV831" s="145"/>
      <c r="AW831" s="145"/>
      <c r="AX831" s="145"/>
      <c r="AY831" s="145"/>
      <c r="AZ831" s="145"/>
      <c r="BA831" s="145"/>
      <c r="BB831" s="145"/>
      <c r="BC831" s="145"/>
      <c r="BD831" s="145"/>
      <c r="BE831" s="145"/>
      <c r="BF831" s="145"/>
      <c r="BG831" s="145"/>
      <c r="BH831" s="145"/>
      <c r="BI831" s="145"/>
      <c r="BJ831" s="145"/>
      <c r="BK831" s="145"/>
      <c r="BL831" s="145"/>
      <c r="BM831" s="145"/>
      <c r="BN831" s="145"/>
      <c r="BO831" s="145"/>
      <c r="BP831" s="145"/>
      <c r="BQ831" s="145"/>
      <c r="BR831" s="145"/>
      <c r="BS831" s="145"/>
      <c r="BT831" s="145"/>
      <c r="BU831" s="145"/>
      <c r="BV831" s="145"/>
      <c r="BW831" s="145"/>
      <c r="BX831" s="145"/>
      <c r="BY831" s="145"/>
      <c r="BZ831" s="145"/>
      <c r="CA831" s="145"/>
      <c r="CB831" s="145"/>
      <c r="CC831" s="145"/>
      <c r="CD831" s="145"/>
      <c r="CE831" s="145"/>
      <c r="CF831" s="145"/>
    </row>
    <row r="832" spans="2:84" ht="12.95" customHeight="1">
      <c r="B832" s="145"/>
      <c r="C832" s="145"/>
      <c r="D832" s="145"/>
      <c r="E832" s="146"/>
      <c r="F832" s="146"/>
      <c r="G832" s="145"/>
      <c r="H832" s="145"/>
      <c r="I832" s="145"/>
      <c r="J832" s="145"/>
      <c r="K832" s="145"/>
      <c r="L832" s="145"/>
      <c r="M832" s="145"/>
      <c r="N832" s="145"/>
      <c r="O832" s="145"/>
      <c r="P832" s="145"/>
      <c r="Q832" s="145"/>
      <c r="R832" s="145"/>
      <c r="S832" s="145"/>
      <c r="T832" s="145"/>
      <c r="U832" s="145"/>
      <c r="V832" s="145"/>
      <c r="W832" s="145"/>
      <c r="X832" s="145"/>
      <c r="Y832" s="145"/>
      <c r="Z832" s="145"/>
      <c r="AA832" s="145"/>
      <c r="AB832" s="145"/>
      <c r="AC832" s="145"/>
      <c r="AD832" s="145"/>
      <c r="AE832" s="145"/>
      <c r="AF832" s="145"/>
      <c r="AG832" s="145"/>
      <c r="AH832" s="145"/>
      <c r="AI832" s="145"/>
      <c r="AJ832" s="145"/>
      <c r="AK832" s="145"/>
      <c r="AL832" s="145"/>
      <c r="AM832" s="145"/>
      <c r="AN832" s="145"/>
      <c r="AO832" s="145"/>
      <c r="AP832" s="145"/>
      <c r="AQ832" s="145"/>
      <c r="AR832" s="145"/>
      <c r="AS832" s="145"/>
      <c r="AT832" s="145"/>
      <c r="AU832" s="145"/>
      <c r="AV832" s="145"/>
      <c r="AW832" s="145"/>
      <c r="AX832" s="145"/>
      <c r="AY832" s="145"/>
      <c r="AZ832" s="145"/>
      <c r="BA832" s="145"/>
      <c r="BB832" s="145"/>
      <c r="BC832" s="145"/>
      <c r="BD832" s="145"/>
      <c r="BE832" s="145"/>
      <c r="BF832" s="145"/>
      <c r="BG832" s="145"/>
      <c r="BH832" s="145"/>
      <c r="BI832" s="145"/>
      <c r="BJ832" s="145"/>
      <c r="BK832" s="145"/>
      <c r="BL832" s="145"/>
      <c r="BM832" s="145"/>
      <c r="BN832" s="145"/>
      <c r="BO832" s="145"/>
      <c r="BP832" s="145"/>
      <c r="BQ832" s="145"/>
      <c r="BR832" s="145"/>
      <c r="BS832" s="145"/>
      <c r="BT832" s="145"/>
      <c r="BU832" s="145"/>
      <c r="BV832" s="145"/>
      <c r="BW832" s="145"/>
      <c r="BX832" s="145"/>
      <c r="BY832" s="145"/>
      <c r="BZ832" s="145"/>
      <c r="CA832" s="145"/>
      <c r="CB832" s="145"/>
      <c r="CC832" s="145"/>
      <c r="CD832" s="145"/>
      <c r="CE832" s="145"/>
      <c r="CF832" s="145"/>
    </row>
    <row r="833" spans="2:84" ht="12.95" customHeight="1">
      <c r="B833" s="145"/>
      <c r="C833" s="145"/>
      <c r="D833" s="145"/>
      <c r="E833" s="146"/>
      <c r="F833" s="146"/>
      <c r="G833" s="145"/>
      <c r="H833" s="145"/>
      <c r="I833" s="145"/>
      <c r="J833" s="145"/>
      <c r="K833" s="145"/>
      <c r="L833" s="145"/>
      <c r="M833" s="145"/>
      <c r="N833" s="145"/>
      <c r="O833" s="145"/>
      <c r="P833" s="145"/>
      <c r="Q833" s="145"/>
      <c r="R833" s="145"/>
      <c r="S833" s="145"/>
      <c r="T833" s="145"/>
      <c r="U833" s="145"/>
      <c r="V833" s="145"/>
      <c r="W833" s="145"/>
      <c r="X833" s="145"/>
      <c r="Y833" s="145"/>
      <c r="Z833" s="145"/>
      <c r="AA833" s="145"/>
      <c r="AB833" s="145"/>
      <c r="AC833" s="145"/>
      <c r="AD833" s="145"/>
      <c r="AE833" s="145"/>
      <c r="AF833" s="145"/>
      <c r="AG833" s="145"/>
      <c r="AH833" s="145"/>
      <c r="AI833" s="145"/>
      <c r="AJ833" s="145"/>
      <c r="AK833" s="145"/>
      <c r="AL833" s="145"/>
      <c r="AM833" s="145"/>
      <c r="AN833" s="145"/>
      <c r="AO833" s="145"/>
      <c r="AP833" s="145"/>
      <c r="AQ833" s="145"/>
      <c r="AR833" s="145"/>
      <c r="AS833" s="145"/>
      <c r="AT833" s="145"/>
      <c r="AU833" s="145"/>
      <c r="AV833" s="145"/>
      <c r="AW833" s="145"/>
      <c r="AX833" s="145"/>
      <c r="AY833" s="145"/>
      <c r="AZ833" s="145"/>
      <c r="BA833" s="145"/>
      <c r="BB833" s="145"/>
      <c r="BC833" s="145"/>
      <c r="BD833" s="145"/>
      <c r="BE833" s="145"/>
      <c r="BF833" s="145"/>
      <c r="BG833" s="145"/>
      <c r="BH833" s="145"/>
      <c r="BI833" s="145"/>
      <c r="BJ833" s="145"/>
      <c r="BK833" s="145"/>
      <c r="BL833" s="145"/>
      <c r="BM833" s="145"/>
      <c r="BN833" s="145"/>
      <c r="BO833" s="145"/>
      <c r="BP833" s="145"/>
      <c r="BQ833" s="145"/>
      <c r="BR833" s="145"/>
      <c r="BS833" s="145"/>
      <c r="BT833" s="145"/>
      <c r="BU833" s="145"/>
      <c r="BV833" s="145"/>
      <c r="BW833" s="145"/>
      <c r="BX833" s="145"/>
      <c r="BY833" s="145"/>
      <c r="BZ833" s="145"/>
      <c r="CA833" s="145"/>
      <c r="CB833" s="145"/>
      <c r="CC833" s="145"/>
      <c r="CD833" s="145"/>
      <c r="CE833" s="145"/>
      <c r="CF833" s="145"/>
    </row>
    <row r="834" spans="2:84" ht="12.95" customHeight="1">
      <c r="B834" s="145"/>
      <c r="C834" s="145"/>
      <c r="D834" s="145"/>
      <c r="E834" s="146"/>
      <c r="F834" s="146"/>
      <c r="G834" s="145"/>
      <c r="H834" s="145"/>
      <c r="I834" s="145"/>
      <c r="J834" s="145"/>
      <c r="K834" s="145"/>
      <c r="L834" s="145"/>
      <c r="M834" s="145"/>
      <c r="N834" s="145"/>
      <c r="O834" s="145"/>
      <c r="P834" s="145"/>
      <c r="Q834" s="145"/>
      <c r="R834" s="145"/>
      <c r="S834" s="145"/>
      <c r="T834" s="145"/>
      <c r="U834" s="145"/>
      <c r="V834" s="145"/>
      <c r="W834" s="145"/>
      <c r="X834" s="145"/>
      <c r="Y834" s="145"/>
      <c r="Z834" s="145"/>
      <c r="AA834" s="145"/>
      <c r="AB834" s="145"/>
      <c r="AC834" s="145"/>
      <c r="AD834" s="145"/>
      <c r="AE834" s="145"/>
      <c r="AF834" s="145"/>
      <c r="AG834" s="145"/>
      <c r="AH834" s="145"/>
      <c r="AI834" s="145"/>
      <c r="AJ834" s="145"/>
      <c r="AK834" s="145"/>
      <c r="AL834" s="145"/>
      <c r="AM834" s="145"/>
      <c r="AN834" s="145"/>
      <c r="AO834" s="145"/>
      <c r="AP834" s="145"/>
      <c r="AQ834" s="145"/>
      <c r="AR834" s="145"/>
      <c r="AS834" s="145"/>
      <c r="AT834" s="145"/>
      <c r="AU834" s="145"/>
      <c r="AV834" s="145"/>
      <c r="AW834" s="145"/>
      <c r="AX834" s="145"/>
      <c r="AY834" s="145"/>
      <c r="AZ834" s="145"/>
      <c r="BA834" s="145"/>
      <c r="BB834" s="145"/>
      <c r="BC834" s="145"/>
      <c r="BD834" s="145"/>
      <c r="BE834" s="145"/>
      <c r="BF834" s="145"/>
      <c r="BG834" s="145"/>
      <c r="BH834" s="145"/>
      <c r="BI834" s="145"/>
      <c r="BJ834" s="145"/>
      <c r="BK834" s="145"/>
      <c r="BL834" s="145"/>
      <c r="BM834" s="145"/>
      <c r="BN834" s="145"/>
      <c r="BO834" s="145"/>
      <c r="BP834" s="145"/>
      <c r="BQ834" s="145"/>
      <c r="BR834" s="145"/>
      <c r="BS834" s="145"/>
      <c r="BT834" s="145"/>
      <c r="BU834" s="145"/>
      <c r="BV834" s="145"/>
      <c r="BW834" s="145"/>
      <c r="BX834" s="145"/>
      <c r="BY834" s="145"/>
      <c r="BZ834" s="145"/>
      <c r="CA834" s="145"/>
      <c r="CB834" s="145"/>
      <c r="CC834" s="145"/>
      <c r="CD834" s="145"/>
      <c r="CE834" s="145"/>
      <c r="CF834" s="145"/>
    </row>
    <row r="835" spans="2:84" ht="12.95" customHeight="1">
      <c r="B835" s="145"/>
      <c r="C835" s="145"/>
      <c r="D835" s="145"/>
      <c r="E835" s="146"/>
      <c r="F835" s="146"/>
      <c r="G835" s="145"/>
      <c r="H835" s="145"/>
      <c r="I835" s="145"/>
      <c r="J835" s="145"/>
      <c r="K835" s="145"/>
      <c r="L835" s="145"/>
      <c r="M835" s="145"/>
      <c r="N835" s="145"/>
      <c r="O835" s="145"/>
      <c r="P835" s="145"/>
      <c r="Q835" s="145"/>
      <c r="R835" s="145"/>
      <c r="S835" s="145"/>
      <c r="T835" s="145"/>
      <c r="U835" s="145"/>
      <c r="V835" s="145"/>
      <c r="W835" s="145"/>
      <c r="X835" s="145"/>
      <c r="Y835" s="145"/>
      <c r="Z835" s="145"/>
      <c r="AA835" s="145"/>
      <c r="AB835" s="145"/>
      <c r="AC835" s="145"/>
      <c r="AD835" s="145"/>
      <c r="AE835" s="145"/>
      <c r="AF835" s="145"/>
      <c r="AG835" s="145"/>
      <c r="AH835" s="145"/>
      <c r="AI835" s="145"/>
      <c r="AJ835" s="145"/>
      <c r="AK835" s="145"/>
      <c r="AL835" s="145"/>
      <c r="AM835" s="145"/>
      <c r="AN835" s="145"/>
      <c r="AO835" s="145"/>
      <c r="AP835" s="145"/>
      <c r="AQ835" s="145"/>
      <c r="AR835" s="145"/>
      <c r="AS835" s="145"/>
      <c r="AT835" s="145"/>
      <c r="AU835" s="145"/>
      <c r="AV835" s="145"/>
      <c r="AW835" s="145"/>
      <c r="AX835" s="145"/>
      <c r="AY835" s="145"/>
      <c r="AZ835" s="145"/>
      <c r="BA835" s="145"/>
      <c r="BB835" s="145"/>
      <c r="BC835" s="145"/>
      <c r="BD835" s="145"/>
      <c r="BE835" s="145"/>
      <c r="BF835" s="145"/>
      <c r="BG835" s="145"/>
      <c r="BH835" s="145"/>
      <c r="BI835" s="145"/>
      <c r="BJ835" s="145"/>
      <c r="BK835" s="145"/>
      <c r="BL835" s="145"/>
      <c r="BM835" s="145"/>
      <c r="BN835" s="145"/>
      <c r="BO835" s="145"/>
      <c r="BP835" s="145"/>
      <c r="BQ835" s="145"/>
      <c r="BR835" s="145"/>
      <c r="BS835" s="145"/>
      <c r="BT835" s="145"/>
      <c r="BU835" s="145"/>
      <c r="BV835" s="145"/>
      <c r="BW835" s="145"/>
      <c r="BX835" s="145"/>
      <c r="BY835" s="145"/>
      <c r="BZ835" s="145"/>
      <c r="CA835" s="145"/>
      <c r="CB835" s="145"/>
      <c r="CC835" s="145"/>
      <c r="CD835" s="145"/>
      <c r="CE835" s="145"/>
      <c r="CF835" s="145"/>
    </row>
    <row r="836" spans="2:84" ht="12.95" customHeight="1">
      <c r="B836" s="145"/>
      <c r="C836" s="145"/>
      <c r="D836" s="145"/>
      <c r="E836" s="146"/>
      <c r="F836" s="146"/>
      <c r="G836" s="145"/>
      <c r="H836" s="145"/>
      <c r="I836" s="145"/>
      <c r="J836" s="145"/>
      <c r="K836" s="145"/>
      <c r="L836" s="145"/>
      <c r="M836" s="145"/>
      <c r="N836" s="145"/>
      <c r="O836" s="145"/>
      <c r="P836" s="145"/>
      <c r="Q836" s="145"/>
      <c r="R836" s="145"/>
      <c r="S836" s="145"/>
      <c r="T836" s="145"/>
      <c r="U836" s="145"/>
      <c r="V836" s="145"/>
      <c r="W836" s="145"/>
      <c r="X836" s="145"/>
      <c r="Y836" s="145"/>
      <c r="Z836" s="145"/>
      <c r="AA836" s="145"/>
      <c r="AB836" s="145"/>
      <c r="AC836" s="145"/>
      <c r="AD836" s="145"/>
      <c r="AE836" s="145"/>
      <c r="AF836" s="145"/>
      <c r="AG836" s="145"/>
      <c r="AH836" s="145"/>
      <c r="AI836" s="145"/>
      <c r="AJ836" s="145"/>
      <c r="AK836" s="145"/>
      <c r="AL836" s="145"/>
      <c r="AM836" s="145"/>
      <c r="AN836" s="145"/>
      <c r="AO836" s="145"/>
      <c r="AP836" s="145"/>
      <c r="AQ836" s="145"/>
      <c r="AR836" s="145"/>
      <c r="AS836" s="145"/>
      <c r="AT836" s="145"/>
      <c r="AU836" s="145"/>
      <c r="AV836" s="145"/>
      <c r="AW836" s="145"/>
      <c r="AX836" s="145"/>
      <c r="AY836" s="145"/>
      <c r="AZ836" s="145"/>
      <c r="BA836" s="145"/>
      <c r="BB836" s="145"/>
      <c r="BC836" s="145"/>
      <c r="BD836" s="145"/>
      <c r="BE836" s="145"/>
      <c r="BF836" s="145"/>
      <c r="BG836" s="145"/>
      <c r="BH836" s="145"/>
      <c r="BI836" s="145"/>
      <c r="BJ836" s="145"/>
      <c r="BK836" s="145"/>
      <c r="BL836" s="145"/>
      <c r="BM836" s="145"/>
      <c r="BN836" s="145"/>
      <c r="BO836" s="145"/>
      <c r="BP836" s="145"/>
      <c r="BQ836" s="145"/>
      <c r="BR836" s="145"/>
      <c r="BS836" s="145"/>
      <c r="BT836" s="145"/>
      <c r="BU836" s="145"/>
      <c r="BV836" s="145"/>
      <c r="BW836" s="145"/>
      <c r="BX836" s="145"/>
      <c r="BY836" s="145"/>
      <c r="BZ836" s="145"/>
      <c r="CA836" s="145"/>
      <c r="CB836" s="145"/>
      <c r="CC836" s="145"/>
      <c r="CD836" s="145"/>
      <c r="CE836" s="145"/>
      <c r="CF836" s="145"/>
    </row>
    <row r="837" spans="2:84" ht="12.95" customHeight="1">
      <c r="B837" s="145"/>
      <c r="C837" s="145"/>
      <c r="D837" s="145"/>
      <c r="E837" s="146"/>
      <c r="F837" s="146"/>
      <c r="G837" s="145"/>
      <c r="H837" s="145"/>
      <c r="I837" s="145"/>
      <c r="J837" s="145"/>
      <c r="K837" s="145"/>
      <c r="L837" s="145"/>
      <c r="M837" s="145"/>
      <c r="N837" s="145"/>
      <c r="O837" s="145"/>
      <c r="P837" s="145"/>
      <c r="Q837" s="145"/>
      <c r="R837" s="145"/>
      <c r="S837" s="145"/>
      <c r="T837" s="145"/>
      <c r="U837" s="145"/>
      <c r="V837" s="145"/>
      <c r="W837" s="145"/>
      <c r="X837" s="145"/>
      <c r="Y837" s="145"/>
      <c r="Z837" s="145"/>
      <c r="AA837" s="145"/>
      <c r="AB837" s="145"/>
      <c r="AC837" s="145"/>
      <c r="AD837" s="145"/>
      <c r="AE837" s="145"/>
      <c r="AF837" s="145"/>
      <c r="AG837" s="145"/>
      <c r="AH837" s="145"/>
      <c r="AI837" s="145"/>
      <c r="AJ837" s="145"/>
      <c r="AK837" s="145"/>
      <c r="AL837" s="145"/>
      <c r="AM837" s="145"/>
      <c r="AN837" s="145"/>
      <c r="AO837" s="145"/>
      <c r="AP837" s="145"/>
      <c r="AQ837" s="145"/>
      <c r="AR837" s="145"/>
      <c r="AS837" s="145"/>
      <c r="AT837" s="145"/>
      <c r="AU837" s="145"/>
      <c r="AV837" s="145"/>
      <c r="AW837" s="145"/>
      <c r="AX837" s="145"/>
      <c r="AY837" s="145"/>
      <c r="AZ837" s="145"/>
      <c r="BA837" s="145"/>
      <c r="BB837" s="145"/>
      <c r="BC837" s="145"/>
      <c r="BD837" s="145"/>
      <c r="BE837" s="145"/>
      <c r="BF837" s="145"/>
      <c r="BG837" s="145"/>
      <c r="BH837" s="145"/>
      <c r="BI837" s="145"/>
      <c r="BJ837" s="145"/>
      <c r="BK837" s="145"/>
      <c r="BL837" s="145"/>
      <c r="BM837" s="145"/>
      <c r="BN837" s="145"/>
      <c r="BO837" s="145"/>
      <c r="BP837" s="145"/>
      <c r="BQ837" s="145"/>
      <c r="BR837" s="145"/>
      <c r="BS837" s="145"/>
      <c r="BT837" s="145"/>
      <c r="BU837" s="145"/>
      <c r="BV837" s="145"/>
      <c r="BW837" s="145"/>
      <c r="BX837" s="145"/>
      <c r="BY837" s="145"/>
      <c r="BZ837" s="145"/>
      <c r="CA837" s="145"/>
      <c r="CB837" s="145"/>
      <c r="CC837" s="145"/>
      <c r="CD837" s="145"/>
      <c r="CE837" s="145"/>
      <c r="CF837" s="145"/>
    </row>
    <row r="838" spans="2:84" ht="12.95" customHeight="1">
      <c r="B838" s="145"/>
      <c r="C838" s="145"/>
      <c r="D838" s="145"/>
      <c r="E838" s="146"/>
      <c r="F838" s="146"/>
      <c r="G838" s="145"/>
      <c r="H838" s="145"/>
      <c r="I838" s="145"/>
      <c r="J838" s="145"/>
      <c r="K838" s="145"/>
      <c r="L838" s="145"/>
      <c r="M838" s="145"/>
      <c r="N838" s="145"/>
      <c r="O838" s="145"/>
      <c r="P838" s="145"/>
      <c r="Q838" s="145"/>
      <c r="R838" s="145"/>
      <c r="S838" s="145"/>
      <c r="T838" s="145"/>
      <c r="U838" s="145"/>
      <c r="V838" s="145"/>
      <c r="W838" s="145"/>
      <c r="X838" s="145"/>
      <c r="Y838" s="145"/>
      <c r="Z838" s="145"/>
      <c r="AA838" s="145"/>
      <c r="AB838" s="145"/>
      <c r="AC838" s="145"/>
      <c r="AD838" s="145"/>
      <c r="AE838" s="145"/>
      <c r="AF838" s="145"/>
      <c r="AG838" s="145"/>
      <c r="AH838" s="145"/>
      <c r="AI838" s="145"/>
      <c r="AJ838" s="145"/>
      <c r="AK838" s="145"/>
      <c r="AL838" s="145"/>
      <c r="AM838" s="145"/>
      <c r="AN838" s="145"/>
      <c r="AO838" s="145"/>
      <c r="AP838" s="145"/>
      <c r="AQ838" s="145"/>
      <c r="AR838" s="145"/>
      <c r="AS838" s="145"/>
      <c r="AT838" s="145"/>
      <c r="AU838" s="145"/>
      <c r="AV838" s="145"/>
      <c r="AW838" s="145"/>
      <c r="AX838" s="145"/>
      <c r="AY838" s="145"/>
      <c r="AZ838" s="145"/>
      <c r="BA838" s="145"/>
      <c r="BB838" s="145"/>
      <c r="BC838" s="145"/>
      <c r="BD838" s="145"/>
      <c r="BE838" s="145"/>
      <c r="BF838" s="145"/>
      <c r="BG838" s="145"/>
      <c r="BH838" s="145"/>
      <c r="BI838" s="145"/>
      <c r="BJ838" s="145"/>
      <c r="BK838" s="145"/>
      <c r="BL838" s="145"/>
      <c r="BM838" s="145"/>
      <c r="BN838" s="145"/>
      <c r="BO838" s="145"/>
      <c r="BP838" s="145"/>
      <c r="BQ838" s="145"/>
      <c r="BR838" s="145"/>
      <c r="BS838" s="145"/>
      <c r="BT838" s="145"/>
      <c r="BU838" s="145"/>
      <c r="BV838" s="145"/>
      <c r="BW838" s="145"/>
      <c r="BX838" s="145"/>
      <c r="BY838" s="145"/>
      <c r="BZ838" s="145"/>
      <c r="CA838" s="145"/>
      <c r="CB838" s="145"/>
      <c r="CC838" s="145"/>
      <c r="CD838" s="145"/>
      <c r="CE838" s="145"/>
      <c r="CF838" s="145"/>
    </row>
    <row r="839" spans="2:84" ht="12.95" customHeight="1">
      <c r="B839" s="145"/>
      <c r="C839" s="145"/>
      <c r="D839" s="145"/>
      <c r="E839" s="146"/>
      <c r="F839" s="146"/>
      <c r="G839" s="145"/>
      <c r="H839" s="145"/>
      <c r="I839" s="145"/>
      <c r="J839" s="145"/>
      <c r="K839" s="145"/>
      <c r="L839" s="145"/>
      <c r="M839" s="145"/>
      <c r="N839" s="145"/>
      <c r="O839" s="145"/>
      <c r="P839" s="145"/>
      <c r="Q839" s="145"/>
      <c r="R839" s="145"/>
      <c r="S839" s="145"/>
      <c r="T839" s="145"/>
      <c r="U839" s="145"/>
      <c r="V839" s="145"/>
      <c r="W839" s="145"/>
      <c r="X839" s="145"/>
      <c r="Y839" s="145"/>
      <c r="Z839" s="145"/>
      <c r="AA839" s="145"/>
      <c r="AB839" s="145"/>
      <c r="AC839" s="145"/>
      <c r="AD839" s="145"/>
      <c r="AE839" s="145"/>
      <c r="AF839" s="145"/>
      <c r="AG839" s="145"/>
      <c r="AH839" s="145"/>
      <c r="AI839" s="145"/>
      <c r="AJ839" s="145"/>
      <c r="AK839" s="145"/>
      <c r="AL839" s="145"/>
      <c r="AM839" s="145"/>
      <c r="AN839" s="145"/>
      <c r="AO839" s="145"/>
      <c r="AP839" s="145"/>
      <c r="AQ839" s="145"/>
      <c r="AR839" s="145"/>
      <c r="AS839" s="145"/>
      <c r="AT839" s="145"/>
      <c r="AU839" s="145"/>
      <c r="AV839" s="145"/>
      <c r="AW839" s="145"/>
      <c r="AX839" s="145"/>
      <c r="AY839" s="145"/>
      <c r="AZ839" s="145"/>
      <c r="BA839" s="145"/>
      <c r="BB839" s="145"/>
      <c r="BC839" s="145"/>
      <c r="BD839" s="145"/>
      <c r="BE839" s="145"/>
      <c r="BF839" s="145"/>
      <c r="BG839" s="145"/>
      <c r="BH839" s="145"/>
      <c r="BI839" s="145"/>
      <c r="BJ839" s="145"/>
      <c r="BK839" s="145"/>
      <c r="BL839" s="145"/>
      <c r="BM839" s="145"/>
      <c r="BN839" s="145"/>
      <c r="BO839" s="145"/>
      <c r="BP839" s="145"/>
      <c r="BQ839" s="145"/>
      <c r="BR839" s="145"/>
      <c r="BS839" s="145"/>
      <c r="BT839" s="145"/>
      <c r="BU839" s="145"/>
      <c r="BV839" s="145"/>
      <c r="BW839" s="145"/>
      <c r="BX839" s="145"/>
      <c r="BY839" s="145"/>
      <c r="BZ839" s="145"/>
      <c r="CA839" s="145"/>
      <c r="CB839" s="145"/>
      <c r="CC839" s="145"/>
      <c r="CD839" s="145"/>
      <c r="CE839" s="145"/>
      <c r="CF839" s="145"/>
    </row>
    <row r="840" spans="2:84" ht="12.95" customHeight="1">
      <c r="B840" s="145"/>
      <c r="C840" s="145"/>
      <c r="D840" s="145"/>
      <c r="E840" s="146"/>
      <c r="F840" s="146"/>
      <c r="G840" s="145"/>
      <c r="H840" s="145"/>
      <c r="I840" s="145"/>
      <c r="J840" s="145"/>
      <c r="K840" s="145"/>
      <c r="L840" s="145"/>
      <c r="M840" s="145"/>
      <c r="N840" s="145"/>
      <c r="O840" s="145"/>
      <c r="P840" s="145"/>
      <c r="Q840" s="145"/>
      <c r="R840" s="145"/>
      <c r="S840" s="145"/>
      <c r="T840" s="145"/>
      <c r="U840" s="145"/>
      <c r="V840" s="145"/>
      <c r="W840" s="145"/>
      <c r="X840" s="145"/>
      <c r="Y840" s="145"/>
      <c r="Z840" s="145"/>
      <c r="AA840" s="145"/>
      <c r="AB840" s="145"/>
      <c r="AC840" s="145"/>
      <c r="AD840" s="145"/>
      <c r="AE840" s="145"/>
      <c r="AF840" s="145"/>
      <c r="AG840" s="145"/>
      <c r="AH840" s="145"/>
      <c r="AI840" s="145"/>
      <c r="AJ840" s="145"/>
      <c r="AK840" s="145"/>
      <c r="AL840" s="145"/>
      <c r="AM840" s="145"/>
      <c r="AN840" s="145"/>
      <c r="AO840" s="145"/>
      <c r="AP840" s="145"/>
      <c r="AQ840" s="145"/>
      <c r="AR840" s="145"/>
      <c r="AS840" s="145"/>
      <c r="AT840" s="145"/>
      <c r="AU840" s="145"/>
      <c r="AV840" s="145"/>
      <c r="AW840" s="145"/>
      <c r="AX840" s="145"/>
      <c r="AY840" s="145"/>
      <c r="AZ840" s="145"/>
      <c r="BA840" s="145"/>
      <c r="BB840" s="145"/>
      <c r="BC840" s="145"/>
      <c r="BD840" s="145"/>
      <c r="BE840" s="145"/>
      <c r="BF840" s="145"/>
      <c r="BG840" s="145"/>
      <c r="BH840" s="145"/>
      <c r="BI840" s="145"/>
      <c r="BJ840" s="145"/>
      <c r="BK840" s="145"/>
      <c r="BL840" s="145"/>
      <c r="BM840" s="145"/>
      <c r="BN840" s="145"/>
      <c r="BO840" s="145"/>
      <c r="BP840" s="145"/>
      <c r="BQ840" s="145"/>
      <c r="BR840" s="145"/>
      <c r="BS840" s="145"/>
      <c r="BT840" s="145"/>
      <c r="BU840" s="145"/>
      <c r="BV840" s="145"/>
      <c r="BW840" s="145"/>
      <c r="BX840" s="145"/>
      <c r="BY840" s="145"/>
      <c r="BZ840" s="145"/>
      <c r="CA840" s="145"/>
      <c r="CB840" s="145"/>
      <c r="CC840" s="145"/>
      <c r="CD840" s="145"/>
      <c r="CE840" s="145"/>
      <c r="CF840" s="145"/>
    </row>
    <row r="841" spans="2:84" ht="12.95" customHeight="1">
      <c r="B841" s="145"/>
      <c r="C841" s="145"/>
      <c r="D841" s="145"/>
      <c r="E841" s="146"/>
      <c r="F841" s="146"/>
      <c r="G841" s="145"/>
      <c r="H841" s="145"/>
      <c r="I841" s="145"/>
      <c r="J841" s="145"/>
      <c r="K841" s="145"/>
      <c r="L841" s="145"/>
      <c r="M841" s="145"/>
      <c r="N841" s="145"/>
      <c r="O841" s="145"/>
      <c r="P841" s="145"/>
      <c r="Q841" s="145"/>
      <c r="R841" s="145"/>
      <c r="S841" s="145"/>
      <c r="T841" s="145"/>
      <c r="U841" s="145"/>
      <c r="V841" s="145"/>
      <c r="W841" s="145"/>
      <c r="X841" s="145"/>
      <c r="Y841" s="145"/>
      <c r="Z841" s="145"/>
      <c r="AA841" s="145"/>
      <c r="AB841" s="145"/>
      <c r="AC841" s="145"/>
      <c r="AD841" s="145"/>
      <c r="AE841" s="145"/>
      <c r="AF841" s="145"/>
      <c r="AG841" s="145"/>
      <c r="AH841" s="145"/>
      <c r="AI841" s="145"/>
      <c r="AJ841" s="145"/>
      <c r="AK841" s="145"/>
      <c r="AL841" s="145"/>
      <c r="AM841" s="145"/>
      <c r="AN841" s="145"/>
      <c r="AO841" s="145"/>
      <c r="AP841" s="145"/>
      <c r="AQ841" s="145"/>
      <c r="AR841" s="145"/>
      <c r="AS841" s="145"/>
      <c r="AT841" s="145"/>
      <c r="AU841" s="145"/>
      <c r="AV841" s="145"/>
      <c r="AW841" s="145"/>
      <c r="AX841" s="145"/>
      <c r="AY841" s="145"/>
      <c r="AZ841" s="145"/>
      <c r="BA841" s="145"/>
      <c r="BB841" s="145"/>
      <c r="BC841" s="145"/>
      <c r="BD841" s="145"/>
      <c r="BE841" s="145"/>
      <c r="BF841" s="145"/>
      <c r="BG841" s="145"/>
      <c r="BH841" s="145"/>
      <c r="BI841" s="145"/>
      <c r="BJ841" s="145"/>
      <c r="BK841" s="145"/>
      <c r="BL841" s="145"/>
      <c r="BM841" s="145"/>
      <c r="BN841" s="145"/>
      <c r="BO841" s="145"/>
      <c r="BP841" s="145"/>
      <c r="BQ841" s="145"/>
      <c r="BR841" s="145"/>
      <c r="BS841" s="145"/>
      <c r="BT841" s="145"/>
      <c r="BU841" s="145"/>
      <c r="BV841" s="145"/>
      <c r="BW841" s="145"/>
      <c r="BX841" s="145"/>
      <c r="BY841" s="145"/>
      <c r="BZ841" s="145"/>
      <c r="CA841" s="145"/>
      <c r="CB841" s="145"/>
      <c r="CC841" s="145"/>
      <c r="CD841" s="145"/>
      <c r="CE841" s="145"/>
      <c r="CF841" s="145"/>
    </row>
    <row r="842" spans="2:84" ht="12.95" customHeight="1">
      <c r="B842" s="145"/>
      <c r="C842" s="145"/>
      <c r="D842" s="145"/>
      <c r="E842" s="146"/>
      <c r="F842" s="146"/>
      <c r="G842" s="145"/>
      <c r="H842" s="145"/>
      <c r="I842" s="145"/>
      <c r="J842" s="145"/>
      <c r="K842" s="145"/>
      <c r="L842" s="145"/>
      <c r="M842" s="145"/>
      <c r="N842" s="145"/>
      <c r="O842" s="145"/>
      <c r="P842" s="145"/>
      <c r="Q842" s="145"/>
      <c r="R842" s="145"/>
      <c r="S842" s="145"/>
      <c r="T842" s="145"/>
      <c r="U842" s="145"/>
      <c r="V842" s="145"/>
      <c r="W842" s="145"/>
      <c r="X842" s="145"/>
      <c r="Y842" s="145"/>
      <c r="Z842" s="145"/>
      <c r="AA842" s="145"/>
      <c r="AB842" s="145"/>
      <c r="AC842" s="145"/>
      <c r="AD842" s="145"/>
      <c r="AE842" s="145"/>
      <c r="AF842" s="145"/>
      <c r="AG842" s="145"/>
      <c r="AH842" s="145"/>
      <c r="AI842" s="145"/>
      <c r="AJ842" s="145"/>
      <c r="AK842" s="145"/>
      <c r="AL842" s="145"/>
      <c r="AM842" s="145"/>
      <c r="AN842" s="145"/>
      <c r="AO842" s="145"/>
      <c r="AP842" s="145"/>
      <c r="AQ842" s="145"/>
      <c r="AR842" s="145"/>
      <c r="AS842" s="145"/>
      <c r="AT842" s="145"/>
      <c r="AU842" s="145"/>
      <c r="AV842" s="145"/>
      <c r="AW842" s="145"/>
      <c r="AX842" s="145"/>
      <c r="AY842" s="145"/>
      <c r="AZ842" s="145"/>
      <c r="BA842" s="145"/>
      <c r="BB842" s="145"/>
      <c r="BC842" s="145"/>
      <c r="BD842" s="145"/>
      <c r="BE842" s="145"/>
      <c r="BF842" s="145"/>
      <c r="BG842" s="145"/>
      <c r="BH842" s="145"/>
      <c r="BI842" s="145"/>
      <c r="BJ842" s="145"/>
      <c r="BK842" s="145"/>
      <c r="BL842" s="145"/>
      <c r="BM842" s="145"/>
      <c r="BN842" s="145"/>
      <c r="BO842" s="145"/>
      <c r="BP842" s="145"/>
      <c r="BQ842" s="145"/>
      <c r="BR842" s="145"/>
      <c r="BS842" s="145"/>
      <c r="BT842" s="145"/>
      <c r="BU842" s="145"/>
      <c r="BV842" s="145"/>
      <c r="BW842" s="145"/>
      <c r="BX842" s="145"/>
      <c r="BY842" s="145"/>
      <c r="BZ842" s="145"/>
      <c r="CA842" s="145"/>
      <c r="CB842" s="145"/>
      <c r="CC842" s="145"/>
      <c r="CD842" s="145"/>
      <c r="CE842" s="145"/>
      <c r="CF842" s="145"/>
    </row>
    <row r="843" spans="2:84" ht="12.95" customHeight="1">
      <c r="B843" s="145"/>
      <c r="C843" s="145"/>
      <c r="D843" s="145"/>
      <c r="E843" s="146"/>
      <c r="F843" s="146"/>
      <c r="G843" s="145"/>
      <c r="H843" s="145"/>
      <c r="I843" s="145"/>
      <c r="J843" s="145"/>
      <c r="K843" s="145"/>
      <c r="L843" s="145"/>
      <c r="M843" s="145"/>
      <c r="N843" s="145"/>
      <c r="O843" s="145"/>
      <c r="P843" s="145"/>
      <c r="Q843" s="145"/>
      <c r="R843" s="145"/>
      <c r="S843" s="145"/>
      <c r="T843" s="145"/>
      <c r="U843" s="145"/>
      <c r="V843" s="145"/>
      <c r="W843" s="145"/>
      <c r="X843" s="145"/>
      <c r="Y843" s="145"/>
      <c r="Z843" s="145"/>
      <c r="AA843" s="145"/>
      <c r="AB843" s="145"/>
      <c r="AC843" s="145"/>
      <c r="AD843" s="145"/>
      <c r="AE843" s="145"/>
      <c r="AF843" s="145"/>
      <c r="AG843" s="145"/>
      <c r="AH843" s="145"/>
      <c r="AI843" s="145"/>
      <c r="AJ843" s="145"/>
      <c r="AK843" s="145"/>
      <c r="AL843" s="145"/>
      <c r="AM843" s="145"/>
      <c r="AN843" s="145"/>
      <c r="AO843" s="145"/>
      <c r="AP843" s="145"/>
      <c r="AQ843" s="145"/>
      <c r="AR843" s="145"/>
      <c r="AS843" s="145"/>
      <c r="AT843" s="145"/>
      <c r="AU843" s="145"/>
      <c r="AV843" s="145"/>
      <c r="AW843" s="145"/>
      <c r="AX843" s="145"/>
      <c r="AY843" s="145"/>
      <c r="AZ843" s="145"/>
      <c r="BA843" s="145"/>
      <c r="BB843" s="145"/>
      <c r="BC843" s="145"/>
      <c r="BD843" s="145"/>
      <c r="BE843" s="145"/>
      <c r="BF843" s="145"/>
      <c r="BG843" s="145"/>
      <c r="BH843" s="145"/>
      <c r="BI843" s="145"/>
      <c r="BJ843" s="145"/>
      <c r="BK843" s="145"/>
      <c r="BL843" s="145"/>
      <c r="BM843" s="145"/>
      <c r="BN843" s="145"/>
      <c r="BO843" s="145"/>
      <c r="BP843" s="145"/>
      <c r="BQ843" s="145"/>
      <c r="BR843" s="145"/>
      <c r="BS843" s="145"/>
      <c r="BT843" s="145"/>
      <c r="BU843" s="145"/>
      <c r="BV843" s="145"/>
      <c r="BW843" s="145"/>
      <c r="BX843" s="145"/>
      <c r="BY843" s="145"/>
      <c r="BZ843" s="145"/>
      <c r="CA843" s="145"/>
      <c r="CB843" s="145"/>
      <c r="CC843" s="145"/>
      <c r="CD843" s="145"/>
      <c r="CE843" s="145"/>
      <c r="CF843" s="145"/>
    </row>
    <row r="844" spans="2:84" ht="12.95" customHeight="1">
      <c r="B844" s="145"/>
      <c r="C844" s="145"/>
      <c r="D844" s="145"/>
      <c r="E844" s="146"/>
      <c r="F844" s="146"/>
      <c r="G844" s="145"/>
      <c r="H844" s="145"/>
      <c r="I844" s="145"/>
      <c r="J844" s="145"/>
      <c r="K844" s="145"/>
      <c r="L844" s="145"/>
      <c r="M844" s="145"/>
      <c r="N844" s="145"/>
      <c r="O844" s="145"/>
      <c r="P844" s="145"/>
      <c r="Q844" s="145"/>
      <c r="R844" s="145"/>
      <c r="S844" s="145"/>
      <c r="T844" s="145"/>
      <c r="U844" s="145"/>
      <c r="V844" s="145"/>
      <c r="W844" s="145"/>
      <c r="X844" s="145"/>
      <c r="Y844" s="145"/>
      <c r="Z844" s="145"/>
      <c r="AA844" s="145"/>
      <c r="AB844" s="145"/>
      <c r="AC844" s="145"/>
      <c r="AD844" s="145"/>
      <c r="AE844" s="145"/>
      <c r="AF844" s="145"/>
      <c r="AG844" s="145"/>
      <c r="AH844" s="145"/>
      <c r="AI844" s="145"/>
      <c r="AJ844" s="145"/>
      <c r="AK844" s="145"/>
      <c r="AL844" s="145"/>
      <c r="AM844" s="145"/>
      <c r="AN844" s="145"/>
      <c r="AO844" s="145"/>
      <c r="AP844" s="145"/>
      <c r="AQ844" s="145"/>
      <c r="AR844" s="145"/>
      <c r="AS844" s="145"/>
      <c r="AT844" s="145"/>
      <c r="AU844" s="145"/>
      <c r="AV844" s="145"/>
      <c r="AW844" s="145"/>
      <c r="AX844" s="145"/>
      <c r="AY844" s="145"/>
      <c r="AZ844" s="145"/>
      <c r="BA844" s="145"/>
      <c r="BB844" s="145"/>
      <c r="BC844" s="145"/>
      <c r="BD844" s="145"/>
      <c r="BE844" s="145"/>
      <c r="BF844" s="145"/>
      <c r="BG844" s="145"/>
      <c r="BH844" s="145"/>
      <c r="BI844" s="145"/>
      <c r="BJ844" s="145"/>
      <c r="BK844" s="145"/>
      <c r="BL844" s="145"/>
      <c r="BM844" s="145"/>
      <c r="BN844" s="145"/>
      <c r="BO844" s="145"/>
      <c r="BP844" s="145"/>
      <c r="BQ844" s="145"/>
      <c r="BR844" s="145"/>
      <c r="BS844" s="145"/>
      <c r="BT844" s="145"/>
      <c r="BU844" s="145"/>
      <c r="BV844" s="145"/>
      <c r="BW844" s="145"/>
      <c r="BX844" s="145"/>
      <c r="BY844" s="145"/>
      <c r="BZ844" s="145"/>
      <c r="CA844" s="145"/>
      <c r="CB844" s="145"/>
      <c r="CC844" s="145"/>
      <c r="CD844" s="145"/>
      <c r="CE844" s="145"/>
      <c r="CF844" s="145"/>
    </row>
    <row r="845" spans="2:84" ht="12.95" customHeight="1">
      <c r="B845" s="145"/>
      <c r="C845" s="145"/>
      <c r="D845" s="145"/>
      <c r="E845" s="146"/>
      <c r="F845" s="146"/>
      <c r="G845" s="145"/>
      <c r="H845" s="145"/>
      <c r="I845" s="145"/>
      <c r="J845" s="145"/>
      <c r="K845" s="145"/>
      <c r="L845" s="145"/>
      <c r="M845" s="145"/>
      <c r="N845" s="145"/>
      <c r="O845" s="145"/>
      <c r="P845" s="145"/>
      <c r="Q845" s="145"/>
      <c r="R845" s="145"/>
      <c r="S845" s="145"/>
      <c r="T845" s="145"/>
      <c r="U845" s="145"/>
      <c r="V845" s="145"/>
      <c r="W845" s="145"/>
      <c r="X845" s="145"/>
      <c r="Y845" s="145"/>
      <c r="Z845" s="145"/>
      <c r="AA845" s="145"/>
      <c r="AB845" s="145"/>
      <c r="AC845" s="145"/>
      <c r="AD845" s="145"/>
      <c r="AE845" s="145"/>
      <c r="AF845" s="145"/>
      <c r="AG845" s="145"/>
      <c r="AH845" s="145"/>
      <c r="AI845" s="145"/>
      <c r="AJ845" s="145"/>
      <c r="AK845" s="145"/>
      <c r="AL845" s="145"/>
      <c r="AM845" s="145"/>
      <c r="AN845" s="145"/>
      <c r="AO845" s="145"/>
      <c r="AP845" s="145"/>
      <c r="AQ845" s="145"/>
      <c r="AR845" s="145"/>
      <c r="AS845" s="145"/>
      <c r="AT845" s="145"/>
      <c r="AU845" s="145"/>
      <c r="AV845" s="145"/>
      <c r="AW845" s="145"/>
      <c r="AX845" s="145"/>
      <c r="AY845" s="145"/>
      <c r="AZ845" s="145"/>
      <c r="BA845" s="145"/>
      <c r="BB845" s="145"/>
      <c r="BC845" s="145"/>
      <c r="BD845" s="145"/>
      <c r="BE845" s="145"/>
      <c r="BF845" s="145"/>
      <c r="BG845" s="145"/>
      <c r="BH845" s="145"/>
      <c r="BI845" s="145"/>
      <c r="BJ845" s="145"/>
      <c r="BK845" s="145"/>
      <c r="BL845" s="145"/>
      <c r="BM845" s="145"/>
      <c r="BN845" s="145"/>
      <c r="BO845" s="145"/>
      <c r="BP845" s="145"/>
      <c r="BQ845" s="145"/>
      <c r="BR845" s="145"/>
      <c r="BS845" s="145"/>
      <c r="BT845" s="145"/>
      <c r="BU845" s="145"/>
      <c r="BV845" s="145"/>
      <c r="BW845" s="145"/>
      <c r="BX845" s="145"/>
      <c r="BY845" s="145"/>
      <c r="BZ845" s="145"/>
      <c r="CA845" s="145"/>
      <c r="CB845" s="145"/>
      <c r="CC845" s="145"/>
      <c r="CD845" s="145"/>
      <c r="CE845" s="145"/>
      <c r="CF845" s="145"/>
    </row>
    <row r="846" spans="2:84" ht="12.95" customHeight="1">
      <c r="B846" s="145"/>
      <c r="C846" s="145"/>
      <c r="D846" s="145"/>
      <c r="E846" s="146"/>
      <c r="F846" s="146"/>
      <c r="G846" s="145"/>
      <c r="H846" s="145"/>
      <c r="I846" s="145"/>
      <c r="J846" s="145"/>
      <c r="K846" s="145"/>
      <c r="L846" s="145"/>
      <c r="M846" s="145"/>
      <c r="N846" s="145"/>
      <c r="O846" s="145"/>
      <c r="P846" s="145"/>
      <c r="Q846" s="145"/>
      <c r="R846" s="145"/>
      <c r="S846" s="145"/>
      <c r="T846" s="145"/>
      <c r="U846" s="145"/>
      <c r="V846" s="145"/>
      <c r="W846" s="145"/>
      <c r="X846" s="145"/>
      <c r="Y846" s="145"/>
      <c r="Z846" s="145"/>
      <c r="AA846" s="145"/>
      <c r="AB846" s="145"/>
      <c r="AC846" s="145"/>
      <c r="AD846" s="145"/>
      <c r="AE846" s="145"/>
      <c r="AF846" s="145"/>
      <c r="AG846" s="145"/>
      <c r="AH846" s="145"/>
      <c r="AI846" s="145"/>
      <c r="AJ846" s="145"/>
      <c r="AK846" s="145"/>
      <c r="AL846" s="145"/>
      <c r="AM846" s="145"/>
      <c r="AN846" s="145"/>
      <c r="AO846" s="145"/>
      <c r="AP846" s="145"/>
      <c r="AQ846" s="145"/>
      <c r="AR846" s="145"/>
      <c r="AS846" s="145"/>
      <c r="AT846" s="145"/>
      <c r="AU846" s="145"/>
      <c r="AV846" s="145"/>
      <c r="AW846" s="145"/>
      <c r="AX846" s="145"/>
      <c r="AY846" s="145"/>
      <c r="AZ846" s="145"/>
      <c r="BA846" s="145"/>
      <c r="BB846" s="145"/>
      <c r="BC846" s="145"/>
      <c r="BD846" s="145"/>
      <c r="BE846" s="145"/>
      <c r="BF846" s="145"/>
      <c r="BG846" s="145"/>
      <c r="BH846" s="145"/>
      <c r="BI846" s="145"/>
      <c r="BJ846" s="145"/>
      <c r="BK846" s="145"/>
      <c r="BL846" s="145"/>
      <c r="BM846" s="145"/>
      <c r="BN846" s="145"/>
      <c r="BO846" s="145"/>
      <c r="BP846" s="145"/>
      <c r="BQ846" s="145"/>
      <c r="BR846" s="145"/>
      <c r="BS846" s="145"/>
      <c r="BT846" s="145"/>
      <c r="BU846" s="145"/>
      <c r="BV846" s="145"/>
      <c r="BW846" s="145"/>
      <c r="BX846" s="145"/>
      <c r="BY846" s="145"/>
      <c r="BZ846" s="145"/>
      <c r="CA846" s="145"/>
      <c r="CB846" s="145"/>
      <c r="CC846" s="145"/>
      <c r="CD846" s="145"/>
      <c r="CE846" s="145"/>
      <c r="CF846" s="145"/>
    </row>
    <row r="847" spans="2:84" ht="12.95" customHeight="1">
      <c r="B847" s="145"/>
      <c r="C847" s="145"/>
      <c r="D847" s="145"/>
      <c r="E847" s="146"/>
      <c r="F847" s="146"/>
      <c r="G847" s="145"/>
      <c r="H847" s="145"/>
      <c r="I847" s="145"/>
      <c r="J847" s="145"/>
      <c r="K847" s="145"/>
      <c r="L847" s="145"/>
      <c r="M847" s="145"/>
      <c r="N847" s="145"/>
      <c r="O847" s="145"/>
      <c r="P847" s="145"/>
      <c r="Q847" s="145"/>
      <c r="R847" s="145"/>
      <c r="S847" s="145"/>
      <c r="T847" s="145"/>
      <c r="U847" s="145"/>
      <c r="V847" s="145"/>
      <c r="W847" s="145"/>
      <c r="X847" s="145"/>
      <c r="Y847" s="145"/>
      <c r="Z847" s="145"/>
      <c r="AA847" s="145"/>
      <c r="AB847" s="145"/>
      <c r="AC847" s="145"/>
      <c r="AD847" s="145"/>
      <c r="AE847" s="145"/>
      <c r="AF847" s="145"/>
      <c r="AG847" s="145"/>
      <c r="AH847" s="145"/>
      <c r="AI847" s="145"/>
      <c r="AJ847" s="145"/>
      <c r="AK847" s="145"/>
      <c r="AL847" s="145"/>
      <c r="AM847" s="145"/>
      <c r="AN847" s="145"/>
      <c r="AO847" s="145"/>
      <c r="AP847" s="145"/>
      <c r="AQ847" s="145"/>
      <c r="AR847" s="145"/>
      <c r="AS847" s="145"/>
      <c r="AT847" s="145"/>
      <c r="AU847" s="145"/>
      <c r="AV847" s="145"/>
      <c r="AW847" s="145"/>
      <c r="AX847" s="145"/>
      <c r="AY847" s="145"/>
      <c r="AZ847" s="145"/>
      <c r="BA847" s="145"/>
      <c r="BB847" s="145"/>
      <c r="BC847" s="145"/>
      <c r="BD847" s="145"/>
      <c r="BE847" s="145"/>
      <c r="BF847" s="145"/>
      <c r="BG847" s="145"/>
      <c r="BH847" s="145"/>
      <c r="BI847" s="145"/>
      <c r="BJ847" s="145"/>
      <c r="BK847" s="145"/>
      <c r="BL847" s="145"/>
      <c r="BM847" s="145"/>
      <c r="BN847" s="145"/>
      <c r="BO847" s="145"/>
      <c r="BP847" s="145"/>
      <c r="BQ847" s="145"/>
      <c r="BR847" s="145"/>
      <c r="BS847" s="145"/>
      <c r="BT847" s="145"/>
      <c r="BU847" s="145"/>
      <c r="BV847" s="145"/>
      <c r="BW847" s="145"/>
      <c r="BX847" s="145"/>
      <c r="BY847" s="145"/>
      <c r="BZ847" s="145"/>
      <c r="CA847" s="145"/>
      <c r="CB847" s="145"/>
      <c r="CC847" s="145"/>
      <c r="CD847" s="145"/>
      <c r="CE847" s="145"/>
      <c r="CF847" s="145"/>
    </row>
    <row r="848" spans="2:84" ht="12.95" customHeight="1">
      <c r="B848" s="145"/>
      <c r="C848" s="145"/>
      <c r="D848" s="145"/>
      <c r="E848" s="146"/>
      <c r="F848" s="146"/>
      <c r="G848" s="145"/>
      <c r="H848" s="145"/>
      <c r="I848" s="145"/>
      <c r="J848" s="145"/>
      <c r="K848" s="145"/>
      <c r="L848" s="145"/>
      <c r="M848" s="145"/>
      <c r="N848" s="145"/>
      <c r="O848" s="145"/>
      <c r="P848" s="145"/>
      <c r="Q848" s="145"/>
      <c r="R848" s="145"/>
      <c r="S848" s="145"/>
      <c r="T848" s="145"/>
      <c r="U848" s="145"/>
      <c r="V848" s="145"/>
      <c r="W848" s="145"/>
      <c r="X848" s="145"/>
      <c r="Y848" s="145"/>
      <c r="Z848" s="145"/>
      <c r="AA848" s="145"/>
      <c r="AB848" s="145"/>
      <c r="AC848" s="145"/>
      <c r="AD848" s="145"/>
      <c r="AE848" s="145"/>
      <c r="AF848" s="145"/>
      <c r="AG848" s="145"/>
      <c r="AH848" s="145"/>
      <c r="AI848" s="145"/>
      <c r="AJ848" s="145"/>
      <c r="AK848" s="145"/>
      <c r="AL848" s="145"/>
      <c r="AM848" s="145"/>
      <c r="AN848" s="145"/>
      <c r="AO848" s="145"/>
      <c r="AP848" s="145"/>
      <c r="AQ848" s="145"/>
      <c r="AR848" s="145"/>
      <c r="AS848" s="145"/>
      <c r="AT848" s="145"/>
      <c r="AU848" s="145"/>
      <c r="AV848" s="145"/>
      <c r="AW848" s="145"/>
      <c r="AX848" s="145"/>
      <c r="AY848" s="145"/>
      <c r="AZ848" s="145"/>
      <c r="BA848" s="145"/>
      <c r="BB848" s="145"/>
      <c r="BC848" s="145"/>
      <c r="BD848" s="145"/>
      <c r="BE848" s="145"/>
      <c r="BF848" s="145"/>
      <c r="BG848" s="145"/>
      <c r="BH848" s="145"/>
      <c r="BI848" s="145"/>
      <c r="BJ848" s="145"/>
      <c r="BK848" s="145"/>
      <c r="BL848" s="145"/>
      <c r="BM848" s="145"/>
      <c r="BN848" s="145"/>
      <c r="BO848" s="145"/>
      <c r="BP848" s="145"/>
      <c r="BQ848" s="145"/>
      <c r="BR848" s="145"/>
      <c r="BS848" s="145"/>
      <c r="BT848" s="145"/>
      <c r="BU848" s="145"/>
      <c r="BV848" s="145"/>
      <c r="BW848" s="145"/>
      <c r="BX848" s="145"/>
      <c r="BY848" s="145"/>
      <c r="BZ848" s="145"/>
      <c r="CA848" s="145"/>
      <c r="CB848" s="145"/>
      <c r="CC848" s="145"/>
      <c r="CD848" s="145"/>
      <c r="CE848" s="145"/>
      <c r="CF848" s="145"/>
    </row>
    <row r="849" spans="2:84" ht="12.95" customHeight="1">
      <c r="B849" s="145"/>
      <c r="C849" s="145"/>
      <c r="D849" s="145"/>
      <c r="E849" s="146"/>
      <c r="F849" s="146"/>
      <c r="G849" s="145"/>
      <c r="H849" s="145"/>
      <c r="I849" s="145"/>
      <c r="J849" s="145"/>
      <c r="K849" s="145"/>
      <c r="L849" s="145"/>
      <c r="M849" s="145"/>
      <c r="N849" s="145"/>
      <c r="O849" s="145"/>
      <c r="P849" s="145"/>
      <c r="Q849" s="145"/>
      <c r="R849" s="145"/>
      <c r="S849" s="145"/>
      <c r="T849" s="145"/>
      <c r="U849" s="145"/>
      <c r="V849" s="145"/>
      <c r="W849" s="145"/>
      <c r="X849" s="145"/>
      <c r="Y849" s="145"/>
      <c r="Z849" s="145"/>
      <c r="AA849" s="145"/>
      <c r="AB849" s="145"/>
      <c r="AC849" s="145"/>
      <c r="AD849" s="145"/>
      <c r="AE849" s="145"/>
      <c r="AF849" s="145"/>
      <c r="AG849" s="145"/>
      <c r="AH849" s="145"/>
      <c r="AI849" s="145"/>
      <c r="AJ849" s="145"/>
      <c r="AK849" s="145"/>
      <c r="AL849" s="145"/>
      <c r="AM849" s="145"/>
      <c r="AN849" s="145"/>
      <c r="AO849" s="145"/>
      <c r="AP849" s="145"/>
      <c r="AQ849" s="145"/>
      <c r="AR849" s="145"/>
      <c r="AS849" s="145"/>
      <c r="AT849" s="145"/>
      <c r="AU849" s="145"/>
      <c r="AV849" s="145"/>
      <c r="AW849" s="145"/>
      <c r="AX849" s="145"/>
      <c r="AY849" s="145"/>
      <c r="AZ849" s="145"/>
      <c r="BA849" s="145"/>
      <c r="BB849" s="145"/>
      <c r="BC849" s="145"/>
      <c r="BD849" s="145"/>
      <c r="BE849" s="145"/>
      <c r="BF849" s="145"/>
      <c r="BG849" s="145"/>
      <c r="BH849" s="145"/>
      <c r="BI849" s="145"/>
      <c r="BJ849" s="145"/>
      <c r="BK849" s="145"/>
      <c r="BL849" s="145"/>
      <c r="BM849" s="145"/>
      <c r="BN849" s="145"/>
      <c r="BO849" s="145"/>
      <c r="BP849" s="145"/>
      <c r="BQ849" s="145"/>
      <c r="BR849" s="145"/>
      <c r="BS849" s="145"/>
      <c r="BT849" s="145"/>
      <c r="BU849" s="145"/>
      <c r="BV849" s="145"/>
      <c r="BW849" s="145"/>
      <c r="BX849" s="145"/>
      <c r="BY849" s="145"/>
      <c r="BZ849" s="145"/>
      <c r="CA849" s="145"/>
      <c r="CB849" s="145"/>
      <c r="CC849" s="145"/>
      <c r="CD849" s="145"/>
      <c r="CE849" s="145"/>
      <c r="CF849" s="145"/>
    </row>
    <row r="850" spans="2:84" ht="12.95" customHeight="1">
      <c r="B850" s="145"/>
      <c r="C850" s="145"/>
      <c r="D850" s="145"/>
      <c r="E850" s="146"/>
      <c r="F850" s="146"/>
      <c r="G850" s="145"/>
      <c r="H850" s="145"/>
      <c r="I850" s="145"/>
      <c r="J850" s="145"/>
      <c r="K850" s="145"/>
      <c r="L850" s="145"/>
      <c r="M850" s="145"/>
      <c r="N850" s="145"/>
      <c r="O850" s="145"/>
      <c r="P850" s="145"/>
      <c r="Q850" s="145"/>
      <c r="R850" s="145"/>
      <c r="S850" s="145"/>
      <c r="T850" s="145"/>
      <c r="U850" s="145"/>
      <c r="V850" s="145"/>
      <c r="W850" s="145"/>
      <c r="X850" s="145"/>
      <c r="Y850" s="145"/>
      <c r="Z850" s="145"/>
      <c r="AA850" s="145"/>
      <c r="AB850" s="145"/>
      <c r="AC850" s="145"/>
      <c r="AD850" s="145"/>
      <c r="AE850" s="145"/>
      <c r="AF850" s="145"/>
      <c r="AG850" s="145"/>
      <c r="AH850" s="145"/>
      <c r="AI850" s="145"/>
      <c r="AJ850" s="145"/>
      <c r="AK850" s="145"/>
      <c r="AL850" s="145"/>
      <c r="AM850" s="145"/>
      <c r="AN850" s="145"/>
      <c r="AO850" s="145"/>
      <c r="AP850" s="145"/>
      <c r="AQ850" s="145"/>
      <c r="AR850" s="145"/>
      <c r="AS850" s="145"/>
      <c r="AT850" s="145"/>
      <c r="AU850" s="145"/>
      <c r="AV850" s="145"/>
      <c r="AW850" s="145"/>
      <c r="AX850" s="145"/>
      <c r="AY850" s="145"/>
      <c r="AZ850" s="145"/>
      <c r="BA850" s="145"/>
      <c r="BB850" s="145"/>
      <c r="BC850" s="145"/>
      <c r="BD850" s="145"/>
      <c r="BE850" s="145"/>
      <c r="BF850" s="145"/>
      <c r="BG850" s="145"/>
      <c r="BH850" s="145"/>
      <c r="BI850" s="145"/>
      <c r="BJ850" s="145"/>
      <c r="BK850" s="145"/>
      <c r="BL850" s="145"/>
      <c r="BM850" s="145"/>
      <c r="BN850" s="145"/>
      <c r="BO850" s="145"/>
      <c r="BP850" s="145"/>
      <c r="BQ850" s="145"/>
      <c r="BR850" s="145"/>
      <c r="BS850" s="145"/>
      <c r="BT850" s="145"/>
      <c r="BU850" s="145"/>
      <c r="BV850" s="145"/>
      <c r="BW850" s="145"/>
      <c r="BX850" s="145"/>
      <c r="BY850" s="145"/>
      <c r="BZ850" s="145"/>
      <c r="CA850" s="145"/>
      <c r="CB850" s="145"/>
      <c r="CC850" s="145"/>
      <c r="CD850" s="145"/>
      <c r="CE850" s="145"/>
      <c r="CF850" s="145"/>
    </row>
    <row r="851" spans="2:84" ht="12.95" customHeight="1">
      <c r="B851" s="145"/>
      <c r="C851" s="145"/>
      <c r="D851" s="145"/>
      <c r="E851" s="146"/>
      <c r="F851" s="146"/>
      <c r="G851" s="145"/>
      <c r="H851" s="145"/>
      <c r="I851" s="145"/>
      <c r="J851" s="145"/>
      <c r="K851" s="145"/>
      <c r="L851" s="145"/>
      <c r="M851" s="145"/>
      <c r="N851" s="145"/>
      <c r="O851" s="145"/>
      <c r="P851" s="145"/>
      <c r="Q851" s="145"/>
      <c r="R851" s="145"/>
      <c r="S851" s="145"/>
      <c r="T851" s="145"/>
      <c r="U851" s="145"/>
      <c r="V851" s="145"/>
      <c r="W851" s="145"/>
      <c r="X851" s="145"/>
      <c r="Y851" s="145"/>
      <c r="Z851" s="145"/>
      <c r="AA851" s="145"/>
      <c r="AB851" s="145"/>
      <c r="AC851" s="145"/>
      <c r="AD851" s="145"/>
      <c r="AE851" s="145"/>
      <c r="AF851" s="145"/>
      <c r="AG851" s="145"/>
      <c r="AH851" s="145"/>
      <c r="AI851" s="145"/>
      <c r="AJ851" s="145"/>
      <c r="AK851" s="145"/>
      <c r="AL851" s="145"/>
      <c r="AM851" s="145"/>
      <c r="AN851" s="145"/>
      <c r="AO851" s="145"/>
      <c r="AP851" s="145"/>
      <c r="AQ851" s="145"/>
      <c r="AR851" s="145"/>
      <c r="AS851" s="145"/>
      <c r="AT851" s="145"/>
      <c r="AU851" s="145"/>
      <c r="AV851" s="145"/>
      <c r="AW851" s="145"/>
      <c r="AX851" s="145"/>
      <c r="AY851" s="145"/>
      <c r="AZ851" s="145"/>
      <c r="BA851" s="145"/>
      <c r="BB851" s="145"/>
      <c r="BC851" s="145"/>
      <c r="BD851" s="145"/>
      <c r="BE851" s="145"/>
      <c r="BF851" s="145"/>
      <c r="BG851" s="145"/>
      <c r="BH851" s="145"/>
      <c r="BI851" s="145"/>
      <c r="BJ851" s="145"/>
      <c r="BK851" s="145"/>
      <c r="BL851" s="145"/>
      <c r="BM851" s="145"/>
      <c r="BN851" s="145"/>
      <c r="BO851" s="145"/>
      <c r="BP851" s="145"/>
      <c r="BQ851" s="145"/>
      <c r="BR851" s="145"/>
      <c r="BS851" s="145"/>
      <c r="BT851" s="145"/>
      <c r="BU851" s="145"/>
      <c r="BV851" s="145"/>
      <c r="BW851" s="145"/>
      <c r="BX851" s="145"/>
      <c r="BY851" s="145"/>
      <c r="BZ851" s="145"/>
      <c r="CA851" s="145"/>
      <c r="CB851" s="145"/>
      <c r="CC851" s="145"/>
      <c r="CD851" s="145"/>
      <c r="CE851" s="145"/>
      <c r="CF851" s="145"/>
    </row>
    <row r="852" spans="2:84" ht="12.95" customHeight="1">
      <c r="B852" s="145"/>
      <c r="C852" s="145"/>
      <c r="D852" s="145"/>
      <c r="E852" s="146"/>
      <c r="F852" s="146"/>
      <c r="G852" s="145"/>
      <c r="H852" s="145"/>
      <c r="I852" s="145"/>
      <c r="J852" s="145"/>
      <c r="K852" s="145"/>
      <c r="L852" s="145"/>
      <c r="M852" s="145"/>
      <c r="N852" s="145"/>
      <c r="O852" s="145"/>
      <c r="P852" s="145"/>
      <c r="Q852" s="145"/>
      <c r="R852" s="145"/>
      <c r="S852" s="145"/>
      <c r="T852" s="145"/>
      <c r="U852" s="145"/>
      <c r="V852" s="145"/>
      <c r="W852" s="145"/>
      <c r="X852" s="145"/>
      <c r="Y852" s="145"/>
      <c r="Z852" s="145"/>
      <c r="AA852" s="145"/>
      <c r="AB852" s="145"/>
      <c r="AC852" s="145"/>
      <c r="AD852" s="145"/>
      <c r="AE852" s="145"/>
      <c r="AF852" s="145"/>
      <c r="AG852" s="145"/>
      <c r="AH852" s="145"/>
      <c r="AI852" s="145"/>
      <c r="AJ852" s="145"/>
      <c r="AK852" s="145"/>
      <c r="AL852" s="145"/>
      <c r="AM852" s="145"/>
      <c r="AN852" s="145"/>
      <c r="AO852" s="145"/>
      <c r="AP852" s="145"/>
      <c r="AQ852" s="145"/>
      <c r="AR852" s="145"/>
      <c r="AS852" s="145"/>
      <c r="AT852" s="145"/>
      <c r="AU852" s="145"/>
      <c r="AV852" s="145"/>
      <c r="AW852" s="145"/>
      <c r="AX852" s="145"/>
      <c r="AY852" s="145"/>
      <c r="AZ852" s="145"/>
      <c r="BA852" s="145"/>
      <c r="BB852" s="145"/>
      <c r="BC852" s="145"/>
      <c r="BD852" s="145"/>
      <c r="BE852" s="145"/>
      <c r="BF852" s="145"/>
      <c r="BG852" s="145"/>
      <c r="BH852" s="145"/>
      <c r="BI852" s="145"/>
      <c r="BJ852" s="145"/>
      <c r="BK852" s="145"/>
      <c r="BL852" s="145"/>
      <c r="BM852" s="145"/>
      <c r="BN852" s="145"/>
      <c r="BO852" s="145"/>
      <c r="BP852" s="145"/>
      <c r="BQ852" s="145"/>
      <c r="BR852" s="145"/>
      <c r="BS852" s="145"/>
      <c r="BT852" s="145"/>
      <c r="BU852" s="145"/>
      <c r="BV852" s="145"/>
      <c r="BW852" s="145"/>
      <c r="BX852" s="145"/>
      <c r="BY852" s="145"/>
      <c r="BZ852" s="145"/>
      <c r="CA852" s="145"/>
      <c r="CB852" s="145"/>
      <c r="CC852" s="145"/>
      <c r="CD852" s="145"/>
      <c r="CE852" s="145"/>
      <c r="CF852" s="145"/>
    </row>
    <row r="853" spans="2:84" ht="12.95" customHeight="1">
      <c r="B853" s="145"/>
      <c r="C853" s="145"/>
      <c r="D853" s="145"/>
      <c r="E853" s="146"/>
      <c r="F853" s="146"/>
      <c r="G853" s="145"/>
      <c r="H853" s="145"/>
      <c r="I853" s="145"/>
      <c r="J853" s="145"/>
      <c r="K853" s="145"/>
      <c r="L853" s="145"/>
      <c r="M853" s="145"/>
      <c r="N853" s="145"/>
      <c r="O853" s="145"/>
      <c r="P853" s="145"/>
      <c r="Q853" s="145"/>
      <c r="R853" s="145"/>
      <c r="S853" s="145"/>
      <c r="T853" s="145"/>
      <c r="U853" s="145"/>
      <c r="V853" s="145"/>
      <c r="W853" s="145"/>
      <c r="X853" s="145"/>
      <c r="Y853" s="145"/>
      <c r="Z853" s="145"/>
      <c r="AA853" s="145"/>
      <c r="AB853" s="145"/>
      <c r="AC853" s="145"/>
      <c r="AD853" s="145"/>
      <c r="AE853" s="145"/>
      <c r="AF853" s="145"/>
      <c r="AG853" s="145"/>
      <c r="AH853" s="145"/>
      <c r="AI853" s="145"/>
      <c r="AJ853" s="145"/>
      <c r="AK853" s="145"/>
      <c r="AL853" s="145"/>
      <c r="AM853" s="145"/>
      <c r="AN853" s="145"/>
      <c r="AO853" s="145"/>
      <c r="AP853" s="145"/>
      <c r="AQ853" s="145"/>
      <c r="AR853" s="145"/>
      <c r="AS853" s="145"/>
      <c r="AT853" s="145"/>
      <c r="AU853" s="145"/>
      <c r="AV853" s="145"/>
      <c r="AW853" s="145"/>
      <c r="AX853" s="145"/>
      <c r="AY853" s="145"/>
      <c r="AZ853" s="145"/>
      <c r="BA853" s="145"/>
      <c r="BB853" s="145"/>
      <c r="BC853" s="145"/>
      <c r="BD853" s="145"/>
      <c r="BE853" s="145"/>
      <c r="BF853" s="145"/>
      <c r="BG853" s="145"/>
      <c r="BH853" s="145"/>
      <c r="BI853" s="145"/>
      <c r="BJ853" s="145"/>
      <c r="BK853" s="145"/>
      <c r="BL853" s="145"/>
      <c r="BM853" s="145"/>
      <c r="BN853" s="145"/>
      <c r="BO853" s="145"/>
      <c r="BP853" s="145"/>
      <c r="BQ853" s="145"/>
      <c r="BR853" s="145"/>
      <c r="BS853" s="145"/>
      <c r="BT853" s="145"/>
      <c r="BU853" s="145"/>
      <c r="BV853" s="145"/>
      <c r="BW853" s="145"/>
      <c r="BX853" s="145"/>
      <c r="BY853" s="145"/>
      <c r="BZ853" s="145"/>
      <c r="CA853" s="145"/>
      <c r="CB853" s="145"/>
      <c r="CC853" s="145"/>
      <c r="CD853" s="145"/>
      <c r="CE853" s="145"/>
      <c r="CF853" s="145"/>
    </row>
    <row r="854" spans="2:84" ht="12.95" customHeight="1">
      <c r="B854" s="145"/>
      <c r="C854" s="145"/>
      <c r="D854" s="145"/>
      <c r="E854" s="146"/>
      <c r="F854" s="146"/>
      <c r="G854" s="145"/>
      <c r="H854" s="145"/>
      <c r="I854" s="145"/>
      <c r="J854" s="145"/>
      <c r="K854" s="145"/>
      <c r="L854" s="145"/>
      <c r="M854" s="145"/>
      <c r="N854" s="145"/>
      <c r="O854" s="145"/>
      <c r="P854" s="145"/>
      <c r="Q854" s="145"/>
      <c r="R854" s="145"/>
      <c r="S854" s="145"/>
      <c r="T854" s="145"/>
      <c r="U854" s="145"/>
      <c r="V854" s="145"/>
      <c r="W854" s="145"/>
      <c r="X854" s="145"/>
      <c r="Y854" s="145"/>
      <c r="Z854" s="145"/>
      <c r="AA854" s="145"/>
      <c r="AB854" s="145"/>
      <c r="AC854" s="145"/>
      <c r="AD854" s="145"/>
      <c r="AE854" s="145"/>
      <c r="AF854" s="145"/>
      <c r="AG854" s="145"/>
      <c r="AH854" s="145"/>
      <c r="AI854" s="145"/>
      <c r="AJ854" s="145"/>
      <c r="AK854" s="145"/>
      <c r="AL854" s="145"/>
      <c r="AM854" s="145"/>
      <c r="AN854" s="145"/>
      <c r="AO854" s="145"/>
      <c r="AP854" s="145"/>
      <c r="AQ854" s="145"/>
      <c r="AR854" s="145"/>
      <c r="AS854" s="145"/>
      <c r="AT854" s="145"/>
      <c r="AU854" s="145"/>
      <c r="AV854" s="145"/>
      <c r="AW854" s="145"/>
      <c r="AX854" s="145"/>
      <c r="AY854" s="145"/>
      <c r="AZ854" s="145"/>
      <c r="BA854" s="145"/>
      <c r="BB854" s="145"/>
      <c r="BC854" s="145"/>
      <c r="BD854" s="145"/>
      <c r="BE854" s="145"/>
      <c r="BF854" s="145"/>
      <c r="BG854" s="145"/>
      <c r="BH854" s="145"/>
      <c r="BI854" s="145"/>
      <c r="BJ854" s="145"/>
      <c r="BK854" s="145"/>
      <c r="BL854" s="145"/>
      <c r="BM854" s="145"/>
      <c r="BN854" s="145"/>
      <c r="BO854" s="145"/>
      <c r="BP854" s="145"/>
      <c r="BQ854" s="145"/>
      <c r="BR854" s="145"/>
      <c r="BS854" s="145"/>
      <c r="BT854" s="145"/>
      <c r="BU854" s="145"/>
      <c r="BV854" s="145"/>
      <c r="BW854" s="145"/>
      <c r="BX854" s="145"/>
      <c r="BY854" s="145"/>
      <c r="BZ854" s="145"/>
      <c r="CA854" s="145"/>
      <c r="CB854" s="145"/>
      <c r="CC854" s="145"/>
      <c r="CD854" s="145"/>
      <c r="CE854" s="145"/>
      <c r="CF854" s="145"/>
    </row>
    <row r="855" spans="2:84" ht="12.95" customHeight="1">
      <c r="B855" s="145"/>
      <c r="C855" s="145"/>
      <c r="D855" s="145"/>
      <c r="E855" s="146"/>
      <c r="F855" s="146"/>
      <c r="G855" s="145"/>
      <c r="H855" s="145"/>
      <c r="I855" s="145"/>
      <c r="J855" s="145"/>
      <c r="K855" s="145"/>
      <c r="L855" s="145"/>
      <c r="M855" s="145"/>
      <c r="N855" s="145"/>
      <c r="O855" s="145"/>
      <c r="P855" s="145"/>
      <c r="Q855" s="145"/>
      <c r="R855" s="145"/>
      <c r="S855" s="145"/>
      <c r="T855" s="145"/>
      <c r="U855" s="145"/>
      <c r="V855" s="145"/>
      <c r="W855" s="145"/>
      <c r="X855" s="145"/>
      <c r="Y855" s="145"/>
      <c r="Z855" s="145"/>
      <c r="AA855" s="145"/>
      <c r="AB855" s="145"/>
      <c r="AC855" s="145"/>
      <c r="AD855" s="145"/>
      <c r="AE855" s="145"/>
      <c r="AF855" s="145"/>
      <c r="AG855" s="145"/>
      <c r="AH855" s="145"/>
      <c r="AI855" s="145"/>
      <c r="AJ855" s="145"/>
      <c r="AK855" s="145"/>
      <c r="AL855" s="145"/>
      <c r="AM855" s="145"/>
      <c r="AN855" s="145"/>
      <c r="AO855" s="145"/>
      <c r="AP855" s="145"/>
      <c r="AQ855" s="145"/>
      <c r="AR855" s="145"/>
      <c r="AS855" s="145"/>
      <c r="AT855" s="145"/>
      <c r="AU855" s="145"/>
      <c r="AV855" s="145"/>
      <c r="AW855" s="145"/>
      <c r="AX855" s="145"/>
      <c r="AY855" s="145"/>
      <c r="AZ855" s="145"/>
      <c r="BA855" s="145"/>
      <c r="BB855" s="145"/>
      <c r="BC855" s="145"/>
      <c r="BD855" s="145"/>
      <c r="BE855" s="145"/>
      <c r="BF855" s="145"/>
      <c r="BG855" s="145"/>
      <c r="BH855" s="145"/>
      <c r="BI855" s="145"/>
      <c r="BJ855" s="145"/>
      <c r="BK855" s="145"/>
      <c r="BL855" s="145"/>
      <c r="BM855" s="145"/>
      <c r="BN855" s="145"/>
      <c r="BO855" s="145"/>
      <c r="BP855" s="145"/>
      <c r="BQ855" s="145"/>
      <c r="BR855" s="145"/>
      <c r="BS855" s="145"/>
      <c r="BT855" s="145"/>
      <c r="BU855" s="145"/>
      <c r="BV855" s="145"/>
      <c r="BW855" s="145"/>
      <c r="BX855" s="145"/>
      <c r="BY855" s="145"/>
      <c r="BZ855" s="145"/>
      <c r="CA855" s="145"/>
      <c r="CB855" s="145"/>
      <c r="CC855" s="145"/>
      <c r="CD855" s="145"/>
      <c r="CE855" s="145"/>
      <c r="CF855" s="145"/>
    </row>
    <row r="856" spans="2:84" ht="12.95" customHeight="1">
      <c r="B856" s="145"/>
      <c r="C856" s="145"/>
      <c r="D856" s="145"/>
      <c r="E856" s="146"/>
      <c r="F856" s="146"/>
      <c r="G856" s="145"/>
      <c r="H856" s="145"/>
      <c r="I856" s="145"/>
      <c r="J856" s="145"/>
      <c r="K856" s="145"/>
      <c r="L856" s="145"/>
      <c r="M856" s="145"/>
      <c r="N856" s="145"/>
      <c r="O856" s="145"/>
      <c r="P856" s="145"/>
      <c r="Q856" s="145"/>
      <c r="R856" s="145"/>
      <c r="S856" s="145"/>
      <c r="T856" s="145"/>
      <c r="U856" s="145"/>
      <c r="V856" s="145"/>
      <c r="W856" s="145"/>
      <c r="X856" s="145"/>
      <c r="Y856" s="145"/>
      <c r="Z856" s="145"/>
      <c r="AA856" s="145"/>
      <c r="AB856" s="145"/>
      <c r="AC856" s="145"/>
      <c r="AD856" s="145"/>
      <c r="AE856" s="145"/>
      <c r="AF856" s="145"/>
      <c r="AG856" s="145"/>
      <c r="AH856" s="145"/>
      <c r="AI856" s="145"/>
      <c r="AJ856" s="145"/>
      <c r="AK856" s="145"/>
      <c r="AL856" s="145"/>
      <c r="AM856" s="145"/>
      <c r="AN856" s="145"/>
      <c r="AO856" s="145"/>
      <c r="AP856" s="145"/>
      <c r="AQ856" s="145"/>
      <c r="AR856" s="145"/>
      <c r="AS856" s="145"/>
      <c r="AT856" s="145"/>
      <c r="AU856" s="145"/>
      <c r="AV856" s="145"/>
      <c r="AW856" s="145"/>
      <c r="AX856" s="145"/>
      <c r="AY856" s="145"/>
      <c r="AZ856" s="145"/>
      <c r="BA856" s="145"/>
      <c r="BB856" s="145"/>
      <c r="BC856" s="145"/>
      <c r="BD856" s="145"/>
      <c r="BE856" s="145"/>
      <c r="BF856" s="145"/>
      <c r="BG856" s="145"/>
      <c r="BH856" s="145"/>
      <c r="BI856" s="145"/>
      <c r="BJ856" s="145"/>
      <c r="BK856" s="145"/>
      <c r="BL856" s="145"/>
      <c r="BM856" s="145"/>
      <c r="BN856" s="145"/>
      <c r="BO856" s="145"/>
      <c r="BP856" s="145"/>
      <c r="BQ856" s="145"/>
      <c r="BR856" s="145"/>
      <c r="BS856" s="145"/>
      <c r="BT856" s="145"/>
      <c r="BU856" s="145"/>
      <c r="BV856" s="145"/>
      <c r="BW856" s="145"/>
      <c r="BX856" s="145"/>
      <c r="BY856" s="145"/>
      <c r="BZ856" s="145"/>
      <c r="CA856" s="145"/>
      <c r="CB856" s="145"/>
      <c r="CC856" s="145"/>
      <c r="CD856" s="145"/>
      <c r="CE856" s="145"/>
      <c r="CF856" s="145"/>
    </row>
    <row r="857" spans="2:84" ht="12.95" customHeight="1">
      <c r="B857" s="145"/>
      <c r="C857" s="145"/>
      <c r="D857" s="145"/>
      <c r="E857" s="146"/>
      <c r="F857" s="146"/>
      <c r="G857" s="145"/>
      <c r="H857" s="145"/>
      <c r="I857" s="145"/>
      <c r="J857" s="145"/>
      <c r="K857" s="145"/>
      <c r="L857" s="145"/>
      <c r="M857" s="145"/>
      <c r="N857" s="145"/>
      <c r="O857" s="145"/>
      <c r="P857" s="145"/>
      <c r="Q857" s="145"/>
      <c r="R857" s="145"/>
      <c r="S857" s="145"/>
      <c r="T857" s="145"/>
      <c r="U857" s="145"/>
      <c r="V857" s="145"/>
      <c r="W857" s="145"/>
      <c r="X857" s="145"/>
      <c r="Y857" s="145"/>
      <c r="Z857" s="145"/>
      <c r="AA857" s="145"/>
      <c r="AB857" s="145"/>
      <c r="AC857" s="145"/>
      <c r="AD857" s="145"/>
      <c r="AE857" s="145"/>
      <c r="AF857" s="145"/>
      <c r="AG857" s="145"/>
      <c r="AH857" s="145"/>
      <c r="AI857" s="145"/>
      <c r="AJ857" s="145"/>
      <c r="AK857" s="145"/>
      <c r="AL857" s="145"/>
      <c r="AM857" s="145"/>
      <c r="AN857" s="145"/>
      <c r="AO857" s="145"/>
      <c r="AP857" s="145"/>
      <c r="AQ857" s="145"/>
      <c r="AR857" s="145"/>
      <c r="AS857" s="145"/>
      <c r="AT857" s="145"/>
      <c r="AU857" s="145"/>
      <c r="AV857" s="145"/>
      <c r="AW857" s="145"/>
      <c r="AX857" s="145"/>
      <c r="AY857" s="145"/>
      <c r="AZ857" s="145"/>
      <c r="BA857" s="145"/>
      <c r="BB857" s="145"/>
      <c r="BC857" s="145"/>
      <c r="BD857" s="145"/>
      <c r="BE857" s="145"/>
      <c r="BF857" s="145"/>
      <c r="BG857" s="145"/>
      <c r="BH857" s="145"/>
      <c r="BI857" s="145"/>
      <c r="BJ857" s="145"/>
      <c r="BK857" s="145"/>
      <c r="BL857" s="145"/>
      <c r="BM857" s="145"/>
      <c r="BN857" s="145"/>
      <c r="BO857" s="145"/>
      <c r="BP857" s="145"/>
      <c r="BQ857" s="145"/>
      <c r="BR857" s="145"/>
      <c r="BS857" s="145"/>
      <c r="BT857" s="145"/>
      <c r="BU857" s="145"/>
      <c r="BV857" s="145"/>
      <c r="BW857" s="145"/>
      <c r="BX857" s="145"/>
      <c r="BY857" s="145"/>
      <c r="BZ857" s="145"/>
      <c r="CA857" s="145"/>
      <c r="CB857" s="145"/>
      <c r="CC857" s="145"/>
      <c r="CD857" s="145"/>
      <c r="CE857" s="145"/>
      <c r="CF857" s="145"/>
    </row>
    <row r="858" spans="2:84" ht="12.95" customHeight="1">
      <c r="B858" s="145"/>
      <c r="C858" s="145"/>
      <c r="D858" s="145"/>
      <c r="E858" s="146"/>
      <c r="F858" s="146"/>
      <c r="G858" s="145"/>
      <c r="H858" s="145"/>
      <c r="I858" s="145"/>
      <c r="J858" s="145"/>
      <c r="K858" s="145"/>
      <c r="L858" s="145"/>
      <c r="M858" s="145"/>
      <c r="N858" s="145"/>
      <c r="O858" s="145"/>
      <c r="P858" s="145"/>
      <c r="Q858" s="145"/>
      <c r="R858" s="145"/>
      <c r="S858" s="145"/>
      <c r="T858" s="145"/>
      <c r="U858" s="145"/>
      <c r="V858" s="145"/>
      <c r="W858" s="145"/>
      <c r="X858" s="145"/>
      <c r="Y858" s="145"/>
      <c r="Z858" s="145"/>
      <c r="AA858" s="145"/>
      <c r="AB858" s="145"/>
      <c r="AC858" s="145"/>
      <c r="AD858" s="145"/>
      <c r="AE858" s="145"/>
      <c r="AF858" s="145"/>
      <c r="AG858" s="145"/>
      <c r="AH858" s="145"/>
      <c r="AI858" s="145"/>
      <c r="AJ858" s="145"/>
      <c r="AK858" s="145"/>
      <c r="AL858" s="145"/>
      <c r="AM858" s="145"/>
      <c r="AN858" s="145"/>
      <c r="AO858" s="145"/>
      <c r="AP858" s="145"/>
      <c r="AQ858" s="145"/>
      <c r="AR858" s="145"/>
      <c r="AS858" s="145"/>
      <c r="AT858" s="145"/>
      <c r="AU858" s="145"/>
      <c r="AV858" s="145"/>
      <c r="AW858" s="145"/>
      <c r="AX858" s="145"/>
      <c r="AY858" s="145"/>
      <c r="AZ858" s="145"/>
      <c r="BA858" s="145"/>
      <c r="BB858" s="145"/>
      <c r="BC858" s="145"/>
      <c r="BD858" s="145"/>
      <c r="BE858" s="145"/>
      <c r="BF858" s="145"/>
      <c r="BG858" s="145"/>
      <c r="BH858" s="145"/>
      <c r="BI858" s="145"/>
      <c r="BJ858" s="145"/>
      <c r="BK858" s="145"/>
      <c r="BL858" s="145"/>
      <c r="BM858" s="145"/>
      <c r="BN858" s="145"/>
      <c r="BO858" s="145"/>
      <c r="BP858" s="145"/>
      <c r="BQ858" s="145"/>
      <c r="BR858" s="145"/>
      <c r="BS858" s="145"/>
      <c r="BT858" s="145"/>
      <c r="BU858" s="145"/>
      <c r="BV858" s="145"/>
      <c r="BW858" s="145"/>
      <c r="BX858" s="145"/>
      <c r="BY858" s="145"/>
      <c r="BZ858" s="145"/>
      <c r="CA858" s="145"/>
      <c r="CB858" s="145"/>
      <c r="CC858" s="145"/>
      <c r="CD858" s="145"/>
      <c r="CE858" s="145"/>
      <c r="CF858" s="145"/>
    </row>
    <row r="859" spans="2:84" ht="12.95" customHeight="1">
      <c r="B859" s="145"/>
      <c r="C859" s="145"/>
      <c r="D859" s="145"/>
      <c r="E859" s="146"/>
      <c r="F859" s="146"/>
      <c r="G859" s="145"/>
      <c r="H859" s="145"/>
      <c r="I859" s="145"/>
      <c r="J859" s="145"/>
      <c r="K859" s="145"/>
      <c r="L859" s="145"/>
      <c r="M859" s="145"/>
      <c r="N859" s="145"/>
      <c r="O859" s="145"/>
      <c r="P859" s="145"/>
      <c r="Q859" s="145"/>
      <c r="R859" s="145"/>
      <c r="S859" s="145"/>
      <c r="T859" s="145"/>
      <c r="U859" s="145"/>
      <c r="V859" s="145"/>
      <c r="W859" s="145"/>
      <c r="X859" s="145"/>
      <c r="Y859" s="145"/>
      <c r="Z859" s="145"/>
      <c r="AA859" s="145"/>
      <c r="AB859" s="145"/>
      <c r="AC859" s="145"/>
      <c r="AD859" s="145"/>
      <c r="AE859" s="145"/>
      <c r="AF859" s="145"/>
      <c r="AG859" s="145"/>
      <c r="AH859" s="145"/>
      <c r="AI859" s="145"/>
      <c r="AJ859" s="145"/>
      <c r="AK859" s="145"/>
      <c r="AL859" s="145"/>
      <c r="AM859" s="145"/>
      <c r="AN859" s="145"/>
      <c r="AO859" s="145"/>
      <c r="AP859" s="145"/>
      <c r="AQ859" s="145"/>
      <c r="AR859" s="145"/>
      <c r="AS859" s="145"/>
      <c r="AT859" s="145"/>
      <c r="AU859" s="145"/>
      <c r="AV859" s="145"/>
      <c r="AW859" s="145"/>
      <c r="AX859" s="145"/>
      <c r="AY859" s="145"/>
      <c r="AZ859" s="145"/>
      <c r="BA859" s="145"/>
      <c r="BB859" s="145"/>
      <c r="BC859" s="145"/>
      <c r="BD859" s="145"/>
      <c r="BE859" s="145"/>
      <c r="BF859" s="145"/>
      <c r="BG859" s="145"/>
      <c r="BH859" s="145"/>
      <c r="BI859" s="145"/>
      <c r="BJ859" s="145"/>
      <c r="BK859" s="145"/>
      <c r="BL859" s="145"/>
      <c r="BM859" s="145"/>
      <c r="BN859" s="145"/>
      <c r="BO859" s="145"/>
      <c r="BP859" s="145"/>
      <c r="BQ859" s="145"/>
      <c r="BR859" s="145"/>
      <c r="BS859" s="145"/>
      <c r="BT859" s="145"/>
      <c r="BU859" s="145"/>
      <c r="BV859" s="145"/>
      <c r="BW859" s="145"/>
      <c r="BX859" s="145"/>
      <c r="BY859" s="145"/>
      <c r="BZ859" s="145"/>
      <c r="CA859" s="145"/>
      <c r="CB859" s="145"/>
      <c r="CC859" s="145"/>
      <c r="CD859" s="145"/>
      <c r="CE859" s="145"/>
      <c r="CF859" s="145"/>
    </row>
    <row r="860" spans="2:84" ht="12.95" customHeight="1">
      <c r="B860" s="145"/>
      <c r="C860" s="145"/>
      <c r="D860" s="145"/>
      <c r="E860" s="146"/>
      <c r="F860" s="146"/>
      <c r="G860" s="145"/>
      <c r="H860" s="145"/>
      <c r="I860" s="145"/>
      <c r="J860" s="145"/>
      <c r="K860" s="145"/>
      <c r="L860" s="145"/>
      <c r="M860" s="145"/>
      <c r="N860" s="145"/>
      <c r="O860" s="145"/>
      <c r="P860" s="145"/>
      <c r="Q860" s="145"/>
      <c r="R860" s="145"/>
      <c r="S860" s="145"/>
      <c r="T860" s="145"/>
      <c r="U860" s="145"/>
      <c r="V860" s="145"/>
      <c r="W860" s="145"/>
      <c r="X860" s="145"/>
      <c r="Y860" s="145"/>
      <c r="Z860" s="145"/>
      <c r="AA860" s="145"/>
      <c r="AB860" s="145"/>
      <c r="AC860" s="145"/>
      <c r="AD860" s="145"/>
      <c r="AE860" s="145"/>
      <c r="AF860" s="145"/>
      <c r="AG860" s="145"/>
      <c r="AH860" s="145"/>
      <c r="AI860" s="145"/>
      <c r="AJ860" s="145"/>
      <c r="AK860" s="145"/>
      <c r="AL860" s="145"/>
      <c r="AM860" s="145"/>
      <c r="AN860" s="145"/>
      <c r="AO860" s="145"/>
      <c r="AP860" s="145"/>
      <c r="AQ860" s="145"/>
      <c r="AR860" s="145"/>
      <c r="AS860" s="145"/>
      <c r="AT860" s="145"/>
      <c r="AU860" s="145"/>
      <c r="AV860" s="145"/>
      <c r="AW860" s="145"/>
      <c r="AX860" s="145"/>
      <c r="AY860" s="145"/>
      <c r="AZ860" s="145"/>
      <c r="BA860" s="145"/>
      <c r="BB860" s="145"/>
      <c r="BC860" s="145"/>
      <c r="BD860" s="145"/>
      <c r="BE860" s="145"/>
      <c r="BF860" s="145"/>
      <c r="BG860" s="145"/>
      <c r="BH860" s="145"/>
      <c r="BI860" s="145"/>
      <c r="BJ860" s="145"/>
      <c r="BK860" s="145"/>
      <c r="BL860" s="145"/>
      <c r="BM860" s="145"/>
      <c r="BN860" s="145"/>
      <c r="BO860" s="145"/>
      <c r="BP860" s="145"/>
      <c r="BQ860" s="145"/>
      <c r="BR860" s="145"/>
      <c r="BS860" s="145"/>
      <c r="BT860" s="145"/>
      <c r="BU860" s="145"/>
      <c r="BV860" s="145"/>
      <c r="BW860" s="145"/>
      <c r="BX860" s="145"/>
      <c r="BY860" s="145"/>
      <c r="BZ860" s="145"/>
      <c r="CA860" s="145"/>
      <c r="CB860" s="145"/>
      <c r="CC860" s="145"/>
      <c r="CD860" s="145"/>
      <c r="CE860" s="145"/>
      <c r="CF860" s="145"/>
    </row>
    <row r="861" spans="2:84" ht="12.95" customHeight="1">
      <c r="B861" s="145"/>
      <c r="C861" s="145"/>
      <c r="D861" s="145"/>
      <c r="E861" s="146"/>
      <c r="F861" s="146"/>
      <c r="G861" s="145"/>
      <c r="H861" s="145"/>
      <c r="I861" s="145"/>
      <c r="J861" s="145"/>
      <c r="K861" s="145"/>
      <c r="L861" s="145"/>
      <c r="M861" s="145"/>
      <c r="N861" s="145"/>
      <c r="O861" s="145"/>
      <c r="P861" s="145"/>
      <c r="Q861" s="145"/>
      <c r="R861" s="145"/>
      <c r="S861" s="145"/>
      <c r="T861" s="145"/>
      <c r="U861" s="145"/>
      <c r="V861" s="145"/>
      <c r="W861" s="145"/>
      <c r="X861" s="145"/>
      <c r="Y861" s="145"/>
      <c r="Z861" s="145"/>
      <c r="AA861" s="145"/>
      <c r="AB861" s="145"/>
      <c r="AC861" s="145"/>
      <c r="AD861" s="145"/>
      <c r="AE861" s="145"/>
      <c r="AF861" s="145"/>
      <c r="AG861" s="145"/>
      <c r="AH861" s="145"/>
      <c r="AI861" s="145"/>
      <c r="AJ861" s="145"/>
      <c r="AK861" s="145"/>
      <c r="AL861" s="145"/>
      <c r="AM861" s="145"/>
      <c r="AN861" s="145"/>
      <c r="AO861" s="145"/>
      <c r="AP861" s="145"/>
      <c r="AQ861" s="145"/>
      <c r="AR861" s="145"/>
      <c r="AS861" s="145"/>
      <c r="AT861" s="145"/>
      <c r="AU861" s="145"/>
      <c r="AV861" s="145"/>
      <c r="AW861" s="145"/>
      <c r="AX861" s="145"/>
      <c r="AY861" s="145"/>
      <c r="AZ861" s="145"/>
      <c r="BA861" s="145"/>
      <c r="BB861" s="145"/>
      <c r="BC861" s="145"/>
      <c r="BD861" s="145"/>
      <c r="BE861" s="145"/>
      <c r="BF861" s="145"/>
      <c r="BG861" s="145"/>
      <c r="BH861" s="145"/>
      <c r="BI861" s="145"/>
      <c r="BJ861" s="145"/>
      <c r="BK861" s="145"/>
      <c r="BL861" s="145"/>
      <c r="BM861" s="145"/>
      <c r="BN861" s="145"/>
      <c r="BO861" s="145"/>
      <c r="BP861" s="145"/>
      <c r="BQ861" s="145"/>
      <c r="BR861" s="145"/>
      <c r="BS861" s="145"/>
      <c r="BT861" s="145"/>
      <c r="BU861" s="145"/>
      <c r="BV861" s="145"/>
      <c r="BW861" s="145"/>
      <c r="BX861" s="145"/>
      <c r="BY861" s="145"/>
      <c r="BZ861" s="145"/>
      <c r="CA861" s="145"/>
      <c r="CB861" s="145"/>
      <c r="CC861" s="145"/>
      <c r="CD861" s="145"/>
      <c r="CE861" s="145"/>
      <c r="CF861" s="145"/>
    </row>
    <row r="862" spans="2:84" ht="12.95" customHeight="1">
      <c r="B862" s="145"/>
      <c r="C862" s="145"/>
      <c r="D862" s="145"/>
      <c r="E862" s="146"/>
      <c r="F862" s="146"/>
      <c r="G862" s="145"/>
      <c r="H862" s="145"/>
      <c r="I862" s="145"/>
      <c r="J862" s="145"/>
      <c r="K862" s="145"/>
      <c r="L862" s="145"/>
      <c r="M862" s="145"/>
      <c r="N862" s="145"/>
      <c r="O862" s="145"/>
      <c r="P862" s="145"/>
      <c r="Q862" s="145"/>
      <c r="R862" s="145"/>
      <c r="S862" s="145"/>
      <c r="T862" s="145"/>
      <c r="U862" s="145"/>
      <c r="V862" s="145"/>
      <c r="W862" s="145"/>
      <c r="X862" s="145"/>
      <c r="Y862" s="145"/>
      <c r="Z862" s="145"/>
      <c r="AA862" s="145"/>
      <c r="AB862" s="145"/>
      <c r="AC862" s="145"/>
      <c r="AD862" s="145"/>
      <c r="AE862" s="145"/>
      <c r="AF862" s="145"/>
      <c r="AG862" s="145"/>
      <c r="AH862" s="145"/>
      <c r="AI862" s="145"/>
      <c r="AJ862" s="145"/>
      <c r="AK862" s="145"/>
      <c r="AL862" s="145"/>
      <c r="AM862" s="145"/>
      <c r="AN862" s="145"/>
      <c r="AO862" s="145"/>
      <c r="AP862" s="145"/>
      <c r="AQ862" s="145"/>
      <c r="AR862" s="145"/>
      <c r="AS862" s="145"/>
      <c r="AT862" s="145"/>
      <c r="AU862" s="145"/>
      <c r="AV862" s="145"/>
      <c r="AW862" s="145"/>
      <c r="AX862" s="145"/>
      <c r="AY862" s="145"/>
      <c r="AZ862" s="145"/>
      <c r="BA862" s="145"/>
      <c r="BB862" s="145"/>
      <c r="BC862" s="145"/>
      <c r="BD862" s="145"/>
      <c r="BE862" s="145"/>
      <c r="BF862" s="145"/>
      <c r="BG862" s="145"/>
      <c r="BH862" s="145"/>
      <c r="BI862" s="145"/>
      <c r="BJ862" s="145"/>
      <c r="BK862" s="145"/>
      <c r="BL862" s="145"/>
      <c r="BM862" s="145"/>
      <c r="BN862" s="145"/>
      <c r="BO862" s="145"/>
      <c r="BP862" s="145"/>
      <c r="BQ862" s="145"/>
      <c r="BR862" s="145"/>
      <c r="BS862" s="145"/>
      <c r="BT862" s="145"/>
      <c r="BU862" s="145"/>
      <c r="BV862" s="145"/>
      <c r="BW862" s="145"/>
      <c r="BX862" s="145"/>
      <c r="BY862" s="145"/>
      <c r="BZ862" s="145"/>
      <c r="CA862" s="145"/>
      <c r="CB862" s="145"/>
      <c r="CC862" s="145"/>
      <c r="CD862" s="145"/>
      <c r="CE862" s="145"/>
      <c r="CF862" s="145"/>
    </row>
    <row r="863" spans="2:84" ht="12.95" customHeight="1">
      <c r="B863" s="145"/>
      <c r="C863" s="145"/>
      <c r="D863" s="145"/>
      <c r="E863" s="146"/>
      <c r="F863" s="146"/>
      <c r="G863" s="145"/>
      <c r="H863" s="145"/>
      <c r="I863" s="145"/>
      <c r="J863" s="145"/>
      <c r="K863" s="145"/>
      <c r="L863" s="145"/>
      <c r="M863" s="145"/>
      <c r="N863" s="145"/>
      <c r="O863" s="145"/>
      <c r="P863" s="145"/>
      <c r="Q863" s="145"/>
      <c r="R863" s="145"/>
      <c r="S863" s="145"/>
      <c r="T863" s="145"/>
      <c r="U863" s="145"/>
      <c r="V863" s="145"/>
      <c r="W863" s="145"/>
      <c r="X863" s="145"/>
      <c r="Y863" s="145"/>
      <c r="Z863" s="145"/>
      <c r="AA863" s="145"/>
      <c r="AB863" s="145"/>
      <c r="AC863" s="145"/>
      <c r="AD863" s="145"/>
      <c r="AE863" s="145"/>
      <c r="AF863" s="145"/>
      <c r="AG863" s="145"/>
      <c r="AH863" s="145"/>
      <c r="AI863" s="145"/>
      <c r="AJ863" s="145"/>
      <c r="AK863" s="145"/>
      <c r="AL863" s="145"/>
      <c r="AM863" s="145"/>
      <c r="AN863" s="145"/>
      <c r="AO863" s="145"/>
      <c r="AP863" s="145"/>
      <c r="AQ863" s="145"/>
      <c r="AR863" s="145"/>
      <c r="AS863" s="145"/>
      <c r="AT863" s="145"/>
      <c r="AU863" s="145"/>
      <c r="AV863" s="145"/>
      <c r="AW863" s="145"/>
      <c r="AX863" s="145"/>
      <c r="AY863" s="145"/>
      <c r="AZ863" s="145"/>
      <c r="BA863" s="145"/>
      <c r="BB863" s="145"/>
      <c r="BC863" s="145"/>
      <c r="BD863" s="145"/>
      <c r="BE863" s="145"/>
      <c r="BF863" s="145"/>
      <c r="BG863" s="145"/>
      <c r="BH863" s="145"/>
      <c r="BI863" s="145"/>
      <c r="BJ863" s="145"/>
      <c r="BK863" s="145"/>
      <c r="BL863" s="145"/>
      <c r="BM863" s="145"/>
      <c r="BN863" s="145"/>
      <c r="BO863" s="145"/>
      <c r="BP863" s="145"/>
      <c r="BQ863" s="145"/>
      <c r="BR863" s="145"/>
      <c r="BS863" s="145"/>
      <c r="BT863" s="145"/>
      <c r="BU863" s="145"/>
      <c r="BV863" s="145"/>
      <c r="BW863" s="145"/>
      <c r="BX863" s="145"/>
      <c r="BY863" s="145"/>
      <c r="BZ863" s="145"/>
      <c r="CA863" s="145"/>
      <c r="CB863" s="145"/>
      <c r="CC863" s="145"/>
      <c r="CD863" s="145"/>
      <c r="CE863" s="145"/>
      <c r="CF863" s="145"/>
    </row>
    <row r="864" spans="2:84" ht="12.95" customHeight="1">
      <c r="B864" s="145"/>
      <c r="C864" s="145"/>
      <c r="D864" s="145"/>
      <c r="E864" s="146"/>
      <c r="F864" s="146"/>
      <c r="G864" s="145"/>
      <c r="H864" s="145"/>
      <c r="I864" s="145"/>
      <c r="J864" s="145"/>
      <c r="K864" s="145"/>
      <c r="L864" s="145"/>
      <c r="M864" s="145"/>
      <c r="N864" s="145"/>
      <c r="O864" s="145"/>
      <c r="P864" s="145"/>
      <c r="Q864" s="145"/>
      <c r="R864" s="145"/>
      <c r="S864" s="145"/>
      <c r="T864" s="145"/>
      <c r="U864" s="145"/>
      <c r="V864" s="145"/>
      <c r="W864" s="145"/>
      <c r="X864" s="145"/>
      <c r="Y864" s="145"/>
      <c r="Z864" s="145"/>
      <c r="AA864" s="145"/>
      <c r="AB864" s="145"/>
      <c r="AC864" s="145"/>
      <c r="AD864" s="145"/>
      <c r="AE864" s="145"/>
      <c r="AF864" s="145"/>
      <c r="AG864" s="145"/>
      <c r="AH864" s="145"/>
      <c r="AI864" s="145"/>
      <c r="AJ864" s="145"/>
      <c r="AK864" s="145"/>
      <c r="AL864" s="145"/>
      <c r="AM864" s="145"/>
      <c r="AN864" s="145"/>
      <c r="AO864" s="145"/>
      <c r="AP864" s="145"/>
      <c r="AQ864" s="145"/>
      <c r="AR864" s="145"/>
      <c r="AS864" s="145"/>
      <c r="AT864" s="145"/>
      <c r="AU864" s="145"/>
      <c r="AV864" s="145"/>
      <c r="AW864" s="145"/>
      <c r="AX864" s="145"/>
      <c r="AY864" s="145"/>
      <c r="AZ864" s="145"/>
      <c r="BA864" s="145"/>
      <c r="BB864" s="145"/>
      <c r="BC864" s="145"/>
      <c r="BD864" s="145"/>
      <c r="BE864" s="145"/>
      <c r="BF864" s="145"/>
      <c r="BG864" s="145"/>
      <c r="BH864" s="145"/>
      <c r="BI864" s="145"/>
      <c r="BJ864" s="145"/>
      <c r="BK864" s="145"/>
      <c r="BL864" s="145"/>
      <c r="BM864" s="145"/>
      <c r="BN864" s="145"/>
      <c r="BO864" s="145"/>
      <c r="BP864" s="145"/>
      <c r="BQ864" s="145"/>
      <c r="BR864" s="145"/>
      <c r="BS864" s="145"/>
      <c r="BT864" s="145"/>
      <c r="BU864" s="145"/>
      <c r="BV864" s="145"/>
      <c r="BW864" s="145"/>
      <c r="BX864" s="145"/>
      <c r="BY864" s="145"/>
      <c r="BZ864" s="145"/>
      <c r="CA864" s="145"/>
      <c r="CB864" s="145"/>
      <c r="CC864" s="145"/>
      <c r="CD864" s="145"/>
      <c r="CE864" s="145"/>
      <c r="CF864" s="145"/>
    </row>
    <row r="865" spans="2:84" ht="12.95" customHeight="1">
      <c r="B865" s="145"/>
      <c r="C865" s="145"/>
      <c r="D865" s="145"/>
      <c r="E865" s="146"/>
      <c r="F865" s="146"/>
      <c r="G865" s="145"/>
      <c r="H865" s="145"/>
      <c r="I865" s="145"/>
      <c r="J865" s="145"/>
      <c r="K865" s="145"/>
      <c r="L865" s="145"/>
      <c r="M865" s="145"/>
      <c r="N865" s="145"/>
      <c r="O865" s="145"/>
      <c r="P865" s="145"/>
      <c r="Q865" s="145"/>
      <c r="R865" s="145"/>
      <c r="S865" s="145"/>
      <c r="T865" s="145"/>
      <c r="U865" s="145"/>
      <c r="V865" s="145"/>
      <c r="W865" s="145"/>
      <c r="X865" s="145"/>
      <c r="Y865" s="145"/>
      <c r="Z865" s="145"/>
      <c r="AA865" s="145"/>
      <c r="AB865" s="145"/>
      <c r="AC865" s="145"/>
      <c r="AD865" s="145"/>
      <c r="AE865" s="145"/>
      <c r="AF865" s="145"/>
      <c r="AG865" s="145"/>
      <c r="AH865" s="145"/>
      <c r="AI865" s="145"/>
      <c r="AJ865" s="145"/>
      <c r="AK865" s="145"/>
      <c r="AL865" s="145"/>
      <c r="AM865" s="145"/>
      <c r="AN865" s="145"/>
      <c r="AO865" s="145"/>
      <c r="AP865" s="145"/>
      <c r="AQ865" s="145"/>
      <c r="AR865" s="145"/>
      <c r="AS865" s="145"/>
      <c r="AT865" s="145"/>
      <c r="AU865" s="145"/>
      <c r="AV865" s="145"/>
      <c r="AW865" s="145"/>
      <c r="AX865" s="145"/>
      <c r="AY865" s="145"/>
      <c r="AZ865" s="145"/>
      <c r="BA865" s="145"/>
      <c r="BB865" s="145"/>
      <c r="BC865" s="145"/>
      <c r="BD865" s="145"/>
      <c r="BE865" s="145"/>
      <c r="BF865" s="145"/>
      <c r="BG865" s="145"/>
      <c r="BH865" s="145"/>
      <c r="BI865" s="145"/>
      <c r="BJ865" s="145"/>
      <c r="BK865" s="145"/>
      <c r="BL865" s="145"/>
      <c r="BM865" s="145"/>
      <c r="BN865" s="145"/>
      <c r="BO865" s="145"/>
      <c r="BP865" s="145"/>
      <c r="BQ865" s="145"/>
      <c r="BR865" s="145"/>
      <c r="BS865" s="145"/>
      <c r="BT865" s="145"/>
      <c r="BU865" s="145"/>
      <c r="BV865" s="145"/>
      <c r="BW865" s="145"/>
      <c r="BX865" s="145"/>
      <c r="BY865" s="145"/>
      <c r="BZ865" s="145"/>
      <c r="CA865" s="145"/>
      <c r="CB865" s="145"/>
      <c r="CC865" s="145"/>
      <c r="CD865" s="145"/>
      <c r="CE865" s="145"/>
      <c r="CF865" s="145"/>
    </row>
    <row r="866" spans="2:84" ht="12.95" customHeight="1">
      <c r="B866" s="145"/>
      <c r="C866" s="145"/>
      <c r="D866" s="145"/>
      <c r="E866" s="146"/>
      <c r="F866" s="146"/>
      <c r="G866" s="145"/>
      <c r="H866" s="145"/>
      <c r="I866" s="145"/>
      <c r="J866" s="145"/>
      <c r="K866" s="145"/>
      <c r="L866" s="145"/>
      <c r="M866" s="145"/>
      <c r="N866" s="145"/>
      <c r="O866" s="145"/>
      <c r="P866" s="145"/>
      <c r="Q866" s="145"/>
      <c r="R866" s="145"/>
      <c r="S866" s="145"/>
      <c r="T866" s="145"/>
      <c r="U866" s="145"/>
      <c r="V866" s="145"/>
      <c r="W866" s="145"/>
      <c r="X866" s="145"/>
      <c r="Y866" s="145"/>
      <c r="Z866" s="145"/>
      <c r="AA866" s="145"/>
      <c r="AB866" s="145"/>
      <c r="AC866" s="145"/>
      <c r="AD866" s="145"/>
      <c r="AE866" s="145"/>
      <c r="AF866" s="145"/>
      <c r="AG866" s="145"/>
      <c r="AH866" s="145"/>
      <c r="AI866" s="145"/>
      <c r="AJ866" s="145"/>
      <c r="AK866" s="145"/>
      <c r="AL866" s="145"/>
      <c r="AM866" s="145"/>
      <c r="AN866" s="145"/>
      <c r="AO866" s="145"/>
      <c r="AP866" s="145"/>
      <c r="AQ866" s="145"/>
      <c r="AR866" s="145"/>
      <c r="AS866" s="145"/>
      <c r="AT866" s="145"/>
      <c r="AU866" s="145"/>
      <c r="AV866" s="145"/>
      <c r="AW866" s="145"/>
      <c r="AX866" s="145"/>
      <c r="AY866" s="145"/>
      <c r="AZ866" s="145"/>
      <c r="BA866" s="145"/>
      <c r="BB866" s="145"/>
      <c r="BC866" s="145"/>
      <c r="BD866" s="145"/>
      <c r="BE866" s="145"/>
      <c r="BF866" s="145"/>
      <c r="BG866" s="145"/>
      <c r="BH866" s="145"/>
      <c r="BI866" s="145"/>
      <c r="BJ866" s="145"/>
      <c r="BK866" s="145"/>
      <c r="BL866" s="145"/>
      <c r="BM866" s="145"/>
      <c r="BN866" s="145"/>
      <c r="BO866" s="145"/>
      <c r="BP866" s="145"/>
      <c r="BQ866" s="145"/>
      <c r="BR866" s="145"/>
      <c r="BS866" s="145"/>
      <c r="BT866" s="145"/>
      <c r="BU866" s="145"/>
      <c r="BV866" s="145"/>
      <c r="BW866" s="145"/>
      <c r="BX866" s="145"/>
      <c r="BY866" s="145"/>
      <c r="BZ866" s="145"/>
      <c r="CA866" s="145"/>
      <c r="CB866" s="145"/>
      <c r="CC866" s="145"/>
      <c r="CD866" s="145"/>
      <c r="CE866" s="145"/>
      <c r="CF866" s="145"/>
    </row>
    <row r="867" spans="2:84" ht="12.95" customHeight="1">
      <c r="B867" s="145"/>
      <c r="C867" s="145"/>
      <c r="D867" s="145"/>
      <c r="E867" s="146"/>
      <c r="F867" s="146"/>
      <c r="G867" s="145"/>
      <c r="H867" s="145"/>
      <c r="I867" s="145"/>
      <c r="J867" s="145"/>
      <c r="K867" s="145"/>
      <c r="L867" s="145"/>
      <c r="M867" s="145"/>
      <c r="N867" s="145"/>
      <c r="O867" s="145"/>
      <c r="P867" s="145"/>
      <c r="Q867" s="145"/>
      <c r="R867" s="145"/>
      <c r="S867" s="145"/>
      <c r="T867" s="145"/>
      <c r="U867" s="145"/>
      <c r="V867" s="145"/>
      <c r="W867" s="145"/>
      <c r="X867" s="145"/>
      <c r="Y867" s="145"/>
      <c r="Z867" s="145"/>
      <c r="AA867" s="145"/>
      <c r="AB867" s="145"/>
      <c r="AC867" s="145"/>
      <c r="AD867" s="145"/>
      <c r="AE867" s="145"/>
      <c r="AF867" s="145"/>
      <c r="AG867" s="145"/>
      <c r="AH867" s="145"/>
      <c r="AI867" s="145"/>
      <c r="AJ867" s="145"/>
      <c r="AK867" s="145"/>
      <c r="AL867" s="145"/>
      <c r="AM867" s="145"/>
      <c r="AN867" s="145"/>
      <c r="AO867" s="145"/>
      <c r="AP867" s="145"/>
      <c r="AQ867" s="145"/>
      <c r="AR867" s="145"/>
      <c r="AS867" s="145"/>
      <c r="AT867" s="145"/>
      <c r="AU867" s="145"/>
      <c r="AV867" s="145"/>
      <c r="AW867" s="145"/>
      <c r="AX867" s="145"/>
      <c r="AY867" s="145"/>
      <c r="AZ867" s="145"/>
      <c r="BA867" s="145"/>
      <c r="BB867" s="145"/>
      <c r="BC867" s="145"/>
      <c r="BD867" s="145"/>
      <c r="BE867" s="145"/>
      <c r="BF867" s="145"/>
      <c r="BG867" s="145"/>
      <c r="BH867" s="145"/>
      <c r="BI867" s="145"/>
      <c r="BJ867" s="145"/>
      <c r="BK867" s="145"/>
      <c r="BL867" s="145"/>
      <c r="BM867" s="145"/>
      <c r="BN867" s="145"/>
      <c r="BO867" s="145"/>
      <c r="BP867" s="145"/>
      <c r="BQ867" s="145"/>
      <c r="BR867" s="145"/>
      <c r="BS867" s="145"/>
      <c r="BT867" s="145"/>
      <c r="BU867" s="145"/>
      <c r="BV867" s="145"/>
      <c r="BW867" s="145"/>
      <c r="BX867" s="145"/>
      <c r="BY867" s="145"/>
      <c r="BZ867" s="145"/>
      <c r="CA867" s="145"/>
      <c r="CB867" s="145"/>
      <c r="CC867" s="145"/>
      <c r="CD867" s="145"/>
      <c r="CE867" s="145"/>
      <c r="CF867" s="145"/>
    </row>
    <row r="868" spans="2:84" ht="12.95" customHeight="1">
      <c r="B868" s="145"/>
      <c r="C868" s="145"/>
      <c r="D868" s="145"/>
      <c r="E868" s="146"/>
      <c r="F868" s="146"/>
      <c r="G868" s="145"/>
      <c r="H868" s="145"/>
      <c r="I868" s="145"/>
      <c r="J868" s="145"/>
      <c r="K868" s="145"/>
      <c r="L868" s="145"/>
      <c r="M868" s="145"/>
      <c r="N868" s="145"/>
      <c r="O868" s="145"/>
      <c r="P868" s="145"/>
      <c r="Q868" s="145"/>
      <c r="R868" s="145"/>
      <c r="S868" s="145"/>
      <c r="T868" s="145"/>
      <c r="U868" s="145"/>
      <c r="V868" s="145"/>
      <c r="W868" s="145"/>
      <c r="X868" s="145"/>
      <c r="Y868" s="145"/>
      <c r="Z868" s="145"/>
      <c r="AA868" s="145"/>
      <c r="AB868" s="145"/>
      <c r="AC868" s="145"/>
      <c r="AD868" s="145"/>
      <c r="AE868" s="145"/>
      <c r="AF868" s="145"/>
      <c r="AG868" s="145"/>
      <c r="AH868" s="145"/>
      <c r="AI868" s="145"/>
      <c r="AJ868" s="145"/>
      <c r="AK868" s="145"/>
      <c r="AL868" s="145"/>
      <c r="AM868" s="145"/>
      <c r="AN868" s="145"/>
      <c r="AO868" s="145"/>
      <c r="AP868" s="145"/>
      <c r="AQ868" s="145"/>
      <c r="AR868" s="145"/>
      <c r="AS868" s="145"/>
      <c r="AT868" s="145"/>
      <c r="AU868" s="145"/>
      <c r="AV868" s="145"/>
      <c r="AW868" s="145"/>
      <c r="AX868" s="145"/>
      <c r="AY868" s="145"/>
      <c r="AZ868" s="145"/>
      <c r="BA868" s="145"/>
      <c r="BB868" s="145"/>
      <c r="BC868" s="145"/>
      <c r="BD868" s="145"/>
      <c r="BE868" s="145"/>
      <c r="BF868" s="145"/>
      <c r="BG868" s="145"/>
      <c r="BH868" s="145"/>
      <c r="BI868" s="145"/>
      <c r="BJ868" s="145"/>
      <c r="BK868" s="145"/>
      <c r="BL868" s="145"/>
      <c r="BM868" s="145"/>
      <c r="BN868" s="145"/>
      <c r="BO868" s="145"/>
      <c r="BP868" s="145"/>
      <c r="BQ868" s="145"/>
      <c r="BR868" s="145"/>
      <c r="BS868" s="145"/>
      <c r="BT868" s="145"/>
      <c r="BU868" s="145"/>
      <c r="BV868" s="145"/>
      <c r="BW868" s="145"/>
      <c r="BX868" s="145"/>
      <c r="BY868" s="145"/>
      <c r="BZ868" s="145"/>
      <c r="CA868" s="145"/>
      <c r="CB868" s="145"/>
      <c r="CC868" s="145"/>
      <c r="CD868" s="145"/>
      <c r="CE868" s="145"/>
      <c r="CF868" s="145"/>
    </row>
    <row r="869" spans="2:84" ht="12.95" customHeight="1">
      <c r="B869" s="145"/>
      <c r="C869" s="145"/>
      <c r="D869" s="145"/>
      <c r="E869" s="146"/>
      <c r="F869" s="146"/>
      <c r="G869" s="145"/>
      <c r="H869" s="145"/>
      <c r="I869" s="145"/>
      <c r="J869" s="145"/>
      <c r="K869" s="145"/>
      <c r="L869" s="145"/>
      <c r="M869" s="145"/>
      <c r="N869" s="145"/>
      <c r="O869" s="145"/>
      <c r="P869" s="145"/>
      <c r="Q869" s="145"/>
      <c r="R869" s="145"/>
      <c r="S869" s="145"/>
      <c r="T869" s="145"/>
      <c r="U869" s="145"/>
      <c r="V869" s="145"/>
      <c r="W869" s="145"/>
      <c r="X869" s="145"/>
      <c r="Y869" s="145"/>
      <c r="Z869" s="145"/>
      <c r="AA869" s="145"/>
      <c r="AB869" s="145"/>
      <c r="AC869" s="145"/>
      <c r="AD869" s="145"/>
      <c r="AE869" s="145"/>
      <c r="AF869" s="145"/>
      <c r="AG869" s="145"/>
      <c r="AH869" s="145"/>
      <c r="AI869" s="145"/>
      <c r="AJ869" s="145"/>
      <c r="AK869" s="145"/>
      <c r="AL869" s="145"/>
      <c r="AM869" s="145"/>
      <c r="AN869" s="145"/>
      <c r="AO869" s="145"/>
      <c r="AP869" s="145"/>
      <c r="AQ869" s="145"/>
      <c r="AR869" s="145"/>
      <c r="AS869" s="145"/>
      <c r="AT869" s="145"/>
      <c r="AU869" s="145"/>
      <c r="AV869" s="145"/>
      <c r="AW869" s="145"/>
      <c r="AX869" s="145"/>
      <c r="AY869" s="145"/>
      <c r="AZ869" s="145"/>
      <c r="BA869" s="145"/>
      <c r="BB869" s="145"/>
      <c r="BC869" s="145"/>
      <c r="BD869" s="145"/>
      <c r="BE869" s="145"/>
      <c r="BF869" s="145"/>
      <c r="BG869" s="145"/>
      <c r="BH869" s="145"/>
      <c r="BI869" s="145"/>
      <c r="BJ869" s="145"/>
      <c r="BK869" s="145"/>
      <c r="BL869" s="145"/>
      <c r="BM869" s="145"/>
      <c r="BN869" s="145"/>
      <c r="BO869" s="145"/>
      <c r="BP869" s="145"/>
      <c r="BQ869" s="145"/>
      <c r="BR869" s="145"/>
      <c r="BS869" s="145"/>
      <c r="BT869" s="145"/>
      <c r="BU869" s="145"/>
      <c r="BV869" s="145"/>
      <c r="BW869" s="145"/>
      <c r="BX869" s="145"/>
      <c r="BY869" s="145"/>
      <c r="BZ869" s="145"/>
      <c r="CA869" s="145"/>
      <c r="CB869" s="145"/>
      <c r="CC869" s="145"/>
      <c r="CD869" s="145"/>
      <c r="CE869" s="145"/>
      <c r="CF869" s="145"/>
    </row>
    <row r="870" spans="2:84" ht="12.95" customHeight="1">
      <c r="B870" s="145"/>
      <c r="C870" s="145"/>
      <c r="D870" s="145"/>
      <c r="E870" s="146"/>
      <c r="F870" s="146"/>
      <c r="G870" s="145"/>
      <c r="H870" s="145"/>
      <c r="I870" s="145"/>
      <c r="J870" s="145"/>
      <c r="K870" s="145"/>
      <c r="L870" s="145"/>
      <c r="M870" s="145"/>
      <c r="N870" s="145"/>
      <c r="O870" s="145"/>
      <c r="P870" s="145"/>
      <c r="Q870" s="145"/>
      <c r="R870" s="145"/>
      <c r="S870" s="145"/>
      <c r="T870" s="145"/>
      <c r="U870" s="145"/>
      <c r="V870" s="145"/>
      <c r="W870" s="145"/>
      <c r="X870" s="145"/>
      <c r="Y870" s="145"/>
      <c r="Z870" s="145"/>
      <c r="AA870" s="145"/>
      <c r="AB870" s="145"/>
      <c r="AC870" s="145"/>
      <c r="AD870" s="145"/>
      <c r="AE870" s="145"/>
      <c r="AF870" s="145"/>
      <c r="AG870" s="145"/>
      <c r="AH870" s="145"/>
      <c r="AI870" s="145"/>
      <c r="AJ870" s="145"/>
      <c r="AK870" s="145"/>
      <c r="AL870" s="145"/>
      <c r="AM870" s="145"/>
      <c r="AN870" s="145"/>
      <c r="AO870" s="145"/>
      <c r="AP870" s="145"/>
      <c r="AQ870" s="145"/>
      <c r="AR870" s="145"/>
      <c r="AS870" s="145"/>
      <c r="AT870" s="145"/>
      <c r="AU870" s="145"/>
      <c r="AV870" s="145"/>
      <c r="AW870" s="145"/>
      <c r="AX870" s="145"/>
      <c r="AY870" s="145"/>
      <c r="AZ870" s="145"/>
      <c r="BA870" s="145"/>
      <c r="BB870" s="145"/>
      <c r="BC870" s="145"/>
      <c r="BD870" s="145"/>
      <c r="BE870" s="145"/>
      <c r="BF870" s="145"/>
      <c r="BG870" s="145"/>
      <c r="BH870" s="145"/>
      <c r="BI870" s="145"/>
      <c r="BJ870" s="145"/>
      <c r="BK870" s="145"/>
      <c r="BL870" s="145"/>
      <c r="BM870" s="145"/>
      <c r="BN870" s="145"/>
      <c r="BO870" s="145"/>
      <c r="BP870" s="145"/>
      <c r="BQ870" s="145"/>
      <c r="BR870" s="145"/>
      <c r="BS870" s="145"/>
      <c r="BT870" s="145"/>
      <c r="BU870" s="145"/>
      <c r="BV870" s="145"/>
      <c r="BW870" s="145"/>
      <c r="BX870" s="145"/>
      <c r="BY870" s="145"/>
      <c r="BZ870" s="145"/>
      <c r="CA870" s="145"/>
      <c r="CB870" s="145"/>
      <c r="CC870" s="145"/>
      <c r="CD870" s="145"/>
      <c r="CE870" s="145"/>
      <c r="CF870" s="145"/>
    </row>
    <row r="871" spans="2:84" ht="12.95" customHeight="1">
      <c r="B871" s="145"/>
      <c r="C871" s="145"/>
      <c r="D871" s="145"/>
      <c r="E871" s="146"/>
      <c r="F871" s="146"/>
      <c r="G871" s="145"/>
      <c r="H871" s="145"/>
      <c r="I871" s="145"/>
      <c r="J871" s="145"/>
      <c r="K871" s="145"/>
      <c r="L871" s="145"/>
      <c r="M871" s="145"/>
      <c r="N871" s="145"/>
      <c r="O871" s="145"/>
      <c r="P871" s="145"/>
      <c r="Q871" s="145"/>
      <c r="R871" s="145"/>
      <c r="S871" s="145"/>
      <c r="T871" s="145"/>
      <c r="U871" s="145"/>
      <c r="V871" s="145"/>
      <c r="W871" s="145"/>
      <c r="X871" s="145"/>
      <c r="Y871" s="145"/>
      <c r="Z871" s="145"/>
      <c r="AA871" s="145"/>
      <c r="AB871" s="145"/>
      <c r="AC871" s="145"/>
      <c r="AD871" s="145"/>
      <c r="AE871" s="145"/>
      <c r="AF871" s="145"/>
      <c r="AG871" s="145"/>
      <c r="AH871" s="145"/>
      <c r="AI871" s="145"/>
      <c r="AJ871" s="145"/>
      <c r="AK871" s="145"/>
      <c r="AL871" s="145"/>
      <c r="AM871" s="145"/>
      <c r="AN871" s="145"/>
      <c r="AO871" s="145"/>
      <c r="AP871" s="145"/>
      <c r="AQ871" s="145"/>
      <c r="AR871" s="145"/>
      <c r="AS871" s="145"/>
      <c r="AT871" s="145"/>
      <c r="AU871" s="145"/>
      <c r="AV871" s="145"/>
      <c r="AW871" s="145"/>
      <c r="AX871" s="145"/>
      <c r="AY871" s="145"/>
      <c r="AZ871" s="145"/>
      <c r="BA871" s="145"/>
      <c r="BB871" s="145"/>
      <c r="BC871" s="145"/>
      <c r="BD871" s="145"/>
      <c r="BE871" s="145"/>
      <c r="BF871" s="145"/>
      <c r="BG871" s="145"/>
      <c r="BH871" s="145"/>
      <c r="BI871" s="145"/>
      <c r="BJ871" s="145"/>
      <c r="BK871" s="145"/>
      <c r="BL871" s="145"/>
      <c r="BM871" s="145"/>
      <c r="BN871" s="145"/>
      <c r="BO871" s="145"/>
      <c r="BP871" s="145"/>
      <c r="BQ871" s="145"/>
      <c r="BR871" s="145"/>
      <c r="BS871" s="145"/>
      <c r="BT871" s="145"/>
      <c r="BU871" s="145"/>
      <c r="BV871" s="145"/>
      <c r="BW871" s="145"/>
      <c r="BX871" s="145"/>
      <c r="BY871" s="145"/>
      <c r="BZ871" s="145"/>
      <c r="CA871" s="145"/>
      <c r="CB871" s="145"/>
      <c r="CC871" s="145"/>
      <c r="CD871" s="145"/>
      <c r="CE871" s="145"/>
      <c r="CF871" s="145"/>
    </row>
    <row r="872" spans="2:84" ht="12.95" customHeight="1">
      <c r="B872" s="145"/>
      <c r="C872" s="145"/>
      <c r="D872" s="145"/>
      <c r="E872" s="146"/>
      <c r="F872" s="146"/>
      <c r="G872" s="145"/>
      <c r="H872" s="145"/>
      <c r="I872" s="145"/>
      <c r="J872" s="145"/>
      <c r="K872" s="145"/>
      <c r="L872" s="145"/>
      <c r="M872" s="145"/>
      <c r="N872" s="145"/>
      <c r="O872" s="145"/>
      <c r="P872" s="145"/>
      <c r="Q872" s="145"/>
      <c r="R872" s="145"/>
      <c r="S872" s="145"/>
      <c r="T872" s="145"/>
      <c r="U872" s="145"/>
      <c r="V872" s="145"/>
      <c r="W872" s="145"/>
      <c r="X872" s="145"/>
      <c r="Y872" s="145"/>
      <c r="Z872" s="145"/>
      <c r="AA872" s="145"/>
      <c r="AB872" s="145"/>
      <c r="AC872" s="145"/>
      <c r="AD872" s="145"/>
      <c r="AE872" s="145"/>
      <c r="AF872" s="145"/>
      <c r="AG872" s="145"/>
      <c r="AH872" s="145"/>
      <c r="AI872" s="145"/>
      <c r="AJ872" s="145"/>
      <c r="AK872" s="145"/>
      <c r="AL872" s="145"/>
      <c r="AM872" s="145"/>
      <c r="AN872" s="145"/>
      <c r="AO872" s="145"/>
      <c r="AP872" s="145"/>
      <c r="AQ872" s="145"/>
      <c r="AR872" s="145"/>
      <c r="AS872" s="145"/>
      <c r="AT872" s="145"/>
      <c r="AU872" s="145"/>
      <c r="AV872" s="145"/>
      <c r="AW872" s="145"/>
      <c r="AX872" s="145"/>
      <c r="AY872" s="145"/>
      <c r="AZ872" s="145"/>
      <c r="BA872" s="145"/>
      <c r="BB872" s="145"/>
      <c r="BC872" s="145"/>
      <c r="BD872" s="145"/>
      <c r="BE872" s="145"/>
      <c r="BF872" s="145"/>
      <c r="BG872" s="145"/>
      <c r="BH872" s="145"/>
      <c r="BI872" s="145"/>
      <c r="BJ872" s="145"/>
      <c r="BK872" s="145"/>
      <c r="BL872" s="145"/>
      <c r="BM872" s="145"/>
      <c r="BN872" s="145"/>
      <c r="BO872" s="145"/>
      <c r="BP872" s="145"/>
      <c r="BQ872" s="145"/>
      <c r="BR872" s="145"/>
      <c r="BS872" s="145"/>
      <c r="BT872" s="145"/>
      <c r="BU872" s="145"/>
      <c r="BV872" s="145"/>
      <c r="BW872" s="145"/>
      <c r="BX872" s="145"/>
      <c r="BY872" s="145"/>
      <c r="BZ872" s="145"/>
      <c r="CA872" s="145"/>
      <c r="CB872" s="145"/>
      <c r="CC872" s="145"/>
      <c r="CD872" s="145"/>
      <c r="CE872" s="145"/>
      <c r="CF872" s="145"/>
    </row>
    <row r="873" spans="2:84" ht="12.95" customHeight="1">
      <c r="B873" s="145"/>
      <c r="C873" s="145"/>
      <c r="D873" s="145"/>
      <c r="E873" s="146"/>
      <c r="F873" s="146"/>
      <c r="G873" s="145"/>
      <c r="H873" s="145"/>
      <c r="I873" s="145"/>
      <c r="J873" s="145"/>
      <c r="K873" s="145"/>
      <c r="L873" s="145"/>
      <c r="M873" s="145"/>
      <c r="N873" s="145"/>
      <c r="O873" s="145"/>
      <c r="P873" s="145"/>
      <c r="Q873" s="145"/>
      <c r="R873" s="145"/>
      <c r="S873" s="145"/>
      <c r="T873" s="145"/>
      <c r="U873" s="145"/>
      <c r="V873" s="145"/>
      <c r="W873" s="145"/>
      <c r="X873" s="145"/>
      <c r="Y873" s="145"/>
      <c r="Z873" s="145"/>
      <c r="AA873" s="145"/>
      <c r="AB873" s="145"/>
      <c r="AC873" s="145"/>
      <c r="AD873" s="145"/>
      <c r="AE873" s="145"/>
      <c r="AF873" s="145"/>
      <c r="AG873" s="145"/>
      <c r="AH873" s="145"/>
      <c r="AI873" s="145"/>
      <c r="AJ873" s="145"/>
      <c r="AK873" s="145"/>
      <c r="AL873" s="145"/>
      <c r="AM873" s="145"/>
      <c r="AN873" s="145"/>
      <c r="AO873" s="145"/>
      <c r="AP873" s="145"/>
      <c r="AQ873" s="145"/>
      <c r="AR873" s="145"/>
      <c r="AS873" s="145"/>
      <c r="AT873" s="145"/>
      <c r="AU873" s="145"/>
      <c r="AV873" s="145"/>
      <c r="AW873" s="145"/>
      <c r="AX873" s="145"/>
      <c r="AY873" s="145"/>
      <c r="AZ873" s="145"/>
      <c r="BA873" s="145"/>
      <c r="BB873" s="145"/>
      <c r="BC873" s="145"/>
      <c r="BD873" s="145"/>
      <c r="BE873" s="145"/>
      <c r="BF873" s="145"/>
      <c r="BG873" s="145"/>
      <c r="BH873" s="145"/>
      <c r="BI873" s="145"/>
      <c r="BJ873" s="145"/>
      <c r="BK873" s="145"/>
      <c r="BL873" s="145"/>
      <c r="BM873" s="145"/>
      <c r="BN873" s="145"/>
      <c r="BO873" s="145"/>
      <c r="BP873" s="145"/>
      <c r="BQ873" s="145"/>
      <c r="BR873" s="145"/>
      <c r="BS873" s="145"/>
      <c r="BT873" s="145"/>
      <c r="BU873" s="145"/>
      <c r="BV873" s="145"/>
      <c r="BW873" s="145"/>
      <c r="BX873" s="145"/>
      <c r="BY873" s="145"/>
      <c r="BZ873" s="145"/>
      <c r="CA873" s="145"/>
      <c r="CB873" s="145"/>
      <c r="CC873" s="145"/>
      <c r="CD873" s="145"/>
      <c r="CE873" s="145"/>
      <c r="CF873" s="145"/>
    </row>
    <row r="874" spans="2:84" ht="12.95" customHeight="1">
      <c r="B874" s="145"/>
      <c r="C874" s="145"/>
      <c r="D874" s="145"/>
      <c r="E874" s="146"/>
      <c r="F874" s="146"/>
      <c r="G874" s="145"/>
      <c r="H874" s="145"/>
      <c r="I874" s="145"/>
      <c r="J874" s="145"/>
      <c r="K874" s="145"/>
      <c r="L874" s="145"/>
      <c r="M874" s="145"/>
      <c r="N874" s="145"/>
      <c r="O874" s="145"/>
      <c r="P874" s="145"/>
      <c r="Q874" s="145"/>
      <c r="R874" s="145"/>
      <c r="S874" s="145"/>
      <c r="T874" s="145"/>
      <c r="U874" s="145"/>
      <c r="V874" s="145"/>
      <c r="W874" s="145"/>
      <c r="X874" s="145"/>
      <c r="Y874" s="145"/>
      <c r="Z874" s="145"/>
      <c r="AA874" s="145"/>
      <c r="AB874" s="145"/>
      <c r="AC874" s="145"/>
      <c r="AD874" s="145"/>
      <c r="AE874" s="145"/>
      <c r="AF874" s="145"/>
      <c r="AG874" s="145"/>
      <c r="AH874" s="145"/>
      <c r="AI874" s="145"/>
      <c r="AJ874" s="145"/>
      <c r="AK874" s="145"/>
      <c r="AL874" s="145"/>
      <c r="AM874" s="145"/>
      <c r="AN874" s="145"/>
      <c r="AO874" s="145"/>
      <c r="AP874" s="145"/>
      <c r="AQ874" s="145"/>
      <c r="AR874" s="145"/>
      <c r="AS874" s="145"/>
      <c r="AT874" s="145"/>
      <c r="AU874" s="145"/>
      <c r="AV874" s="145"/>
      <c r="AW874" s="145"/>
      <c r="AX874" s="145"/>
      <c r="AY874" s="145"/>
      <c r="AZ874" s="145"/>
      <c r="BA874" s="145"/>
      <c r="BB874" s="145"/>
      <c r="BC874" s="145"/>
      <c r="BD874" s="145"/>
      <c r="BE874" s="145"/>
      <c r="BF874" s="145"/>
      <c r="BG874" s="145"/>
      <c r="BH874" s="145"/>
      <c r="BI874" s="145"/>
      <c r="BJ874" s="145"/>
      <c r="BK874" s="145"/>
      <c r="BL874" s="145"/>
      <c r="BM874" s="145"/>
      <c r="BN874" s="145"/>
      <c r="BO874" s="145"/>
      <c r="BP874" s="145"/>
      <c r="BQ874" s="145"/>
      <c r="BR874" s="145"/>
      <c r="BS874" s="145"/>
      <c r="BT874" s="145"/>
      <c r="BU874" s="145"/>
      <c r="BV874" s="145"/>
      <c r="BW874" s="145"/>
      <c r="BX874" s="145"/>
      <c r="BY874" s="145"/>
      <c r="BZ874" s="145"/>
      <c r="CA874" s="145"/>
      <c r="CB874" s="145"/>
      <c r="CC874" s="145"/>
      <c r="CD874" s="145"/>
      <c r="CE874" s="145"/>
      <c r="CF874" s="145"/>
    </row>
    <row r="875" spans="2:84" ht="12.95" customHeight="1">
      <c r="B875" s="145"/>
      <c r="C875" s="145"/>
      <c r="D875" s="145"/>
      <c r="E875" s="146"/>
      <c r="F875" s="146"/>
      <c r="G875" s="145"/>
      <c r="H875" s="145"/>
      <c r="I875" s="145"/>
      <c r="J875" s="145"/>
      <c r="K875" s="145"/>
      <c r="L875" s="145"/>
      <c r="M875" s="145"/>
      <c r="N875" s="145"/>
      <c r="O875" s="145"/>
      <c r="P875" s="145"/>
      <c r="Q875" s="145"/>
      <c r="R875" s="145"/>
      <c r="S875" s="145"/>
      <c r="T875" s="145"/>
      <c r="U875" s="145"/>
      <c r="V875" s="145"/>
      <c r="W875" s="145"/>
      <c r="X875" s="145"/>
      <c r="Y875" s="145"/>
      <c r="Z875" s="145"/>
      <c r="AA875" s="145"/>
      <c r="AB875" s="145"/>
      <c r="AC875" s="145"/>
      <c r="AD875" s="145"/>
      <c r="AE875" s="145"/>
      <c r="AF875" s="145"/>
      <c r="AG875" s="145"/>
      <c r="AH875" s="145"/>
      <c r="AI875" s="145"/>
      <c r="AJ875" s="145"/>
      <c r="AK875" s="145"/>
      <c r="AL875" s="145"/>
      <c r="AM875" s="145"/>
      <c r="AN875" s="145"/>
      <c r="AO875" s="145"/>
      <c r="AP875" s="145"/>
      <c r="AQ875" s="145"/>
      <c r="AR875" s="145"/>
      <c r="AS875" s="145"/>
      <c r="AT875" s="145"/>
      <c r="AU875" s="145"/>
      <c r="AV875" s="145"/>
      <c r="AW875" s="145"/>
      <c r="AX875" s="145"/>
      <c r="AY875" s="145"/>
      <c r="AZ875" s="145"/>
      <c r="BA875" s="145"/>
      <c r="BB875" s="145"/>
      <c r="BC875" s="145"/>
      <c r="BD875" s="145"/>
      <c r="BE875" s="145"/>
      <c r="BF875" s="145"/>
      <c r="BG875" s="145"/>
      <c r="BH875" s="145"/>
      <c r="BI875" s="145"/>
      <c r="BJ875" s="145"/>
      <c r="BK875" s="145"/>
      <c r="BL875" s="145"/>
      <c r="BM875" s="145"/>
      <c r="BN875" s="145"/>
      <c r="BO875" s="145"/>
      <c r="BP875" s="145"/>
      <c r="BQ875" s="145"/>
      <c r="BR875" s="145"/>
      <c r="BS875" s="145"/>
      <c r="BT875" s="145"/>
      <c r="BU875" s="145"/>
      <c r="BV875" s="145"/>
      <c r="BW875" s="145"/>
      <c r="BX875" s="145"/>
      <c r="BY875" s="145"/>
      <c r="BZ875" s="145"/>
      <c r="CA875" s="145"/>
      <c r="CB875" s="145"/>
      <c r="CC875" s="145"/>
      <c r="CD875" s="145"/>
      <c r="CE875" s="145"/>
      <c r="CF875" s="145"/>
    </row>
    <row r="876" spans="2:84" ht="12.95" customHeight="1">
      <c r="B876" s="145"/>
      <c r="C876" s="145"/>
      <c r="D876" s="145"/>
      <c r="E876" s="146"/>
      <c r="F876" s="146"/>
      <c r="G876" s="145"/>
      <c r="H876" s="145"/>
      <c r="I876" s="145"/>
      <c r="J876" s="145"/>
      <c r="K876" s="145"/>
      <c r="L876" s="145"/>
      <c r="M876" s="145"/>
      <c r="N876" s="145"/>
      <c r="O876" s="145"/>
      <c r="P876" s="145"/>
      <c r="Q876" s="145"/>
      <c r="R876" s="145"/>
      <c r="S876" s="145"/>
      <c r="T876" s="145"/>
      <c r="U876" s="145"/>
      <c r="V876" s="145"/>
      <c r="W876" s="145"/>
      <c r="X876" s="145"/>
      <c r="Y876" s="145"/>
      <c r="Z876" s="145"/>
      <c r="AA876" s="145"/>
      <c r="AB876" s="145"/>
      <c r="AC876" s="145"/>
      <c r="AD876" s="145"/>
      <c r="AE876" s="145"/>
      <c r="AF876" s="145"/>
      <c r="AG876" s="145"/>
      <c r="AH876" s="145"/>
      <c r="AI876" s="145"/>
      <c r="AJ876" s="145"/>
      <c r="AK876" s="145"/>
      <c r="AL876" s="145"/>
      <c r="AM876" s="145"/>
      <c r="AN876" s="145"/>
      <c r="AO876" s="145"/>
      <c r="AP876" s="145"/>
      <c r="AQ876" s="145"/>
      <c r="AR876" s="145"/>
      <c r="AS876" s="145"/>
      <c r="AT876" s="145"/>
      <c r="AU876" s="145"/>
      <c r="AV876" s="145"/>
      <c r="AW876" s="145"/>
      <c r="AX876" s="145"/>
      <c r="AY876" s="145"/>
      <c r="AZ876" s="145"/>
      <c r="BA876" s="145"/>
      <c r="BB876" s="145"/>
      <c r="BC876" s="145"/>
      <c r="BD876" s="145"/>
      <c r="BE876" s="145"/>
      <c r="BF876" s="145"/>
      <c r="BG876" s="145"/>
      <c r="BH876" s="145"/>
      <c r="BI876" s="145"/>
      <c r="BJ876" s="145"/>
      <c r="BK876" s="145"/>
      <c r="BL876" s="145"/>
      <c r="BM876" s="145"/>
      <c r="BN876" s="145"/>
      <c r="BO876" s="145"/>
      <c r="BP876" s="145"/>
      <c r="BQ876" s="145"/>
      <c r="BR876" s="145"/>
      <c r="BS876" s="145"/>
      <c r="BT876" s="145"/>
      <c r="BU876" s="145"/>
      <c r="BV876" s="145"/>
      <c r="BW876" s="145"/>
      <c r="BX876" s="145"/>
      <c r="BY876" s="145"/>
      <c r="BZ876" s="145"/>
      <c r="CA876" s="145"/>
      <c r="CB876" s="145"/>
      <c r="CC876" s="145"/>
      <c r="CD876" s="145"/>
      <c r="CE876" s="145"/>
      <c r="CF876" s="145"/>
    </row>
    <row r="877" spans="2:84" ht="12.95" customHeight="1">
      <c r="B877" s="145"/>
      <c r="C877" s="145"/>
      <c r="D877" s="145"/>
      <c r="E877" s="146"/>
      <c r="F877" s="146"/>
      <c r="G877" s="145"/>
      <c r="H877" s="145"/>
      <c r="I877" s="145"/>
      <c r="J877" s="145"/>
      <c r="K877" s="145"/>
      <c r="L877" s="145"/>
      <c r="M877" s="145"/>
      <c r="N877" s="145"/>
      <c r="O877" s="145"/>
      <c r="P877" s="145"/>
      <c r="Q877" s="145"/>
      <c r="R877" s="145"/>
      <c r="S877" s="145"/>
      <c r="T877" s="145"/>
      <c r="U877" s="145"/>
      <c r="V877" s="145"/>
      <c r="W877" s="145"/>
      <c r="X877" s="145"/>
      <c r="Y877" s="145"/>
      <c r="Z877" s="145"/>
      <c r="AA877" s="145"/>
      <c r="AB877" s="145"/>
      <c r="AC877" s="145"/>
      <c r="AD877" s="145"/>
      <c r="AE877" s="145"/>
      <c r="AF877" s="145"/>
      <c r="AG877" s="145"/>
      <c r="AH877" s="145"/>
      <c r="AI877" s="145"/>
      <c r="AJ877" s="145"/>
      <c r="AK877" s="145"/>
      <c r="AL877" s="145"/>
      <c r="AM877" s="145"/>
      <c r="AN877" s="145"/>
      <c r="AO877" s="145"/>
      <c r="AP877" s="145"/>
      <c r="AQ877" s="145"/>
      <c r="AR877" s="145"/>
      <c r="AS877" s="145"/>
      <c r="AT877" s="145"/>
      <c r="AU877" s="145"/>
      <c r="AV877" s="145"/>
      <c r="AW877" s="145"/>
      <c r="AX877" s="145"/>
      <c r="AY877" s="145"/>
      <c r="AZ877" s="145"/>
      <c r="BA877" s="145"/>
      <c r="BB877" s="145"/>
      <c r="BC877" s="145"/>
      <c r="BD877" s="145"/>
      <c r="BE877" s="145"/>
      <c r="BF877" s="145"/>
      <c r="BG877" s="145"/>
      <c r="BH877" s="145"/>
      <c r="BI877" s="145"/>
      <c r="BJ877" s="145"/>
      <c r="BK877" s="145"/>
      <c r="BL877" s="145"/>
      <c r="BM877" s="145"/>
      <c r="BN877" s="145"/>
      <c r="BO877" s="145"/>
      <c r="BP877" s="145"/>
      <c r="BQ877" s="145"/>
      <c r="BR877" s="145"/>
      <c r="BS877" s="145"/>
      <c r="BT877" s="145"/>
      <c r="BU877" s="145"/>
      <c r="BV877" s="145"/>
      <c r="BW877" s="145"/>
      <c r="BX877" s="145"/>
      <c r="BY877" s="145"/>
      <c r="BZ877" s="145"/>
      <c r="CA877" s="145"/>
      <c r="CB877" s="145"/>
      <c r="CC877" s="145"/>
      <c r="CD877" s="145"/>
      <c r="CE877" s="145"/>
      <c r="CF877" s="145"/>
    </row>
    <row r="878" spans="2:84" ht="12.95" customHeight="1">
      <c r="B878" s="145"/>
      <c r="C878" s="145"/>
      <c r="D878" s="145"/>
      <c r="E878" s="146"/>
      <c r="F878" s="146"/>
      <c r="G878" s="145"/>
      <c r="H878" s="145"/>
      <c r="I878" s="145"/>
      <c r="J878" s="145"/>
      <c r="K878" s="145"/>
      <c r="L878" s="145"/>
      <c r="M878" s="145"/>
      <c r="N878" s="145"/>
      <c r="O878" s="145"/>
      <c r="P878" s="145"/>
      <c r="Q878" s="145"/>
      <c r="R878" s="145"/>
      <c r="S878" s="145"/>
      <c r="T878" s="145"/>
      <c r="U878" s="145"/>
      <c r="V878" s="145"/>
      <c r="W878" s="145"/>
      <c r="X878" s="145"/>
      <c r="Y878" s="145"/>
      <c r="Z878" s="145"/>
      <c r="AA878" s="145"/>
      <c r="AB878" s="145"/>
      <c r="AC878" s="145"/>
      <c r="AD878" s="145"/>
      <c r="AE878" s="145"/>
      <c r="AF878" s="145"/>
      <c r="AG878" s="145"/>
      <c r="AH878" s="145"/>
      <c r="AI878" s="145"/>
      <c r="AJ878" s="145"/>
      <c r="AK878" s="145"/>
      <c r="AL878" s="145"/>
      <c r="AM878" s="145"/>
      <c r="AN878" s="145"/>
      <c r="AO878" s="145"/>
      <c r="AP878" s="145"/>
      <c r="AQ878" s="145"/>
      <c r="AR878" s="145"/>
      <c r="AS878" s="145"/>
      <c r="AT878" s="145"/>
      <c r="AU878" s="145"/>
      <c r="AV878" s="145"/>
      <c r="AW878" s="145"/>
      <c r="AX878" s="145"/>
      <c r="AY878" s="145"/>
      <c r="AZ878" s="145"/>
      <c r="BA878" s="145"/>
      <c r="BB878" s="145"/>
      <c r="BC878" s="145"/>
      <c r="BD878" s="145"/>
      <c r="BE878" s="145"/>
      <c r="BF878" s="145"/>
      <c r="BG878" s="145"/>
      <c r="BH878" s="145"/>
      <c r="BI878" s="145"/>
      <c r="BJ878" s="145"/>
      <c r="BK878" s="145"/>
      <c r="BL878" s="145"/>
      <c r="BM878" s="145"/>
      <c r="BN878" s="145"/>
      <c r="BO878" s="145"/>
      <c r="BP878" s="145"/>
      <c r="BQ878" s="145"/>
      <c r="BR878" s="145"/>
      <c r="BS878" s="145"/>
      <c r="BT878" s="145"/>
      <c r="BU878" s="145"/>
      <c r="BV878" s="145"/>
      <c r="BW878" s="145"/>
      <c r="BX878" s="145"/>
      <c r="BY878" s="145"/>
      <c r="BZ878" s="145"/>
      <c r="CA878" s="145"/>
      <c r="CB878" s="145"/>
      <c r="CC878" s="145"/>
      <c r="CD878" s="145"/>
      <c r="CE878" s="145"/>
      <c r="CF878" s="145"/>
    </row>
    <row r="879" spans="2:84" ht="12.95" customHeight="1">
      <c r="B879" s="145"/>
      <c r="C879" s="145"/>
      <c r="D879" s="145"/>
      <c r="E879" s="146"/>
      <c r="F879" s="146"/>
      <c r="G879" s="145"/>
      <c r="H879" s="145"/>
      <c r="I879" s="145"/>
      <c r="J879" s="145"/>
      <c r="K879" s="145"/>
      <c r="L879" s="145"/>
      <c r="M879" s="145"/>
      <c r="N879" s="145"/>
      <c r="O879" s="145"/>
      <c r="P879" s="145"/>
      <c r="Q879" s="145"/>
      <c r="R879" s="145"/>
      <c r="S879" s="145"/>
      <c r="T879" s="145"/>
      <c r="U879" s="145"/>
      <c r="V879" s="145"/>
      <c r="W879" s="145"/>
      <c r="X879" s="145"/>
      <c r="Y879" s="145"/>
      <c r="Z879" s="145"/>
      <c r="AA879" s="145"/>
      <c r="AB879" s="145"/>
      <c r="AC879" s="145"/>
      <c r="AD879" s="145"/>
      <c r="AE879" s="145"/>
      <c r="AF879" s="145"/>
      <c r="AG879" s="145"/>
      <c r="AH879" s="145"/>
      <c r="AI879" s="145"/>
      <c r="AJ879" s="145"/>
      <c r="AK879" s="145"/>
      <c r="AL879" s="145"/>
      <c r="AM879" s="145"/>
      <c r="AN879" s="145"/>
      <c r="AO879" s="145"/>
      <c r="AP879" s="145"/>
      <c r="AQ879" s="145"/>
      <c r="AR879" s="145"/>
      <c r="AS879" s="145"/>
      <c r="AT879" s="145"/>
      <c r="AU879" s="145"/>
      <c r="AV879" s="145"/>
      <c r="AW879" s="145"/>
      <c r="AX879" s="145"/>
      <c r="AY879" s="145"/>
      <c r="AZ879" s="145"/>
      <c r="BA879" s="145"/>
      <c r="BB879" s="145"/>
      <c r="BC879" s="145"/>
      <c r="BD879" s="145"/>
      <c r="BE879" s="145"/>
      <c r="BF879" s="145"/>
      <c r="BG879" s="145"/>
      <c r="BH879" s="145"/>
      <c r="BI879" s="145"/>
      <c r="BJ879" s="145"/>
      <c r="BK879" s="145"/>
      <c r="BL879" s="145"/>
      <c r="BM879" s="145"/>
      <c r="BN879" s="145"/>
      <c r="BO879" s="145"/>
      <c r="BP879" s="145"/>
      <c r="BQ879" s="145"/>
      <c r="BR879" s="145"/>
      <c r="BS879" s="145"/>
      <c r="BT879" s="145"/>
      <c r="BU879" s="145"/>
      <c r="BV879" s="145"/>
      <c r="BW879" s="145"/>
      <c r="BX879" s="145"/>
      <c r="BY879" s="145"/>
      <c r="BZ879" s="145"/>
      <c r="CA879" s="145"/>
      <c r="CB879" s="145"/>
      <c r="CC879" s="145"/>
      <c r="CD879" s="145"/>
      <c r="CE879" s="145"/>
      <c r="CF879" s="145"/>
    </row>
    <row r="880" spans="2:84" ht="12.95" customHeight="1">
      <c r="B880" s="145"/>
      <c r="C880" s="145"/>
      <c r="D880" s="145"/>
      <c r="E880" s="146"/>
      <c r="F880" s="146"/>
      <c r="G880" s="145"/>
      <c r="H880" s="145"/>
      <c r="I880" s="145"/>
      <c r="J880" s="145"/>
      <c r="K880" s="145"/>
      <c r="L880" s="145"/>
      <c r="M880" s="145"/>
      <c r="N880" s="145"/>
      <c r="O880" s="145"/>
      <c r="P880" s="145"/>
      <c r="Q880" s="145"/>
      <c r="R880" s="145"/>
      <c r="S880" s="145"/>
      <c r="T880" s="145"/>
      <c r="U880" s="145"/>
      <c r="V880" s="145"/>
      <c r="W880" s="145"/>
      <c r="X880" s="145"/>
      <c r="Y880" s="145"/>
      <c r="Z880" s="145"/>
      <c r="AA880" s="145"/>
      <c r="AB880" s="145"/>
      <c r="AC880" s="145"/>
      <c r="AD880" s="145"/>
      <c r="AE880" s="145"/>
      <c r="AF880" s="145"/>
      <c r="AG880" s="145"/>
      <c r="AH880" s="145"/>
      <c r="AI880" s="145"/>
      <c r="AJ880" s="145"/>
      <c r="AK880" s="145"/>
      <c r="AL880" s="145"/>
      <c r="AM880" s="145"/>
      <c r="AN880" s="145"/>
      <c r="AO880" s="145"/>
      <c r="AP880" s="145"/>
      <c r="AQ880" s="145"/>
      <c r="AR880" s="145"/>
      <c r="AS880" s="145"/>
      <c r="AT880" s="145"/>
      <c r="AU880" s="145"/>
      <c r="AV880" s="145"/>
      <c r="AW880" s="145"/>
      <c r="AX880" s="145"/>
      <c r="AY880" s="145"/>
      <c r="AZ880" s="145"/>
      <c r="BA880" s="145"/>
      <c r="BB880" s="145"/>
      <c r="BC880" s="145"/>
      <c r="BD880" s="145"/>
      <c r="BE880" s="145"/>
      <c r="BF880" s="145"/>
      <c r="BG880" s="145"/>
      <c r="BH880" s="145"/>
      <c r="BI880" s="145"/>
      <c r="BJ880" s="145"/>
      <c r="BK880" s="145"/>
      <c r="BL880" s="145"/>
      <c r="BM880" s="145"/>
      <c r="BN880" s="145"/>
      <c r="BO880" s="145"/>
      <c r="BP880" s="145"/>
      <c r="BQ880" s="145"/>
      <c r="BR880" s="145"/>
      <c r="BS880" s="145"/>
      <c r="BT880" s="145"/>
      <c r="BU880" s="145"/>
      <c r="BV880" s="145"/>
      <c r="BW880" s="145"/>
      <c r="BX880" s="145"/>
      <c r="BY880" s="145"/>
      <c r="BZ880" s="145"/>
      <c r="CA880" s="145"/>
      <c r="CB880" s="145"/>
      <c r="CC880" s="145"/>
      <c r="CD880" s="145"/>
      <c r="CE880" s="145"/>
      <c r="CF880" s="145"/>
    </row>
    <row r="881" spans="2:84" ht="12.95" customHeight="1">
      <c r="B881" s="145"/>
      <c r="C881" s="145"/>
      <c r="D881" s="145"/>
      <c r="E881" s="146"/>
      <c r="F881" s="146"/>
      <c r="G881" s="145"/>
      <c r="H881" s="145"/>
      <c r="I881" s="145"/>
      <c r="J881" s="145"/>
      <c r="K881" s="145"/>
      <c r="L881" s="145"/>
      <c r="M881" s="145"/>
      <c r="N881" s="145"/>
      <c r="O881" s="145"/>
      <c r="P881" s="145"/>
      <c r="Q881" s="145"/>
      <c r="R881" s="145"/>
      <c r="S881" s="145"/>
      <c r="T881" s="145"/>
      <c r="U881" s="145"/>
      <c r="V881" s="145"/>
      <c r="W881" s="145"/>
      <c r="X881" s="145"/>
      <c r="Y881" s="145"/>
      <c r="Z881" s="145"/>
      <c r="AA881" s="145"/>
      <c r="AB881" s="145"/>
      <c r="AC881" s="145"/>
      <c r="AD881" s="145"/>
      <c r="AE881" s="145"/>
      <c r="AF881" s="145"/>
      <c r="AG881" s="145"/>
      <c r="AH881" s="145"/>
      <c r="AI881" s="145"/>
      <c r="AJ881" s="145"/>
      <c r="AK881" s="145"/>
      <c r="AL881" s="145"/>
      <c r="AM881" s="145"/>
      <c r="AN881" s="145"/>
      <c r="AO881" s="145"/>
      <c r="AP881" s="145"/>
      <c r="AQ881" s="145"/>
      <c r="AR881" s="145"/>
      <c r="AS881" s="145"/>
      <c r="AT881" s="145"/>
      <c r="AU881" s="145"/>
      <c r="AV881" s="145"/>
      <c r="AW881" s="145"/>
      <c r="AX881" s="145"/>
      <c r="AY881" s="145"/>
      <c r="AZ881" s="145"/>
      <c r="BA881" s="145"/>
      <c r="BB881" s="145"/>
      <c r="BC881" s="145"/>
      <c r="BD881" s="145"/>
      <c r="BE881" s="145"/>
      <c r="BF881" s="145"/>
      <c r="BG881" s="145"/>
      <c r="BH881" s="145"/>
      <c r="BI881" s="145"/>
      <c r="BJ881" s="145"/>
      <c r="BK881" s="145"/>
      <c r="BL881" s="145"/>
      <c r="BM881" s="145"/>
      <c r="BN881" s="145"/>
      <c r="BO881" s="145"/>
      <c r="BP881" s="145"/>
      <c r="BQ881" s="145"/>
      <c r="BR881" s="145"/>
      <c r="BS881" s="145"/>
      <c r="BT881" s="145"/>
      <c r="BU881" s="145"/>
      <c r="BV881" s="145"/>
      <c r="BW881" s="145"/>
      <c r="BX881" s="145"/>
      <c r="BY881" s="145"/>
      <c r="BZ881" s="145"/>
      <c r="CA881" s="145"/>
      <c r="CB881" s="145"/>
      <c r="CC881" s="145"/>
      <c r="CD881" s="145"/>
      <c r="CE881" s="145"/>
      <c r="CF881" s="145"/>
    </row>
    <row r="882" spans="2:84" ht="12.95" customHeight="1">
      <c r="B882" s="145"/>
      <c r="C882" s="145"/>
      <c r="D882" s="145"/>
      <c r="E882" s="146"/>
      <c r="F882" s="146"/>
      <c r="G882" s="145"/>
      <c r="H882" s="145"/>
      <c r="I882" s="145"/>
      <c r="J882" s="145"/>
      <c r="K882" s="145"/>
      <c r="L882" s="145"/>
      <c r="M882" s="145"/>
      <c r="N882" s="145"/>
      <c r="O882" s="145"/>
      <c r="P882" s="145"/>
      <c r="Q882" s="145"/>
      <c r="R882" s="145"/>
      <c r="S882" s="145"/>
      <c r="T882" s="145"/>
      <c r="U882" s="145"/>
      <c r="V882" s="145"/>
      <c r="W882" s="145"/>
      <c r="X882" s="145"/>
      <c r="Y882" s="145"/>
      <c r="Z882" s="145"/>
      <c r="AA882" s="145"/>
      <c r="AB882" s="145"/>
      <c r="AC882" s="145"/>
      <c r="AD882" s="145"/>
      <c r="AE882" s="145"/>
      <c r="AF882" s="145"/>
      <c r="AG882" s="145"/>
      <c r="AH882" s="145"/>
      <c r="AI882" s="145"/>
      <c r="AJ882" s="145"/>
      <c r="AK882" s="145"/>
      <c r="AL882" s="145"/>
      <c r="AM882" s="145"/>
      <c r="AN882" s="145"/>
      <c r="AO882" s="145"/>
      <c r="AP882" s="145"/>
      <c r="AQ882" s="145"/>
      <c r="AR882" s="145"/>
      <c r="AS882" s="145"/>
      <c r="AT882" s="145"/>
      <c r="AU882" s="145"/>
      <c r="AV882" s="145"/>
      <c r="AW882" s="145"/>
      <c r="AX882" s="145"/>
      <c r="AY882" s="145"/>
      <c r="AZ882" s="145"/>
      <c r="BA882" s="145"/>
      <c r="BB882" s="145"/>
      <c r="BC882" s="145"/>
      <c r="BD882" s="145"/>
      <c r="BE882" s="145"/>
      <c r="BF882" s="145"/>
      <c r="BG882" s="145"/>
      <c r="BH882" s="145"/>
      <c r="BI882" s="145"/>
      <c r="BJ882" s="145"/>
      <c r="BK882" s="145"/>
      <c r="BL882" s="145"/>
      <c r="BM882" s="145"/>
      <c r="BN882" s="145"/>
      <c r="BO882" s="145"/>
      <c r="BP882" s="145"/>
      <c r="BQ882" s="145"/>
      <c r="BR882" s="145"/>
      <c r="BS882" s="145"/>
      <c r="BT882" s="145"/>
      <c r="BU882" s="145"/>
      <c r="BV882" s="145"/>
      <c r="BW882" s="145"/>
      <c r="BX882" s="145"/>
      <c r="BY882" s="145"/>
      <c r="BZ882" s="145"/>
      <c r="CA882" s="145"/>
      <c r="CB882" s="145"/>
      <c r="CC882" s="145"/>
      <c r="CD882" s="145"/>
      <c r="CE882" s="145"/>
      <c r="CF882" s="145"/>
    </row>
    <row r="883" spans="2:84" ht="12.95" customHeight="1">
      <c r="B883" s="145"/>
      <c r="C883" s="145"/>
      <c r="D883" s="145"/>
      <c r="E883" s="146"/>
      <c r="F883" s="146"/>
      <c r="G883" s="145"/>
      <c r="H883" s="145"/>
      <c r="I883" s="145"/>
      <c r="J883" s="145"/>
      <c r="K883" s="145"/>
      <c r="L883" s="145"/>
      <c r="M883" s="145"/>
      <c r="N883" s="145"/>
      <c r="O883" s="145"/>
      <c r="P883" s="145"/>
      <c r="Q883" s="145"/>
      <c r="R883" s="145"/>
      <c r="S883" s="145"/>
      <c r="T883" s="145"/>
      <c r="U883" s="145"/>
      <c r="V883" s="145"/>
      <c r="W883" s="145"/>
      <c r="X883" s="145"/>
      <c r="Y883" s="145"/>
      <c r="Z883" s="145"/>
      <c r="AA883" s="145"/>
      <c r="AB883" s="145"/>
      <c r="AC883" s="145"/>
      <c r="AD883" s="145"/>
      <c r="AE883" s="145"/>
      <c r="AF883" s="145"/>
      <c r="AG883" s="145"/>
      <c r="AH883" s="145"/>
      <c r="AI883" s="145"/>
      <c r="AJ883" s="145"/>
      <c r="AK883" s="145"/>
      <c r="AL883" s="145"/>
      <c r="AM883" s="145"/>
      <c r="AN883" s="145"/>
      <c r="AO883" s="145"/>
      <c r="AP883" s="145"/>
      <c r="AQ883" s="145"/>
      <c r="AR883" s="145"/>
      <c r="AS883" s="145"/>
      <c r="AT883" s="145"/>
      <c r="AU883" s="145"/>
      <c r="AV883" s="145"/>
      <c r="AW883" s="145"/>
      <c r="AX883" s="145"/>
      <c r="AY883" s="145"/>
      <c r="AZ883" s="145"/>
      <c r="BA883" s="145"/>
      <c r="BB883" s="145"/>
      <c r="BC883" s="145"/>
      <c r="BD883" s="145"/>
      <c r="BE883" s="145"/>
      <c r="BF883" s="145"/>
      <c r="BG883" s="145"/>
      <c r="BH883" s="145"/>
      <c r="BI883" s="145"/>
      <c r="BJ883" s="145"/>
      <c r="BK883" s="145"/>
      <c r="BL883" s="145"/>
      <c r="BM883" s="145"/>
      <c r="BN883" s="145"/>
      <c r="BO883" s="145"/>
      <c r="BP883" s="145"/>
      <c r="BQ883" s="145"/>
      <c r="BR883" s="145"/>
      <c r="BS883" s="145"/>
      <c r="BT883" s="145"/>
      <c r="BU883" s="145"/>
      <c r="BV883" s="145"/>
      <c r="BW883" s="145"/>
      <c r="BX883" s="145"/>
      <c r="BY883" s="145"/>
      <c r="BZ883" s="145"/>
      <c r="CA883" s="145"/>
      <c r="CB883" s="145"/>
      <c r="CC883" s="145"/>
      <c r="CD883" s="145"/>
      <c r="CE883" s="145"/>
      <c r="CF883" s="145"/>
    </row>
    <row r="884" spans="2:84" ht="12.95" customHeight="1">
      <c r="B884" s="145"/>
      <c r="C884" s="145"/>
      <c r="D884" s="145"/>
      <c r="E884" s="146"/>
      <c r="F884" s="146"/>
      <c r="G884" s="145"/>
      <c r="H884" s="145"/>
      <c r="I884" s="145"/>
      <c r="J884" s="145"/>
      <c r="K884" s="145"/>
      <c r="L884" s="145"/>
      <c r="M884" s="145"/>
      <c r="N884" s="145"/>
      <c r="O884" s="145"/>
      <c r="P884" s="145"/>
      <c r="Q884" s="145"/>
      <c r="R884" s="145"/>
      <c r="S884" s="145"/>
      <c r="T884" s="145"/>
      <c r="U884" s="145"/>
      <c r="V884" s="145"/>
      <c r="W884" s="145"/>
      <c r="X884" s="145"/>
      <c r="Y884" s="145"/>
      <c r="Z884" s="145"/>
      <c r="AA884" s="145"/>
      <c r="AB884" s="145"/>
      <c r="AC884" s="145"/>
      <c r="AD884" s="145"/>
      <c r="AE884" s="145"/>
      <c r="AF884" s="145"/>
      <c r="AG884" s="145"/>
      <c r="AH884" s="145"/>
      <c r="AI884" s="145"/>
      <c r="AJ884" s="145"/>
      <c r="AK884" s="145"/>
      <c r="AL884" s="145"/>
      <c r="AM884" s="145"/>
      <c r="AN884" s="145"/>
      <c r="AO884" s="145"/>
      <c r="AP884" s="145"/>
      <c r="AQ884" s="145"/>
      <c r="AR884" s="145"/>
      <c r="AS884" s="145"/>
      <c r="AT884" s="145"/>
      <c r="AU884" s="145"/>
      <c r="AV884" s="145"/>
      <c r="AW884" s="145"/>
      <c r="AX884" s="145"/>
      <c r="AY884" s="145"/>
      <c r="AZ884" s="145"/>
      <c r="BA884" s="145"/>
      <c r="BB884" s="145"/>
      <c r="BC884" s="145"/>
      <c r="BD884" s="145"/>
      <c r="BE884" s="145"/>
      <c r="BF884" s="145"/>
      <c r="BG884" s="145"/>
      <c r="BH884" s="145"/>
      <c r="BI884" s="145"/>
      <c r="BJ884" s="145"/>
      <c r="BK884" s="145"/>
      <c r="BL884" s="145"/>
      <c r="BM884" s="145"/>
      <c r="BN884" s="145"/>
      <c r="BO884" s="145"/>
      <c r="BP884" s="145"/>
      <c r="BQ884" s="145"/>
      <c r="BR884" s="145"/>
      <c r="BS884" s="145"/>
      <c r="BT884" s="145"/>
      <c r="BU884" s="145"/>
      <c r="BV884" s="145"/>
      <c r="BW884" s="145"/>
      <c r="BX884" s="145"/>
      <c r="BY884" s="145"/>
      <c r="BZ884" s="145"/>
      <c r="CA884" s="145"/>
      <c r="CB884" s="145"/>
      <c r="CC884" s="145"/>
      <c r="CD884" s="145"/>
      <c r="CE884" s="145"/>
      <c r="CF884" s="145"/>
    </row>
    <row r="885" spans="2:84" ht="12.95" customHeight="1">
      <c r="B885" s="145"/>
      <c r="C885" s="145"/>
      <c r="D885" s="145"/>
      <c r="E885" s="146"/>
      <c r="F885" s="146"/>
      <c r="G885" s="145"/>
      <c r="H885" s="145"/>
      <c r="I885" s="145"/>
      <c r="J885" s="145"/>
      <c r="K885" s="145"/>
      <c r="L885" s="145"/>
      <c r="M885" s="145"/>
      <c r="N885" s="145"/>
      <c r="O885" s="145"/>
      <c r="P885" s="145"/>
      <c r="Q885" s="145"/>
      <c r="R885" s="145"/>
      <c r="S885" s="145"/>
      <c r="T885" s="145"/>
      <c r="U885" s="145"/>
      <c r="V885" s="145"/>
      <c r="W885" s="145"/>
      <c r="X885" s="145"/>
      <c r="Y885" s="145"/>
      <c r="Z885" s="145"/>
      <c r="AA885" s="145"/>
      <c r="AB885" s="145"/>
      <c r="AC885" s="145"/>
      <c r="AD885" s="145"/>
      <c r="AE885" s="145"/>
      <c r="AF885" s="145"/>
      <c r="AG885" s="145"/>
      <c r="AH885" s="145"/>
      <c r="AI885" s="145"/>
      <c r="AJ885" s="145"/>
      <c r="AK885" s="145"/>
      <c r="AL885" s="145"/>
      <c r="AM885" s="145"/>
      <c r="AN885" s="145"/>
      <c r="AO885" s="145"/>
      <c r="AP885" s="145"/>
      <c r="AQ885" s="145"/>
      <c r="AR885" s="145"/>
      <c r="AS885" s="145"/>
      <c r="AT885" s="145"/>
      <c r="AU885" s="145"/>
      <c r="AV885" s="145"/>
      <c r="AW885" s="145"/>
      <c r="AX885" s="145"/>
      <c r="AY885" s="145"/>
      <c r="AZ885" s="145"/>
      <c r="BA885" s="145"/>
      <c r="BB885" s="145"/>
      <c r="BC885" s="145"/>
      <c r="BD885" s="145"/>
      <c r="BE885" s="145"/>
      <c r="BF885" s="145"/>
      <c r="BG885" s="145"/>
      <c r="BH885" s="145"/>
      <c r="BI885" s="145"/>
      <c r="BJ885" s="145"/>
      <c r="BK885" s="145"/>
      <c r="BL885" s="145"/>
      <c r="BM885" s="145"/>
      <c r="BN885" s="145"/>
      <c r="BO885" s="145"/>
      <c r="BP885" s="145"/>
      <c r="BQ885" s="145"/>
      <c r="BR885" s="145"/>
      <c r="BS885" s="145"/>
      <c r="BT885" s="145"/>
      <c r="BU885" s="145"/>
      <c r="BV885" s="145"/>
      <c r="BW885" s="145"/>
      <c r="BX885" s="145"/>
      <c r="BY885" s="145"/>
      <c r="BZ885" s="145"/>
      <c r="CA885" s="145"/>
      <c r="CB885" s="145"/>
      <c r="CC885" s="145"/>
      <c r="CD885" s="145"/>
      <c r="CE885" s="145"/>
      <c r="CF885" s="145"/>
    </row>
    <row r="886" spans="2:84" ht="12.95" customHeight="1">
      <c r="B886" s="145"/>
      <c r="C886" s="145"/>
      <c r="D886" s="145"/>
      <c r="E886" s="146"/>
      <c r="F886" s="146"/>
      <c r="G886" s="145"/>
      <c r="H886" s="145"/>
      <c r="I886" s="145"/>
      <c r="J886" s="145"/>
      <c r="K886" s="145"/>
      <c r="L886" s="145"/>
      <c r="M886" s="145"/>
      <c r="N886" s="145"/>
      <c r="O886" s="145"/>
      <c r="P886" s="145"/>
      <c r="Q886" s="145"/>
      <c r="R886" s="145"/>
      <c r="S886" s="145"/>
      <c r="T886" s="145"/>
      <c r="U886" s="145"/>
      <c r="V886" s="145"/>
      <c r="W886" s="145"/>
      <c r="X886" s="145"/>
      <c r="Y886" s="145"/>
      <c r="Z886" s="145"/>
      <c r="AA886" s="145"/>
      <c r="AB886" s="145"/>
      <c r="AC886" s="145"/>
      <c r="AD886" s="145"/>
      <c r="AE886" s="145"/>
      <c r="AF886" s="145"/>
      <c r="AG886" s="145"/>
      <c r="AH886" s="145"/>
      <c r="AI886" s="145"/>
      <c r="AJ886" s="145"/>
      <c r="AK886" s="145"/>
      <c r="AL886" s="145"/>
      <c r="AM886" s="145"/>
      <c r="AN886" s="145"/>
      <c r="AO886" s="145"/>
      <c r="AP886" s="145"/>
      <c r="AQ886" s="145"/>
      <c r="AR886" s="145"/>
      <c r="AS886" s="145"/>
      <c r="AT886" s="145"/>
      <c r="AU886" s="145"/>
      <c r="AV886" s="145"/>
      <c r="AW886" s="145"/>
      <c r="AX886" s="145"/>
      <c r="AY886" s="145"/>
      <c r="AZ886" s="145"/>
      <c r="BA886" s="145"/>
      <c r="BB886" s="145"/>
      <c r="BC886" s="145"/>
      <c r="BD886" s="145"/>
      <c r="BE886" s="145"/>
      <c r="BF886" s="145"/>
      <c r="BG886" s="145"/>
      <c r="BH886" s="145"/>
      <c r="BI886" s="145"/>
      <c r="BJ886" s="145"/>
      <c r="BK886" s="145"/>
      <c r="BL886" s="145"/>
      <c r="BM886" s="145"/>
      <c r="BN886" s="145"/>
      <c r="BO886" s="145"/>
      <c r="BP886" s="145"/>
      <c r="BQ886" s="145"/>
      <c r="BR886" s="145"/>
      <c r="BS886" s="145"/>
      <c r="BT886" s="145"/>
      <c r="BU886" s="145"/>
      <c r="BV886" s="145"/>
      <c r="BW886" s="145"/>
      <c r="BX886" s="145"/>
      <c r="BY886" s="145"/>
      <c r="BZ886" s="145"/>
      <c r="CA886" s="145"/>
      <c r="CB886" s="145"/>
      <c r="CC886" s="145"/>
      <c r="CD886" s="145"/>
      <c r="CE886" s="145"/>
      <c r="CF886" s="145"/>
    </row>
    <row r="887" spans="2:84" ht="12.95" customHeight="1">
      <c r="B887" s="145"/>
      <c r="C887" s="145"/>
      <c r="D887" s="145"/>
      <c r="E887" s="146"/>
      <c r="F887" s="146"/>
      <c r="G887" s="145"/>
      <c r="H887" s="145"/>
      <c r="I887" s="145"/>
      <c r="J887" s="145"/>
      <c r="K887" s="145"/>
      <c r="L887" s="145"/>
      <c r="M887" s="145"/>
      <c r="N887" s="145"/>
      <c r="O887" s="145"/>
      <c r="P887" s="145"/>
      <c r="Q887" s="145"/>
      <c r="R887" s="145"/>
      <c r="S887" s="145"/>
      <c r="T887" s="145"/>
      <c r="U887" s="145"/>
      <c r="V887" s="145"/>
      <c r="W887" s="145"/>
      <c r="X887" s="145"/>
      <c r="Y887" s="145"/>
      <c r="Z887" s="145"/>
      <c r="AA887" s="145"/>
      <c r="AB887" s="145"/>
      <c r="AC887" s="145"/>
      <c r="AD887" s="145"/>
      <c r="AE887" s="145"/>
      <c r="AF887" s="145"/>
      <c r="AG887" s="145"/>
      <c r="AH887" s="145"/>
      <c r="AI887" s="145"/>
      <c r="AJ887" s="145"/>
      <c r="AK887" s="145"/>
      <c r="AL887" s="145"/>
      <c r="AM887" s="145"/>
      <c r="AN887" s="145"/>
      <c r="AO887" s="145"/>
      <c r="AP887" s="145"/>
      <c r="AQ887" s="145"/>
      <c r="AR887" s="145"/>
      <c r="AS887" s="145"/>
      <c r="AT887" s="145"/>
      <c r="AU887" s="145"/>
      <c r="AV887" s="145"/>
      <c r="AW887" s="145"/>
      <c r="AX887" s="145"/>
      <c r="AY887" s="145"/>
      <c r="AZ887" s="145"/>
      <c r="BA887" s="145"/>
      <c r="BB887" s="145"/>
      <c r="BC887" s="145"/>
      <c r="BD887" s="145"/>
      <c r="BE887" s="145"/>
      <c r="BF887" s="145"/>
      <c r="BG887" s="145"/>
      <c r="BH887" s="145"/>
      <c r="BI887" s="145"/>
      <c r="BJ887" s="145"/>
      <c r="BK887" s="145"/>
      <c r="BL887" s="145"/>
      <c r="BM887" s="145"/>
      <c r="BN887" s="145"/>
      <c r="BO887" s="145"/>
      <c r="BP887" s="145"/>
      <c r="BQ887" s="145"/>
      <c r="BR887" s="145"/>
      <c r="BS887" s="145"/>
      <c r="BT887" s="145"/>
      <c r="BU887" s="145"/>
      <c r="BV887" s="145"/>
      <c r="BW887" s="145"/>
      <c r="BX887" s="145"/>
      <c r="BY887" s="145"/>
      <c r="BZ887" s="145"/>
      <c r="CA887" s="145"/>
      <c r="CB887" s="145"/>
      <c r="CC887" s="145"/>
      <c r="CD887" s="145"/>
      <c r="CE887" s="145"/>
      <c r="CF887" s="145"/>
    </row>
    <row r="888" spans="2:84" ht="12.95" customHeight="1">
      <c r="B888" s="145"/>
      <c r="C888" s="145"/>
      <c r="D888" s="145"/>
      <c r="E888" s="146"/>
      <c r="F888" s="146"/>
      <c r="G888" s="145"/>
      <c r="H888" s="145"/>
      <c r="I888" s="145"/>
      <c r="J888" s="145"/>
      <c r="K888" s="145"/>
      <c r="L888" s="145"/>
      <c r="M888" s="145"/>
      <c r="N888" s="145"/>
      <c r="O888" s="145"/>
      <c r="P888" s="145"/>
      <c r="Q888" s="145"/>
      <c r="R888" s="145"/>
      <c r="S888" s="145"/>
      <c r="T888" s="145"/>
      <c r="U888" s="145"/>
      <c r="V888" s="145"/>
      <c r="W888" s="145"/>
      <c r="X888" s="145"/>
      <c r="Y888" s="145"/>
      <c r="Z888" s="145"/>
      <c r="AA888" s="145"/>
      <c r="AB888" s="145"/>
      <c r="AC888" s="145"/>
      <c r="AD888" s="145"/>
      <c r="AE888" s="145"/>
      <c r="AF888" s="145"/>
      <c r="AG888" s="145"/>
      <c r="AH888" s="145"/>
      <c r="AI888" s="145"/>
      <c r="AJ888" s="145"/>
      <c r="AK888" s="145"/>
      <c r="AL888" s="145"/>
      <c r="AM888" s="145"/>
      <c r="AN888" s="145"/>
      <c r="AO888" s="145"/>
      <c r="AP888" s="145"/>
      <c r="AQ888" s="145"/>
      <c r="AR888" s="145"/>
      <c r="AS888" s="145"/>
      <c r="AT888" s="145"/>
      <c r="AU888" s="145"/>
      <c r="AV888" s="145"/>
      <c r="AW888" s="145"/>
      <c r="AX888" s="145"/>
      <c r="AY888" s="145"/>
      <c r="AZ888" s="145"/>
      <c r="BA888" s="145"/>
      <c r="BB888" s="145"/>
      <c r="BC888" s="145"/>
      <c r="BD888" s="145"/>
      <c r="BE888" s="145"/>
      <c r="BF888" s="145"/>
      <c r="BG888" s="145"/>
      <c r="BH888" s="145"/>
      <c r="BI888" s="145"/>
      <c r="BJ888" s="145"/>
      <c r="BK888" s="145"/>
      <c r="BL888" s="145"/>
      <c r="BM888" s="145"/>
      <c r="BN888" s="145"/>
      <c r="BO888" s="145"/>
      <c r="BP888" s="145"/>
      <c r="BQ888" s="145"/>
      <c r="BR888" s="145"/>
      <c r="BS888" s="145"/>
      <c r="BT888" s="145"/>
      <c r="BU888" s="145"/>
      <c r="BV888" s="145"/>
      <c r="BW888" s="145"/>
      <c r="BX888" s="145"/>
      <c r="BY888" s="145"/>
      <c r="BZ888" s="145"/>
      <c r="CA888" s="145"/>
      <c r="CB888" s="145"/>
      <c r="CC888" s="145"/>
      <c r="CD888" s="145"/>
      <c r="CE888" s="145"/>
      <c r="CF888" s="145"/>
    </row>
    <row r="889" spans="2:84" ht="12.95" customHeight="1">
      <c r="B889" s="145"/>
      <c r="C889" s="145"/>
      <c r="D889" s="145"/>
      <c r="E889" s="146"/>
      <c r="F889" s="146"/>
      <c r="G889" s="145"/>
      <c r="H889" s="145"/>
      <c r="I889" s="145"/>
      <c r="J889" s="145"/>
      <c r="K889" s="145"/>
      <c r="L889" s="145"/>
      <c r="M889" s="145"/>
      <c r="N889" s="145"/>
      <c r="O889" s="145"/>
      <c r="P889" s="145"/>
      <c r="Q889" s="145"/>
      <c r="R889" s="145"/>
      <c r="S889" s="145"/>
      <c r="T889" s="145"/>
      <c r="U889" s="145"/>
      <c r="V889" s="145"/>
      <c r="W889" s="145"/>
      <c r="X889" s="145"/>
      <c r="Y889" s="145"/>
      <c r="Z889" s="145"/>
      <c r="AA889" s="145"/>
      <c r="AB889" s="145"/>
      <c r="AC889" s="145"/>
      <c r="AD889" s="145"/>
      <c r="AE889" s="145"/>
      <c r="AF889" s="145"/>
      <c r="AG889" s="145"/>
      <c r="AH889" s="145"/>
      <c r="AI889" s="145"/>
      <c r="AJ889" s="145"/>
      <c r="AK889" s="145"/>
      <c r="AL889" s="145"/>
      <c r="AM889" s="145"/>
      <c r="AN889" s="145"/>
      <c r="AO889" s="145"/>
      <c r="AP889" s="145"/>
      <c r="AQ889" s="145"/>
      <c r="AR889" s="145"/>
      <c r="AS889" s="145"/>
      <c r="AT889" s="145"/>
      <c r="AU889" s="145"/>
      <c r="AV889" s="145"/>
      <c r="AW889" s="145"/>
      <c r="AX889" s="145"/>
      <c r="AY889" s="145"/>
      <c r="AZ889" s="145"/>
      <c r="BA889" s="145"/>
      <c r="BB889" s="145"/>
      <c r="BC889" s="145"/>
      <c r="BD889" s="145"/>
      <c r="BE889" s="145"/>
      <c r="BF889" s="145"/>
      <c r="BG889" s="145"/>
      <c r="BH889" s="145"/>
      <c r="BI889" s="145"/>
      <c r="BJ889" s="145"/>
      <c r="BK889" s="145"/>
      <c r="BL889" s="145"/>
      <c r="BM889" s="145"/>
      <c r="BN889" s="145"/>
      <c r="BO889" s="145"/>
      <c r="BP889" s="145"/>
      <c r="BQ889" s="145"/>
      <c r="BR889" s="145"/>
      <c r="BS889" s="145"/>
      <c r="BT889" s="145"/>
      <c r="BU889" s="145"/>
      <c r="BV889" s="145"/>
      <c r="BW889" s="145"/>
      <c r="BX889" s="145"/>
      <c r="BY889" s="145"/>
      <c r="BZ889" s="145"/>
      <c r="CA889" s="145"/>
      <c r="CB889" s="145"/>
      <c r="CC889" s="145"/>
      <c r="CD889" s="145"/>
      <c r="CE889" s="145"/>
      <c r="CF889" s="145"/>
    </row>
    <row r="890" spans="2:84" ht="12.95" customHeight="1">
      <c r="B890" s="145"/>
      <c r="C890" s="145"/>
      <c r="D890" s="145"/>
      <c r="E890" s="146"/>
      <c r="F890" s="146"/>
      <c r="G890" s="145"/>
      <c r="H890" s="145"/>
      <c r="I890" s="145"/>
      <c r="J890" s="145"/>
      <c r="K890" s="145"/>
      <c r="L890" s="145"/>
      <c r="M890" s="145"/>
      <c r="N890" s="145"/>
      <c r="O890" s="145"/>
      <c r="P890" s="145"/>
      <c r="Q890" s="145"/>
      <c r="R890" s="145"/>
      <c r="S890" s="145"/>
      <c r="T890" s="145"/>
      <c r="U890" s="145"/>
      <c r="V890" s="145"/>
      <c r="W890" s="145"/>
      <c r="X890" s="145"/>
      <c r="Y890" s="145"/>
      <c r="Z890" s="145"/>
      <c r="AA890" s="145"/>
      <c r="AB890" s="145"/>
      <c r="AC890" s="145"/>
      <c r="AD890" s="145"/>
      <c r="AE890" s="145"/>
      <c r="AF890" s="145"/>
      <c r="AG890" s="145"/>
      <c r="AH890" s="145"/>
      <c r="AI890" s="145"/>
      <c r="AJ890" s="145"/>
      <c r="AK890" s="145"/>
      <c r="AL890" s="145"/>
      <c r="AM890" s="145"/>
      <c r="AN890" s="145"/>
      <c r="AO890" s="145"/>
      <c r="AP890" s="145"/>
      <c r="AQ890" s="145"/>
      <c r="AR890" s="145"/>
      <c r="AS890" s="145"/>
      <c r="AT890" s="145"/>
      <c r="AU890" s="145"/>
      <c r="AV890" s="145"/>
      <c r="AW890" s="145"/>
      <c r="AX890" s="145"/>
      <c r="AY890" s="145"/>
      <c r="AZ890" s="145"/>
      <c r="BA890" s="145"/>
      <c r="BB890" s="145"/>
      <c r="BC890" s="145"/>
      <c r="BD890" s="145"/>
      <c r="BE890" s="145"/>
      <c r="BF890" s="145"/>
      <c r="BG890" s="145"/>
      <c r="BH890" s="145"/>
      <c r="BI890" s="145"/>
      <c r="BJ890" s="145"/>
      <c r="BK890" s="145"/>
      <c r="BL890" s="145"/>
      <c r="BM890" s="145"/>
      <c r="BN890" s="145"/>
      <c r="BO890" s="145"/>
      <c r="BP890" s="145"/>
      <c r="BQ890" s="145"/>
      <c r="BR890" s="145"/>
      <c r="BS890" s="145"/>
      <c r="BT890" s="145"/>
      <c r="BU890" s="145"/>
      <c r="BV890" s="145"/>
      <c r="BW890" s="145"/>
      <c r="BX890" s="145"/>
      <c r="BY890" s="145"/>
      <c r="BZ890" s="145"/>
      <c r="CA890" s="145"/>
      <c r="CB890" s="145"/>
      <c r="CC890" s="145"/>
      <c r="CD890" s="145"/>
      <c r="CE890" s="145"/>
      <c r="CF890" s="145"/>
    </row>
    <row r="891" spans="2:84" ht="12.95" customHeight="1">
      <c r="B891" s="145"/>
      <c r="C891" s="145"/>
      <c r="D891" s="145"/>
      <c r="E891" s="146"/>
      <c r="F891" s="146"/>
      <c r="G891" s="145"/>
      <c r="H891" s="145"/>
      <c r="I891" s="145"/>
      <c r="J891" s="145"/>
      <c r="K891" s="145"/>
      <c r="L891" s="145"/>
      <c r="M891" s="145"/>
      <c r="N891" s="145"/>
      <c r="O891" s="145"/>
      <c r="P891" s="145"/>
      <c r="Q891" s="145"/>
      <c r="R891" s="145"/>
      <c r="S891" s="145"/>
      <c r="T891" s="145"/>
      <c r="U891" s="145"/>
      <c r="V891" s="145"/>
      <c r="W891" s="145"/>
      <c r="X891" s="145"/>
      <c r="Y891" s="145"/>
      <c r="Z891" s="145"/>
      <c r="AA891" s="145"/>
      <c r="AB891" s="145"/>
      <c r="AC891" s="145"/>
      <c r="AD891" s="145"/>
      <c r="AE891" s="145"/>
      <c r="AF891" s="145"/>
      <c r="AG891" s="145"/>
      <c r="AH891" s="145"/>
      <c r="AI891" s="145"/>
      <c r="AJ891" s="145"/>
      <c r="AK891" s="145"/>
      <c r="AL891" s="145"/>
      <c r="AM891" s="145"/>
      <c r="AN891" s="145"/>
      <c r="AO891" s="145"/>
      <c r="AP891" s="145"/>
      <c r="AQ891" s="145"/>
      <c r="AR891" s="145"/>
      <c r="AS891" s="145"/>
      <c r="AT891" s="145"/>
      <c r="AU891" s="145"/>
      <c r="AV891" s="145"/>
      <c r="AW891" s="145"/>
      <c r="AX891" s="145"/>
      <c r="AY891" s="145"/>
      <c r="AZ891" s="145"/>
      <c r="BA891" s="145"/>
      <c r="BB891" s="145"/>
      <c r="BC891" s="145"/>
      <c r="BD891" s="145"/>
      <c r="BE891" s="145"/>
      <c r="BF891" s="145"/>
      <c r="BG891" s="145"/>
      <c r="BH891" s="145"/>
      <c r="BI891" s="145"/>
      <c r="BJ891" s="145"/>
      <c r="BK891" s="145"/>
      <c r="BL891" s="145"/>
      <c r="BM891" s="145"/>
      <c r="BN891" s="145"/>
      <c r="BO891" s="145"/>
      <c r="BP891" s="145"/>
      <c r="BQ891" s="145"/>
      <c r="BR891" s="145"/>
      <c r="BS891" s="145"/>
      <c r="BT891" s="145"/>
      <c r="BU891" s="145"/>
      <c r="BV891" s="145"/>
      <c r="BW891" s="145"/>
      <c r="BX891" s="145"/>
      <c r="BY891" s="145"/>
      <c r="BZ891" s="145"/>
      <c r="CA891" s="145"/>
      <c r="CB891" s="145"/>
      <c r="CC891" s="145"/>
      <c r="CD891" s="145"/>
      <c r="CE891" s="145"/>
      <c r="CF891" s="145"/>
    </row>
    <row r="892" spans="2:84" ht="12.95" customHeight="1">
      <c r="B892" s="145"/>
      <c r="C892" s="145"/>
      <c r="D892" s="145"/>
      <c r="E892" s="146"/>
      <c r="F892" s="146"/>
      <c r="G892" s="145"/>
      <c r="H892" s="145"/>
      <c r="I892" s="145"/>
      <c r="J892" s="145"/>
      <c r="K892" s="145"/>
      <c r="L892" s="145"/>
      <c r="M892" s="145"/>
      <c r="N892" s="145"/>
      <c r="O892" s="145"/>
      <c r="P892" s="145"/>
      <c r="Q892" s="145"/>
      <c r="R892" s="145"/>
      <c r="S892" s="145"/>
      <c r="T892" s="145"/>
      <c r="U892" s="145"/>
      <c r="V892" s="145"/>
      <c r="W892" s="145"/>
      <c r="X892" s="145"/>
      <c r="Y892" s="145"/>
      <c r="Z892" s="145"/>
      <c r="AA892" s="145"/>
      <c r="AB892" s="145"/>
      <c r="AC892" s="145"/>
      <c r="AD892" s="145"/>
      <c r="AE892" s="145"/>
      <c r="AF892" s="145"/>
      <c r="AG892" s="145"/>
      <c r="AH892" s="145"/>
      <c r="AI892" s="145"/>
      <c r="AJ892" s="145"/>
      <c r="AK892" s="145"/>
      <c r="AL892" s="145"/>
      <c r="AM892" s="145"/>
      <c r="AN892" s="145"/>
      <c r="AO892" s="145"/>
      <c r="AP892" s="145"/>
      <c r="AQ892" s="145"/>
      <c r="AR892" s="145"/>
      <c r="AS892" s="145"/>
      <c r="AT892" s="145"/>
      <c r="AU892" s="145"/>
      <c r="AV892" s="145"/>
      <c r="AW892" s="145"/>
      <c r="AX892" s="145"/>
      <c r="AY892" s="145"/>
      <c r="AZ892" s="145"/>
      <c r="BA892" s="145"/>
      <c r="BB892" s="145"/>
      <c r="BC892" s="145"/>
      <c r="BD892" s="145"/>
      <c r="BE892" s="145"/>
      <c r="BF892" s="145"/>
      <c r="BG892" s="145"/>
      <c r="BH892" s="145"/>
      <c r="BI892" s="145"/>
      <c r="BJ892" s="145"/>
      <c r="BK892" s="145"/>
      <c r="BL892" s="145"/>
      <c r="BM892" s="145"/>
      <c r="BN892" s="145"/>
      <c r="BO892" s="145"/>
      <c r="BP892" s="145"/>
      <c r="BQ892" s="145"/>
      <c r="BR892" s="145"/>
      <c r="BS892" s="145"/>
      <c r="BT892" s="145"/>
      <c r="BU892" s="145"/>
      <c r="BV892" s="145"/>
      <c r="BW892" s="145"/>
      <c r="BX892" s="145"/>
      <c r="BY892" s="145"/>
      <c r="BZ892" s="145"/>
      <c r="CA892" s="145"/>
      <c r="CB892" s="145"/>
      <c r="CC892" s="145"/>
      <c r="CD892" s="145"/>
      <c r="CE892" s="145"/>
      <c r="CF892" s="145"/>
    </row>
    <row r="893" spans="2:84" ht="12.95" customHeight="1">
      <c r="B893" s="145"/>
      <c r="C893" s="145"/>
      <c r="D893" s="145"/>
      <c r="E893" s="146"/>
      <c r="F893" s="146"/>
      <c r="G893" s="145"/>
      <c r="H893" s="145"/>
      <c r="I893" s="145"/>
      <c r="J893" s="145"/>
      <c r="K893" s="145"/>
      <c r="L893" s="145"/>
      <c r="M893" s="145"/>
      <c r="N893" s="145"/>
      <c r="O893" s="145"/>
      <c r="P893" s="145"/>
      <c r="Q893" s="145"/>
      <c r="R893" s="145"/>
      <c r="S893" s="145"/>
      <c r="T893" s="145"/>
      <c r="U893" s="145"/>
      <c r="V893" s="145"/>
      <c r="W893" s="145"/>
      <c r="X893" s="145"/>
      <c r="Y893" s="145"/>
      <c r="Z893" s="145"/>
      <c r="AA893" s="145"/>
      <c r="AB893" s="145"/>
      <c r="AC893" s="145"/>
      <c r="AD893" s="145"/>
      <c r="AE893" s="145"/>
      <c r="AF893" s="145"/>
      <c r="AG893" s="145"/>
      <c r="AH893" s="145"/>
      <c r="AI893" s="145"/>
      <c r="AJ893" s="145"/>
      <c r="AK893" s="145"/>
      <c r="AL893" s="145"/>
      <c r="AM893" s="145"/>
      <c r="AN893" s="145"/>
      <c r="AO893" s="145"/>
      <c r="AP893" s="145"/>
      <c r="AQ893" s="145"/>
      <c r="AR893" s="145"/>
      <c r="AS893" s="145"/>
      <c r="AT893" s="145"/>
      <c r="AU893" s="145"/>
      <c r="AV893" s="145"/>
      <c r="AW893" s="145"/>
      <c r="AX893" s="145"/>
      <c r="AY893" s="145"/>
      <c r="AZ893" s="145"/>
      <c r="BA893" s="145"/>
      <c r="BB893" s="145"/>
      <c r="BC893" s="145"/>
      <c r="BD893" s="145"/>
      <c r="BE893" s="145"/>
      <c r="BF893" s="145"/>
      <c r="BG893" s="145"/>
      <c r="BH893" s="145"/>
      <c r="BI893" s="145"/>
      <c r="BJ893" s="145"/>
      <c r="BK893" s="145"/>
      <c r="BL893" s="145"/>
      <c r="BM893" s="145"/>
      <c r="BN893" s="145"/>
      <c r="BO893" s="145"/>
      <c r="BP893" s="145"/>
      <c r="BQ893" s="145"/>
      <c r="BR893" s="145"/>
      <c r="BS893" s="145"/>
      <c r="BT893" s="145"/>
      <c r="BU893" s="145"/>
      <c r="BV893" s="145"/>
      <c r="BW893" s="145"/>
      <c r="BX893" s="145"/>
      <c r="BY893" s="145"/>
      <c r="BZ893" s="145"/>
      <c r="CA893" s="145"/>
      <c r="CB893" s="145"/>
      <c r="CC893" s="145"/>
      <c r="CD893" s="145"/>
      <c r="CE893" s="145"/>
      <c r="CF893" s="145"/>
    </row>
    <row r="894" spans="2:84" ht="12.95" customHeight="1">
      <c r="B894" s="145"/>
      <c r="C894" s="145"/>
      <c r="D894" s="145"/>
      <c r="E894" s="146"/>
      <c r="F894" s="146"/>
      <c r="G894" s="145"/>
      <c r="H894" s="145"/>
      <c r="I894" s="145"/>
      <c r="J894" s="145"/>
      <c r="K894" s="145"/>
      <c r="L894" s="145"/>
      <c r="M894" s="145"/>
      <c r="N894" s="145"/>
      <c r="O894" s="145"/>
      <c r="P894" s="145"/>
      <c r="Q894" s="145"/>
      <c r="R894" s="145"/>
      <c r="S894" s="145"/>
      <c r="T894" s="145"/>
      <c r="U894" s="145"/>
      <c r="V894" s="145"/>
      <c r="W894" s="145"/>
      <c r="X894" s="145"/>
      <c r="Y894" s="145"/>
      <c r="Z894" s="145"/>
      <c r="AA894" s="145"/>
      <c r="AB894" s="145"/>
      <c r="AC894" s="145"/>
      <c r="AD894" s="145"/>
      <c r="AE894" s="145"/>
      <c r="AF894" s="145"/>
      <c r="AG894" s="145"/>
      <c r="AH894" s="145"/>
      <c r="AI894" s="145"/>
      <c r="AJ894" s="145"/>
      <c r="AK894" s="145"/>
      <c r="AL894" s="145"/>
      <c r="AM894" s="145"/>
      <c r="AN894" s="145"/>
      <c r="AO894" s="145"/>
      <c r="AP894" s="145"/>
      <c r="AQ894" s="145"/>
      <c r="AR894" s="145"/>
      <c r="AS894" s="145"/>
      <c r="AT894" s="145"/>
      <c r="AU894" s="145"/>
      <c r="AV894" s="145"/>
      <c r="AW894" s="145"/>
      <c r="AX894" s="145"/>
      <c r="AY894" s="145"/>
      <c r="AZ894" s="145"/>
      <c r="BA894" s="145"/>
      <c r="BB894" s="145"/>
      <c r="BC894" s="145"/>
      <c r="BD894" s="145"/>
      <c r="BE894" s="145"/>
      <c r="BF894" s="145"/>
      <c r="BG894" s="145"/>
      <c r="BH894" s="145"/>
      <c r="BI894" s="145"/>
      <c r="BJ894" s="145"/>
      <c r="BK894" s="145"/>
      <c r="BL894" s="145"/>
      <c r="BM894" s="145"/>
      <c r="BN894" s="145"/>
      <c r="BO894" s="145"/>
      <c r="BP894" s="145"/>
      <c r="BQ894" s="145"/>
      <c r="BR894" s="145"/>
      <c r="BS894" s="145"/>
      <c r="BT894" s="145"/>
      <c r="BU894" s="145"/>
      <c r="BV894" s="145"/>
      <c r="BW894" s="145"/>
      <c r="BX894" s="145"/>
      <c r="BY894" s="145"/>
      <c r="BZ894" s="145"/>
      <c r="CA894" s="145"/>
      <c r="CB894" s="145"/>
      <c r="CC894" s="145"/>
      <c r="CD894" s="145"/>
      <c r="CE894" s="145"/>
      <c r="CF894" s="145"/>
    </row>
    <row r="895" spans="2:84" ht="12.95" customHeight="1">
      <c r="B895" s="145"/>
      <c r="C895" s="145"/>
      <c r="D895" s="145"/>
      <c r="E895" s="146"/>
      <c r="F895" s="146"/>
      <c r="G895" s="145"/>
      <c r="H895" s="145"/>
      <c r="I895" s="145"/>
      <c r="J895" s="145"/>
      <c r="K895" s="145"/>
      <c r="L895" s="145"/>
      <c r="M895" s="145"/>
      <c r="N895" s="145"/>
      <c r="O895" s="145"/>
      <c r="P895" s="145"/>
      <c r="Q895" s="145"/>
      <c r="R895" s="145"/>
      <c r="S895" s="145"/>
      <c r="T895" s="145"/>
      <c r="U895" s="145"/>
      <c r="V895" s="145"/>
      <c r="W895" s="145"/>
      <c r="X895" s="145"/>
      <c r="Y895" s="145"/>
      <c r="Z895" s="145"/>
      <c r="AA895" s="145"/>
      <c r="AB895" s="145"/>
      <c r="AC895" s="145"/>
      <c r="AD895" s="145"/>
      <c r="AE895" s="145"/>
      <c r="AF895" s="145"/>
      <c r="AG895" s="145"/>
      <c r="AH895" s="145"/>
      <c r="AI895" s="145"/>
      <c r="AJ895" s="145"/>
      <c r="AK895" s="145"/>
      <c r="AL895" s="145"/>
      <c r="AM895" s="145"/>
      <c r="AN895" s="145"/>
      <c r="AO895" s="145"/>
      <c r="AP895" s="145"/>
      <c r="AQ895" s="145"/>
      <c r="AR895" s="145"/>
      <c r="AS895" s="145"/>
      <c r="AT895" s="145"/>
      <c r="AU895" s="145"/>
      <c r="AV895" s="145"/>
      <c r="AW895" s="145"/>
      <c r="AX895" s="145"/>
      <c r="AY895" s="145"/>
      <c r="AZ895" s="145"/>
      <c r="BA895" s="145"/>
      <c r="BB895" s="145"/>
      <c r="BC895" s="145"/>
      <c r="BD895" s="145"/>
      <c r="BE895" s="145"/>
      <c r="BF895" s="145"/>
      <c r="BG895" s="145"/>
      <c r="BH895" s="145"/>
      <c r="BI895" s="145"/>
      <c r="BJ895" s="145"/>
      <c r="BK895" s="145"/>
      <c r="BL895" s="145"/>
      <c r="BM895" s="145"/>
      <c r="BN895" s="145"/>
      <c r="BO895" s="145"/>
      <c r="BP895" s="145"/>
      <c r="BQ895" s="145"/>
      <c r="BR895" s="145"/>
      <c r="BS895" s="145"/>
      <c r="BT895" s="145"/>
      <c r="BU895" s="145"/>
      <c r="BV895" s="145"/>
      <c r="BW895" s="145"/>
      <c r="BX895" s="145"/>
      <c r="BY895" s="145"/>
      <c r="BZ895" s="145"/>
      <c r="CA895" s="145"/>
      <c r="CB895" s="145"/>
      <c r="CC895" s="145"/>
      <c r="CD895" s="145"/>
      <c r="CE895" s="145"/>
      <c r="CF895" s="145"/>
    </row>
    <row r="896" spans="2:84" ht="12.95" customHeight="1">
      <c r="B896" s="145"/>
      <c r="C896" s="145"/>
      <c r="D896" s="145"/>
      <c r="E896" s="146"/>
      <c r="F896" s="146"/>
      <c r="G896" s="145"/>
      <c r="H896" s="145"/>
      <c r="I896" s="145"/>
      <c r="J896" s="145"/>
      <c r="K896" s="145"/>
      <c r="L896" s="145"/>
      <c r="M896" s="145"/>
      <c r="N896" s="145"/>
      <c r="O896" s="145"/>
      <c r="P896" s="145"/>
      <c r="Q896" s="145"/>
      <c r="R896" s="145"/>
      <c r="S896" s="145"/>
      <c r="T896" s="145"/>
      <c r="U896" s="145"/>
      <c r="V896" s="145"/>
      <c r="W896" s="145"/>
      <c r="X896" s="145"/>
      <c r="Y896" s="145"/>
      <c r="Z896" s="145"/>
      <c r="AA896" s="145"/>
      <c r="AB896" s="145"/>
      <c r="AC896" s="145"/>
      <c r="AD896" s="145"/>
      <c r="AE896" s="145"/>
      <c r="AF896" s="145"/>
      <c r="AG896" s="145"/>
      <c r="AH896" s="145"/>
      <c r="AI896" s="145"/>
      <c r="AJ896" s="145"/>
      <c r="AK896" s="145"/>
      <c r="AL896" s="145"/>
      <c r="AM896" s="145"/>
      <c r="AN896" s="145"/>
      <c r="AO896" s="145"/>
      <c r="AP896" s="145"/>
      <c r="AQ896" s="145"/>
      <c r="AR896" s="145"/>
      <c r="AS896" s="145"/>
      <c r="AT896" s="145"/>
      <c r="AU896" s="145"/>
      <c r="AV896" s="145"/>
      <c r="AW896" s="145"/>
      <c r="AX896" s="145"/>
      <c r="AY896" s="145"/>
      <c r="AZ896" s="145"/>
      <c r="BA896" s="145"/>
      <c r="BB896" s="145"/>
      <c r="BC896" s="145"/>
      <c r="BD896" s="145"/>
      <c r="BE896" s="145"/>
      <c r="BF896" s="145"/>
      <c r="BG896" s="145"/>
      <c r="BH896" s="145"/>
      <c r="BI896" s="145"/>
      <c r="BJ896" s="145"/>
      <c r="BK896" s="145"/>
      <c r="BL896" s="145"/>
      <c r="BM896" s="145"/>
      <c r="BN896" s="145"/>
      <c r="BO896" s="145"/>
      <c r="BP896" s="145"/>
      <c r="BQ896" s="145"/>
      <c r="BR896" s="145"/>
      <c r="BS896" s="145"/>
      <c r="BT896" s="145"/>
      <c r="BU896" s="145"/>
      <c r="BV896" s="145"/>
      <c r="BW896" s="145"/>
      <c r="BX896" s="145"/>
      <c r="BY896" s="145"/>
      <c r="BZ896" s="145"/>
      <c r="CA896" s="145"/>
      <c r="CB896" s="145"/>
      <c r="CC896" s="145"/>
      <c r="CD896" s="145"/>
      <c r="CE896" s="145"/>
      <c r="CF896" s="145"/>
    </row>
    <row r="897" spans="2:84" ht="12.95" customHeight="1">
      <c r="B897" s="145"/>
      <c r="C897" s="145"/>
      <c r="D897" s="145"/>
      <c r="E897" s="146"/>
      <c r="F897" s="146"/>
      <c r="G897" s="145"/>
      <c r="H897" s="145"/>
      <c r="I897" s="145"/>
      <c r="J897" s="145"/>
      <c r="K897" s="145"/>
      <c r="L897" s="145"/>
      <c r="M897" s="145"/>
      <c r="N897" s="145"/>
      <c r="O897" s="145"/>
      <c r="P897" s="145"/>
      <c r="Q897" s="145"/>
      <c r="R897" s="145"/>
      <c r="S897" s="145"/>
      <c r="T897" s="145"/>
      <c r="U897" s="145"/>
      <c r="V897" s="145"/>
      <c r="W897" s="145"/>
      <c r="X897" s="145"/>
      <c r="Y897" s="145"/>
      <c r="Z897" s="145"/>
      <c r="AA897" s="145"/>
      <c r="AB897" s="145"/>
      <c r="AC897" s="145"/>
      <c r="AD897" s="145"/>
      <c r="AE897" s="145"/>
      <c r="AF897" s="145"/>
      <c r="AG897" s="145"/>
      <c r="AH897" s="145"/>
      <c r="AI897" s="145"/>
      <c r="AJ897" s="145"/>
      <c r="AK897" s="145"/>
      <c r="AL897" s="145"/>
      <c r="AM897" s="145"/>
      <c r="AN897" s="145"/>
      <c r="AO897" s="145"/>
      <c r="AP897" s="145"/>
      <c r="AQ897" s="145"/>
      <c r="AR897" s="145"/>
      <c r="AS897" s="145"/>
      <c r="AT897" s="145"/>
      <c r="AU897" s="145"/>
      <c r="AV897" s="145"/>
      <c r="AW897" s="145"/>
      <c r="AX897" s="145"/>
      <c r="AY897" s="145"/>
      <c r="AZ897" s="145"/>
      <c r="BA897" s="145"/>
      <c r="BB897" s="145"/>
      <c r="BC897" s="145"/>
      <c r="BD897" s="145"/>
      <c r="BE897" s="145"/>
      <c r="BF897" s="145"/>
      <c r="BG897" s="145"/>
      <c r="BH897" s="145"/>
      <c r="BI897" s="145"/>
      <c r="BJ897" s="145"/>
      <c r="BK897" s="145"/>
      <c r="BL897" s="145"/>
      <c r="BM897" s="145"/>
      <c r="BN897" s="145"/>
      <c r="BO897" s="145"/>
      <c r="BP897" s="145"/>
      <c r="BQ897" s="145"/>
      <c r="BR897" s="145"/>
      <c r="BS897" s="145"/>
      <c r="BT897" s="145"/>
      <c r="BU897" s="145"/>
      <c r="BV897" s="145"/>
      <c r="BW897" s="145"/>
      <c r="BX897" s="145"/>
      <c r="BY897" s="145"/>
      <c r="BZ897" s="145"/>
      <c r="CA897" s="145"/>
      <c r="CB897" s="145"/>
      <c r="CC897" s="145"/>
      <c r="CD897" s="145"/>
      <c r="CE897" s="145"/>
      <c r="CF897" s="145"/>
    </row>
    <row r="898" spans="2:84" ht="12.95" customHeight="1">
      <c r="B898" s="145"/>
      <c r="C898" s="145"/>
      <c r="D898" s="145"/>
      <c r="E898" s="146"/>
      <c r="F898" s="146"/>
      <c r="G898" s="145"/>
      <c r="H898" s="145"/>
      <c r="I898" s="145"/>
      <c r="J898" s="145"/>
      <c r="K898" s="145"/>
      <c r="L898" s="145"/>
      <c r="M898" s="145"/>
      <c r="N898" s="145"/>
      <c r="O898" s="145"/>
      <c r="P898" s="145"/>
      <c r="Q898" s="145"/>
      <c r="R898" s="145"/>
      <c r="S898" s="145"/>
      <c r="T898" s="145"/>
      <c r="U898" s="145"/>
      <c r="V898" s="145"/>
      <c r="W898" s="145"/>
      <c r="X898" s="145"/>
      <c r="Y898" s="145"/>
      <c r="Z898" s="145"/>
      <c r="AA898" s="145"/>
      <c r="AB898" s="145"/>
      <c r="AC898" s="145"/>
      <c r="AD898" s="145"/>
      <c r="AE898" s="145"/>
      <c r="AF898" s="145"/>
      <c r="AG898" s="145"/>
      <c r="AH898" s="145"/>
      <c r="AI898" s="145"/>
      <c r="AJ898" s="145"/>
      <c r="AK898" s="145"/>
      <c r="AL898" s="145"/>
      <c r="AM898" s="145"/>
      <c r="AN898" s="145"/>
      <c r="AO898" s="145"/>
      <c r="AP898" s="145"/>
      <c r="AQ898" s="145"/>
      <c r="AR898" s="145"/>
      <c r="AS898" s="145"/>
      <c r="AT898" s="145"/>
      <c r="AU898" s="145"/>
      <c r="AV898" s="145"/>
      <c r="AW898" s="145"/>
      <c r="AX898" s="145"/>
      <c r="AY898" s="145"/>
      <c r="AZ898" s="145"/>
      <c r="BA898" s="145"/>
      <c r="BB898" s="145"/>
      <c r="BC898" s="145"/>
      <c r="BD898" s="145"/>
      <c r="BE898" s="145"/>
      <c r="BF898" s="145"/>
      <c r="BG898" s="145"/>
      <c r="BH898" s="145"/>
      <c r="BI898" s="145"/>
      <c r="BJ898" s="145"/>
      <c r="BK898" s="145"/>
      <c r="BL898" s="145"/>
      <c r="BM898" s="145"/>
      <c r="BN898" s="145"/>
      <c r="BO898" s="145"/>
      <c r="BP898" s="145"/>
      <c r="BQ898" s="145"/>
      <c r="BR898" s="145"/>
      <c r="BS898" s="145"/>
      <c r="BT898" s="145"/>
      <c r="BU898" s="145"/>
      <c r="BV898" s="145"/>
      <c r="BW898" s="145"/>
      <c r="BX898" s="145"/>
      <c r="BY898" s="145"/>
      <c r="BZ898" s="145"/>
      <c r="CA898" s="145"/>
      <c r="CB898" s="145"/>
      <c r="CC898" s="145"/>
      <c r="CD898" s="145"/>
      <c r="CE898" s="145"/>
      <c r="CF898" s="145"/>
    </row>
    <row r="899" spans="2:84" ht="12.95" customHeight="1">
      <c r="B899" s="145"/>
      <c r="C899" s="145"/>
      <c r="D899" s="145"/>
      <c r="E899" s="146"/>
      <c r="F899" s="146"/>
      <c r="G899" s="145"/>
      <c r="H899" s="145"/>
      <c r="I899" s="145"/>
      <c r="J899" s="145"/>
      <c r="K899" s="145"/>
      <c r="L899" s="145"/>
      <c r="M899" s="145"/>
      <c r="N899" s="145"/>
      <c r="O899" s="145"/>
      <c r="P899" s="145"/>
      <c r="Q899" s="145"/>
      <c r="R899" s="145"/>
      <c r="S899" s="145"/>
      <c r="T899" s="145"/>
      <c r="U899" s="145"/>
      <c r="V899" s="145"/>
      <c r="W899" s="145"/>
      <c r="X899" s="145"/>
      <c r="Y899" s="145"/>
      <c r="Z899" s="145"/>
      <c r="AA899" s="145"/>
      <c r="AB899" s="145"/>
      <c r="AC899" s="145"/>
      <c r="AD899" s="145"/>
      <c r="AE899" s="145"/>
      <c r="AF899" s="145"/>
      <c r="AG899" s="145"/>
      <c r="AH899" s="145"/>
      <c r="AI899" s="145"/>
      <c r="AJ899" s="145"/>
      <c r="AK899" s="145"/>
      <c r="AL899" s="145"/>
      <c r="AM899" s="145"/>
      <c r="AN899" s="145"/>
      <c r="AO899" s="145"/>
      <c r="AP899" s="145"/>
      <c r="AQ899" s="145"/>
      <c r="AR899" s="145"/>
      <c r="AS899" s="145"/>
      <c r="AT899" s="145"/>
      <c r="AU899" s="145"/>
      <c r="AV899" s="145"/>
      <c r="AW899" s="145"/>
      <c r="AX899" s="145"/>
      <c r="AY899" s="145"/>
      <c r="AZ899" s="145"/>
      <c r="BA899" s="145"/>
      <c r="BB899" s="145"/>
      <c r="BC899" s="145"/>
      <c r="BD899" s="145"/>
      <c r="BE899" s="145"/>
      <c r="BF899" s="145"/>
      <c r="BG899" s="145"/>
      <c r="BH899" s="145"/>
      <c r="BI899" s="145"/>
      <c r="BJ899" s="145"/>
      <c r="BK899" s="145"/>
      <c r="BL899" s="145"/>
      <c r="BM899" s="145"/>
      <c r="BN899" s="145"/>
      <c r="BO899" s="145"/>
      <c r="BP899" s="145"/>
      <c r="BQ899" s="145"/>
      <c r="BR899" s="145"/>
      <c r="BS899" s="145"/>
      <c r="BT899" s="145"/>
      <c r="BU899" s="145"/>
      <c r="BV899" s="145"/>
      <c r="BW899" s="145"/>
      <c r="BX899" s="145"/>
      <c r="BY899" s="145"/>
      <c r="BZ899" s="145"/>
      <c r="CA899" s="145"/>
      <c r="CB899" s="145"/>
      <c r="CC899" s="145"/>
      <c r="CD899" s="145"/>
      <c r="CE899" s="145"/>
      <c r="CF899" s="145"/>
    </row>
    <row r="900" spans="2:84" ht="12.95" customHeight="1">
      <c r="B900" s="145"/>
      <c r="C900" s="145"/>
      <c r="D900" s="145"/>
      <c r="E900" s="146"/>
      <c r="F900" s="146"/>
      <c r="G900" s="145"/>
      <c r="H900" s="145"/>
      <c r="I900" s="145"/>
      <c r="J900" s="145"/>
      <c r="K900" s="145"/>
      <c r="L900" s="145"/>
      <c r="M900" s="145"/>
      <c r="N900" s="145"/>
      <c r="O900" s="145"/>
      <c r="P900" s="145"/>
      <c r="Q900" s="145"/>
      <c r="R900" s="145"/>
      <c r="S900" s="145"/>
      <c r="T900" s="145"/>
      <c r="U900" s="145"/>
      <c r="V900" s="145"/>
      <c r="W900" s="145"/>
      <c r="X900" s="145"/>
      <c r="Y900" s="145"/>
      <c r="Z900" s="145"/>
      <c r="AA900" s="145"/>
      <c r="AB900" s="145"/>
      <c r="AC900" s="145"/>
      <c r="AD900" s="145"/>
      <c r="AE900" s="145"/>
      <c r="AF900" s="145"/>
      <c r="AG900" s="145"/>
      <c r="AH900" s="145"/>
      <c r="AI900" s="145"/>
      <c r="AJ900" s="145"/>
      <c r="AK900" s="145"/>
      <c r="AL900" s="145"/>
      <c r="AM900" s="145"/>
      <c r="AN900" s="145"/>
      <c r="AO900" s="145"/>
      <c r="AP900" s="145"/>
      <c r="AQ900" s="145"/>
      <c r="AR900" s="145"/>
      <c r="AS900" s="145"/>
      <c r="AT900" s="145"/>
      <c r="AU900" s="145"/>
      <c r="AV900" s="145"/>
      <c r="AW900" s="145"/>
      <c r="AX900" s="145"/>
      <c r="AY900" s="145"/>
      <c r="AZ900" s="145"/>
      <c r="BA900" s="145"/>
      <c r="BB900" s="145"/>
      <c r="BC900" s="145"/>
      <c r="BD900" s="145"/>
      <c r="BE900" s="145"/>
      <c r="BF900" s="145"/>
      <c r="BG900" s="145"/>
      <c r="BH900" s="145"/>
      <c r="BI900" s="145"/>
      <c r="BJ900" s="145"/>
      <c r="BK900" s="145"/>
      <c r="BL900" s="145"/>
      <c r="BM900" s="145"/>
      <c r="BN900" s="145"/>
      <c r="BO900" s="145"/>
      <c r="BP900" s="145"/>
      <c r="BQ900" s="145"/>
      <c r="BR900" s="145"/>
      <c r="BS900" s="145"/>
      <c r="BT900" s="145"/>
      <c r="BU900" s="145"/>
      <c r="BV900" s="145"/>
      <c r="BW900" s="145"/>
      <c r="BX900" s="145"/>
      <c r="BY900" s="145"/>
      <c r="BZ900" s="145"/>
      <c r="CA900" s="145"/>
      <c r="CB900" s="145"/>
      <c r="CC900" s="145"/>
      <c r="CD900" s="145"/>
      <c r="CE900" s="145"/>
      <c r="CF900" s="145"/>
    </row>
    <row r="901" spans="2:84" ht="12.95" customHeight="1">
      <c r="B901" s="145"/>
      <c r="C901" s="145"/>
      <c r="D901" s="145"/>
      <c r="E901" s="146"/>
      <c r="F901" s="146"/>
      <c r="G901" s="145"/>
      <c r="H901" s="145"/>
      <c r="I901" s="145"/>
      <c r="J901" s="145"/>
      <c r="K901" s="145"/>
      <c r="L901" s="145"/>
      <c r="M901" s="145"/>
      <c r="N901" s="145"/>
      <c r="O901" s="145"/>
      <c r="P901" s="145"/>
      <c r="Q901" s="145"/>
      <c r="R901" s="145"/>
      <c r="S901" s="145"/>
      <c r="T901" s="145"/>
      <c r="U901" s="145"/>
      <c r="V901" s="145"/>
      <c r="W901" s="145"/>
      <c r="X901" s="145"/>
      <c r="Y901" s="145"/>
      <c r="Z901" s="145"/>
      <c r="AA901" s="145"/>
      <c r="AB901" s="145"/>
      <c r="AC901" s="145"/>
      <c r="AD901" s="145"/>
      <c r="AE901" s="145"/>
      <c r="AF901" s="145"/>
      <c r="AG901" s="145"/>
      <c r="AH901" s="145"/>
      <c r="AI901" s="145"/>
      <c r="AJ901" s="145"/>
      <c r="AK901" s="145"/>
      <c r="AL901" s="145"/>
      <c r="AM901" s="145"/>
      <c r="AN901" s="145"/>
      <c r="AO901" s="145"/>
      <c r="AP901" s="145"/>
      <c r="AQ901" s="145"/>
      <c r="AR901" s="145"/>
      <c r="AS901" s="145"/>
      <c r="AT901" s="145"/>
      <c r="AU901" s="145"/>
      <c r="AV901" s="145"/>
      <c r="AW901" s="145"/>
      <c r="AX901" s="145"/>
      <c r="AY901" s="145"/>
      <c r="AZ901" s="145"/>
      <c r="BA901" s="145"/>
      <c r="BB901" s="145"/>
      <c r="BC901" s="145"/>
      <c r="BD901" s="145"/>
      <c r="BE901" s="145"/>
      <c r="BF901" s="145"/>
      <c r="BG901" s="145"/>
      <c r="BH901" s="145"/>
      <c r="BI901" s="145"/>
      <c r="BJ901" s="145"/>
      <c r="BK901" s="145"/>
      <c r="BL901" s="145"/>
      <c r="BM901" s="145"/>
      <c r="BN901" s="145"/>
      <c r="BO901" s="145"/>
      <c r="BP901" s="145"/>
      <c r="BQ901" s="145"/>
      <c r="BR901" s="145"/>
      <c r="BS901" s="145"/>
      <c r="BT901" s="145"/>
      <c r="BU901" s="145"/>
      <c r="BV901" s="145"/>
      <c r="BW901" s="145"/>
      <c r="BX901" s="145"/>
      <c r="BY901" s="145"/>
      <c r="BZ901" s="145"/>
      <c r="CA901" s="145"/>
      <c r="CB901" s="145"/>
      <c r="CC901" s="145"/>
      <c r="CD901" s="145"/>
      <c r="CE901" s="145"/>
      <c r="CF901" s="145"/>
    </row>
    <row r="902" spans="2:84" ht="12.95" customHeight="1">
      <c r="B902" s="145"/>
      <c r="C902" s="145"/>
      <c r="D902" s="145"/>
      <c r="E902" s="146"/>
      <c r="F902" s="146"/>
      <c r="G902" s="145"/>
      <c r="H902" s="145"/>
      <c r="I902" s="145"/>
      <c r="J902" s="145"/>
      <c r="K902" s="145"/>
      <c r="L902" s="145"/>
      <c r="M902" s="145"/>
      <c r="N902" s="145"/>
      <c r="O902" s="145"/>
      <c r="P902" s="145"/>
      <c r="Q902" s="145"/>
      <c r="R902" s="145"/>
      <c r="S902" s="145"/>
      <c r="T902" s="145"/>
      <c r="U902" s="145"/>
      <c r="V902" s="145"/>
      <c r="W902" s="145"/>
      <c r="X902" s="145"/>
      <c r="Y902" s="145"/>
      <c r="Z902" s="145"/>
      <c r="AA902" s="145"/>
      <c r="AB902" s="145"/>
      <c r="AC902" s="145"/>
      <c r="AD902" s="145"/>
      <c r="AE902" s="145"/>
      <c r="AF902" s="145"/>
      <c r="AG902" s="145"/>
      <c r="AH902" s="145"/>
      <c r="AI902" s="145"/>
      <c r="AJ902" s="145"/>
      <c r="AK902" s="145"/>
      <c r="AL902" s="145"/>
      <c r="AM902" s="145"/>
      <c r="AN902" s="145"/>
      <c r="AO902" s="145"/>
      <c r="AP902" s="145"/>
      <c r="AQ902" s="145"/>
      <c r="AR902" s="145"/>
      <c r="AS902" s="145"/>
      <c r="AT902" s="145"/>
      <c r="AU902" s="145"/>
      <c r="AV902" s="145"/>
      <c r="AW902" s="145"/>
      <c r="AX902" s="145"/>
      <c r="AY902" s="145"/>
      <c r="AZ902" s="145"/>
      <c r="BA902" s="145"/>
      <c r="BB902" s="145"/>
      <c r="BC902" s="145"/>
      <c r="BD902" s="145"/>
      <c r="BE902" s="145"/>
      <c r="BF902" s="145"/>
      <c r="BG902" s="145"/>
      <c r="BH902" s="145"/>
      <c r="BI902" s="145"/>
      <c r="BJ902" s="145"/>
      <c r="BK902" s="145"/>
      <c r="BL902" s="145"/>
      <c r="BM902" s="145"/>
      <c r="BN902" s="145"/>
      <c r="BO902" s="145"/>
      <c r="BP902" s="145"/>
      <c r="BQ902" s="145"/>
      <c r="BR902" s="145"/>
      <c r="BS902" s="145"/>
      <c r="BT902" s="145"/>
      <c r="BU902" s="145"/>
      <c r="BV902" s="145"/>
      <c r="BW902" s="145"/>
      <c r="BX902" s="145"/>
      <c r="BY902" s="145"/>
      <c r="BZ902" s="145"/>
      <c r="CA902" s="145"/>
      <c r="CB902" s="145"/>
      <c r="CC902" s="145"/>
      <c r="CD902" s="145"/>
      <c r="CE902" s="145"/>
      <c r="CF902" s="145"/>
    </row>
    <row r="903" spans="2:84" ht="12.95" customHeight="1">
      <c r="B903" s="145"/>
      <c r="C903" s="145"/>
      <c r="D903" s="145"/>
      <c r="E903" s="146"/>
      <c r="F903" s="146"/>
      <c r="G903" s="145"/>
      <c r="H903" s="145"/>
      <c r="I903" s="145"/>
      <c r="J903" s="145"/>
      <c r="K903" s="145"/>
      <c r="L903" s="145"/>
      <c r="M903" s="145"/>
      <c r="N903" s="145"/>
      <c r="O903" s="145"/>
      <c r="P903" s="145"/>
      <c r="Q903" s="145"/>
      <c r="R903" s="145"/>
      <c r="S903" s="145"/>
      <c r="T903" s="145"/>
      <c r="U903" s="145"/>
      <c r="V903" s="145"/>
      <c r="W903" s="145"/>
      <c r="X903" s="145"/>
      <c r="Y903" s="145"/>
      <c r="Z903" s="145"/>
      <c r="AA903" s="145"/>
      <c r="AB903" s="145"/>
      <c r="AC903" s="145"/>
      <c r="AD903" s="145"/>
      <c r="AE903" s="145"/>
      <c r="AF903" s="145"/>
      <c r="AG903" s="145"/>
      <c r="AH903" s="145"/>
      <c r="AI903" s="145"/>
      <c r="AJ903" s="145"/>
      <c r="AK903" s="145"/>
      <c r="AL903" s="145"/>
      <c r="AM903" s="145"/>
      <c r="AN903" s="145"/>
      <c r="AO903" s="145"/>
      <c r="AP903" s="145"/>
      <c r="AQ903" s="145"/>
      <c r="AR903" s="145"/>
      <c r="AS903" s="145"/>
      <c r="AT903" s="145"/>
      <c r="AU903" s="145"/>
      <c r="AV903" s="145"/>
      <c r="AW903" s="145"/>
      <c r="AX903" s="145"/>
      <c r="AY903" s="145"/>
      <c r="AZ903" s="145"/>
      <c r="BA903" s="145"/>
      <c r="BB903" s="145"/>
      <c r="BC903" s="145"/>
      <c r="BD903" s="145"/>
      <c r="BE903" s="145"/>
      <c r="BF903" s="145"/>
      <c r="BG903" s="145"/>
      <c r="BH903" s="145"/>
      <c r="BI903" s="145"/>
      <c r="BJ903" s="145"/>
      <c r="BK903" s="145"/>
      <c r="BL903" s="145"/>
      <c r="BM903" s="145"/>
      <c r="BN903" s="145"/>
      <c r="BO903" s="145"/>
      <c r="BP903" s="145"/>
      <c r="BQ903" s="145"/>
      <c r="BR903" s="145"/>
      <c r="BS903" s="145"/>
      <c r="BT903" s="145"/>
      <c r="BU903" s="145"/>
      <c r="BV903" s="145"/>
      <c r="BW903" s="145"/>
      <c r="BX903" s="145"/>
      <c r="BY903" s="145"/>
      <c r="BZ903" s="145"/>
      <c r="CA903" s="145"/>
      <c r="CB903" s="145"/>
      <c r="CC903" s="145"/>
      <c r="CD903" s="145"/>
      <c r="CE903" s="145"/>
      <c r="CF903" s="145"/>
    </row>
    <row r="904" spans="2:84" ht="12.95" customHeight="1">
      <c r="B904" s="145"/>
      <c r="C904" s="145"/>
      <c r="D904" s="145"/>
      <c r="E904" s="146"/>
      <c r="F904" s="146"/>
      <c r="G904" s="145"/>
      <c r="H904" s="145"/>
      <c r="I904" s="145"/>
      <c r="J904" s="145"/>
      <c r="K904" s="145"/>
      <c r="L904" s="145"/>
      <c r="M904" s="145"/>
      <c r="N904" s="145"/>
      <c r="O904" s="145"/>
      <c r="P904" s="145"/>
      <c r="Q904" s="145"/>
      <c r="R904" s="145"/>
      <c r="S904" s="145"/>
      <c r="T904" s="145"/>
      <c r="U904" s="145"/>
      <c r="V904" s="145"/>
      <c r="W904" s="145"/>
      <c r="X904" s="145"/>
      <c r="Y904" s="145"/>
      <c r="Z904" s="145"/>
      <c r="AA904" s="145"/>
      <c r="AB904" s="145"/>
      <c r="AC904" s="145"/>
      <c r="AD904" s="145"/>
      <c r="AE904" s="145"/>
      <c r="AF904" s="145"/>
      <c r="AG904" s="145"/>
      <c r="AH904" s="145"/>
      <c r="AI904" s="145"/>
      <c r="AJ904" s="145"/>
      <c r="AK904" s="145"/>
      <c r="AL904" s="145"/>
      <c r="AM904" s="145"/>
      <c r="AN904" s="145"/>
      <c r="AO904" s="145"/>
      <c r="AP904" s="145"/>
      <c r="AQ904" s="145"/>
      <c r="AR904" s="145"/>
      <c r="AS904" s="145"/>
      <c r="AT904" s="145"/>
      <c r="AU904" s="145"/>
      <c r="AV904" s="145"/>
      <c r="AW904" s="145"/>
      <c r="AX904" s="145"/>
      <c r="AY904" s="145"/>
      <c r="AZ904" s="145"/>
      <c r="BA904" s="145"/>
      <c r="BB904" s="145"/>
      <c r="BC904" s="145"/>
      <c r="BD904" s="145"/>
      <c r="BE904" s="145"/>
      <c r="BF904" s="145"/>
      <c r="BG904" s="145"/>
      <c r="BH904" s="145"/>
      <c r="BI904" s="145"/>
      <c r="BJ904" s="145"/>
      <c r="BK904" s="145"/>
      <c r="BL904" s="145"/>
      <c r="BM904" s="145"/>
      <c r="BN904" s="145"/>
      <c r="BO904" s="145"/>
      <c r="BP904" s="145"/>
      <c r="BQ904" s="145"/>
      <c r="BR904" s="145"/>
      <c r="BS904" s="145"/>
      <c r="BT904" s="145"/>
      <c r="BU904" s="145"/>
      <c r="BV904" s="145"/>
      <c r="BW904" s="145"/>
      <c r="BX904" s="145"/>
      <c r="BY904" s="145"/>
      <c r="BZ904" s="145"/>
      <c r="CA904" s="145"/>
      <c r="CB904" s="145"/>
      <c r="CC904" s="145"/>
      <c r="CD904" s="145"/>
      <c r="CE904" s="145"/>
      <c r="CF904" s="145"/>
    </row>
    <row r="905" spans="2:84" ht="12.95" customHeight="1">
      <c r="B905" s="145"/>
      <c r="C905" s="145"/>
      <c r="D905" s="145"/>
      <c r="E905" s="146"/>
      <c r="F905" s="146"/>
      <c r="G905" s="145"/>
      <c r="H905" s="145"/>
      <c r="I905" s="145"/>
      <c r="J905" s="145"/>
      <c r="K905" s="145"/>
      <c r="L905" s="145"/>
      <c r="M905" s="145"/>
      <c r="N905" s="145"/>
      <c r="O905" s="145"/>
      <c r="P905" s="145"/>
      <c r="Q905" s="145"/>
      <c r="R905" s="145"/>
      <c r="S905" s="145"/>
      <c r="T905" s="145"/>
      <c r="U905" s="145"/>
      <c r="V905" s="145"/>
      <c r="W905" s="145"/>
      <c r="X905" s="145"/>
      <c r="Y905" s="145"/>
      <c r="Z905" s="145"/>
      <c r="AA905" s="145"/>
      <c r="AB905" s="145"/>
      <c r="AC905" s="145"/>
      <c r="AD905" s="145"/>
      <c r="AE905" s="145"/>
      <c r="AF905" s="145"/>
      <c r="AG905" s="145"/>
      <c r="AH905" s="145"/>
      <c r="AI905" s="145"/>
      <c r="AJ905" s="145"/>
      <c r="AK905" s="145"/>
      <c r="AL905" s="145"/>
      <c r="AM905" s="145"/>
      <c r="AN905" s="145"/>
      <c r="AO905" s="145"/>
      <c r="AP905" s="145"/>
      <c r="AQ905" s="145"/>
      <c r="AR905" s="145"/>
      <c r="AS905" s="145"/>
      <c r="AT905" s="145"/>
      <c r="AU905" s="145"/>
      <c r="AV905" s="145"/>
      <c r="AW905" s="145"/>
      <c r="AX905" s="145"/>
      <c r="AY905" s="145"/>
      <c r="AZ905" s="145"/>
      <c r="BA905" s="145"/>
      <c r="BB905" s="145"/>
      <c r="BC905" s="145"/>
      <c r="BD905" s="145"/>
      <c r="BE905" s="145"/>
      <c r="BF905" s="145"/>
      <c r="BG905" s="145"/>
      <c r="BH905" s="145"/>
      <c r="BI905" s="145"/>
      <c r="BJ905" s="145"/>
      <c r="BK905" s="145"/>
      <c r="BL905" s="145"/>
      <c r="BM905" s="145"/>
      <c r="BN905" s="145"/>
      <c r="BO905" s="145"/>
      <c r="BP905" s="145"/>
      <c r="BQ905" s="145"/>
      <c r="BR905" s="145"/>
      <c r="BS905" s="145"/>
      <c r="BT905" s="145"/>
      <c r="BU905" s="145"/>
      <c r="BV905" s="145"/>
      <c r="BW905" s="145"/>
      <c r="BX905" s="145"/>
      <c r="BY905" s="145"/>
      <c r="BZ905" s="145"/>
      <c r="CA905" s="145"/>
      <c r="CB905" s="145"/>
      <c r="CC905" s="145"/>
      <c r="CD905" s="145"/>
      <c r="CE905" s="145"/>
      <c r="CF905" s="145"/>
    </row>
    <row r="906" spans="2:84" ht="12.95" customHeight="1">
      <c r="B906" s="145"/>
      <c r="C906" s="145"/>
      <c r="D906" s="145"/>
      <c r="E906" s="146"/>
      <c r="F906" s="146"/>
      <c r="G906" s="145"/>
      <c r="H906" s="145"/>
      <c r="I906" s="145"/>
      <c r="J906" s="145"/>
      <c r="K906" s="145"/>
      <c r="L906" s="145"/>
      <c r="M906" s="145"/>
      <c r="N906" s="145"/>
      <c r="O906" s="145"/>
      <c r="P906" s="145"/>
      <c r="Q906" s="145"/>
      <c r="R906" s="145"/>
      <c r="S906" s="145"/>
      <c r="T906" s="145"/>
      <c r="U906" s="145"/>
      <c r="V906" s="145"/>
      <c r="W906" s="145"/>
      <c r="X906" s="145"/>
      <c r="Y906" s="145"/>
      <c r="Z906" s="145"/>
      <c r="AA906" s="145"/>
      <c r="AB906" s="145"/>
      <c r="AC906" s="145"/>
      <c r="AD906" s="145"/>
      <c r="AE906" s="145"/>
      <c r="AF906" s="145"/>
      <c r="AG906" s="145"/>
      <c r="AH906" s="145"/>
      <c r="AI906" s="145"/>
      <c r="AJ906" s="145"/>
      <c r="AK906" s="145"/>
      <c r="AL906" s="145"/>
      <c r="AM906" s="145"/>
      <c r="AN906" s="145"/>
      <c r="AO906" s="145"/>
      <c r="AP906" s="145"/>
      <c r="AQ906" s="145"/>
      <c r="AR906" s="145"/>
      <c r="AS906" s="145"/>
      <c r="AT906" s="145"/>
      <c r="AU906" s="145"/>
      <c r="AV906" s="145"/>
      <c r="AW906" s="145"/>
      <c r="AX906" s="145"/>
      <c r="AY906" s="145"/>
      <c r="AZ906" s="145"/>
      <c r="BA906" s="145"/>
      <c r="BB906" s="145"/>
      <c r="BC906" s="145"/>
      <c r="BD906" s="145"/>
      <c r="BE906" s="145"/>
      <c r="BF906" s="145"/>
      <c r="BG906" s="145"/>
      <c r="BH906" s="145"/>
      <c r="BI906" s="145"/>
      <c r="BJ906" s="145"/>
      <c r="BK906" s="145"/>
      <c r="BL906" s="145"/>
      <c r="BM906" s="145"/>
      <c r="BN906" s="145"/>
      <c r="BO906" s="145"/>
      <c r="BP906" s="145"/>
      <c r="BQ906" s="145"/>
      <c r="BR906" s="145"/>
      <c r="BS906" s="145"/>
      <c r="BT906" s="145"/>
      <c r="BU906" s="145"/>
      <c r="BV906" s="145"/>
      <c r="BW906" s="145"/>
      <c r="BX906" s="145"/>
      <c r="BY906" s="145"/>
      <c r="BZ906" s="145"/>
      <c r="CA906" s="145"/>
      <c r="CB906" s="145"/>
      <c r="CC906" s="145"/>
      <c r="CD906" s="145"/>
      <c r="CE906" s="145"/>
      <c r="CF906" s="145"/>
    </row>
    <row r="907" spans="2:84" ht="12.95" customHeight="1">
      <c r="B907" s="145"/>
      <c r="C907" s="145"/>
      <c r="D907" s="145"/>
      <c r="E907" s="146"/>
      <c r="F907" s="146"/>
      <c r="G907" s="145"/>
      <c r="H907" s="145"/>
      <c r="I907" s="145"/>
      <c r="J907" s="145"/>
      <c r="K907" s="145"/>
      <c r="L907" s="145"/>
      <c r="M907" s="145"/>
      <c r="N907" s="145"/>
      <c r="O907" s="145"/>
      <c r="P907" s="145"/>
      <c r="Q907" s="145"/>
      <c r="R907" s="145"/>
      <c r="S907" s="145"/>
      <c r="T907" s="145"/>
      <c r="U907" s="145"/>
      <c r="V907" s="145"/>
      <c r="W907" s="145"/>
      <c r="X907" s="145"/>
      <c r="Y907" s="145"/>
      <c r="Z907" s="145"/>
      <c r="AA907" s="145"/>
      <c r="AB907" s="145"/>
      <c r="AC907" s="145"/>
      <c r="AD907" s="145"/>
      <c r="AE907" s="145"/>
      <c r="AF907" s="145"/>
      <c r="AG907" s="145"/>
      <c r="AH907" s="145"/>
      <c r="AI907" s="145"/>
      <c r="AJ907" s="145"/>
      <c r="AK907" s="145"/>
      <c r="AL907" s="145"/>
      <c r="AM907" s="145"/>
      <c r="AN907" s="145"/>
      <c r="AO907" s="145"/>
      <c r="AP907" s="145"/>
      <c r="AQ907" s="145"/>
      <c r="AR907" s="145"/>
      <c r="AS907" s="145"/>
      <c r="AT907" s="145"/>
      <c r="AU907" s="145"/>
      <c r="AV907" s="145"/>
      <c r="AW907" s="145"/>
      <c r="AX907" s="145"/>
      <c r="AY907" s="145"/>
      <c r="AZ907" s="145"/>
      <c r="BA907" s="145"/>
      <c r="BB907" s="145"/>
      <c r="BC907" s="145"/>
      <c r="BD907" s="145"/>
      <c r="BE907" s="145"/>
      <c r="BF907" s="145"/>
      <c r="BG907" s="145"/>
      <c r="BH907" s="145"/>
      <c r="BI907" s="145"/>
      <c r="BJ907" s="145"/>
      <c r="BK907" s="145"/>
      <c r="BL907" s="145"/>
      <c r="BM907" s="145"/>
      <c r="BN907" s="145"/>
      <c r="BO907" s="145"/>
      <c r="BP907" s="145"/>
      <c r="BQ907" s="145"/>
      <c r="BR907" s="145"/>
      <c r="BS907" s="145"/>
      <c r="BT907" s="145"/>
      <c r="BU907" s="145"/>
      <c r="BV907" s="145"/>
      <c r="BW907" s="145"/>
      <c r="BX907" s="145"/>
      <c r="BY907" s="145"/>
      <c r="BZ907" s="145"/>
      <c r="CA907" s="145"/>
      <c r="CB907" s="145"/>
      <c r="CC907" s="145"/>
      <c r="CD907" s="145"/>
      <c r="CE907" s="145"/>
      <c r="CF907" s="145"/>
    </row>
    <row r="908" spans="2:84" ht="12.95" customHeight="1">
      <c r="B908" s="145"/>
      <c r="C908" s="145"/>
      <c r="D908" s="145"/>
      <c r="E908" s="146"/>
      <c r="F908" s="146"/>
      <c r="G908" s="145"/>
      <c r="H908" s="145"/>
      <c r="I908" s="145"/>
      <c r="J908" s="145"/>
      <c r="K908" s="145"/>
      <c r="L908" s="145"/>
      <c r="M908" s="145"/>
      <c r="N908" s="145"/>
      <c r="O908" s="145"/>
      <c r="P908" s="145"/>
      <c r="Q908" s="145"/>
      <c r="R908" s="145"/>
      <c r="S908" s="145"/>
      <c r="T908" s="145"/>
      <c r="U908" s="145"/>
      <c r="V908" s="145"/>
      <c r="W908" s="145"/>
      <c r="X908" s="145"/>
      <c r="Y908" s="145"/>
      <c r="Z908" s="145"/>
      <c r="AA908" s="145"/>
      <c r="AB908" s="145"/>
      <c r="AC908" s="145"/>
      <c r="AD908" s="145"/>
      <c r="AE908" s="145"/>
      <c r="AF908" s="145"/>
      <c r="AG908" s="145"/>
      <c r="AH908" s="145"/>
      <c r="AI908" s="145"/>
      <c r="AJ908" s="145"/>
      <c r="AK908" s="145"/>
      <c r="AL908" s="145"/>
      <c r="AM908" s="145"/>
      <c r="AN908" s="145"/>
      <c r="AO908" s="145"/>
      <c r="AP908" s="145"/>
      <c r="AQ908" s="145"/>
      <c r="AR908" s="145"/>
      <c r="AS908" s="145"/>
      <c r="AT908" s="145"/>
      <c r="AU908" s="145"/>
      <c r="AV908" s="145"/>
      <c r="AW908" s="145"/>
      <c r="AX908" s="145"/>
      <c r="AY908" s="145"/>
      <c r="AZ908" s="145"/>
      <c r="BA908" s="145"/>
      <c r="BB908" s="145"/>
      <c r="BC908" s="145"/>
      <c r="BD908" s="145"/>
      <c r="BE908" s="145"/>
      <c r="BF908" s="145"/>
      <c r="BG908" s="145"/>
      <c r="BH908" s="145"/>
      <c r="BI908" s="145"/>
      <c r="BJ908" s="145"/>
      <c r="BK908" s="145"/>
      <c r="BL908" s="145"/>
      <c r="BM908" s="145"/>
      <c r="BN908" s="145"/>
      <c r="BO908" s="145"/>
      <c r="BP908" s="145"/>
      <c r="BQ908" s="145"/>
      <c r="BR908" s="145"/>
      <c r="BS908" s="145"/>
      <c r="BT908" s="145"/>
      <c r="BU908" s="145"/>
      <c r="BV908" s="145"/>
      <c r="BW908" s="145"/>
      <c r="BX908" s="145"/>
      <c r="BY908" s="145"/>
      <c r="BZ908" s="145"/>
      <c r="CA908" s="145"/>
      <c r="CB908" s="145"/>
      <c r="CC908" s="145"/>
      <c r="CD908" s="145"/>
      <c r="CE908" s="145"/>
      <c r="CF908" s="145"/>
    </row>
    <row r="909" spans="2:84" ht="12.95" customHeight="1">
      <c r="B909" s="145"/>
      <c r="C909" s="145"/>
      <c r="D909" s="145"/>
      <c r="E909" s="146"/>
      <c r="F909" s="146"/>
      <c r="G909" s="145"/>
      <c r="H909" s="145"/>
      <c r="I909" s="145"/>
      <c r="J909" s="145"/>
      <c r="K909" s="145"/>
      <c r="L909" s="145"/>
      <c r="M909" s="145"/>
      <c r="N909" s="145"/>
      <c r="O909" s="145"/>
      <c r="P909" s="145"/>
      <c r="Q909" s="145"/>
      <c r="R909" s="145"/>
      <c r="S909" s="145"/>
      <c r="T909" s="145"/>
      <c r="U909" s="145"/>
      <c r="V909" s="145"/>
      <c r="W909" s="145"/>
      <c r="X909" s="145"/>
      <c r="Y909" s="145"/>
      <c r="Z909" s="145"/>
      <c r="AA909" s="145"/>
      <c r="AB909" s="145"/>
      <c r="AC909" s="145"/>
      <c r="AD909" s="145"/>
      <c r="AE909" s="145"/>
      <c r="AF909" s="145"/>
      <c r="AG909" s="145"/>
      <c r="AH909" s="145"/>
      <c r="AI909" s="145"/>
      <c r="AJ909" s="145"/>
      <c r="AK909" s="145"/>
      <c r="AL909" s="145"/>
      <c r="AM909" s="145"/>
      <c r="AN909" s="145"/>
      <c r="AO909" s="145"/>
      <c r="AP909" s="145"/>
      <c r="AQ909" s="145"/>
      <c r="AR909" s="145"/>
      <c r="AS909" s="145"/>
      <c r="AT909" s="145"/>
      <c r="AU909" s="145"/>
      <c r="AV909" s="145"/>
      <c r="AW909" s="145"/>
      <c r="AX909" s="145"/>
      <c r="AY909" s="145"/>
      <c r="AZ909" s="145"/>
      <c r="BA909" s="145"/>
      <c r="BB909" s="145"/>
      <c r="BC909" s="145"/>
      <c r="BD909" s="145"/>
      <c r="BE909" s="145"/>
      <c r="BF909" s="145"/>
      <c r="BG909" s="145"/>
      <c r="BH909" s="145"/>
      <c r="BI909" s="145"/>
      <c r="BJ909" s="145"/>
      <c r="BK909" s="145"/>
      <c r="BL909" s="145"/>
      <c r="BM909" s="145"/>
      <c r="BN909" s="145"/>
      <c r="BO909" s="145"/>
      <c r="BP909" s="145"/>
      <c r="BQ909" s="145"/>
      <c r="BR909" s="145"/>
      <c r="BS909" s="145"/>
      <c r="BT909" s="145"/>
      <c r="BU909" s="145"/>
      <c r="BV909" s="145"/>
      <c r="BW909" s="145"/>
      <c r="BX909" s="145"/>
      <c r="BY909" s="145"/>
      <c r="BZ909" s="145"/>
      <c r="CA909" s="145"/>
      <c r="CB909" s="145"/>
      <c r="CC909" s="145"/>
      <c r="CD909" s="145"/>
      <c r="CE909" s="145"/>
      <c r="CF909" s="145"/>
    </row>
    <row r="910" spans="2:84" ht="12.95" customHeight="1">
      <c r="B910" s="145"/>
      <c r="C910" s="145"/>
      <c r="D910" s="145"/>
      <c r="E910" s="146"/>
      <c r="F910" s="146"/>
      <c r="G910" s="145"/>
      <c r="H910" s="145"/>
      <c r="I910" s="145"/>
      <c r="J910" s="145"/>
      <c r="K910" s="145"/>
      <c r="L910" s="145"/>
      <c r="M910" s="145"/>
      <c r="N910" s="145"/>
      <c r="O910" s="145"/>
      <c r="P910" s="145"/>
      <c r="Q910" s="145"/>
      <c r="R910" s="145"/>
      <c r="S910" s="145"/>
      <c r="T910" s="145"/>
      <c r="U910" s="145"/>
      <c r="V910" s="145"/>
      <c r="W910" s="145"/>
      <c r="X910" s="145"/>
      <c r="Y910" s="145"/>
      <c r="Z910" s="145"/>
      <c r="AA910" s="145"/>
      <c r="AB910" s="145"/>
      <c r="AC910" s="145"/>
      <c r="AD910" s="145"/>
      <c r="AE910" s="145"/>
      <c r="AF910" s="145"/>
      <c r="AG910" s="145"/>
      <c r="AH910" s="145"/>
      <c r="AI910" s="145"/>
      <c r="AJ910" s="145"/>
      <c r="AK910" s="145"/>
      <c r="AL910" s="145"/>
      <c r="AM910" s="145"/>
      <c r="AN910" s="145"/>
      <c r="AO910" s="145"/>
      <c r="AP910" s="145"/>
      <c r="AQ910" s="145"/>
      <c r="AR910" s="145"/>
      <c r="AS910" s="145"/>
      <c r="AT910" s="145"/>
      <c r="AU910" s="145"/>
      <c r="AV910" s="145"/>
      <c r="AW910" s="145"/>
      <c r="AX910" s="145"/>
      <c r="AY910" s="145"/>
      <c r="AZ910" s="145"/>
      <c r="BA910" s="145"/>
      <c r="BB910" s="145"/>
      <c r="BC910" s="145"/>
      <c r="BD910" s="145"/>
      <c r="BE910" s="145"/>
      <c r="BF910" s="145"/>
      <c r="BG910" s="145"/>
      <c r="BH910" s="145"/>
      <c r="BI910" s="145"/>
      <c r="BJ910" s="145"/>
      <c r="BK910" s="145"/>
      <c r="BL910" s="145"/>
      <c r="BM910" s="145"/>
      <c r="BN910" s="145"/>
      <c r="BO910" s="145"/>
      <c r="BP910" s="145"/>
      <c r="BQ910" s="145"/>
      <c r="BR910" s="145"/>
      <c r="BS910" s="145"/>
      <c r="BT910" s="145"/>
      <c r="BU910" s="145"/>
      <c r="BV910" s="145"/>
      <c r="BW910" s="145"/>
      <c r="BX910" s="145"/>
      <c r="BY910" s="145"/>
      <c r="BZ910" s="145"/>
      <c r="CA910" s="145"/>
      <c r="CB910" s="145"/>
      <c r="CC910" s="145"/>
      <c r="CD910" s="145"/>
      <c r="CE910" s="145"/>
      <c r="CF910" s="145"/>
    </row>
    <row r="911" spans="2:84" ht="12.95" customHeight="1">
      <c r="B911" s="145"/>
      <c r="C911" s="145"/>
      <c r="D911" s="145"/>
      <c r="E911" s="146"/>
      <c r="F911" s="146"/>
      <c r="G911" s="145"/>
      <c r="H911" s="145"/>
      <c r="I911" s="145"/>
      <c r="J911" s="145"/>
      <c r="K911" s="145"/>
      <c r="L911" s="145"/>
      <c r="M911" s="145"/>
      <c r="N911" s="145"/>
      <c r="O911" s="145"/>
      <c r="P911" s="145"/>
      <c r="Q911" s="145"/>
      <c r="R911" s="145"/>
      <c r="S911" s="145"/>
      <c r="T911" s="145"/>
      <c r="U911" s="145"/>
      <c r="V911" s="145"/>
      <c r="W911" s="145"/>
      <c r="X911" s="145"/>
      <c r="Y911" s="145"/>
      <c r="Z911" s="145"/>
      <c r="AA911" s="145"/>
      <c r="AB911" s="145"/>
      <c r="AC911" s="145"/>
      <c r="AD911" s="145"/>
      <c r="AE911" s="145"/>
      <c r="AF911" s="145"/>
      <c r="AG911" s="145"/>
      <c r="AH911" s="145"/>
      <c r="AI911" s="145"/>
      <c r="AJ911" s="145"/>
      <c r="AK911" s="145"/>
      <c r="AL911" s="145"/>
      <c r="AM911" s="145"/>
      <c r="AN911" s="145"/>
      <c r="AO911" s="145"/>
      <c r="AP911" s="145"/>
      <c r="AQ911" s="145"/>
      <c r="AR911" s="145"/>
      <c r="AS911" s="145"/>
      <c r="AT911" s="145"/>
      <c r="AU911" s="145"/>
      <c r="AV911" s="145"/>
      <c r="AW911" s="145"/>
      <c r="AX911" s="145"/>
      <c r="AY911" s="145"/>
      <c r="AZ911" s="145"/>
      <c r="BA911" s="145"/>
      <c r="BB911" s="145"/>
      <c r="BC911" s="145"/>
      <c r="BD911" s="145"/>
      <c r="BE911" s="145"/>
      <c r="BF911" s="145"/>
      <c r="BG911" s="145"/>
      <c r="BH911" s="145"/>
      <c r="BI911" s="145"/>
      <c r="BJ911" s="145"/>
      <c r="BK911" s="145"/>
      <c r="BL911" s="145"/>
      <c r="BM911" s="145"/>
      <c r="BN911" s="145"/>
      <c r="BO911" s="145"/>
      <c r="BP911" s="145"/>
      <c r="BQ911" s="145"/>
      <c r="BR911" s="145"/>
      <c r="BS911" s="145"/>
      <c r="BT911" s="145"/>
      <c r="BU911" s="145"/>
      <c r="BV911" s="145"/>
      <c r="BW911" s="145"/>
      <c r="BX911" s="145"/>
      <c r="BY911" s="145"/>
      <c r="BZ911" s="145"/>
      <c r="CA911" s="145"/>
      <c r="CB911" s="145"/>
      <c r="CC911" s="145"/>
      <c r="CD911" s="145"/>
      <c r="CE911" s="145"/>
      <c r="CF911" s="145"/>
    </row>
    <row r="912" spans="2:84" ht="12.95" customHeight="1">
      <c r="B912" s="145"/>
      <c r="C912" s="145"/>
      <c r="D912" s="145"/>
      <c r="E912" s="146"/>
      <c r="F912" s="146"/>
      <c r="G912" s="145"/>
      <c r="H912" s="145"/>
      <c r="I912" s="145"/>
      <c r="J912" s="145"/>
      <c r="K912" s="145"/>
      <c r="L912" s="145"/>
      <c r="M912" s="145"/>
      <c r="N912" s="145"/>
      <c r="O912" s="145"/>
      <c r="P912" s="145"/>
      <c r="Q912" s="145"/>
      <c r="R912" s="145"/>
      <c r="S912" s="145"/>
      <c r="T912" s="145"/>
      <c r="U912" s="145"/>
      <c r="V912" s="145"/>
      <c r="W912" s="145"/>
      <c r="X912" s="145"/>
      <c r="Y912" s="145"/>
      <c r="Z912" s="145"/>
      <c r="AA912" s="145"/>
      <c r="AB912" s="145"/>
      <c r="AC912" s="145"/>
      <c r="AD912" s="145"/>
      <c r="AE912" s="145"/>
      <c r="AF912" s="145"/>
      <c r="AG912" s="145"/>
      <c r="AH912" s="145"/>
      <c r="AI912" s="145"/>
      <c r="AJ912" s="145"/>
      <c r="AK912" s="145"/>
      <c r="AL912" s="145"/>
      <c r="AM912" s="145"/>
      <c r="AN912" s="145"/>
      <c r="AO912" s="145"/>
      <c r="AP912" s="145"/>
      <c r="AQ912" s="145"/>
      <c r="AR912" s="145"/>
      <c r="AS912" s="145"/>
      <c r="AT912" s="145"/>
      <c r="AU912" s="145"/>
      <c r="AV912" s="145"/>
      <c r="AW912" s="145"/>
      <c r="AX912" s="145"/>
      <c r="AY912" s="145"/>
      <c r="AZ912" s="145"/>
      <c r="BA912" s="145"/>
      <c r="BB912" s="145"/>
      <c r="BC912" s="145"/>
      <c r="BD912" s="145"/>
      <c r="BE912" s="145"/>
      <c r="BF912" s="145"/>
      <c r="BG912" s="145"/>
      <c r="BH912" s="145"/>
      <c r="BI912" s="145"/>
      <c r="BJ912" s="145"/>
      <c r="BK912" s="145"/>
      <c r="BL912" s="145"/>
      <c r="BM912" s="145"/>
      <c r="BN912" s="145"/>
      <c r="BO912" s="145"/>
      <c r="BP912" s="145"/>
      <c r="BQ912" s="145"/>
      <c r="BR912" s="145"/>
      <c r="BS912" s="145"/>
      <c r="BT912" s="145"/>
      <c r="BU912" s="145"/>
      <c r="BV912" s="145"/>
      <c r="BW912" s="145"/>
      <c r="BX912" s="145"/>
      <c r="BY912" s="145"/>
      <c r="BZ912" s="145"/>
      <c r="CA912" s="145"/>
      <c r="CB912" s="145"/>
      <c r="CC912" s="145"/>
      <c r="CD912" s="145"/>
      <c r="CE912" s="145"/>
      <c r="CF912" s="145"/>
    </row>
    <row r="913" spans="2:84" ht="12.95" customHeight="1">
      <c r="B913" s="145"/>
      <c r="C913" s="145"/>
      <c r="D913" s="145"/>
      <c r="E913" s="146"/>
      <c r="F913" s="146"/>
      <c r="G913" s="145"/>
      <c r="H913" s="145"/>
      <c r="I913" s="145"/>
      <c r="J913" s="145"/>
      <c r="K913" s="145"/>
      <c r="L913" s="145"/>
      <c r="M913" s="145"/>
      <c r="N913" s="145"/>
      <c r="O913" s="145"/>
      <c r="P913" s="145"/>
      <c r="Q913" s="145"/>
      <c r="R913" s="145"/>
      <c r="S913" s="145"/>
      <c r="T913" s="145"/>
      <c r="U913" s="145"/>
      <c r="V913" s="145"/>
      <c r="W913" s="145"/>
      <c r="X913" s="145"/>
      <c r="Y913" s="145"/>
      <c r="Z913" s="145"/>
      <c r="AA913" s="145"/>
      <c r="AB913" s="145"/>
      <c r="AC913" s="145"/>
      <c r="AD913" s="145"/>
      <c r="AE913" s="145"/>
      <c r="AF913" s="145"/>
      <c r="AG913" s="145"/>
      <c r="AH913" s="145"/>
      <c r="AI913" s="145"/>
      <c r="AJ913" s="145"/>
      <c r="AK913" s="145"/>
      <c r="AL913" s="145"/>
      <c r="AM913" s="145"/>
      <c r="AN913" s="145"/>
      <c r="AO913" s="145"/>
      <c r="AP913" s="145"/>
      <c r="AQ913" s="145"/>
      <c r="AR913" s="145"/>
      <c r="AS913" s="145"/>
      <c r="AT913" s="145"/>
      <c r="AU913" s="145"/>
      <c r="AV913" s="145"/>
      <c r="AW913" s="145"/>
      <c r="AX913" s="145"/>
      <c r="AY913" s="145"/>
      <c r="AZ913" s="145"/>
      <c r="BA913" s="145"/>
      <c r="BB913" s="145"/>
      <c r="BC913" s="145"/>
      <c r="BD913" s="145"/>
      <c r="BE913" s="145"/>
      <c r="BF913" s="145"/>
      <c r="BG913" s="145"/>
      <c r="BH913" s="145"/>
      <c r="BI913" s="145"/>
      <c r="BJ913" s="145"/>
      <c r="BK913" s="145"/>
      <c r="BL913" s="145"/>
      <c r="BM913" s="145"/>
      <c r="BN913" s="145"/>
      <c r="BO913" s="145"/>
      <c r="BP913" s="145"/>
      <c r="BQ913" s="145"/>
      <c r="BR913" s="145"/>
      <c r="BS913" s="145"/>
      <c r="BT913" s="145"/>
      <c r="BU913" s="145"/>
      <c r="BV913" s="145"/>
      <c r="BW913" s="145"/>
      <c r="BX913" s="145"/>
      <c r="BY913" s="145"/>
      <c r="BZ913" s="145"/>
      <c r="CA913" s="145"/>
      <c r="CB913" s="145"/>
      <c r="CC913" s="145"/>
      <c r="CD913" s="145"/>
      <c r="CE913" s="145"/>
      <c r="CF913" s="145"/>
    </row>
    <row r="914" spans="2:84" ht="12.95" customHeight="1">
      <c r="B914" s="145"/>
      <c r="C914" s="145"/>
      <c r="D914" s="145"/>
      <c r="E914" s="146"/>
      <c r="F914" s="146"/>
      <c r="G914" s="145"/>
      <c r="H914" s="145"/>
      <c r="I914" s="145"/>
      <c r="J914" s="145"/>
      <c r="K914" s="145"/>
      <c r="L914" s="145"/>
      <c r="M914" s="145"/>
      <c r="N914" s="145"/>
      <c r="O914" s="145"/>
      <c r="P914" s="145"/>
      <c r="Q914" s="145"/>
      <c r="R914" s="145"/>
      <c r="S914" s="145"/>
      <c r="T914" s="145"/>
      <c r="U914" s="145"/>
      <c r="V914" s="145"/>
      <c r="W914" s="145"/>
      <c r="X914" s="145"/>
      <c r="Y914" s="145"/>
      <c r="Z914" s="145"/>
      <c r="AA914" s="145"/>
      <c r="AB914" s="145"/>
      <c r="AC914" s="145"/>
      <c r="AD914" s="145"/>
      <c r="AE914" s="145"/>
      <c r="AF914" s="145"/>
      <c r="AG914" s="145"/>
      <c r="AH914" s="145"/>
      <c r="AI914" s="145"/>
      <c r="AJ914" s="145"/>
      <c r="AK914" s="145"/>
      <c r="AL914" s="145"/>
      <c r="AM914" s="145"/>
      <c r="AN914" s="145"/>
      <c r="AO914" s="145"/>
      <c r="AP914" s="145"/>
      <c r="AQ914" s="145"/>
      <c r="AR914" s="145"/>
      <c r="AS914" s="145"/>
      <c r="AT914" s="145"/>
      <c r="AU914" s="145"/>
      <c r="AV914" s="145"/>
      <c r="AW914" s="145"/>
      <c r="AX914" s="145"/>
      <c r="AY914" s="145"/>
      <c r="AZ914" s="145"/>
      <c r="BA914" s="145"/>
      <c r="BB914" s="145"/>
      <c r="BC914" s="145"/>
      <c r="BD914" s="145"/>
      <c r="BE914" s="145"/>
      <c r="BF914" s="145"/>
      <c r="BG914" s="145"/>
      <c r="BH914" s="145"/>
      <c r="BI914" s="145"/>
      <c r="BJ914" s="145"/>
      <c r="BK914" s="145"/>
      <c r="BL914" s="145"/>
      <c r="BM914" s="145"/>
      <c r="BN914" s="145"/>
      <c r="BO914" s="145"/>
      <c r="BP914" s="145"/>
      <c r="BQ914" s="145"/>
      <c r="BR914" s="145"/>
      <c r="BS914" s="145"/>
      <c r="BT914" s="145"/>
      <c r="BU914" s="145"/>
      <c r="BV914" s="145"/>
      <c r="BW914" s="145"/>
      <c r="BX914" s="145"/>
      <c r="BY914" s="145"/>
      <c r="BZ914" s="145"/>
      <c r="CA914" s="145"/>
      <c r="CB914" s="145"/>
      <c r="CC914" s="145"/>
      <c r="CD914" s="145"/>
      <c r="CE914" s="145"/>
      <c r="CF914" s="145"/>
    </row>
    <row r="915" spans="2:84" ht="12.95" customHeight="1">
      <c r="B915" s="145"/>
      <c r="C915" s="145"/>
      <c r="D915" s="145"/>
      <c r="E915" s="146"/>
      <c r="F915" s="146"/>
      <c r="G915" s="145"/>
      <c r="H915" s="145"/>
      <c r="I915" s="145"/>
      <c r="J915" s="145"/>
      <c r="K915" s="145"/>
      <c r="L915" s="145"/>
      <c r="M915" s="145"/>
      <c r="N915" s="145"/>
      <c r="O915" s="145"/>
      <c r="P915" s="145"/>
      <c r="Q915" s="145"/>
      <c r="R915" s="145"/>
      <c r="S915" s="145"/>
      <c r="T915" s="145"/>
      <c r="U915" s="145"/>
      <c r="V915" s="145"/>
      <c r="W915" s="145"/>
      <c r="X915" s="145"/>
      <c r="Y915" s="145"/>
      <c r="Z915" s="145"/>
      <c r="AA915" s="145"/>
      <c r="AB915" s="145"/>
      <c r="AC915" s="145"/>
      <c r="AD915" s="145"/>
      <c r="AE915" s="145"/>
      <c r="AF915" s="145"/>
      <c r="AG915" s="145"/>
      <c r="AH915" s="145"/>
      <c r="AI915" s="145"/>
      <c r="AJ915" s="145"/>
      <c r="AK915" s="145"/>
      <c r="AL915" s="145"/>
      <c r="AM915" s="145"/>
      <c r="AN915" s="145"/>
      <c r="AO915" s="145"/>
      <c r="AP915" s="145"/>
      <c r="AQ915" s="145"/>
      <c r="AR915" s="145"/>
      <c r="AS915" s="145"/>
      <c r="AT915" s="145"/>
      <c r="AU915" s="145"/>
      <c r="AV915" s="145"/>
      <c r="AW915" s="145"/>
      <c r="AX915" s="145"/>
      <c r="AY915" s="145"/>
      <c r="AZ915" s="145"/>
      <c r="BA915" s="145"/>
      <c r="BB915" s="145"/>
      <c r="BC915" s="145"/>
      <c r="BD915" s="145"/>
      <c r="BE915" s="145"/>
      <c r="BF915" s="145"/>
      <c r="BG915" s="145"/>
      <c r="BH915" s="145"/>
      <c r="BI915" s="145"/>
      <c r="BJ915" s="145"/>
      <c r="BK915" s="145"/>
      <c r="BL915" s="145"/>
      <c r="BM915" s="145"/>
      <c r="BN915" s="145"/>
      <c r="BO915" s="145"/>
      <c r="BP915" s="145"/>
      <c r="BQ915" s="145"/>
      <c r="BR915" s="145"/>
      <c r="BS915" s="145"/>
      <c r="BT915" s="145"/>
      <c r="BU915" s="145"/>
      <c r="BV915" s="145"/>
      <c r="BW915" s="145"/>
      <c r="BX915" s="145"/>
      <c r="BY915" s="145"/>
      <c r="BZ915" s="145"/>
      <c r="CA915" s="145"/>
      <c r="CB915" s="145"/>
      <c r="CC915" s="145"/>
      <c r="CD915" s="145"/>
      <c r="CE915" s="145"/>
      <c r="CF915" s="145"/>
    </row>
    <row r="916" spans="2:84" ht="12.95" customHeight="1">
      <c r="B916" s="145"/>
      <c r="C916" s="145"/>
      <c r="D916" s="145"/>
      <c r="E916" s="146"/>
      <c r="F916" s="146"/>
      <c r="G916" s="145"/>
      <c r="H916" s="145"/>
      <c r="I916" s="145"/>
      <c r="J916" s="145"/>
      <c r="K916" s="145"/>
      <c r="L916" s="145"/>
      <c r="M916" s="145"/>
      <c r="N916" s="145"/>
      <c r="O916" s="145"/>
      <c r="P916" s="145"/>
      <c r="Q916" s="145"/>
      <c r="R916" s="145"/>
      <c r="S916" s="145"/>
      <c r="T916" s="145"/>
      <c r="U916" s="145"/>
      <c r="V916" s="145"/>
      <c r="W916" s="145"/>
      <c r="X916" s="145"/>
      <c r="Y916" s="145"/>
      <c r="Z916" s="145"/>
      <c r="AA916" s="145"/>
      <c r="AB916" s="145"/>
      <c r="AC916" s="145"/>
      <c r="AD916" s="145"/>
      <c r="AE916" s="145"/>
      <c r="AF916" s="145"/>
      <c r="AG916" s="145"/>
      <c r="AH916" s="145"/>
      <c r="AI916" s="145"/>
      <c r="AJ916" s="145"/>
      <c r="AK916" s="145"/>
      <c r="AL916" s="145"/>
      <c r="AM916" s="145"/>
      <c r="AN916" s="145"/>
      <c r="AO916" s="145"/>
      <c r="AP916" s="145"/>
      <c r="AQ916" s="145"/>
      <c r="AR916" s="145"/>
      <c r="AS916" s="145"/>
      <c r="AT916" s="145"/>
      <c r="AU916" s="145"/>
      <c r="AV916" s="145"/>
      <c r="AW916" s="145"/>
      <c r="AX916" s="145"/>
      <c r="AY916" s="145"/>
      <c r="AZ916" s="145"/>
      <c r="BA916" s="145"/>
      <c r="BB916" s="145"/>
      <c r="BC916" s="145"/>
      <c r="BD916" s="145"/>
      <c r="BE916" s="145"/>
      <c r="BF916" s="145"/>
      <c r="BG916" s="145"/>
      <c r="BH916" s="145"/>
      <c r="BI916" s="145"/>
      <c r="BJ916" s="145"/>
      <c r="BK916" s="145"/>
      <c r="BL916" s="145"/>
      <c r="BM916" s="145"/>
      <c r="BN916" s="145"/>
      <c r="BO916" s="145"/>
      <c r="BP916" s="145"/>
      <c r="BQ916" s="145"/>
      <c r="BR916" s="145"/>
      <c r="BS916" s="145"/>
      <c r="BT916" s="145"/>
      <c r="BU916" s="145"/>
      <c r="BV916" s="145"/>
      <c r="BW916" s="145"/>
      <c r="BX916" s="145"/>
      <c r="BY916" s="145"/>
      <c r="BZ916" s="145"/>
      <c r="CA916" s="145"/>
      <c r="CB916" s="145"/>
      <c r="CC916" s="145"/>
      <c r="CD916" s="145"/>
      <c r="CE916" s="145"/>
      <c r="CF916" s="145"/>
    </row>
    <row r="917" spans="2:84" ht="12.95" customHeight="1">
      <c r="B917" s="145"/>
      <c r="C917" s="145"/>
      <c r="D917" s="145"/>
      <c r="E917" s="146"/>
      <c r="F917" s="146"/>
      <c r="G917" s="145"/>
      <c r="H917" s="145"/>
      <c r="I917" s="145"/>
      <c r="J917" s="145"/>
      <c r="K917" s="145"/>
      <c r="L917" s="145"/>
      <c r="M917" s="145"/>
      <c r="N917" s="145"/>
      <c r="O917" s="145"/>
      <c r="P917" s="145"/>
      <c r="Q917" s="145"/>
      <c r="R917" s="145"/>
      <c r="S917" s="145"/>
      <c r="T917" s="145"/>
      <c r="U917" s="145"/>
      <c r="V917" s="145"/>
      <c r="W917" s="145"/>
      <c r="X917" s="145"/>
      <c r="Y917" s="145"/>
      <c r="Z917" s="145"/>
      <c r="AA917" s="145"/>
      <c r="AB917" s="145"/>
      <c r="AC917" s="145"/>
      <c r="AD917" s="145"/>
      <c r="AE917" s="145"/>
      <c r="AF917" s="145"/>
      <c r="AG917" s="145"/>
      <c r="AH917" s="145"/>
      <c r="AI917" s="145"/>
      <c r="AJ917" s="145"/>
      <c r="AK917" s="145"/>
      <c r="AL917" s="145"/>
      <c r="AM917" s="145"/>
      <c r="AN917" s="145"/>
      <c r="AO917" s="145"/>
      <c r="AP917" s="145"/>
      <c r="AQ917" s="145"/>
      <c r="AR917" s="145"/>
      <c r="AS917" s="145"/>
      <c r="AT917" s="145"/>
      <c r="AU917" s="145"/>
      <c r="AV917" s="145"/>
      <c r="AW917" s="145"/>
      <c r="AX917" s="145"/>
      <c r="AY917" s="145"/>
      <c r="AZ917" s="145"/>
      <c r="BA917" s="145"/>
      <c r="BB917" s="145"/>
      <c r="BC917" s="145"/>
      <c r="BD917" s="145"/>
      <c r="BE917" s="145"/>
      <c r="BF917" s="145"/>
      <c r="BG917" s="145"/>
      <c r="BH917" s="145"/>
      <c r="BI917" s="145"/>
      <c r="BJ917" s="145"/>
      <c r="BK917" s="145"/>
      <c r="BL917" s="145"/>
      <c r="BM917" s="145"/>
      <c r="BN917" s="145"/>
      <c r="BO917" s="145"/>
      <c r="BP917" s="145"/>
      <c r="BQ917" s="145"/>
      <c r="BR917" s="145"/>
      <c r="BS917" s="145"/>
      <c r="BT917" s="145"/>
      <c r="BU917" s="145"/>
      <c r="BV917" s="145"/>
      <c r="BW917" s="145"/>
      <c r="BX917" s="145"/>
      <c r="BY917" s="145"/>
      <c r="BZ917" s="145"/>
      <c r="CA917" s="145"/>
      <c r="CB917" s="145"/>
      <c r="CC917" s="145"/>
      <c r="CD917" s="145"/>
      <c r="CE917" s="145"/>
      <c r="CF917" s="145"/>
    </row>
    <row r="918" spans="2:84" ht="12.95" customHeight="1">
      <c r="B918" s="145"/>
      <c r="C918" s="145"/>
      <c r="D918" s="145"/>
      <c r="E918" s="146"/>
      <c r="F918" s="146"/>
      <c r="G918" s="145"/>
      <c r="H918" s="145"/>
      <c r="I918" s="145"/>
      <c r="J918" s="145"/>
      <c r="K918" s="145"/>
      <c r="L918" s="145"/>
      <c r="M918" s="145"/>
      <c r="N918" s="145"/>
      <c r="O918" s="145"/>
      <c r="P918" s="145"/>
      <c r="Q918" s="145"/>
      <c r="R918" s="145"/>
      <c r="S918" s="145"/>
      <c r="T918" s="145"/>
      <c r="U918" s="145"/>
      <c r="V918" s="145"/>
      <c r="W918" s="145"/>
      <c r="X918" s="145"/>
      <c r="Y918" s="145"/>
      <c r="Z918" s="145"/>
      <c r="AA918" s="145"/>
      <c r="AB918" s="145"/>
      <c r="AC918" s="145"/>
      <c r="AD918" s="145"/>
      <c r="AE918" s="145"/>
      <c r="AF918" s="145"/>
      <c r="AG918" s="145"/>
      <c r="AH918" s="145"/>
      <c r="AI918" s="145"/>
      <c r="AJ918" s="145"/>
      <c r="AK918" s="145"/>
      <c r="AL918" s="145"/>
      <c r="AM918" s="145"/>
      <c r="AN918" s="145"/>
      <c r="AO918" s="145"/>
      <c r="AP918" s="145"/>
      <c r="AQ918" s="145"/>
      <c r="AR918" s="145"/>
      <c r="AS918" s="145"/>
      <c r="AT918" s="145"/>
      <c r="AU918" s="145"/>
      <c r="AV918" s="145"/>
      <c r="AW918" s="145"/>
      <c r="AX918" s="145"/>
      <c r="AY918" s="145"/>
      <c r="AZ918" s="145"/>
      <c r="BA918" s="145"/>
      <c r="BB918" s="145"/>
      <c r="BC918" s="145"/>
      <c r="BD918" s="145"/>
      <c r="BE918" s="145"/>
      <c r="BF918" s="145"/>
      <c r="BG918" s="145"/>
      <c r="BH918" s="145"/>
      <c r="BI918" s="145"/>
      <c r="BJ918" s="145"/>
      <c r="BK918" s="145"/>
      <c r="BL918" s="145"/>
      <c r="BM918" s="145"/>
      <c r="BN918" s="145"/>
      <c r="BO918" s="145"/>
      <c r="BP918" s="145"/>
      <c r="BQ918" s="145"/>
      <c r="BR918" s="145"/>
      <c r="BS918" s="145"/>
      <c r="BT918" s="145"/>
      <c r="BU918" s="145"/>
      <c r="BV918" s="145"/>
      <c r="BW918" s="145"/>
      <c r="BX918" s="145"/>
      <c r="BY918" s="145"/>
      <c r="BZ918" s="145"/>
      <c r="CA918" s="145"/>
      <c r="CB918" s="145"/>
      <c r="CC918" s="145"/>
      <c r="CD918" s="145"/>
      <c r="CE918" s="145"/>
      <c r="CF918" s="145"/>
    </row>
    <row r="919" spans="2:84" ht="12.95" customHeight="1">
      <c r="B919" s="145"/>
      <c r="C919" s="145"/>
      <c r="D919" s="145"/>
      <c r="E919" s="146"/>
      <c r="F919" s="146"/>
      <c r="G919" s="145"/>
      <c r="H919" s="145"/>
      <c r="I919" s="145"/>
      <c r="J919" s="145"/>
      <c r="K919" s="145"/>
      <c r="L919" s="145"/>
      <c r="M919" s="145"/>
      <c r="N919" s="145"/>
      <c r="O919" s="145"/>
      <c r="P919" s="145"/>
      <c r="Q919" s="145"/>
      <c r="R919" s="145"/>
      <c r="S919" s="145"/>
      <c r="T919" s="145"/>
      <c r="U919" s="145"/>
      <c r="V919" s="145"/>
      <c r="W919" s="145"/>
      <c r="X919" s="145"/>
      <c r="Y919" s="145"/>
      <c r="Z919" s="145"/>
      <c r="AA919" s="145"/>
      <c r="AB919" s="145"/>
      <c r="AC919" s="145"/>
      <c r="AD919" s="145"/>
      <c r="AE919" s="145"/>
      <c r="AF919" s="145"/>
      <c r="AG919" s="145"/>
      <c r="AH919" s="145"/>
      <c r="AI919" s="145"/>
      <c r="AJ919" s="145"/>
      <c r="AK919" s="145"/>
      <c r="AL919" s="145"/>
      <c r="AM919" s="145"/>
      <c r="AN919" s="145"/>
      <c r="AO919" s="145"/>
      <c r="AP919" s="145"/>
      <c r="AQ919" s="145"/>
      <c r="AR919" s="145"/>
      <c r="AS919" s="145"/>
      <c r="AT919" s="145"/>
      <c r="AU919" s="145"/>
      <c r="AV919" s="145"/>
      <c r="AW919" s="145"/>
      <c r="AX919" s="145"/>
      <c r="AY919" s="145"/>
      <c r="AZ919" s="145"/>
      <c r="BA919" s="145"/>
      <c r="BB919" s="145"/>
      <c r="BC919" s="145"/>
      <c r="BD919" s="145"/>
      <c r="BE919" s="145"/>
      <c r="BF919" s="145"/>
      <c r="BG919" s="145"/>
      <c r="BH919" s="145"/>
      <c r="BI919" s="145"/>
      <c r="BJ919" s="145"/>
      <c r="BK919" s="145"/>
      <c r="BL919" s="145"/>
      <c r="BM919" s="145"/>
      <c r="BN919" s="145"/>
      <c r="BO919" s="145"/>
      <c r="BP919" s="145"/>
      <c r="BQ919" s="145"/>
      <c r="BR919" s="145"/>
      <c r="BS919" s="145"/>
      <c r="BT919" s="145"/>
      <c r="BU919" s="145"/>
      <c r="BV919" s="145"/>
      <c r="BW919" s="145"/>
      <c r="BX919" s="145"/>
      <c r="BY919" s="145"/>
      <c r="BZ919" s="145"/>
      <c r="CA919" s="145"/>
      <c r="CB919" s="145"/>
      <c r="CC919" s="145"/>
      <c r="CD919" s="145"/>
      <c r="CE919" s="145"/>
      <c r="CF919" s="145"/>
    </row>
    <row r="920" spans="2:84" ht="12.95" customHeight="1">
      <c r="B920" s="145"/>
      <c r="C920" s="145"/>
      <c r="D920" s="145"/>
      <c r="E920" s="146"/>
      <c r="F920" s="146"/>
      <c r="G920" s="145"/>
      <c r="H920" s="145"/>
      <c r="I920" s="145"/>
      <c r="J920" s="145"/>
      <c r="K920" s="145"/>
      <c r="L920" s="145"/>
      <c r="M920" s="145"/>
      <c r="N920" s="145"/>
      <c r="O920" s="145"/>
      <c r="P920" s="145"/>
      <c r="Q920" s="145"/>
      <c r="R920" s="145"/>
      <c r="S920" s="145"/>
      <c r="T920" s="145"/>
      <c r="U920" s="145"/>
      <c r="V920" s="145"/>
      <c r="W920" s="145"/>
      <c r="X920" s="145"/>
      <c r="Y920" s="145"/>
      <c r="Z920" s="145"/>
      <c r="AA920" s="145"/>
      <c r="AB920" s="145"/>
      <c r="AC920" s="145"/>
      <c r="AD920" s="145"/>
      <c r="AE920" s="145"/>
      <c r="AF920" s="145"/>
      <c r="AG920" s="145"/>
      <c r="AH920" s="145"/>
      <c r="AI920" s="145"/>
      <c r="AJ920" s="145"/>
      <c r="AK920" s="145"/>
      <c r="AL920" s="145"/>
      <c r="AM920" s="145"/>
      <c r="AN920" s="145"/>
      <c r="AO920" s="145"/>
      <c r="AP920" s="145"/>
      <c r="AQ920" s="145"/>
      <c r="AR920" s="145"/>
      <c r="AS920" s="145"/>
      <c r="AT920" s="145"/>
      <c r="AU920" s="145"/>
      <c r="AV920" s="145"/>
      <c r="AW920" s="145"/>
      <c r="AX920" s="145"/>
      <c r="AY920" s="145"/>
      <c r="AZ920" s="145"/>
      <c r="BA920" s="145"/>
      <c r="BB920" s="145"/>
      <c r="BC920" s="145"/>
      <c r="BD920" s="145"/>
      <c r="BE920" s="145"/>
      <c r="BF920" s="145"/>
      <c r="BG920" s="145"/>
      <c r="BH920" s="145"/>
      <c r="BI920" s="145"/>
      <c r="BJ920" s="145"/>
      <c r="BK920" s="145"/>
      <c r="BL920" s="145"/>
      <c r="BM920" s="145"/>
      <c r="BN920" s="145"/>
      <c r="BO920" s="145"/>
      <c r="BP920" s="145"/>
      <c r="BQ920" s="145"/>
      <c r="BR920" s="145"/>
      <c r="BS920" s="145"/>
      <c r="BT920" s="145"/>
      <c r="BU920" s="145"/>
      <c r="BV920" s="145"/>
      <c r="BW920" s="145"/>
      <c r="BX920" s="145"/>
      <c r="BY920" s="145"/>
      <c r="BZ920" s="145"/>
      <c r="CA920" s="145"/>
      <c r="CB920" s="145"/>
      <c r="CC920" s="145"/>
      <c r="CD920" s="145"/>
      <c r="CE920" s="145"/>
      <c r="CF920" s="145"/>
    </row>
    <row r="921" spans="2:84" ht="12.95" customHeight="1">
      <c r="B921" s="145"/>
      <c r="C921" s="145"/>
      <c r="D921" s="145"/>
      <c r="E921" s="146"/>
      <c r="F921" s="146"/>
      <c r="G921" s="145"/>
      <c r="H921" s="145"/>
      <c r="I921" s="145"/>
      <c r="J921" s="145"/>
      <c r="K921" s="145"/>
      <c r="L921" s="145"/>
      <c r="M921" s="145"/>
      <c r="N921" s="145"/>
      <c r="O921" s="145"/>
      <c r="P921" s="145"/>
      <c r="Q921" s="145"/>
      <c r="R921" s="145"/>
      <c r="S921" s="145"/>
      <c r="T921" s="145"/>
      <c r="U921" s="145"/>
      <c r="V921" s="145"/>
      <c r="W921" s="145"/>
      <c r="X921" s="145"/>
      <c r="Y921" s="145"/>
      <c r="Z921" s="145"/>
      <c r="AA921" s="145"/>
      <c r="AB921" s="145"/>
      <c r="AC921" s="145"/>
      <c r="AD921" s="145"/>
      <c r="AE921" s="145"/>
      <c r="AF921" s="145"/>
      <c r="AG921" s="145"/>
      <c r="AH921" s="145"/>
      <c r="AI921" s="145"/>
      <c r="AJ921" s="145"/>
      <c r="AK921" s="145"/>
      <c r="AL921" s="145"/>
      <c r="AM921" s="145"/>
      <c r="AN921" s="145"/>
      <c r="AO921" s="145"/>
      <c r="AP921" s="145"/>
      <c r="AQ921" s="145"/>
      <c r="AR921" s="145"/>
      <c r="AS921" s="145"/>
      <c r="AT921" s="145"/>
      <c r="AU921" s="145"/>
      <c r="AV921" s="145"/>
      <c r="AW921" s="145"/>
      <c r="AX921" s="145"/>
      <c r="AY921" s="145"/>
      <c r="AZ921" s="145"/>
      <c r="BA921" s="145"/>
      <c r="BB921" s="145"/>
      <c r="BC921" s="145"/>
      <c r="BD921" s="145"/>
      <c r="BE921" s="145"/>
      <c r="BF921" s="145"/>
      <c r="BG921" s="145"/>
      <c r="BH921" s="145"/>
      <c r="BI921" s="145"/>
      <c r="BJ921" s="145"/>
      <c r="BK921" s="145"/>
      <c r="BL921" s="145"/>
      <c r="BM921" s="145"/>
      <c r="BN921" s="145"/>
      <c r="BO921" s="145"/>
      <c r="BP921" s="145"/>
      <c r="BQ921" s="145"/>
      <c r="BR921" s="145"/>
      <c r="BS921" s="145"/>
      <c r="BT921" s="145"/>
      <c r="BU921" s="145"/>
      <c r="BV921" s="145"/>
      <c r="BW921" s="145"/>
      <c r="BX921" s="145"/>
      <c r="BY921" s="145"/>
      <c r="BZ921" s="145"/>
      <c r="CA921" s="145"/>
      <c r="CB921" s="145"/>
      <c r="CC921" s="145"/>
      <c r="CD921" s="145"/>
      <c r="CE921" s="145"/>
      <c r="CF921" s="145"/>
    </row>
    <row r="922" spans="2:84" ht="12.95" customHeight="1">
      <c r="B922" s="145"/>
      <c r="C922" s="145"/>
      <c r="D922" s="145"/>
      <c r="E922" s="146"/>
      <c r="F922" s="146"/>
      <c r="G922" s="145"/>
      <c r="H922" s="145"/>
      <c r="I922" s="145"/>
      <c r="J922" s="145"/>
      <c r="K922" s="145"/>
      <c r="L922" s="145"/>
      <c r="M922" s="145"/>
      <c r="N922" s="145"/>
      <c r="O922" s="145"/>
      <c r="P922" s="145"/>
      <c r="Q922" s="145"/>
      <c r="R922" s="145"/>
      <c r="S922" s="145"/>
      <c r="T922" s="145"/>
      <c r="U922" s="145"/>
      <c r="V922" s="145"/>
      <c r="W922" s="145"/>
      <c r="X922" s="145"/>
      <c r="Y922" s="145"/>
      <c r="Z922" s="145"/>
      <c r="AA922" s="145"/>
      <c r="AB922" s="145"/>
      <c r="AC922" s="145"/>
      <c r="AD922" s="145"/>
      <c r="AE922" s="145"/>
      <c r="AF922" s="145"/>
      <c r="AG922" s="145"/>
      <c r="AH922" s="145"/>
      <c r="AI922" s="145"/>
      <c r="AJ922" s="145"/>
      <c r="AK922" s="145"/>
      <c r="AL922" s="145"/>
      <c r="AM922" s="145"/>
      <c r="AN922" s="145"/>
      <c r="AO922" s="145"/>
      <c r="AP922" s="145"/>
      <c r="AQ922" s="145"/>
      <c r="AR922" s="145"/>
      <c r="AS922" s="145"/>
      <c r="AT922" s="145"/>
      <c r="AU922" s="145"/>
      <c r="AV922" s="145"/>
      <c r="AW922" s="145"/>
      <c r="AX922" s="145"/>
      <c r="AY922" s="145"/>
      <c r="AZ922" s="145"/>
      <c r="BA922" s="145"/>
      <c r="BB922" s="145"/>
      <c r="BC922" s="145"/>
      <c r="BD922" s="145"/>
      <c r="BE922" s="145"/>
      <c r="BF922" s="145"/>
      <c r="BG922" s="145"/>
      <c r="BH922" s="145"/>
      <c r="BI922" s="145"/>
      <c r="BJ922" s="145"/>
      <c r="BK922" s="145"/>
      <c r="BL922" s="145"/>
      <c r="BM922" s="145"/>
      <c r="BN922" s="145"/>
      <c r="BO922" s="145"/>
      <c r="BP922" s="145"/>
      <c r="BQ922" s="145"/>
      <c r="BR922" s="145"/>
      <c r="BS922" s="145"/>
      <c r="BT922" s="145"/>
      <c r="BU922" s="145"/>
      <c r="BV922" s="145"/>
      <c r="BW922" s="145"/>
      <c r="BX922" s="145"/>
      <c r="BY922" s="145"/>
      <c r="BZ922" s="145"/>
      <c r="CA922" s="145"/>
      <c r="CB922" s="145"/>
      <c r="CC922" s="145"/>
      <c r="CD922" s="145"/>
      <c r="CE922" s="145"/>
      <c r="CF922" s="145"/>
    </row>
    <row r="923" spans="2:84" ht="12.95" customHeight="1">
      <c r="B923" s="145"/>
      <c r="C923" s="145"/>
      <c r="D923" s="145"/>
      <c r="E923" s="146"/>
      <c r="F923" s="146"/>
      <c r="G923" s="145"/>
      <c r="H923" s="145"/>
      <c r="I923" s="145"/>
      <c r="J923" s="145"/>
      <c r="K923" s="145"/>
      <c r="L923" s="145"/>
      <c r="M923" s="145"/>
      <c r="N923" s="145"/>
      <c r="O923" s="145"/>
      <c r="P923" s="145"/>
      <c r="Q923" s="145"/>
      <c r="R923" s="145"/>
      <c r="S923" s="145"/>
      <c r="T923" s="145"/>
      <c r="U923" s="145"/>
      <c r="V923" s="145"/>
      <c r="W923" s="145"/>
      <c r="X923" s="145"/>
      <c r="Y923" s="145"/>
      <c r="Z923" s="145"/>
      <c r="AA923" s="145"/>
      <c r="AB923" s="145"/>
      <c r="AC923" s="145"/>
      <c r="AD923" s="145"/>
      <c r="AE923" s="145"/>
      <c r="AF923" s="145"/>
      <c r="AG923" s="145"/>
      <c r="AH923" s="145"/>
      <c r="AI923" s="145"/>
      <c r="AJ923" s="145"/>
      <c r="AK923" s="145"/>
      <c r="AL923" s="145"/>
      <c r="AM923" s="145"/>
      <c r="AN923" s="145"/>
      <c r="AO923" s="145"/>
      <c r="AP923" s="145"/>
      <c r="AQ923" s="145"/>
      <c r="AR923" s="145"/>
      <c r="AS923" s="145"/>
      <c r="AT923" s="145"/>
      <c r="AU923" s="145"/>
      <c r="AV923" s="145"/>
      <c r="AW923" s="145"/>
      <c r="AX923" s="145"/>
      <c r="AY923" s="145"/>
      <c r="AZ923" s="145"/>
      <c r="BA923" s="145"/>
      <c r="BB923" s="145"/>
      <c r="BC923" s="145"/>
      <c r="BD923" s="145"/>
      <c r="BE923" s="145"/>
      <c r="BF923" s="145"/>
      <c r="BG923" s="145"/>
      <c r="BH923" s="145"/>
      <c r="BI923" s="145"/>
      <c r="BJ923" s="145"/>
      <c r="BK923" s="145"/>
      <c r="BL923" s="145"/>
      <c r="BM923" s="145"/>
      <c r="BN923" s="145"/>
      <c r="BO923" s="145"/>
      <c r="BP923" s="145"/>
      <c r="BQ923" s="145"/>
      <c r="BR923" s="145"/>
      <c r="BS923" s="145"/>
      <c r="BT923" s="145"/>
      <c r="BU923" s="145"/>
      <c r="BV923" s="145"/>
      <c r="BW923" s="145"/>
      <c r="BX923" s="145"/>
      <c r="BY923" s="145"/>
      <c r="BZ923" s="145"/>
      <c r="CA923" s="145"/>
      <c r="CB923" s="145"/>
      <c r="CC923" s="145"/>
      <c r="CD923" s="145"/>
      <c r="CE923" s="145"/>
      <c r="CF923" s="145"/>
    </row>
    <row r="924" spans="2:84" ht="12.95" customHeight="1">
      <c r="B924" s="145"/>
      <c r="C924" s="145"/>
      <c r="D924" s="145"/>
      <c r="E924" s="146"/>
      <c r="F924" s="146"/>
      <c r="G924" s="145"/>
      <c r="H924" s="145"/>
      <c r="I924" s="145"/>
      <c r="J924" s="145"/>
      <c r="K924" s="145"/>
      <c r="L924" s="145"/>
      <c r="M924" s="145"/>
      <c r="N924" s="145"/>
      <c r="O924" s="145"/>
      <c r="P924" s="145"/>
      <c r="Q924" s="145"/>
      <c r="R924" s="145"/>
      <c r="S924" s="145"/>
      <c r="T924" s="145"/>
      <c r="U924" s="145"/>
      <c r="V924" s="145"/>
      <c r="W924" s="145"/>
      <c r="X924" s="145"/>
      <c r="Y924" s="145"/>
      <c r="Z924" s="145"/>
      <c r="AA924" s="145"/>
      <c r="AB924" s="145"/>
      <c r="AC924" s="145"/>
      <c r="AD924" s="145"/>
      <c r="AE924" s="145"/>
      <c r="AF924" s="145"/>
      <c r="AG924" s="145"/>
      <c r="AH924" s="145"/>
      <c r="AI924" s="145"/>
      <c r="AJ924" s="145"/>
      <c r="AK924" s="145"/>
      <c r="AL924" s="145"/>
      <c r="AM924" s="145"/>
      <c r="AN924" s="145"/>
      <c r="AO924" s="145"/>
      <c r="AP924" s="145"/>
      <c r="AQ924" s="145"/>
      <c r="AR924" s="145"/>
      <c r="AS924" s="145"/>
      <c r="AT924" s="145"/>
      <c r="AU924" s="145"/>
      <c r="AV924" s="145"/>
      <c r="AW924" s="145"/>
      <c r="AX924" s="145"/>
      <c r="AY924" s="145"/>
      <c r="AZ924" s="145"/>
      <c r="BA924" s="145"/>
      <c r="BB924" s="145"/>
      <c r="BC924" s="145"/>
      <c r="BD924" s="145"/>
      <c r="BE924" s="145"/>
      <c r="BF924" s="145"/>
      <c r="BG924" s="145"/>
      <c r="BH924" s="145"/>
      <c r="BI924" s="145"/>
      <c r="BJ924" s="145"/>
      <c r="BK924" s="145"/>
      <c r="BL924" s="145"/>
      <c r="BM924" s="145"/>
      <c r="BN924" s="145"/>
      <c r="BO924" s="145"/>
      <c r="BP924" s="145"/>
      <c r="BQ924" s="145"/>
      <c r="BR924" s="145"/>
      <c r="BS924" s="145"/>
      <c r="BT924" s="145"/>
      <c r="BU924" s="145"/>
      <c r="BV924" s="145"/>
      <c r="BW924" s="145"/>
      <c r="BX924" s="145"/>
      <c r="BY924" s="145"/>
      <c r="BZ924" s="145"/>
      <c r="CA924" s="145"/>
      <c r="CB924" s="145"/>
      <c r="CC924" s="145"/>
      <c r="CD924" s="145"/>
      <c r="CE924" s="145"/>
      <c r="CF924" s="145"/>
    </row>
    <row r="925" spans="2:84" ht="12.95" customHeight="1">
      <c r="B925" s="145"/>
      <c r="C925" s="145"/>
      <c r="D925" s="145"/>
      <c r="E925" s="146"/>
      <c r="F925" s="146"/>
      <c r="G925" s="145"/>
      <c r="H925" s="145"/>
      <c r="I925" s="145"/>
      <c r="J925" s="145"/>
      <c r="K925" s="145"/>
      <c r="L925" s="145"/>
      <c r="M925" s="145"/>
      <c r="N925" s="145"/>
      <c r="O925" s="145"/>
      <c r="P925" s="145"/>
      <c r="Q925" s="145"/>
      <c r="R925" s="145"/>
      <c r="S925" s="145"/>
      <c r="T925" s="145"/>
      <c r="U925" s="145"/>
      <c r="V925" s="145"/>
      <c r="W925" s="145"/>
      <c r="X925" s="145"/>
      <c r="Y925" s="145"/>
      <c r="Z925" s="145"/>
      <c r="AA925" s="145"/>
      <c r="AB925" s="145"/>
      <c r="AC925" s="145"/>
      <c r="AD925" s="145"/>
      <c r="AE925" s="145"/>
      <c r="AF925" s="145"/>
      <c r="AG925" s="145"/>
      <c r="AH925" s="145"/>
      <c r="AI925" s="145"/>
      <c r="AJ925" s="145"/>
      <c r="AK925" s="145"/>
      <c r="AL925" s="145"/>
      <c r="AM925" s="145"/>
      <c r="AN925" s="145"/>
      <c r="AO925" s="145"/>
      <c r="AP925" s="145"/>
      <c r="AQ925" s="145"/>
      <c r="AR925" s="145"/>
      <c r="AS925" s="145"/>
      <c r="AT925" s="145"/>
      <c r="AU925" s="145"/>
      <c r="AV925" s="145"/>
      <c r="AW925" s="145"/>
      <c r="AX925" s="145"/>
      <c r="AY925" s="145"/>
      <c r="AZ925" s="145"/>
      <c r="BA925" s="145"/>
      <c r="BB925" s="145"/>
      <c r="BC925" s="145"/>
      <c r="BD925" s="145"/>
      <c r="BE925" s="145"/>
      <c r="BF925" s="145"/>
      <c r="BG925" s="145"/>
      <c r="BH925" s="145"/>
      <c r="BI925" s="145"/>
      <c r="BJ925" s="145"/>
      <c r="BK925" s="145"/>
      <c r="BL925" s="145"/>
      <c r="BM925" s="145"/>
      <c r="BN925" s="145"/>
      <c r="BO925" s="145"/>
      <c r="BP925" s="145"/>
      <c r="BQ925" s="145"/>
      <c r="BR925" s="145"/>
      <c r="BS925" s="145"/>
      <c r="BT925" s="145"/>
      <c r="BU925" s="145"/>
      <c r="BV925" s="145"/>
      <c r="BW925" s="145"/>
      <c r="BX925" s="145"/>
      <c r="BY925" s="145"/>
      <c r="BZ925" s="145"/>
      <c r="CA925" s="145"/>
      <c r="CB925" s="145"/>
      <c r="CC925" s="145"/>
      <c r="CD925" s="145"/>
      <c r="CE925" s="145"/>
      <c r="CF925" s="145"/>
    </row>
    <row r="926" spans="2:84" ht="12.95" customHeight="1">
      <c r="B926" s="145"/>
      <c r="C926" s="145"/>
      <c r="D926" s="145"/>
      <c r="E926" s="146"/>
      <c r="F926" s="146"/>
      <c r="G926" s="145"/>
      <c r="H926" s="145"/>
      <c r="I926" s="145"/>
      <c r="J926" s="145"/>
      <c r="K926" s="145"/>
      <c r="L926" s="145"/>
      <c r="M926" s="145"/>
      <c r="N926" s="145"/>
      <c r="O926" s="145"/>
      <c r="P926" s="145"/>
      <c r="Q926" s="145"/>
      <c r="R926" s="145"/>
      <c r="S926" s="145"/>
      <c r="T926" s="145"/>
      <c r="U926" s="145"/>
      <c r="V926" s="145"/>
      <c r="W926" s="145"/>
      <c r="X926" s="145"/>
      <c r="Y926" s="145"/>
      <c r="Z926" s="145"/>
      <c r="AA926" s="145"/>
      <c r="AB926" s="145"/>
      <c r="AC926" s="145"/>
      <c r="AD926" s="145"/>
      <c r="AE926" s="145"/>
      <c r="AF926" s="145"/>
      <c r="AG926" s="145"/>
      <c r="AH926" s="145"/>
      <c r="AI926" s="145"/>
      <c r="AJ926" s="145"/>
      <c r="AK926" s="145"/>
      <c r="AL926" s="145"/>
      <c r="AM926" s="145"/>
      <c r="AN926" s="145"/>
      <c r="AO926" s="145"/>
      <c r="AP926" s="145"/>
      <c r="AQ926" s="145"/>
      <c r="AR926" s="145"/>
      <c r="AS926" s="145"/>
      <c r="AT926" s="145"/>
      <c r="AU926" s="145"/>
      <c r="AV926" s="145"/>
      <c r="AW926" s="145"/>
      <c r="AX926" s="145"/>
      <c r="AY926" s="145"/>
      <c r="AZ926" s="145"/>
      <c r="BA926" s="145"/>
      <c r="BB926" s="145"/>
      <c r="BC926" s="145"/>
      <c r="BD926" s="145"/>
      <c r="BE926" s="145"/>
      <c r="BF926" s="145"/>
      <c r="BG926" s="145"/>
      <c r="BH926" s="145"/>
      <c r="BI926" s="145"/>
      <c r="BJ926" s="145"/>
      <c r="BK926" s="145"/>
      <c r="BL926" s="145"/>
      <c r="BM926" s="145"/>
      <c r="BN926" s="145"/>
      <c r="BO926" s="145"/>
      <c r="BP926" s="145"/>
      <c r="BQ926" s="145"/>
      <c r="BR926" s="145"/>
      <c r="BS926" s="145"/>
      <c r="BT926" s="145"/>
      <c r="BU926" s="145"/>
      <c r="BV926" s="145"/>
      <c r="BW926" s="145"/>
      <c r="BX926" s="145"/>
      <c r="BY926" s="145"/>
      <c r="BZ926" s="145"/>
      <c r="CA926" s="145"/>
      <c r="CB926" s="145"/>
      <c r="CC926" s="145"/>
      <c r="CD926" s="145"/>
      <c r="CE926" s="145"/>
      <c r="CF926" s="145"/>
    </row>
    <row r="927" spans="2:84" ht="12.95" customHeight="1">
      <c r="B927" s="145"/>
      <c r="C927" s="145"/>
      <c r="D927" s="145"/>
      <c r="E927" s="146"/>
      <c r="F927" s="146"/>
      <c r="G927" s="145"/>
      <c r="H927" s="145"/>
      <c r="I927" s="145"/>
      <c r="J927" s="145"/>
      <c r="K927" s="145"/>
      <c r="L927" s="145"/>
      <c r="M927" s="145"/>
      <c r="N927" s="145"/>
      <c r="O927" s="145"/>
      <c r="P927" s="145"/>
      <c r="Q927" s="145"/>
      <c r="R927" s="145"/>
      <c r="S927" s="145"/>
      <c r="T927" s="145"/>
      <c r="U927" s="145"/>
      <c r="V927" s="145"/>
      <c r="W927" s="145"/>
      <c r="X927" s="145"/>
      <c r="Y927" s="145"/>
      <c r="Z927" s="145"/>
      <c r="AA927" s="145"/>
      <c r="AB927" s="145"/>
      <c r="AC927" s="145"/>
      <c r="AD927" s="145"/>
      <c r="AE927" s="145"/>
      <c r="AF927" s="145"/>
      <c r="AG927" s="145"/>
      <c r="AH927" s="145"/>
      <c r="AI927" s="145"/>
      <c r="AJ927" s="145"/>
      <c r="AK927" s="145"/>
      <c r="AL927" s="145"/>
      <c r="AM927" s="145"/>
      <c r="AN927" s="145"/>
      <c r="AO927" s="145"/>
      <c r="AP927" s="145"/>
      <c r="AQ927" s="145"/>
      <c r="AR927" s="145"/>
      <c r="AS927" s="145"/>
      <c r="AT927" s="145"/>
      <c r="AU927" s="145"/>
      <c r="AV927" s="145"/>
      <c r="AW927" s="145"/>
      <c r="AX927" s="145"/>
      <c r="AY927" s="145"/>
      <c r="AZ927" s="145"/>
      <c r="BA927" s="145"/>
      <c r="BB927" s="145"/>
      <c r="BC927" s="145"/>
      <c r="BD927" s="145"/>
      <c r="BE927" s="145"/>
      <c r="BF927" s="145"/>
      <c r="BG927" s="145"/>
      <c r="BH927" s="145"/>
      <c r="BI927" s="145"/>
      <c r="BJ927" s="145"/>
      <c r="BK927" s="145"/>
      <c r="BL927" s="145"/>
      <c r="BM927" s="145"/>
      <c r="BN927" s="145"/>
      <c r="BO927" s="145"/>
      <c r="BP927" s="145"/>
      <c r="BQ927" s="145"/>
      <c r="BR927" s="145"/>
      <c r="BS927" s="145"/>
      <c r="BT927" s="145"/>
      <c r="BU927" s="145"/>
      <c r="BV927" s="145"/>
      <c r="BW927" s="145"/>
      <c r="BX927" s="145"/>
      <c r="BY927" s="145"/>
      <c r="BZ927" s="145"/>
      <c r="CA927" s="145"/>
      <c r="CB927" s="145"/>
      <c r="CC927" s="145"/>
      <c r="CD927" s="145"/>
      <c r="CE927" s="145"/>
      <c r="CF927" s="145"/>
    </row>
    <row r="928" spans="2:84" ht="12.95" customHeight="1">
      <c r="B928" s="145"/>
      <c r="C928" s="145"/>
      <c r="D928" s="145"/>
      <c r="E928" s="146"/>
      <c r="F928" s="146"/>
      <c r="G928" s="145"/>
      <c r="H928" s="145"/>
      <c r="I928" s="145"/>
      <c r="J928" s="145"/>
      <c r="K928" s="145"/>
      <c r="L928" s="145"/>
      <c r="M928" s="145"/>
      <c r="N928" s="145"/>
      <c r="O928" s="145"/>
      <c r="P928" s="145"/>
      <c r="Q928" s="145"/>
      <c r="R928" s="145"/>
      <c r="S928" s="145"/>
      <c r="T928" s="145"/>
      <c r="U928" s="145"/>
      <c r="V928" s="145"/>
      <c r="W928" s="145"/>
      <c r="X928" s="145"/>
      <c r="Y928" s="145"/>
      <c r="Z928" s="145"/>
      <c r="AA928" s="145"/>
      <c r="AB928" s="145"/>
      <c r="AC928" s="145"/>
      <c r="AD928" s="145"/>
      <c r="AE928" s="145"/>
      <c r="AF928" s="145"/>
      <c r="AG928" s="145"/>
      <c r="AH928" s="145"/>
      <c r="AI928" s="145"/>
      <c r="AJ928" s="145"/>
      <c r="AK928" s="145"/>
      <c r="AL928" s="145"/>
      <c r="AM928" s="145"/>
      <c r="AN928" s="145"/>
      <c r="AO928" s="145"/>
      <c r="AP928" s="145"/>
      <c r="AQ928" s="145"/>
      <c r="AR928" s="145"/>
      <c r="AS928" s="145"/>
      <c r="AT928" s="145"/>
      <c r="AU928" s="145"/>
      <c r="AV928" s="145"/>
      <c r="AW928" s="145"/>
      <c r="AX928" s="145"/>
      <c r="AY928" s="145"/>
      <c r="AZ928" s="145"/>
      <c r="BA928" s="145"/>
      <c r="BB928" s="145"/>
      <c r="BC928" s="145"/>
      <c r="BD928" s="145"/>
      <c r="BE928" s="145"/>
      <c r="BF928" s="145"/>
      <c r="BG928" s="145"/>
      <c r="BH928" s="145"/>
      <c r="BI928" s="145"/>
      <c r="BJ928" s="145"/>
      <c r="BK928" s="145"/>
      <c r="BL928" s="145"/>
      <c r="BM928" s="145"/>
      <c r="BN928" s="145"/>
      <c r="BO928" s="145"/>
      <c r="BP928" s="145"/>
      <c r="BQ928" s="145"/>
      <c r="BR928" s="145"/>
      <c r="BS928" s="145"/>
      <c r="BT928" s="145"/>
      <c r="BU928" s="145"/>
      <c r="BV928" s="145"/>
      <c r="BW928" s="145"/>
      <c r="BX928" s="145"/>
      <c r="BY928" s="145"/>
      <c r="BZ928" s="145"/>
      <c r="CA928" s="145"/>
      <c r="CB928" s="145"/>
      <c r="CC928" s="145"/>
      <c r="CD928" s="145"/>
      <c r="CE928" s="145"/>
      <c r="CF928" s="145"/>
    </row>
    <row r="929" spans="2:84" ht="12.95" customHeight="1">
      <c r="B929" s="145"/>
      <c r="C929" s="145"/>
      <c r="D929" s="145"/>
      <c r="E929" s="146"/>
      <c r="F929" s="146"/>
      <c r="G929" s="145"/>
      <c r="H929" s="145"/>
      <c r="I929" s="145"/>
      <c r="J929" s="145"/>
      <c r="K929" s="145"/>
      <c r="L929" s="145"/>
      <c r="M929" s="145"/>
      <c r="N929" s="145"/>
      <c r="O929" s="145"/>
      <c r="P929" s="145"/>
      <c r="Q929" s="145"/>
      <c r="R929" s="145"/>
      <c r="S929" s="145"/>
      <c r="T929" s="145"/>
      <c r="U929" s="145"/>
      <c r="V929" s="145"/>
      <c r="W929" s="145"/>
      <c r="X929" s="145"/>
      <c r="Y929" s="145"/>
      <c r="Z929" s="145"/>
      <c r="AA929" s="145"/>
      <c r="AB929" s="145"/>
      <c r="AC929" s="145"/>
      <c r="AD929" s="145"/>
      <c r="AE929" s="145"/>
      <c r="AF929" s="145"/>
      <c r="AG929" s="145"/>
      <c r="AH929" s="145"/>
      <c r="AI929" s="145"/>
      <c r="AJ929" s="145"/>
      <c r="AK929" s="145"/>
      <c r="AL929" s="145"/>
      <c r="AM929" s="145"/>
      <c r="AN929" s="145"/>
      <c r="AO929" s="145"/>
      <c r="AP929" s="145"/>
      <c r="AQ929" s="145"/>
      <c r="AR929" s="145"/>
      <c r="AS929" s="145"/>
      <c r="AT929" s="145"/>
      <c r="AU929" s="145"/>
      <c r="AV929" s="145"/>
      <c r="AW929" s="145"/>
      <c r="AX929" s="145"/>
      <c r="AY929" s="145"/>
      <c r="AZ929" s="145"/>
      <c r="BA929" s="145"/>
      <c r="BB929" s="145"/>
      <c r="BC929" s="145"/>
      <c r="BD929" s="145"/>
      <c r="BE929" s="145"/>
      <c r="BF929" s="145"/>
      <c r="BG929" s="145"/>
      <c r="BH929" s="145"/>
      <c r="BI929" s="145"/>
      <c r="BJ929" s="145"/>
      <c r="BK929" s="145"/>
      <c r="BL929" s="145"/>
      <c r="BM929" s="145"/>
      <c r="BN929" s="145"/>
      <c r="BO929" s="145"/>
      <c r="BP929" s="145"/>
      <c r="BQ929" s="145"/>
      <c r="BR929" s="145"/>
      <c r="BS929" s="145"/>
      <c r="BT929" s="145"/>
      <c r="BU929" s="145"/>
      <c r="BV929" s="145"/>
      <c r="BW929" s="145"/>
      <c r="BX929" s="145"/>
      <c r="BY929" s="145"/>
      <c r="BZ929" s="145"/>
      <c r="CA929" s="145"/>
      <c r="CB929" s="145"/>
      <c r="CC929" s="145"/>
      <c r="CD929" s="145"/>
      <c r="CE929" s="145"/>
      <c r="CF929" s="145"/>
    </row>
    <row r="930" spans="2:84" ht="12.95" customHeight="1">
      <c r="B930" s="145"/>
      <c r="C930" s="145"/>
      <c r="D930" s="145"/>
      <c r="E930" s="146"/>
      <c r="F930" s="146"/>
      <c r="G930" s="145"/>
      <c r="H930" s="145"/>
      <c r="I930" s="145"/>
      <c r="J930" s="145"/>
      <c r="K930" s="145"/>
      <c r="L930" s="145"/>
      <c r="M930" s="145"/>
      <c r="N930" s="145"/>
      <c r="O930" s="145"/>
      <c r="P930" s="145"/>
      <c r="Q930" s="145"/>
      <c r="R930" s="145"/>
      <c r="S930" s="145"/>
      <c r="T930" s="145"/>
      <c r="U930" s="145"/>
      <c r="V930" s="145"/>
      <c r="W930" s="145"/>
      <c r="X930" s="145"/>
      <c r="Y930" s="145"/>
      <c r="Z930" s="145"/>
      <c r="AA930" s="145"/>
      <c r="AB930" s="145"/>
      <c r="AC930" s="145"/>
      <c r="AD930" s="145"/>
      <c r="AE930" s="145"/>
      <c r="AF930" s="145"/>
      <c r="AG930" s="145"/>
      <c r="AH930" s="145"/>
      <c r="AI930" s="145"/>
      <c r="AJ930" s="145"/>
      <c r="AK930" s="145"/>
      <c r="AL930" s="145"/>
      <c r="AM930" s="145"/>
      <c r="AN930" s="145"/>
      <c r="AO930" s="145"/>
      <c r="AP930" s="145"/>
      <c r="AQ930" s="145"/>
      <c r="AR930" s="145"/>
      <c r="AS930" s="145"/>
      <c r="AT930" s="145"/>
      <c r="AU930" s="145"/>
      <c r="AV930" s="145"/>
      <c r="AW930" s="145"/>
      <c r="AX930" s="145"/>
      <c r="AY930" s="145"/>
      <c r="AZ930" s="145"/>
      <c r="BA930" s="145"/>
      <c r="BB930" s="145"/>
      <c r="BC930" s="145"/>
      <c r="BD930" s="145"/>
      <c r="BE930" s="145"/>
      <c r="BF930" s="145"/>
      <c r="BG930" s="145"/>
      <c r="BH930" s="145"/>
      <c r="BI930" s="145"/>
      <c r="BJ930" s="145"/>
      <c r="BK930" s="145"/>
      <c r="BL930" s="145"/>
      <c r="BM930" s="145"/>
      <c r="BN930" s="145"/>
      <c r="BO930" s="145"/>
      <c r="BP930" s="145"/>
      <c r="BQ930" s="145"/>
      <c r="BR930" s="145"/>
      <c r="BS930" s="145"/>
      <c r="BT930" s="145"/>
      <c r="BU930" s="145"/>
      <c r="BV930" s="145"/>
      <c r="BW930" s="145"/>
      <c r="BX930" s="145"/>
      <c r="BY930" s="145"/>
      <c r="BZ930" s="145"/>
      <c r="CA930" s="145"/>
      <c r="CB930" s="145"/>
      <c r="CC930" s="145"/>
      <c r="CD930" s="145"/>
      <c r="CE930" s="145"/>
      <c r="CF930" s="145"/>
    </row>
    <row r="931" spans="2:84" ht="12.95" customHeight="1">
      <c r="B931" s="145"/>
      <c r="C931" s="145"/>
      <c r="D931" s="145"/>
      <c r="E931" s="146"/>
      <c r="F931" s="146"/>
      <c r="G931" s="145"/>
      <c r="H931" s="145"/>
      <c r="I931" s="145"/>
      <c r="J931" s="145"/>
      <c r="K931" s="145"/>
      <c r="L931" s="145"/>
      <c r="M931" s="145"/>
      <c r="N931" s="145"/>
      <c r="O931" s="145"/>
      <c r="P931" s="145"/>
      <c r="Q931" s="145"/>
      <c r="R931" s="145"/>
      <c r="S931" s="145"/>
      <c r="T931" s="145"/>
      <c r="U931" s="145"/>
      <c r="V931" s="145"/>
      <c r="W931" s="145"/>
      <c r="X931" s="145"/>
      <c r="Y931" s="145"/>
      <c r="Z931" s="145"/>
      <c r="AA931" s="145"/>
      <c r="AB931" s="145"/>
      <c r="AC931" s="145"/>
      <c r="AD931" s="145"/>
      <c r="AE931" s="145"/>
      <c r="AF931" s="145"/>
      <c r="AG931" s="145"/>
      <c r="AH931" s="145"/>
      <c r="AI931" s="145"/>
      <c r="AJ931" s="145"/>
      <c r="AK931" s="145"/>
      <c r="AL931" s="145"/>
      <c r="AM931" s="145"/>
      <c r="AN931" s="145"/>
      <c r="AO931" s="145"/>
      <c r="AP931" s="145"/>
      <c r="AQ931" s="145"/>
      <c r="AR931" s="145"/>
      <c r="AS931" s="145"/>
      <c r="AT931" s="145"/>
      <c r="AU931" s="145"/>
      <c r="AV931" s="145"/>
      <c r="AW931" s="145"/>
      <c r="AX931" s="145"/>
      <c r="AY931" s="145"/>
      <c r="AZ931" s="145"/>
      <c r="BA931" s="145"/>
      <c r="BB931" s="145"/>
      <c r="BC931" s="145"/>
      <c r="BD931" s="145"/>
      <c r="BE931" s="145"/>
      <c r="BF931" s="145"/>
      <c r="BG931" s="145"/>
      <c r="BH931" s="145"/>
      <c r="BI931" s="145"/>
      <c r="BJ931" s="145"/>
      <c r="BK931" s="145"/>
      <c r="BL931" s="145"/>
      <c r="BM931" s="145"/>
      <c r="BN931" s="145"/>
      <c r="BO931" s="145"/>
      <c r="BP931" s="145"/>
      <c r="BQ931" s="145"/>
      <c r="BR931" s="145"/>
      <c r="BS931" s="145"/>
      <c r="BT931" s="145"/>
      <c r="BU931" s="145"/>
      <c r="BV931" s="145"/>
      <c r="BW931" s="145"/>
      <c r="BX931" s="145"/>
      <c r="BY931" s="145"/>
      <c r="BZ931" s="145"/>
      <c r="CA931" s="145"/>
      <c r="CB931" s="145"/>
      <c r="CC931" s="145"/>
      <c r="CD931" s="145"/>
      <c r="CE931" s="145"/>
      <c r="CF931" s="145"/>
    </row>
    <row r="932" spans="2:84" ht="12.95" customHeight="1">
      <c r="B932" s="145"/>
      <c r="C932" s="145"/>
      <c r="D932" s="145"/>
      <c r="E932" s="146"/>
      <c r="F932" s="146"/>
      <c r="G932" s="145"/>
      <c r="H932" s="145"/>
      <c r="I932" s="145"/>
      <c r="J932" s="145"/>
      <c r="K932" s="145"/>
      <c r="L932" s="145"/>
      <c r="M932" s="145"/>
      <c r="N932" s="145"/>
      <c r="O932" s="145"/>
      <c r="P932" s="145"/>
      <c r="Q932" s="145"/>
      <c r="R932" s="145"/>
      <c r="S932" s="145"/>
      <c r="T932" s="145"/>
      <c r="U932" s="145"/>
      <c r="V932" s="145"/>
      <c r="W932" s="145"/>
      <c r="X932" s="145"/>
      <c r="Y932" s="145"/>
      <c r="Z932" s="145"/>
      <c r="AA932" s="145"/>
      <c r="AB932" s="145"/>
      <c r="AC932" s="145"/>
      <c r="AD932" s="145"/>
      <c r="AE932" s="145"/>
      <c r="AF932" s="145"/>
      <c r="AG932" s="145"/>
      <c r="AH932" s="145"/>
      <c r="AI932" s="145"/>
      <c r="AJ932" s="145"/>
      <c r="AK932" s="145"/>
      <c r="AL932" s="145"/>
      <c r="AM932" s="145"/>
      <c r="AN932" s="145"/>
      <c r="AO932" s="145"/>
      <c r="AP932" s="145"/>
      <c r="AQ932" s="145"/>
      <c r="AR932" s="145"/>
      <c r="AS932" s="145"/>
      <c r="AT932" s="145"/>
      <c r="AU932" s="145"/>
      <c r="AV932" s="145"/>
      <c r="AW932" s="145"/>
      <c r="AX932" s="145"/>
      <c r="AY932" s="145"/>
      <c r="AZ932" s="145"/>
      <c r="BA932" s="145"/>
      <c r="BB932" s="145"/>
      <c r="BC932" s="145"/>
      <c r="BD932" s="145"/>
      <c r="BE932" s="145"/>
      <c r="BF932" s="145"/>
      <c r="BG932" s="145"/>
      <c r="BH932" s="145"/>
      <c r="BI932" s="145"/>
      <c r="BJ932" s="145"/>
      <c r="BK932" s="145"/>
      <c r="BL932" s="145"/>
      <c r="BM932" s="145"/>
      <c r="BN932" s="145"/>
      <c r="BO932" s="145"/>
      <c r="BP932" s="145"/>
      <c r="BQ932" s="145"/>
      <c r="BR932" s="145"/>
      <c r="BS932" s="145"/>
      <c r="BT932" s="145"/>
      <c r="BU932" s="145"/>
      <c r="BV932" s="145"/>
      <c r="BW932" s="145"/>
      <c r="BX932" s="145"/>
      <c r="BY932" s="145"/>
      <c r="BZ932" s="145"/>
      <c r="CA932" s="145"/>
      <c r="CB932" s="145"/>
      <c r="CC932" s="145"/>
      <c r="CD932" s="145"/>
      <c r="CE932" s="145"/>
      <c r="CF932" s="145"/>
    </row>
    <row r="933" spans="2:84" ht="12.95" customHeight="1">
      <c r="B933" s="145"/>
      <c r="C933" s="145"/>
      <c r="D933" s="145"/>
      <c r="E933" s="146"/>
      <c r="F933" s="146"/>
      <c r="G933" s="145"/>
      <c r="H933" s="145"/>
      <c r="I933" s="145"/>
      <c r="J933" s="145"/>
      <c r="K933" s="145"/>
      <c r="L933" s="145"/>
      <c r="M933" s="145"/>
      <c r="N933" s="145"/>
      <c r="O933" s="145"/>
      <c r="P933" s="145"/>
      <c r="Q933" s="145"/>
      <c r="R933" s="145"/>
      <c r="S933" s="145"/>
      <c r="T933" s="145"/>
      <c r="U933" s="145"/>
      <c r="V933" s="145"/>
      <c r="W933" s="145"/>
      <c r="X933" s="145"/>
      <c r="Y933" s="145"/>
      <c r="Z933" s="145"/>
      <c r="AA933" s="145"/>
      <c r="AB933" s="145"/>
      <c r="AC933" s="145"/>
      <c r="AD933" s="145"/>
      <c r="AE933" s="145"/>
      <c r="AF933" s="145"/>
      <c r="AG933" s="145"/>
      <c r="AH933" s="145"/>
      <c r="AI933" s="145"/>
      <c r="AJ933" s="145"/>
      <c r="AK933" s="145"/>
      <c r="AL933" s="145"/>
      <c r="AM933" s="145"/>
      <c r="AN933" s="145"/>
      <c r="AO933" s="145"/>
      <c r="AP933" s="145"/>
      <c r="AQ933" s="145"/>
      <c r="AR933" s="145"/>
      <c r="AS933" s="145"/>
      <c r="AT933" s="145"/>
      <c r="AU933" s="145"/>
      <c r="AV933" s="145"/>
      <c r="AW933" s="145"/>
      <c r="AX933" s="145"/>
      <c r="AY933" s="145"/>
      <c r="AZ933" s="145"/>
      <c r="BA933" s="145"/>
      <c r="BB933" s="145"/>
      <c r="BC933" s="145"/>
      <c r="BD933" s="145"/>
      <c r="BE933" s="145"/>
      <c r="BF933" s="145"/>
      <c r="BG933" s="145"/>
      <c r="BH933" s="145"/>
      <c r="BI933" s="145"/>
      <c r="BJ933" s="145"/>
      <c r="BK933" s="145"/>
      <c r="BL933" s="145"/>
      <c r="BM933" s="145"/>
      <c r="BN933" s="145"/>
      <c r="BO933" s="145"/>
      <c r="BP933" s="145"/>
      <c r="BQ933" s="145"/>
      <c r="BR933" s="145"/>
      <c r="BS933" s="145"/>
      <c r="BT933" s="145"/>
      <c r="BU933" s="145"/>
      <c r="BV933" s="145"/>
      <c r="BW933" s="145"/>
      <c r="BX933" s="145"/>
      <c r="BY933" s="145"/>
      <c r="BZ933" s="145"/>
      <c r="CA933" s="145"/>
      <c r="CB933" s="145"/>
      <c r="CC933" s="145"/>
      <c r="CD933" s="145"/>
      <c r="CE933" s="145"/>
      <c r="CF933" s="145"/>
    </row>
    <row r="934" spans="2:84" ht="12.95" customHeight="1">
      <c r="B934" s="145"/>
      <c r="C934" s="145"/>
      <c r="D934" s="145"/>
      <c r="E934" s="146"/>
      <c r="F934" s="146"/>
      <c r="G934" s="145"/>
      <c r="H934" s="145"/>
      <c r="I934" s="145"/>
      <c r="J934" s="145"/>
      <c r="K934" s="145"/>
      <c r="L934" s="145"/>
      <c r="M934" s="145"/>
      <c r="N934" s="145"/>
      <c r="O934" s="145"/>
      <c r="P934" s="145"/>
      <c r="Q934" s="145"/>
      <c r="R934" s="145"/>
      <c r="S934" s="145"/>
      <c r="T934" s="145"/>
      <c r="U934" s="145"/>
      <c r="V934" s="145"/>
      <c r="W934" s="145"/>
      <c r="X934" s="145"/>
      <c r="Y934" s="145"/>
      <c r="Z934" s="145"/>
      <c r="AA934" s="145"/>
      <c r="AB934" s="145"/>
      <c r="AC934" s="145"/>
      <c r="AD934" s="145"/>
      <c r="AE934" s="145"/>
      <c r="AF934" s="145"/>
      <c r="AG934" s="145"/>
      <c r="AH934" s="145"/>
      <c r="AI934" s="145"/>
      <c r="AJ934" s="145"/>
      <c r="AK934" s="145"/>
      <c r="AL934" s="145"/>
      <c r="AM934" s="145"/>
      <c r="AN934" s="145"/>
      <c r="AO934" s="145"/>
      <c r="AP934" s="145"/>
      <c r="AQ934" s="145"/>
      <c r="AR934" s="145"/>
      <c r="AS934" s="145"/>
      <c r="AT934" s="145"/>
      <c r="AU934" s="145"/>
      <c r="AV934" s="145"/>
      <c r="AW934" s="145"/>
      <c r="AX934" s="145"/>
      <c r="AY934" s="145"/>
      <c r="AZ934" s="145"/>
      <c r="BA934" s="145"/>
      <c r="BB934" s="145"/>
      <c r="BC934" s="145"/>
      <c r="BD934" s="145"/>
      <c r="BE934" s="145"/>
      <c r="BF934" s="145"/>
      <c r="BG934" s="145"/>
      <c r="BH934" s="145"/>
      <c r="BI934" s="145"/>
      <c r="BJ934" s="145"/>
      <c r="BK934" s="145"/>
      <c r="BL934" s="145"/>
      <c r="BM934" s="145"/>
      <c r="BN934" s="145"/>
      <c r="BO934" s="145"/>
      <c r="BP934" s="145"/>
      <c r="BQ934" s="145"/>
      <c r="BR934" s="145"/>
      <c r="BS934" s="145"/>
      <c r="BT934" s="145"/>
      <c r="BU934" s="145"/>
      <c r="BV934" s="145"/>
      <c r="BW934" s="145"/>
      <c r="BX934" s="145"/>
      <c r="BY934" s="145"/>
      <c r="BZ934" s="145"/>
      <c r="CA934" s="145"/>
      <c r="CB934" s="145"/>
      <c r="CC934" s="145"/>
      <c r="CD934" s="145"/>
      <c r="CE934" s="145"/>
      <c r="CF934" s="145"/>
    </row>
    <row r="935" spans="2:84" ht="12.95" customHeight="1">
      <c r="B935" s="145"/>
      <c r="C935" s="145"/>
      <c r="D935" s="145"/>
      <c r="E935" s="146"/>
      <c r="F935" s="146"/>
      <c r="G935" s="145"/>
      <c r="H935" s="145"/>
      <c r="I935" s="145"/>
      <c r="J935" s="145"/>
      <c r="K935" s="145"/>
      <c r="L935" s="145"/>
      <c r="M935" s="145"/>
      <c r="N935" s="145"/>
      <c r="O935" s="145"/>
      <c r="P935" s="145"/>
      <c r="Q935" s="145"/>
      <c r="R935" s="145"/>
      <c r="S935" s="145"/>
      <c r="T935" s="145"/>
      <c r="U935" s="145"/>
      <c r="V935" s="145"/>
      <c r="W935" s="145"/>
      <c r="X935" s="145"/>
      <c r="Y935" s="145"/>
      <c r="Z935" s="145"/>
      <c r="AA935" s="145"/>
      <c r="AB935" s="145"/>
      <c r="AC935" s="145"/>
      <c r="AD935" s="145"/>
      <c r="AE935" s="145"/>
      <c r="AF935" s="145"/>
      <c r="AG935" s="145"/>
      <c r="AH935" s="145"/>
      <c r="AI935" s="145"/>
      <c r="AJ935" s="145"/>
      <c r="AK935" s="145"/>
      <c r="AL935" s="145"/>
      <c r="AM935" s="145"/>
      <c r="AN935" s="145"/>
      <c r="AO935" s="145"/>
      <c r="AP935" s="145"/>
      <c r="AQ935" s="145"/>
      <c r="AR935" s="145"/>
      <c r="AS935" s="145"/>
      <c r="AT935" s="145"/>
      <c r="AU935" s="145"/>
      <c r="AV935" s="145"/>
      <c r="AW935" s="145"/>
      <c r="AX935" s="145"/>
      <c r="AY935" s="145"/>
      <c r="AZ935" s="145"/>
      <c r="BA935" s="145"/>
      <c r="BB935" s="145"/>
      <c r="BC935" s="145"/>
      <c r="BD935" s="145"/>
      <c r="BE935" s="145"/>
      <c r="BF935" s="145"/>
      <c r="BG935" s="145"/>
      <c r="BH935" s="145"/>
      <c r="BI935" s="145"/>
      <c r="BJ935" s="145"/>
      <c r="BK935" s="145"/>
      <c r="BL935" s="145"/>
      <c r="BM935" s="145"/>
      <c r="BN935" s="145"/>
      <c r="BO935" s="145"/>
      <c r="BP935" s="145"/>
      <c r="BQ935" s="145"/>
      <c r="BR935" s="145"/>
      <c r="BS935" s="145"/>
      <c r="BT935" s="145"/>
      <c r="BU935" s="145"/>
      <c r="BV935" s="145"/>
      <c r="BW935" s="145"/>
      <c r="BX935" s="145"/>
      <c r="BY935" s="145"/>
      <c r="BZ935" s="145"/>
      <c r="CA935" s="145"/>
      <c r="CB935" s="145"/>
      <c r="CC935" s="145"/>
      <c r="CD935" s="145"/>
      <c r="CE935" s="145"/>
      <c r="CF935" s="145"/>
    </row>
    <row r="936" spans="2:84" ht="12.95" customHeight="1">
      <c r="B936" s="145"/>
      <c r="C936" s="145"/>
      <c r="D936" s="145"/>
      <c r="E936" s="146"/>
      <c r="F936" s="146"/>
      <c r="G936" s="145"/>
      <c r="H936" s="145"/>
      <c r="I936" s="145"/>
      <c r="J936" s="145"/>
      <c r="K936" s="145"/>
      <c r="L936" s="145"/>
      <c r="M936" s="145"/>
      <c r="N936" s="145"/>
      <c r="O936" s="145"/>
      <c r="P936" s="145"/>
      <c r="Q936" s="145"/>
      <c r="R936" s="145"/>
      <c r="S936" s="145"/>
      <c r="T936" s="145"/>
      <c r="U936" s="145"/>
      <c r="V936" s="145"/>
      <c r="W936" s="145"/>
      <c r="X936" s="145"/>
      <c r="Y936" s="145"/>
      <c r="Z936" s="145"/>
      <c r="AA936" s="145"/>
      <c r="AB936" s="145"/>
      <c r="AC936" s="145"/>
      <c r="AD936" s="145"/>
      <c r="AE936" s="145"/>
      <c r="AF936" s="145"/>
      <c r="AG936" s="145"/>
      <c r="AH936" s="145"/>
      <c r="AI936" s="145"/>
      <c r="AJ936" s="145"/>
      <c r="AK936" s="145"/>
      <c r="AL936" s="145"/>
      <c r="AM936" s="145"/>
      <c r="AN936" s="145"/>
      <c r="AO936" s="145"/>
      <c r="AP936" s="145"/>
      <c r="AQ936" s="145"/>
      <c r="AR936" s="145"/>
      <c r="AS936" s="145"/>
      <c r="AT936" s="145"/>
      <c r="AU936" s="145"/>
      <c r="AV936" s="145"/>
      <c r="AW936" s="145"/>
      <c r="AX936" s="145"/>
      <c r="AY936" s="145"/>
      <c r="AZ936" s="145"/>
      <c r="BA936" s="145"/>
      <c r="BB936" s="145"/>
      <c r="BC936" s="145"/>
      <c r="BD936" s="145"/>
      <c r="BE936" s="145"/>
      <c r="BF936" s="145"/>
      <c r="BG936" s="145"/>
      <c r="BH936" s="145"/>
      <c r="BI936" s="145"/>
      <c r="BJ936" s="145"/>
      <c r="BK936" s="145"/>
      <c r="BL936" s="145"/>
      <c r="BM936" s="145"/>
      <c r="BN936" s="145"/>
      <c r="BO936" s="145"/>
      <c r="BP936" s="145"/>
      <c r="BQ936" s="145"/>
      <c r="BR936" s="145"/>
      <c r="BS936" s="145"/>
      <c r="BT936" s="145"/>
      <c r="BU936" s="145"/>
      <c r="BV936" s="145"/>
      <c r="BW936" s="145"/>
      <c r="BX936" s="145"/>
      <c r="BY936" s="145"/>
      <c r="BZ936" s="145"/>
      <c r="CA936" s="145"/>
      <c r="CB936" s="145"/>
      <c r="CC936" s="145"/>
      <c r="CD936" s="145"/>
      <c r="CE936" s="145"/>
      <c r="CF936" s="145"/>
    </row>
    <row r="937" spans="2:84" ht="12.95" customHeight="1">
      <c r="B937" s="145"/>
      <c r="C937" s="145"/>
      <c r="D937" s="145"/>
      <c r="E937" s="146"/>
      <c r="F937" s="146"/>
      <c r="G937" s="145"/>
      <c r="H937" s="145"/>
      <c r="I937" s="145"/>
      <c r="J937" s="145"/>
      <c r="K937" s="145"/>
      <c r="L937" s="145"/>
      <c r="M937" s="145"/>
      <c r="N937" s="145"/>
      <c r="O937" s="145"/>
      <c r="P937" s="145"/>
      <c r="Q937" s="145"/>
      <c r="R937" s="145"/>
      <c r="S937" s="145"/>
      <c r="T937" s="145"/>
      <c r="U937" s="145"/>
      <c r="V937" s="145"/>
      <c r="W937" s="145"/>
      <c r="X937" s="145"/>
      <c r="Y937" s="145"/>
      <c r="Z937" s="145"/>
      <c r="AA937" s="145"/>
      <c r="AB937" s="145"/>
      <c r="AC937" s="145"/>
      <c r="AD937" s="145"/>
      <c r="AE937" s="145"/>
      <c r="AF937" s="145"/>
      <c r="AG937" s="145"/>
      <c r="AH937" s="145"/>
      <c r="AI937" s="145"/>
      <c r="AJ937" s="145"/>
      <c r="AK937" s="145"/>
      <c r="AL937" s="145"/>
      <c r="AM937" s="145"/>
      <c r="AN937" s="145"/>
      <c r="AO937" s="145"/>
      <c r="AP937" s="145"/>
      <c r="AQ937" s="145"/>
      <c r="AR937" s="145"/>
      <c r="AS937" s="145"/>
      <c r="AT937" s="145"/>
      <c r="AU937" s="145"/>
      <c r="AV937" s="145"/>
      <c r="AW937" s="145"/>
      <c r="AX937" s="145"/>
      <c r="AY937" s="145"/>
      <c r="AZ937" s="145"/>
      <c r="BA937" s="145"/>
      <c r="BB937" s="145"/>
      <c r="BC937" s="145"/>
      <c r="BD937" s="145"/>
      <c r="BE937" s="145"/>
      <c r="BF937" s="145"/>
      <c r="BG937" s="145"/>
      <c r="BH937" s="145"/>
      <c r="BI937" s="145"/>
      <c r="BJ937" s="145"/>
      <c r="BK937" s="145"/>
      <c r="BL937" s="145"/>
      <c r="BM937" s="145"/>
      <c r="BN937" s="145"/>
      <c r="BO937" s="145"/>
      <c r="BP937" s="145"/>
      <c r="BQ937" s="145"/>
      <c r="BR937" s="145"/>
      <c r="BS937" s="145"/>
      <c r="BT937" s="145"/>
      <c r="BU937" s="145"/>
      <c r="BV937" s="145"/>
      <c r="BW937" s="145"/>
      <c r="BX937" s="145"/>
      <c r="BY937" s="145"/>
      <c r="BZ937" s="145"/>
      <c r="CA937" s="145"/>
      <c r="CB937" s="145"/>
      <c r="CC937" s="145"/>
      <c r="CD937" s="145"/>
      <c r="CE937" s="145"/>
      <c r="CF937" s="145"/>
    </row>
    <row r="938" spans="2:84" ht="12.95" customHeight="1">
      <c r="B938" s="145"/>
      <c r="C938" s="145"/>
      <c r="D938" s="145"/>
      <c r="E938" s="146"/>
      <c r="F938" s="146"/>
      <c r="G938" s="145"/>
      <c r="H938" s="145"/>
      <c r="I938" s="145"/>
      <c r="J938" s="145"/>
      <c r="K938" s="145"/>
      <c r="L938" s="145"/>
      <c r="M938" s="145"/>
      <c r="N938" s="145"/>
      <c r="O938" s="145"/>
      <c r="P938" s="145"/>
      <c r="Q938" s="145"/>
      <c r="R938" s="145"/>
      <c r="S938" s="145"/>
      <c r="T938" s="145"/>
      <c r="U938" s="145"/>
      <c r="V938" s="145"/>
      <c r="W938" s="145"/>
      <c r="X938" s="145"/>
      <c r="Y938" s="145"/>
      <c r="Z938" s="145"/>
      <c r="AA938" s="145"/>
      <c r="AB938" s="145"/>
      <c r="AC938" s="145"/>
      <c r="AD938" s="145"/>
      <c r="AE938" s="145"/>
      <c r="AF938" s="145"/>
      <c r="AG938" s="145"/>
      <c r="AH938" s="145"/>
      <c r="AI938" s="145"/>
      <c r="AJ938" s="145"/>
      <c r="AK938" s="145"/>
      <c r="AL938" s="145"/>
      <c r="AM938" s="145"/>
      <c r="AN938" s="145"/>
      <c r="AO938" s="145"/>
      <c r="AP938" s="145"/>
      <c r="AQ938" s="145"/>
      <c r="AR938" s="145"/>
      <c r="AS938" s="145"/>
      <c r="AT938" s="145"/>
      <c r="AU938" s="145"/>
      <c r="AV938" s="145"/>
      <c r="AW938" s="145"/>
      <c r="AX938" s="145"/>
      <c r="AY938" s="145"/>
      <c r="AZ938" s="145"/>
      <c r="BA938" s="145"/>
      <c r="BB938" s="145"/>
      <c r="BC938" s="145"/>
      <c r="BD938" s="145"/>
      <c r="BE938" s="145"/>
      <c r="BF938" s="145"/>
      <c r="BG938" s="145"/>
      <c r="BH938" s="145"/>
      <c r="BI938" s="145"/>
      <c r="BJ938" s="145"/>
      <c r="BK938" s="145"/>
      <c r="BL938" s="145"/>
      <c r="BM938" s="145"/>
      <c r="BN938" s="145"/>
      <c r="BO938" s="145"/>
      <c r="BP938" s="145"/>
      <c r="BQ938" s="145"/>
      <c r="BR938" s="145"/>
      <c r="BS938" s="145"/>
      <c r="BT938" s="145"/>
      <c r="BU938" s="145"/>
      <c r="BV938" s="145"/>
      <c r="BW938" s="145"/>
      <c r="BX938" s="145"/>
      <c r="BY938" s="145"/>
      <c r="BZ938" s="145"/>
      <c r="CA938" s="145"/>
      <c r="CB938" s="145"/>
      <c r="CC938" s="145"/>
      <c r="CD938" s="145"/>
      <c r="CE938" s="145"/>
      <c r="CF938" s="145"/>
    </row>
    <row r="939" spans="2:84" ht="12.95" customHeight="1">
      <c r="B939" s="145"/>
      <c r="C939" s="145"/>
      <c r="D939" s="145"/>
      <c r="E939" s="146"/>
      <c r="F939" s="146"/>
      <c r="G939" s="145"/>
      <c r="H939" s="145"/>
      <c r="I939" s="145"/>
      <c r="J939" s="145"/>
      <c r="K939" s="145"/>
      <c r="L939" s="145"/>
      <c r="M939" s="145"/>
      <c r="N939" s="145"/>
      <c r="O939" s="145"/>
      <c r="P939" s="145"/>
      <c r="Q939" s="145"/>
      <c r="R939" s="145"/>
      <c r="S939" s="145"/>
      <c r="T939" s="145"/>
      <c r="U939" s="145"/>
      <c r="V939" s="145"/>
      <c r="W939" s="145"/>
      <c r="X939" s="145"/>
      <c r="Y939" s="145"/>
      <c r="Z939" s="145"/>
      <c r="AA939" s="145"/>
      <c r="AB939" s="145"/>
      <c r="AC939" s="145"/>
      <c r="AD939" s="145"/>
      <c r="AE939" s="145"/>
      <c r="AF939" s="145"/>
      <c r="AG939" s="145"/>
      <c r="AH939" s="145"/>
      <c r="AI939" s="145"/>
      <c r="AJ939" s="145"/>
      <c r="AK939" s="145"/>
      <c r="AL939" s="145"/>
      <c r="AM939" s="145"/>
      <c r="AN939" s="145"/>
      <c r="AO939" s="145"/>
      <c r="AP939" s="145"/>
      <c r="AQ939" s="145"/>
      <c r="AR939" s="145"/>
      <c r="AS939" s="145"/>
      <c r="AT939" s="145"/>
      <c r="AU939" s="145"/>
      <c r="AV939" s="145"/>
      <c r="AW939" s="145"/>
      <c r="AX939" s="145"/>
      <c r="AY939" s="145"/>
      <c r="AZ939" s="145"/>
      <c r="BA939" s="145"/>
      <c r="BB939" s="145"/>
      <c r="BC939" s="145"/>
      <c r="BD939" s="145"/>
      <c r="BE939" s="145"/>
      <c r="BF939" s="145"/>
      <c r="BG939" s="145"/>
      <c r="BH939" s="145"/>
      <c r="BI939" s="145"/>
      <c r="BJ939" s="145"/>
      <c r="BK939" s="145"/>
      <c r="BL939" s="145"/>
      <c r="BM939" s="145"/>
      <c r="BN939" s="145"/>
      <c r="BO939" s="145"/>
      <c r="BP939" s="145"/>
      <c r="BQ939" s="145"/>
      <c r="BR939" s="145"/>
      <c r="BS939" s="145"/>
      <c r="BT939" s="145"/>
      <c r="BU939" s="145"/>
      <c r="BV939" s="145"/>
      <c r="BW939" s="145"/>
      <c r="BX939" s="145"/>
      <c r="BY939" s="145"/>
      <c r="BZ939" s="145"/>
      <c r="CA939" s="145"/>
      <c r="CB939" s="145"/>
      <c r="CC939" s="145"/>
      <c r="CD939" s="145"/>
      <c r="CE939" s="145"/>
      <c r="CF939" s="145"/>
    </row>
    <row r="940" spans="2:84" ht="12.95" customHeight="1">
      <c r="B940" s="145"/>
      <c r="C940" s="145"/>
      <c r="D940" s="145"/>
      <c r="E940" s="146"/>
      <c r="F940" s="146"/>
      <c r="G940" s="145"/>
      <c r="H940" s="145"/>
      <c r="I940" s="145"/>
      <c r="J940" s="145"/>
      <c r="K940" s="145"/>
      <c r="L940" s="145"/>
      <c r="M940" s="145"/>
      <c r="N940" s="145"/>
      <c r="O940" s="145"/>
      <c r="P940" s="145"/>
      <c r="Q940" s="145"/>
      <c r="R940" s="145"/>
      <c r="S940" s="145"/>
      <c r="T940" s="145"/>
      <c r="U940" s="145"/>
      <c r="V940" s="145"/>
      <c r="W940" s="145"/>
      <c r="X940" s="145"/>
      <c r="Y940" s="145"/>
      <c r="Z940" s="145"/>
      <c r="AA940" s="145"/>
      <c r="AB940" s="145"/>
      <c r="AC940" s="145"/>
      <c r="AD940" s="145"/>
      <c r="AE940" s="145"/>
      <c r="AF940" s="145"/>
      <c r="AG940" s="145"/>
      <c r="AH940" s="145"/>
      <c r="AI940" s="145"/>
      <c r="AJ940" s="145"/>
      <c r="AK940" s="145"/>
      <c r="AL940" s="145"/>
      <c r="AM940" s="145"/>
      <c r="AN940" s="145"/>
      <c r="AO940" s="145"/>
      <c r="AP940" s="145"/>
      <c r="AQ940" s="145"/>
      <c r="AR940" s="145"/>
      <c r="AS940" s="145"/>
      <c r="AT940" s="145"/>
      <c r="AU940" s="145"/>
      <c r="AV940" s="145"/>
      <c r="AW940" s="145"/>
      <c r="AX940" s="145"/>
      <c r="AY940" s="145"/>
      <c r="AZ940" s="145"/>
      <c r="BA940" s="145"/>
      <c r="BB940" s="145"/>
      <c r="BC940" s="145"/>
      <c r="BD940" s="145"/>
      <c r="BE940" s="145"/>
      <c r="BF940" s="145"/>
      <c r="BG940" s="145"/>
      <c r="BH940" s="145"/>
      <c r="BI940" s="145"/>
      <c r="BJ940" s="145"/>
      <c r="BK940" s="145"/>
      <c r="BL940" s="145"/>
      <c r="BM940" s="145"/>
      <c r="BN940" s="145"/>
      <c r="BO940" s="145"/>
      <c r="BP940" s="145"/>
      <c r="BQ940" s="145"/>
      <c r="BR940" s="145"/>
      <c r="BS940" s="145"/>
      <c r="BT940" s="145"/>
      <c r="BU940" s="145"/>
      <c r="BV940" s="145"/>
      <c r="BW940" s="145"/>
      <c r="BX940" s="145"/>
      <c r="BY940" s="145"/>
      <c r="BZ940" s="145"/>
      <c r="CA940" s="145"/>
      <c r="CB940" s="145"/>
      <c r="CC940" s="145"/>
      <c r="CD940" s="145"/>
      <c r="CE940" s="145"/>
      <c r="CF940" s="145"/>
    </row>
    <row r="941" spans="2:84" ht="12.95" customHeight="1">
      <c r="B941" s="145"/>
      <c r="C941" s="145"/>
      <c r="D941" s="145"/>
      <c r="E941" s="146"/>
      <c r="F941" s="146"/>
      <c r="G941" s="145"/>
      <c r="H941" s="145"/>
      <c r="I941" s="145"/>
      <c r="J941" s="145"/>
      <c r="K941" s="145"/>
      <c r="L941" s="145"/>
      <c r="M941" s="145"/>
      <c r="N941" s="145"/>
      <c r="O941" s="145"/>
      <c r="P941" s="145"/>
      <c r="Q941" s="145"/>
      <c r="R941" s="145"/>
      <c r="S941" s="145"/>
      <c r="T941" s="145"/>
      <c r="U941" s="145"/>
      <c r="V941" s="145"/>
      <c r="W941" s="145"/>
      <c r="X941" s="145"/>
      <c r="Y941" s="145"/>
      <c r="Z941" s="145"/>
      <c r="AA941" s="145"/>
      <c r="AB941" s="145"/>
      <c r="AC941" s="145"/>
      <c r="AD941" s="145"/>
      <c r="AE941" s="145"/>
      <c r="AF941" s="145"/>
      <c r="AG941" s="145"/>
      <c r="AH941" s="145"/>
      <c r="AI941" s="145"/>
      <c r="AJ941" s="145"/>
      <c r="AK941" s="145"/>
      <c r="AL941" s="145"/>
      <c r="AM941" s="145"/>
      <c r="AN941" s="145"/>
      <c r="AO941" s="145"/>
      <c r="AP941" s="145"/>
      <c r="AQ941" s="145"/>
      <c r="AR941" s="145"/>
      <c r="AS941" s="145"/>
      <c r="AT941" s="145"/>
      <c r="AU941" s="145"/>
      <c r="AV941" s="145"/>
      <c r="AW941" s="145"/>
      <c r="AX941" s="145"/>
      <c r="AY941" s="145"/>
      <c r="AZ941" s="145"/>
      <c r="BA941" s="145"/>
      <c r="BB941" s="145"/>
      <c r="BC941" s="145"/>
      <c r="BD941" s="145"/>
      <c r="BE941" s="145"/>
      <c r="BF941" s="145"/>
      <c r="BG941" s="145"/>
      <c r="BH941" s="145"/>
      <c r="BI941" s="145"/>
      <c r="BJ941" s="145"/>
      <c r="BK941" s="145"/>
      <c r="BL941" s="145"/>
      <c r="BM941" s="145"/>
      <c r="BN941" s="145"/>
      <c r="BO941" s="145"/>
      <c r="BP941" s="145"/>
      <c r="BQ941" s="145"/>
      <c r="BR941" s="145"/>
      <c r="BS941" s="145"/>
      <c r="BT941" s="145"/>
      <c r="BU941" s="145"/>
      <c r="BV941" s="145"/>
      <c r="BW941" s="145"/>
      <c r="BX941" s="145"/>
      <c r="BY941" s="145"/>
      <c r="BZ941" s="145"/>
      <c r="CA941" s="145"/>
      <c r="CB941" s="145"/>
      <c r="CC941" s="145"/>
      <c r="CD941" s="145"/>
      <c r="CE941" s="145"/>
      <c r="CF941" s="145"/>
    </row>
    <row r="942" spans="2:84" ht="12.95" customHeight="1">
      <c r="B942" s="145"/>
      <c r="C942" s="145"/>
      <c r="D942" s="145"/>
      <c r="E942" s="146"/>
      <c r="F942" s="146"/>
      <c r="G942" s="145"/>
      <c r="H942" s="145"/>
      <c r="I942" s="145"/>
      <c r="J942" s="145"/>
      <c r="K942" s="145"/>
      <c r="L942" s="145"/>
      <c r="M942" s="145"/>
      <c r="N942" s="145"/>
      <c r="O942" s="145"/>
      <c r="P942" s="145"/>
      <c r="Q942" s="145"/>
      <c r="R942" s="145"/>
      <c r="S942" s="145"/>
      <c r="T942" s="145"/>
      <c r="U942" s="145"/>
      <c r="V942" s="145"/>
      <c r="W942" s="145"/>
      <c r="X942" s="145"/>
      <c r="Y942" s="145"/>
      <c r="Z942" s="145"/>
      <c r="AA942" s="145"/>
      <c r="AB942" s="145"/>
      <c r="AC942" s="145"/>
      <c r="AD942" s="145"/>
      <c r="AE942" s="145"/>
      <c r="AF942" s="145"/>
      <c r="AG942" s="145"/>
      <c r="AH942" s="145"/>
      <c r="AI942" s="145"/>
      <c r="AJ942" s="145"/>
      <c r="AK942" s="145"/>
      <c r="AL942" s="145"/>
      <c r="AM942" s="145"/>
      <c r="AN942" s="145"/>
      <c r="AO942" s="145"/>
      <c r="AP942" s="145"/>
      <c r="AQ942" s="145"/>
      <c r="AR942" s="145"/>
      <c r="AS942" s="145"/>
      <c r="AT942" s="145"/>
      <c r="AU942" s="145"/>
      <c r="AV942" s="145"/>
      <c r="AW942" s="145"/>
      <c r="AX942" s="145"/>
      <c r="AY942" s="145"/>
      <c r="AZ942" s="145"/>
      <c r="BA942" s="145"/>
      <c r="BB942" s="145"/>
      <c r="BC942" s="145"/>
      <c r="BD942" s="145"/>
      <c r="BE942" s="145"/>
      <c r="BF942" s="145"/>
      <c r="BG942" s="145"/>
      <c r="BH942" s="145"/>
      <c r="BI942" s="145"/>
      <c r="BJ942" s="145"/>
      <c r="BK942" s="145"/>
      <c r="BL942" s="145"/>
      <c r="BM942" s="145"/>
      <c r="BN942" s="145"/>
      <c r="BO942" s="145"/>
      <c r="BP942" s="145"/>
      <c r="BQ942" s="145"/>
      <c r="BR942" s="145"/>
      <c r="BS942" s="145"/>
      <c r="BT942" s="145"/>
      <c r="BU942" s="145"/>
      <c r="BV942" s="145"/>
      <c r="BW942" s="145"/>
      <c r="BX942" s="145"/>
      <c r="BY942" s="145"/>
      <c r="BZ942" s="145"/>
      <c r="CA942" s="145"/>
      <c r="CB942" s="145"/>
      <c r="CC942" s="145"/>
      <c r="CD942" s="145"/>
      <c r="CE942" s="145"/>
      <c r="CF942" s="145"/>
    </row>
    <row r="943" spans="2:84" ht="12.95" customHeight="1">
      <c r="B943" s="145"/>
      <c r="C943" s="145"/>
      <c r="D943" s="145"/>
      <c r="E943" s="146"/>
      <c r="F943" s="146"/>
      <c r="G943" s="145"/>
      <c r="H943" s="145"/>
      <c r="I943" s="145"/>
      <c r="J943" s="145"/>
      <c r="K943" s="145"/>
      <c r="L943" s="145"/>
      <c r="M943" s="145"/>
      <c r="N943" s="145"/>
      <c r="O943" s="145"/>
      <c r="P943" s="145"/>
      <c r="Q943" s="145"/>
      <c r="R943" s="145"/>
      <c r="S943" s="145"/>
      <c r="T943" s="145"/>
      <c r="U943" s="145"/>
      <c r="V943" s="145"/>
      <c r="W943" s="145"/>
      <c r="X943" s="145"/>
      <c r="Y943" s="145"/>
      <c r="Z943" s="145"/>
      <c r="AA943" s="145"/>
      <c r="AB943" s="145"/>
      <c r="AC943" s="145"/>
      <c r="AD943" s="145"/>
      <c r="AE943" s="145"/>
      <c r="AF943" s="145"/>
      <c r="AG943" s="145"/>
      <c r="AH943" s="145"/>
      <c r="AI943" s="145"/>
      <c r="AJ943" s="145"/>
      <c r="AK943" s="145"/>
      <c r="AL943" s="145"/>
      <c r="AM943" s="145"/>
      <c r="AN943" s="145"/>
      <c r="AO943" s="145"/>
      <c r="AP943" s="145"/>
      <c r="AQ943" s="145"/>
      <c r="AR943" s="145"/>
      <c r="AS943" s="145"/>
      <c r="AT943" s="145"/>
      <c r="AU943" s="145"/>
      <c r="AV943" s="145"/>
      <c r="AW943" s="145"/>
      <c r="AX943" s="145"/>
      <c r="AY943" s="145"/>
      <c r="AZ943" s="145"/>
      <c r="BA943" s="145"/>
      <c r="BB943" s="145"/>
      <c r="BC943" s="145"/>
      <c r="BD943" s="145"/>
      <c r="BE943" s="145"/>
      <c r="BF943" s="145"/>
      <c r="BG943" s="145"/>
      <c r="BH943" s="145"/>
      <c r="BI943" s="145"/>
      <c r="BJ943" s="145"/>
      <c r="BK943" s="145"/>
      <c r="BL943" s="145"/>
      <c r="BM943" s="145"/>
      <c r="BN943" s="145"/>
      <c r="BO943" s="145"/>
      <c r="BP943" s="145"/>
      <c r="BQ943" s="145"/>
      <c r="BR943" s="145"/>
      <c r="BS943" s="145"/>
      <c r="BT943" s="145"/>
      <c r="BU943" s="145"/>
      <c r="BV943" s="145"/>
      <c r="BW943" s="145"/>
      <c r="BX943" s="145"/>
      <c r="BY943" s="145"/>
      <c r="BZ943" s="145"/>
      <c r="CA943" s="145"/>
      <c r="CB943" s="145"/>
      <c r="CC943" s="145"/>
      <c r="CD943" s="145"/>
      <c r="CE943" s="145"/>
      <c r="CF943" s="145"/>
    </row>
    <row r="944" spans="2:84" ht="12.95" customHeight="1">
      <c r="B944" s="145"/>
      <c r="C944" s="145"/>
      <c r="D944" s="145"/>
      <c r="E944" s="146"/>
      <c r="F944" s="146"/>
      <c r="G944" s="145"/>
      <c r="H944" s="145"/>
      <c r="I944" s="145"/>
      <c r="J944" s="145"/>
      <c r="K944" s="145"/>
      <c r="L944" s="145"/>
      <c r="M944" s="145"/>
      <c r="N944" s="145"/>
      <c r="O944" s="145"/>
      <c r="P944" s="145"/>
      <c r="Q944" s="145"/>
      <c r="R944" s="145"/>
      <c r="S944" s="145"/>
      <c r="T944" s="145"/>
      <c r="U944" s="145"/>
      <c r="V944" s="145"/>
      <c r="W944" s="145"/>
      <c r="X944" s="145"/>
      <c r="Y944" s="145"/>
      <c r="Z944" s="145"/>
      <c r="AA944" s="145"/>
      <c r="AB944" s="145"/>
      <c r="AC944" s="145"/>
      <c r="AD944" s="145"/>
      <c r="AE944" s="145"/>
      <c r="AF944" s="145"/>
      <c r="AG944" s="145"/>
      <c r="AH944" s="145"/>
      <c r="AI944" s="145"/>
      <c r="AJ944" s="145"/>
      <c r="AK944" s="145"/>
      <c r="AL944" s="145"/>
      <c r="AM944" s="145"/>
      <c r="AN944" s="145"/>
      <c r="AO944" s="145"/>
      <c r="AP944" s="145"/>
      <c r="AQ944" s="145"/>
      <c r="AR944" s="145"/>
      <c r="AS944" s="145"/>
      <c r="AT944" s="145"/>
      <c r="AU944" s="145"/>
      <c r="AV944" s="145"/>
      <c r="AW944" s="145"/>
      <c r="AX944" s="145"/>
      <c r="AY944" s="145"/>
      <c r="AZ944" s="145"/>
      <c r="BA944" s="145"/>
      <c r="BB944" s="145"/>
      <c r="BC944" s="145"/>
      <c r="BD944" s="145"/>
      <c r="BE944" s="145"/>
      <c r="BF944" s="145"/>
      <c r="BG944" s="145"/>
      <c r="BH944" s="145"/>
      <c r="BI944" s="145"/>
      <c r="BJ944" s="145"/>
      <c r="BK944" s="145"/>
      <c r="BL944" s="145"/>
      <c r="BM944" s="145"/>
      <c r="BN944" s="145"/>
      <c r="BO944" s="145"/>
      <c r="BP944" s="145"/>
      <c r="BQ944" s="145"/>
      <c r="BR944" s="145"/>
      <c r="BS944" s="145"/>
      <c r="BT944" s="145"/>
      <c r="BU944" s="145"/>
      <c r="BV944" s="145"/>
      <c r="BW944" s="145"/>
      <c r="BX944" s="145"/>
      <c r="BY944" s="145"/>
      <c r="BZ944" s="145"/>
      <c r="CA944" s="145"/>
      <c r="CB944" s="145"/>
      <c r="CC944" s="145"/>
      <c r="CD944" s="145"/>
      <c r="CE944" s="145"/>
      <c r="CF944" s="145"/>
    </row>
    <row r="945" spans="2:84" ht="12.95" customHeight="1">
      <c r="B945" s="145"/>
      <c r="C945" s="145"/>
      <c r="D945" s="145"/>
      <c r="E945" s="146"/>
      <c r="F945" s="146"/>
      <c r="G945" s="145"/>
      <c r="H945" s="145"/>
      <c r="I945" s="145"/>
      <c r="J945" s="145"/>
      <c r="K945" s="145"/>
      <c r="L945" s="145"/>
      <c r="M945" s="145"/>
      <c r="N945" s="145"/>
      <c r="O945" s="145"/>
      <c r="P945" s="145"/>
      <c r="Q945" s="145"/>
      <c r="R945" s="145"/>
      <c r="S945" s="145"/>
      <c r="T945" s="145"/>
      <c r="U945" s="145"/>
      <c r="V945" s="145"/>
      <c r="W945" s="145"/>
      <c r="X945" s="145"/>
      <c r="Y945" s="145"/>
      <c r="Z945" s="145"/>
      <c r="AA945" s="145"/>
      <c r="AB945" s="145"/>
      <c r="AC945" s="145"/>
      <c r="AD945" s="145"/>
      <c r="AE945" s="145"/>
      <c r="AF945" s="145"/>
      <c r="AG945" s="145"/>
      <c r="AH945" s="145"/>
      <c r="AI945" s="145"/>
      <c r="AJ945" s="145"/>
      <c r="AK945" s="145"/>
      <c r="AL945" s="145"/>
      <c r="AM945" s="145"/>
      <c r="AN945" s="145"/>
      <c r="AO945" s="145"/>
      <c r="AP945" s="145"/>
      <c r="AQ945" s="145"/>
      <c r="AR945" s="145"/>
      <c r="AS945" s="145"/>
      <c r="AT945" s="145"/>
      <c r="AU945" s="145"/>
      <c r="AV945" s="145"/>
      <c r="AW945" s="145"/>
      <c r="AX945" s="145"/>
      <c r="AY945" s="145"/>
      <c r="AZ945" s="145"/>
      <c r="BA945" s="145"/>
      <c r="BB945" s="145"/>
      <c r="BC945" s="145"/>
      <c r="BD945" s="145"/>
      <c r="BE945" s="145"/>
      <c r="BF945" s="145"/>
      <c r="BG945" s="145"/>
      <c r="BH945" s="145"/>
      <c r="BI945" s="145"/>
      <c r="BJ945" s="145"/>
      <c r="BK945" s="145"/>
      <c r="BL945" s="145"/>
      <c r="BM945" s="145"/>
      <c r="BN945" s="145"/>
      <c r="BO945" s="145"/>
      <c r="BP945" s="145"/>
      <c r="BQ945" s="145"/>
      <c r="BR945" s="145"/>
      <c r="BS945" s="145"/>
      <c r="BT945" s="145"/>
      <c r="BU945" s="145"/>
      <c r="BV945" s="145"/>
      <c r="BW945" s="145"/>
      <c r="BX945" s="145"/>
      <c r="BY945" s="145"/>
      <c r="BZ945" s="145"/>
      <c r="CA945" s="145"/>
      <c r="CB945" s="145"/>
      <c r="CC945" s="145"/>
      <c r="CD945" s="145"/>
      <c r="CE945" s="145"/>
      <c r="CF945" s="145"/>
    </row>
    <row r="946" spans="2:84" ht="12.95" customHeight="1">
      <c r="B946" s="145"/>
      <c r="C946" s="145"/>
      <c r="D946" s="145"/>
      <c r="E946" s="146"/>
      <c r="F946" s="146"/>
      <c r="G946" s="145"/>
      <c r="H946" s="145"/>
      <c r="I946" s="145"/>
      <c r="J946" s="145"/>
      <c r="K946" s="145"/>
      <c r="L946" s="145"/>
      <c r="M946" s="145"/>
      <c r="N946" s="145"/>
      <c r="O946" s="145"/>
      <c r="P946" s="145"/>
      <c r="Q946" s="145"/>
      <c r="R946" s="145"/>
      <c r="S946" s="145"/>
      <c r="T946" s="145"/>
      <c r="U946" s="145"/>
      <c r="V946" s="145"/>
      <c r="W946" s="145"/>
      <c r="X946" s="145"/>
      <c r="Y946" s="145"/>
      <c r="Z946" s="145"/>
      <c r="AA946" s="145"/>
      <c r="AB946" s="145"/>
      <c r="AC946" s="145"/>
      <c r="AD946" s="145"/>
      <c r="AE946" s="145"/>
      <c r="AF946" s="145"/>
      <c r="AG946" s="145"/>
      <c r="AH946" s="145"/>
      <c r="AI946" s="145"/>
      <c r="AJ946" s="145"/>
      <c r="AK946" s="145"/>
      <c r="AL946" s="145"/>
      <c r="AM946" s="145"/>
      <c r="AN946" s="145"/>
      <c r="AO946" s="145"/>
      <c r="AP946" s="145"/>
      <c r="AQ946" s="145"/>
      <c r="AR946" s="145"/>
      <c r="AS946" s="145"/>
      <c r="AT946" s="145"/>
      <c r="AU946" s="145"/>
      <c r="AV946" s="145"/>
      <c r="AW946" s="145"/>
      <c r="AX946" s="145"/>
      <c r="AY946" s="145"/>
      <c r="AZ946" s="145"/>
      <c r="BA946" s="145"/>
      <c r="BB946" s="145"/>
      <c r="BC946" s="145"/>
      <c r="BD946" s="145"/>
      <c r="BE946" s="145"/>
      <c r="BF946" s="145"/>
      <c r="BG946" s="145"/>
      <c r="BH946" s="145"/>
      <c r="BI946" s="145"/>
      <c r="BJ946" s="145"/>
      <c r="BK946" s="145"/>
      <c r="BL946" s="145"/>
      <c r="BM946" s="145"/>
      <c r="BN946" s="145"/>
      <c r="BO946" s="145"/>
      <c r="BP946" s="145"/>
      <c r="BQ946" s="145"/>
      <c r="BR946" s="145"/>
      <c r="BS946" s="145"/>
      <c r="BT946" s="145"/>
      <c r="BU946" s="145"/>
      <c r="BV946" s="145"/>
      <c r="BW946" s="145"/>
      <c r="BX946" s="145"/>
      <c r="BY946" s="145"/>
      <c r="BZ946" s="145"/>
      <c r="CA946" s="145"/>
      <c r="CB946" s="145"/>
      <c r="CC946" s="145"/>
      <c r="CD946" s="145"/>
      <c r="CE946" s="145"/>
      <c r="CF946" s="145"/>
    </row>
    <row r="947" spans="2:84" ht="12.95" customHeight="1">
      <c r="B947" s="145"/>
      <c r="C947" s="145"/>
      <c r="D947" s="145"/>
      <c r="E947" s="146"/>
      <c r="F947" s="146"/>
      <c r="G947" s="145"/>
      <c r="H947" s="145"/>
      <c r="I947" s="145"/>
      <c r="J947" s="145"/>
      <c r="K947" s="145"/>
      <c r="L947" s="145"/>
      <c r="M947" s="145"/>
      <c r="N947" s="145"/>
      <c r="O947" s="145"/>
      <c r="P947" s="145"/>
      <c r="Q947" s="145"/>
      <c r="R947" s="145"/>
      <c r="S947" s="145"/>
      <c r="T947" s="145"/>
      <c r="U947" s="145"/>
      <c r="V947" s="145"/>
      <c r="W947" s="145"/>
      <c r="X947" s="145"/>
      <c r="Y947" s="145"/>
      <c r="Z947" s="145"/>
      <c r="AA947" s="145"/>
      <c r="AB947" s="145"/>
      <c r="AC947" s="145"/>
      <c r="AD947" s="145"/>
      <c r="AE947" s="145"/>
      <c r="AF947" s="145"/>
      <c r="AG947" s="145"/>
      <c r="AH947" s="145"/>
      <c r="AI947" s="145"/>
      <c r="AJ947" s="145"/>
      <c r="AK947" s="145"/>
      <c r="AL947" s="145"/>
      <c r="AM947" s="145"/>
      <c r="AN947" s="145"/>
      <c r="AO947" s="145"/>
      <c r="AP947" s="145"/>
      <c r="AQ947" s="145"/>
      <c r="AR947" s="145"/>
      <c r="AS947" s="145"/>
      <c r="AT947" s="145"/>
      <c r="AU947" s="145"/>
      <c r="AV947" s="145"/>
      <c r="AW947" s="145"/>
      <c r="AX947" s="145"/>
      <c r="AY947" s="145"/>
      <c r="AZ947" s="145"/>
      <c r="BA947" s="145"/>
      <c r="BB947" s="145"/>
      <c r="BC947" s="145"/>
      <c r="BD947" s="145"/>
      <c r="BE947" s="145"/>
      <c r="BF947" s="145"/>
      <c r="BG947" s="145"/>
      <c r="BH947" s="145"/>
      <c r="BI947" s="145"/>
      <c r="BJ947" s="145"/>
      <c r="BK947" s="145"/>
      <c r="BL947" s="145"/>
      <c r="BM947" s="145"/>
      <c r="BN947" s="145"/>
      <c r="BO947" s="145"/>
      <c r="BP947" s="145"/>
      <c r="BQ947" s="145"/>
      <c r="BR947" s="145"/>
      <c r="BS947" s="145"/>
      <c r="BT947" s="145"/>
      <c r="BU947" s="145"/>
      <c r="BV947" s="145"/>
      <c r="BW947" s="145"/>
      <c r="BX947" s="145"/>
      <c r="BY947" s="145"/>
      <c r="BZ947" s="145"/>
      <c r="CA947" s="145"/>
      <c r="CB947" s="145"/>
      <c r="CC947" s="145"/>
      <c r="CD947" s="145"/>
      <c r="CE947" s="145"/>
      <c r="CF947" s="145"/>
    </row>
    <row r="948" spans="2:84" ht="12.95" customHeight="1">
      <c r="B948" s="145"/>
      <c r="C948" s="145"/>
      <c r="D948" s="145"/>
      <c r="E948" s="146"/>
      <c r="F948" s="146"/>
      <c r="G948" s="145"/>
      <c r="H948" s="145"/>
      <c r="I948" s="145"/>
      <c r="J948" s="145"/>
      <c r="K948" s="145"/>
      <c r="L948" s="145"/>
      <c r="M948" s="145"/>
      <c r="N948" s="145"/>
      <c r="O948" s="145"/>
      <c r="P948" s="145"/>
      <c r="Q948" s="145"/>
      <c r="R948" s="145"/>
      <c r="S948" s="145"/>
      <c r="T948" s="145"/>
      <c r="U948" s="145"/>
      <c r="V948" s="145"/>
      <c r="W948" s="145"/>
      <c r="X948" s="145"/>
      <c r="Y948" s="145"/>
      <c r="Z948" s="145"/>
      <c r="AA948" s="145"/>
      <c r="AB948" s="145"/>
      <c r="AC948" s="145"/>
      <c r="AD948" s="145"/>
      <c r="AE948" s="145"/>
      <c r="AF948" s="145"/>
      <c r="AG948" s="145"/>
      <c r="AH948" s="145"/>
      <c r="AI948" s="145"/>
      <c r="AJ948" s="145"/>
      <c r="AK948" s="145"/>
      <c r="AL948" s="145"/>
      <c r="AM948" s="145"/>
      <c r="AN948" s="145"/>
      <c r="AO948" s="145"/>
      <c r="AP948" s="145"/>
      <c r="AQ948" s="145"/>
      <c r="AR948" s="145"/>
      <c r="AS948" s="145"/>
      <c r="AT948" s="145"/>
      <c r="AU948" s="145"/>
      <c r="AV948" s="145"/>
      <c r="AW948" s="145"/>
      <c r="AX948" s="145"/>
      <c r="AY948" s="145"/>
      <c r="AZ948" s="145"/>
      <c r="BA948" s="145"/>
      <c r="BB948" s="145"/>
      <c r="BC948" s="145"/>
      <c r="BD948" s="145"/>
      <c r="BE948" s="145"/>
      <c r="BF948" s="145"/>
      <c r="BG948" s="145"/>
      <c r="BH948" s="145"/>
      <c r="BI948" s="145"/>
      <c r="BJ948" s="145"/>
      <c r="BK948" s="145"/>
      <c r="BL948" s="145"/>
      <c r="BM948" s="145"/>
      <c r="BN948" s="145"/>
      <c r="BO948" s="145"/>
      <c r="BP948" s="145"/>
      <c r="BQ948" s="145"/>
      <c r="BR948" s="145"/>
      <c r="BS948" s="145"/>
      <c r="BT948" s="145"/>
      <c r="BU948" s="145"/>
      <c r="BV948" s="145"/>
      <c r="BW948" s="145"/>
      <c r="BX948" s="145"/>
      <c r="BY948" s="145"/>
      <c r="BZ948" s="145"/>
      <c r="CA948" s="145"/>
      <c r="CB948" s="145"/>
      <c r="CC948" s="145"/>
      <c r="CD948" s="145"/>
      <c r="CE948" s="145"/>
      <c r="CF948" s="145"/>
    </row>
    <row r="949" spans="2:84" ht="12.95" customHeight="1">
      <c r="B949" s="145"/>
      <c r="C949" s="145"/>
      <c r="D949" s="145"/>
      <c r="E949" s="146"/>
      <c r="F949" s="146"/>
      <c r="G949" s="145"/>
      <c r="H949" s="145"/>
      <c r="I949" s="145"/>
      <c r="J949" s="145"/>
      <c r="K949" s="145"/>
      <c r="L949" s="145"/>
      <c r="M949" s="145"/>
      <c r="N949" s="145"/>
      <c r="O949" s="145"/>
      <c r="P949" s="145"/>
      <c r="Q949" s="145"/>
      <c r="R949" s="145"/>
      <c r="S949" s="145"/>
      <c r="T949" s="145"/>
      <c r="U949" s="145"/>
      <c r="V949" s="145"/>
      <c r="W949" s="145"/>
      <c r="X949" s="145"/>
      <c r="Y949" s="145"/>
      <c r="Z949" s="145"/>
      <c r="AA949" s="145"/>
      <c r="AB949" s="145"/>
      <c r="AC949" s="145"/>
      <c r="AD949" s="145"/>
      <c r="AE949" s="145"/>
      <c r="AF949" s="145"/>
      <c r="AG949" s="145"/>
      <c r="AH949" s="145"/>
      <c r="AI949" s="145"/>
      <c r="AJ949" s="145"/>
      <c r="AK949" s="145"/>
      <c r="AL949" s="145"/>
      <c r="AM949" s="145"/>
      <c r="AN949" s="145"/>
      <c r="AO949" s="145"/>
      <c r="AP949" s="145"/>
      <c r="AQ949" s="145"/>
      <c r="AR949" s="145"/>
      <c r="AS949" s="145"/>
      <c r="AT949" s="145"/>
      <c r="AU949" s="145"/>
      <c r="AV949" s="145"/>
      <c r="AW949" s="145"/>
      <c r="AX949" s="145"/>
      <c r="AY949" s="145"/>
      <c r="AZ949" s="145"/>
      <c r="BA949" s="145"/>
      <c r="BB949" s="145"/>
      <c r="BC949" s="145"/>
      <c r="BD949" s="145"/>
      <c r="BE949" s="145"/>
      <c r="BF949" s="145"/>
      <c r="BG949" s="145"/>
      <c r="BH949" s="145"/>
      <c r="BI949" s="145"/>
      <c r="BJ949" s="145"/>
      <c r="BK949" s="145"/>
      <c r="BL949" s="145"/>
      <c r="BM949" s="145"/>
      <c r="BN949" s="145"/>
      <c r="BO949" s="145"/>
      <c r="BP949" s="145"/>
      <c r="BQ949" s="145"/>
      <c r="BR949" s="145"/>
      <c r="BS949" s="145"/>
      <c r="BT949" s="145"/>
      <c r="BU949" s="145"/>
      <c r="BV949" s="145"/>
      <c r="BW949" s="145"/>
      <c r="BX949" s="145"/>
      <c r="BY949" s="145"/>
      <c r="BZ949" s="145"/>
      <c r="CA949" s="145"/>
      <c r="CB949" s="145"/>
      <c r="CC949" s="145"/>
      <c r="CD949" s="145"/>
      <c r="CE949" s="145"/>
      <c r="CF949" s="145"/>
    </row>
    <row r="950" spans="2:84" ht="12.95" customHeight="1">
      <c r="B950" s="145"/>
      <c r="C950" s="145"/>
      <c r="D950" s="145"/>
      <c r="E950" s="146"/>
      <c r="F950" s="146"/>
      <c r="G950" s="145"/>
      <c r="H950" s="145"/>
      <c r="I950" s="145"/>
      <c r="J950" s="145"/>
      <c r="K950" s="145"/>
      <c r="L950" s="145"/>
      <c r="M950" s="145"/>
      <c r="N950" s="145"/>
      <c r="O950" s="145"/>
      <c r="P950" s="145"/>
      <c r="Q950" s="145"/>
      <c r="R950" s="145"/>
      <c r="S950" s="145"/>
      <c r="T950" s="145"/>
      <c r="U950" s="145"/>
      <c r="V950" s="145"/>
      <c r="W950" s="145"/>
      <c r="X950" s="145"/>
      <c r="Y950" s="145"/>
      <c r="Z950" s="145"/>
      <c r="AA950" s="145"/>
      <c r="AB950" s="145"/>
      <c r="AC950" s="145"/>
      <c r="AD950" s="145"/>
      <c r="AE950" s="145"/>
      <c r="AF950" s="145"/>
      <c r="AG950" s="145"/>
      <c r="AH950" s="145"/>
      <c r="AI950" s="145"/>
      <c r="AJ950" s="145"/>
      <c r="AK950" s="145"/>
      <c r="AL950" s="145"/>
      <c r="AM950" s="145"/>
      <c r="AN950" s="145"/>
      <c r="AO950" s="145"/>
      <c r="AP950" s="145"/>
      <c r="AQ950" s="145"/>
      <c r="AR950" s="145"/>
      <c r="AS950" s="145"/>
      <c r="AT950" s="145"/>
      <c r="AU950" s="145"/>
      <c r="AV950" s="145"/>
      <c r="AW950" s="145"/>
      <c r="AX950" s="145"/>
      <c r="AY950" s="145"/>
      <c r="AZ950" s="145"/>
      <c r="BA950" s="145"/>
      <c r="BB950" s="145"/>
      <c r="BC950" s="145"/>
      <c r="BD950" s="145"/>
      <c r="BE950" s="145"/>
      <c r="BF950" s="145"/>
      <c r="BG950" s="145"/>
      <c r="BH950" s="145"/>
      <c r="BI950" s="145"/>
      <c r="BJ950" s="145"/>
      <c r="BK950" s="145"/>
      <c r="BL950" s="145"/>
      <c r="BM950" s="145"/>
      <c r="BN950" s="145"/>
      <c r="BO950" s="145"/>
      <c r="BP950" s="145"/>
      <c r="BQ950" s="145"/>
      <c r="BR950" s="145"/>
      <c r="BS950" s="145"/>
      <c r="BT950" s="145"/>
      <c r="BU950" s="145"/>
      <c r="BV950" s="145"/>
      <c r="BW950" s="145"/>
      <c r="BX950" s="145"/>
      <c r="BY950" s="145"/>
      <c r="BZ950" s="145"/>
      <c r="CA950" s="145"/>
      <c r="CB950" s="145"/>
      <c r="CC950" s="145"/>
      <c r="CD950" s="145"/>
      <c r="CE950" s="145"/>
      <c r="CF950" s="145"/>
    </row>
    <row r="951" spans="2:84" ht="12.95" customHeight="1">
      <c r="B951" s="145"/>
      <c r="C951" s="145"/>
      <c r="D951" s="145"/>
      <c r="E951" s="146"/>
      <c r="F951" s="146"/>
      <c r="G951" s="145"/>
      <c r="H951" s="145"/>
      <c r="I951" s="145"/>
      <c r="J951" s="145"/>
      <c r="K951" s="145"/>
      <c r="L951" s="145"/>
      <c r="M951" s="145"/>
      <c r="N951" s="145"/>
      <c r="O951" s="145"/>
      <c r="P951" s="145"/>
      <c r="Q951" s="145"/>
      <c r="R951" s="145"/>
      <c r="S951" s="145"/>
      <c r="T951" s="145"/>
      <c r="U951" s="145"/>
      <c r="V951" s="145"/>
      <c r="W951" s="145"/>
      <c r="X951" s="145"/>
      <c r="Y951" s="145"/>
      <c r="Z951" s="145"/>
      <c r="AA951" s="145"/>
      <c r="AB951" s="145"/>
      <c r="AC951" s="145"/>
      <c r="AD951" s="145"/>
      <c r="AE951" s="145"/>
      <c r="AF951" s="145"/>
      <c r="AG951" s="145"/>
      <c r="AH951" s="145"/>
      <c r="AI951" s="145"/>
      <c r="AJ951" s="145"/>
      <c r="AK951" s="145"/>
      <c r="AL951" s="145"/>
      <c r="AM951" s="145"/>
      <c r="AN951" s="145"/>
      <c r="AO951" s="145"/>
      <c r="AP951" s="145"/>
      <c r="AQ951" s="145"/>
      <c r="AR951" s="145"/>
      <c r="AS951" s="145"/>
      <c r="AT951" s="145"/>
      <c r="AU951" s="145"/>
      <c r="AV951" s="145"/>
      <c r="AW951" s="145"/>
      <c r="AX951" s="145"/>
      <c r="AY951" s="145"/>
      <c r="AZ951" s="145"/>
      <c r="BA951" s="145"/>
      <c r="BB951" s="145"/>
      <c r="BC951" s="145"/>
      <c r="BD951" s="145"/>
      <c r="BE951" s="145"/>
      <c r="BF951" s="145"/>
      <c r="BG951" s="145"/>
      <c r="BH951" s="145"/>
      <c r="BI951" s="145"/>
      <c r="BJ951" s="145"/>
      <c r="BK951" s="145"/>
      <c r="BL951" s="145"/>
      <c r="BM951" s="145"/>
      <c r="BN951" s="145"/>
      <c r="BO951" s="145"/>
      <c r="BP951" s="145"/>
      <c r="BQ951" s="145"/>
      <c r="BR951" s="145"/>
      <c r="BS951" s="145"/>
      <c r="BT951" s="145"/>
      <c r="BU951" s="145"/>
      <c r="BV951" s="145"/>
      <c r="BW951" s="145"/>
      <c r="BX951" s="145"/>
      <c r="BY951" s="145"/>
      <c r="BZ951" s="145"/>
      <c r="CA951" s="145"/>
      <c r="CB951" s="145"/>
      <c r="CC951" s="145"/>
      <c r="CD951" s="145"/>
      <c r="CE951" s="145"/>
      <c r="CF951" s="145"/>
    </row>
    <row r="952" spans="2:84" ht="12.95" customHeight="1">
      <c r="B952" s="145"/>
      <c r="C952" s="145"/>
      <c r="D952" s="145"/>
      <c r="E952" s="146"/>
      <c r="F952" s="146"/>
      <c r="G952" s="145"/>
      <c r="H952" s="145"/>
      <c r="I952" s="145"/>
      <c r="J952" s="145"/>
      <c r="K952" s="145"/>
      <c r="L952" s="145"/>
      <c r="M952" s="145"/>
      <c r="N952" s="145"/>
      <c r="O952" s="145"/>
      <c r="P952" s="145"/>
      <c r="Q952" s="145"/>
      <c r="R952" s="145"/>
      <c r="S952" s="145"/>
      <c r="T952" s="145"/>
      <c r="U952" s="145"/>
      <c r="V952" s="145"/>
      <c r="W952" s="145"/>
      <c r="X952" s="145"/>
      <c r="Y952" s="145"/>
      <c r="Z952" s="145"/>
      <c r="AA952" s="145"/>
      <c r="AB952" s="145"/>
      <c r="AC952" s="145"/>
      <c r="AD952" s="145"/>
      <c r="AE952" s="145"/>
      <c r="AF952" s="145"/>
      <c r="AG952" s="145"/>
      <c r="AH952" s="145"/>
      <c r="AI952" s="145"/>
      <c r="AJ952" s="145"/>
      <c r="AK952" s="145"/>
      <c r="AL952" s="145"/>
      <c r="AM952" s="145"/>
      <c r="AN952" s="145"/>
      <c r="AO952" s="145"/>
      <c r="AP952" s="145"/>
      <c r="AQ952" s="145"/>
      <c r="AR952" s="145"/>
      <c r="AS952" s="145"/>
      <c r="AT952" s="145"/>
      <c r="AU952" s="145"/>
      <c r="AV952" s="145"/>
      <c r="AW952" s="145"/>
      <c r="AX952" s="145"/>
      <c r="AY952" s="145"/>
      <c r="AZ952" s="145"/>
      <c r="BA952" s="145"/>
      <c r="BB952" s="145"/>
      <c r="BC952" s="145"/>
      <c r="BD952" s="145"/>
      <c r="BE952" s="145"/>
      <c r="BF952" s="145"/>
      <c r="BG952" s="145"/>
      <c r="BH952" s="145"/>
      <c r="BI952" s="145"/>
      <c r="BJ952" s="145"/>
      <c r="BK952" s="145"/>
      <c r="BL952" s="145"/>
      <c r="BM952" s="145"/>
      <c r="BN952" s="145"/>
      <c r="BO952" s="145"/>
      <c r="BP952" s="145"/>
      <c r="BQ952" s="145"/>
      <c r="BR952" s="145"/>
      <c r="BS952" s="145"/>
      <c r="BT952" s="145"/>
      <c r="BU952" s="145"/>
      <c r="BV952" s="145"/>
      <c r="BW952" s="145"/>
      <c r="BX952" s="145"/>
      <c r="BY952" s="145"/>
      <c r="BZ952" s="145"/>
      <c r="CA952" s="145"/>
      <c r="CB952" s="145"/>
      <c r="CC952" s="145"/>
      <c r="CD952" s="145"/>
      <c r="CE952" s="145"/>
      <c r="CF952" s="145"/>
    </row>
    <row r="953" spans="2:84" ht="12.95" customHeight="1">
      <c r="B953" s="145"/>
      <c r="C953" s="145"/>
      <c r="D953" s="145"/>
      <c r="E953" s="146"/>
      <c r="F953" s="146"/>
      <c r="G953" s="145"/>
      <c r="H953" s="145"/>
      <c r="I953" s="145"/>
      <c r="J953" s="145"/>
      <c r="K953" s="145"/>
      <c r="L953" s="145"/>
      <c r="M953" s="145"/>
      <c r="N953" s="145"/>
      <c r="O953" s="145"/>
      <c r="P953" s="145"/>
      <c r="Q953" s="145"/>
      <c r="R953" s="145"/>
      <c r="S953" s="145"/>
      <c r="T953" s="145"/>
      <c r="U953" s="145"/>
      <c r="V953" s="145"/>
      <c r="W953" s="145"/>
      <c r="X953" s="145"/>
      <c r="Y953" s="145"/>
      <c r="Z953" s="145"/>
      <c r="AA953" s="145"/>
      <c r="AB953" s="145"/>
      <c r="AC953" s="145"/>
      <c r="AD953" s="145"/>
      <c r="AE953" s="145"/>
      <c r="AF953" s="145"/>
      <c r="AG953" s="145"/>
      <c r="AH953" s="145"/>
      <c r="AI953" s="145"/>
      <c r="AJ953" s="145"/>
      <c r="AK953" s="145"/>
      <c r="AL953" s="145"/>
      <c r="AM953" s="145"/>
      <c r="AN953" s="145"/>
      <c r="AO953" s="145"/>
      <c r="AP953" s="145"/>
      <c r="AQ953" s="145"/>
      <c r="AR953" s="145"/>
      <c r="AS953" s="145"/>
      <c r="AT953" s="145"/>
      <c r="AU953" s="145"/>
      <c r="AV953" s="145"/>
      <c r="AW953" s="145"/>
      <c r="AX953" s="145"/>
      <c r="AY953" s="145"/>
      <c r="AZ953" s="145"/>
      <c r="BA953" s="145"/>
      <c r="BB953" s="145"/>
      <c r="BC953" s="145"/>
      <c r="BD953" s="145"/>
      <c r="BE953" s="145"/>
      <c r="BF953" s="145"/>
      <c r="BG953" s="145"/>
      <c r="BH953" s="145"/>
      <c r="BI953" s="145"/>
      <c r="BJ953" s="145"/>
      <c r="BK953" s="145"/>
      <c r="BL953" s="145"/>
      <c r="BM953" s="145"/>
      <c r="BN953" s="145"/>
      <c r="BO953" s="145"/>
      <c r="BP953" s="145"/>
      <c r="BQ953" s="145"/>
      <c r="BR953" s="145"/>
      <c r="BS953" s="145"/>
      <c r="BT953" s="145"/>
      <c r="BU953" s="145"/>
      <c r="BV953" s="145"/>
      <c r="BW953" s="145"/>
      <c r="BX953" s="145"/>
      <c r="BY953" s="145"/>
      <c r="BZ953" s="145"/>
      <c r="CA953" s="145"/>
      <c r="CB953" s="145"/>
      <c r="CC953" s="145"/>
      <c r="CD953" s="145"/>
      <c r="CE953" s="145"/>
      <c r="CF953" s="145"/>
    </row>
    <row r="954" spans="2:84" ht="12.95" customHeight="1">
      <c r="B954" s="145"/>
      <c r="C954" s="145"/>
      <c r="D954" s="145"/>
      <c r="E954" s="146"/>
      <c r="F954" s="146"/>
      <c r="G954" s="145"/>
      <c r="H954" s="145"/>
      <c r="I954" s="145"/>
      <c r="J954" s="145"/>
      <c r="K954" s="145"/>
      <c r="L954" s="145"/>
      <c r="M954" s="145"/>
      <c r="N954" s="145"/>
      <c r="O954" s="145"/>
      <c r="P954" s="145"/>
      <c r="Q954" s="145"/>
      <c r="R954" s="145"/>
      <c r="S954" s="145"/>
      <c r="T954" s="145"/>
      <c r="U954" s="145"/>
      <c r="V954" s="145"/>
      <c r="W954" s="145"/>
      <c r="X954" s="145"/>
      <c r="Y954" s="145"/>
      <c r="Z954" s="145"/>
      <c r="AA954" s="145"/>
      <c r="AB954" s="145"/>
      <c r="AC954" s="145"/>
      <c r="AD954" s="145"/>
      <c r="AE954" s="145"/>
      <c r="AF954" s="145"/>
      <c r="AG954" s="145"/>
      <c r="AH954" s="145"/>
      <c r="AI954" s="145"/>
      <c r="AJ954" s="145"/>
      <c r="AK954" s="145"/>
      <c r="AL954" s="145"/>
      <c r="AM954" s="145"/>
      <c r="AN954" s="145"/>
      <c r="AO954" s="145"/>
      <c r="AP954" s="145"/>
      <c r="AQ954" s="145"/>
      <c r="AR954" s="145"/>
      <c r="AS954" s="145"/>
      <c r="AT954" s="145"/>
      <c r="AU954" s="145"/>
      <c r="AV954" s="145"/>
      <c r="AW954" s="145"/>
      <c r="AX954" s="145"/>
      <c r="AY954" s="145"/>
      <c r="AZ954" s="145"/>
      <c r="BA954" s="145"/>
      <c r="BB954" s="145"/>
      <c r="BC954" s="145"/>
      <c r="BD954" s="145"/>
      <c r="BE954" s="145"/>
      <c r="BF954" s="145"/>
      <c r="BG954" s="145"/>
      <c r="BH954" s="145"/>
      <c r="BI954" s="145"/>
      <c r="BJ954" s="145"/>
      <c r="BK954" s="145"/>
      <c r="BL954" s="145"/>
      <c r="BM954" s="145"/>
      <c r="BN954" s="145"/>
      <c r="BO954" s="145"/>
      <c r="BP954" s="145"/>
      <c r="BQ954" s="145"/>
      <c r="BR954" s="145"/>
      <c r="BS954" s="145"/>
      <c r="BT954" s="145"/>
      <c r="BU954" s="145"/>
      <c r="BV954" s="145"/>
      <c r="BW954" s="145"/>
      <c r="BX954" s="145"/>
      <c r="BY954" s="145"/>
      <c r="BZ954" s="145"/>
      <c r="CA954" s="145"/>
      <c r="CB954" s="145"/>
      <c r="CC954" s="145"/>
      <c r="CD954" s="145"/>
      <c r="CE954" s="145"/>
      <c r="CF954" s="145"/>
    </row>
    <row r="955" spans="2:84" ht="12.95" customHeight="1">
      <c r="B955" s="145"/>
      <c r="C955" s="145"/>
      <c r="D955" s="145"/>
      <c r="E955" s="146"/>
      <c r="F955" s="146"/>
      <c r="G955" s="145"/>
      <c r="H955" s="145"/>
      <c r="I955" s="145"/>
      <c r="J955" s="145"/>
      <c r="K955" s="145"/>
      <c r="L955" s="145"/>
      <c r="M955" s="145"/>
      <c r="N955" s="145"/>
      <c r="O955" s="145"/>
      <c r="P955" s="145"/>
      <c r="Q955" s="145"/>
      <c r="R955" s="145"/>
      <c r="S955" s="145"/>
      <c r="T955" s="145"/>
      <c r="U955" s="145"/>
      <c r="V955" s="145"/>
      <c r="W955" s="145"/>
      <c r="X955" s="145"/>
      <c r="Y955" s="145"/>
      <c r="Z955" s="145"/>
      <c r="AA955" s="145"/>
      <c r="AB955" s="145"/>
      <c r="AC955" s="145"/>
      <c r="AD955" s="145"/>
      <c r="AE955" s="145"/>
      <c r="AF955" s="145"/>
      <c r="AG955" s="145"/>
      <c r="AH955" s="145"/>
      <c r="AI955" s="145"/>
      <c r="AJ955" s="145"/>
      <c r="AK955" s="145"/>
      <c r="AL955" s="145"/>
      <c r="AM955" s="145"/>
      <c r="AN955" s="145"/>
      <c r="AO955" s="145"/>
      <c r="AP955" s="145"/>
      <c r="AQ955" s="145"/>
      <c r="AR955" s="145"/>
      <c r="AS955" s="145"/>
      <c r="AT955" s="145"/>
      <c r="AU955" s="145"/>
      <c r="AV955" s="145"/>
      <c r="AW955" s="145"/>
      <c r="AX955" s="145"/>
      <c r="AY955" s="145"/>
      <c r="AZ955" s="145"/>
      <c r="BA955" s="145"/>
      <c r="BB955" s="145"/>
      <c r="BC955" s="145"/>
      <c r="BD955" s="145"/>
      <c r="BE955" s="145"/>
      <c r="BF955" s="145"/>
      <c r="BG955" s="145"/>
      <c r="BH955" s="145"/>
      <c r="BI955" s="145"/>
      <c r="BJ955" s="145"/>
      <c r="BK955" s="145"/>
      <c r="BL955" s="145"/>
      <c r="BM955" s="145"/>
      <c r="BN955" s="145"/>
      <c r="BO955" s="145"/>
      <c r="BP955" s="145"/>
      <c r="BQ955" s="145"/>
      <c r="BR955" s="145"/>
      <c r="BS955" s="145"/>
      <c r="BT955" s="145"/>
      <c r="BU955" s="145"/>
      <c r="BV955" s="145"/>
      <c r="BW955" s="145"/>
      <c r="BX955" s="145"/>
      <c r="BY955" s="145"/>
      <c r="BZ955" s="145"/>
      <c r="CA955" s="145"/>
      <c r="CB955" s="145"/>
      <c r="CC955" s="145"/>
      <c r="CD955" s="145"/>
      <c r="CE955" s="145"/>
      <c r="CF955" s="145"/>
    </row>
    <row r="956" spans="2:84" ht="12.95" customHeight="1">
      <c r="B956" s="145"/>
      <c r="C956" s="145"/>
      <c r="D956" s="145"/>
      <c r="E956" s="146"/>
      <c r="F956" s="146"/>
      <c r="G956" s="145"/>
      <c r="H956" s="145"/>
      <c r="I956" s="145"/>
      <c r="J956" s="145"/>
      <c r="K956" s="145"/>
      <c r="L956" s="145"/>
      <c r="M956" s="145"/>
      <c r="N956" s="145"/>
      <c r="O956" s="145"/>
      <c r="P956" s="145"/>
      <c r="Q956" s="145"/>
      <c r="R956" s="145"/>
      <c r="S956" s="145"/>
      <c r="T956" s="145"/>
      <c r="U956" s="145"/>
      <c r="V956" s="145"/>
      <c r="W956" s="145"/>
      <c r="X956" s="145"/>
      <c r="Y956" s="145"/>
      <c r="Z956" s="145"/>
      <c r="AA956" s="145"/>
      <c r="AB956" s="145"/>
      <c r="AC956" s="145"/>
      <c r="AD956" s="145"/>
      <c r="AE956" s="145"/>
      <c r="AF956" s="145"/>
      <c r="AG956" s="145"/>
      <c r="AH956" s="145"/>
      <c r="AI956" s="145"/>
      <c r="AJ956" s="145"/>
      <c r="AK956" s="145"/>
      <c r="AL956" s="145"/>
      <c r="AM956" s="145"/>
      <c r="AN956" s="145"/>
      <c r="AO956" s="145"/>
      <c r="AP956" s="145"/>
      <c r="AQ956" s="145"/>
      <c r="AR956" s="145"/>
      <c r="AS956" s="145"/>
      <c r="AT956" s="145"/>
      <c r="AU956" s="145"/>
      <c r="AV956" s="145"/>
      <c r="AW956" s="145"/>
      <c r="AX956" s="145"/>
      <c r="AY956" s="145"/>
      <c r="AZ956" s="145"/>
      <c r="BA956" s="145"/>
      <c r="BB956" s="145"/>
      <c r="BC956" s="145"/>
      <c r="BD956" s="145"/>
      <c r="BE956" s="145"/>
      <c r="BF956" s="145"/>
      <c r="BG956" s="145"/>
      <c r="BH956" s="145"/>
      <c r="BI956" s="145"/>
      <c r="BJ956" s="145"/>
      <c r="BK956" s="145"/>
      <c r="BL956" s="145"/>
      <c r="BM956" s="145"/>
      <c r="BN956" s="145"/>
      <c r="BO956" s="145"/>
      <c r="BP956" s="145"/>
      <c r="BQ956" s="145"/>
      <c r="BR956" s="145"/>
      <c r="BS956" s="145"/>
      <c r="BT956" s="145"/>
      <c r="BU956" s="145"/>
      <c r="BV956" s="145"/>
      <c r="BW956" s="145"/>
      <c r="BX956" s="145"/>
      <c r="BY956" s="145"/>
      <c r="BZ956" s="145"/>
      <c r="CA956" s="145"/>
      <c r="CB956" s="145"/>
      <c r="CC956" s="145"/>
      <c r="CD956" s="145"/>
      <c r="CE956" s="145"/>
      <c r="CF956" s="145"/>
    </row>
    <row r="957" spans="2:84" ht="12.95" customHeight="1">
      <c r="B957" s="145"/>
      <c r="C957" s="145"/>
      <c r="D957" s="145"/>
      <c r="E957" s="146"/>
      <c r="F957" s="146"/>
      <c r="G957" s="145"/>
      <c r="H957" s="145"/>
      <c r="I957" s="145"/>
      <c r="J957" s="145"/>
      <c r="K957" s="145"/>
      <c r="L957" s="145"/>
      <c r="M957" s="145"/>
      <c r="N957" s="145"/>
      <c r="O957" s="145"/>
      <c r="P957" s="145"/>
      <c r="Q957" s="145"/>
      <c r="R957" s="145"/>
      <c r="S957" s="145"/>
      <c r="T957" s="145"/>
      <c r="U957" s="145"/>
      <c r="V957" s="145"/>
      <c r="W957" s="145"/>
      <c r="X957" s="145"/>
      <c r="Y957" s="145"/>
      <c r="Z957" s="145"/>
      <c r="AA957" s="145"/>
      <c r="AB957" s="145"/>
      <c r="AC957" s="145"/>
      <c r="AD957" s="145"/>
      <c r="AE957" s="145"/>
      <c r="AF957" s="145"/>
      <c r="AG957" s="145"/>
      <c r="AH957" s="145"/>
      <c r="AI957" s="145"/>
      <c r="AJ957" s="145"/>
      <c r="AK957" s="145"/>
      <c r="AL957" s="145"/>
      <c r="AM957" s="145"/>
      <c r="AN957" s="145"/>
      <c r="AO957" s="145"/>
      <c r="AP957" s="145"/>
      <c r="AQ957" s="145"/>
      <c r="AR957" s="145"/>
      <c r="AS957" s="145"/>
      <c r="AT957" s="145"/>
      <c r="AU957" s="145"/>
      <c r="AV957" s="145"/>
      <c r="AW957" s="145"/>
      <c r="AX957" s="145"/>
      <c r="AY957" s="145"/>
      <c r="AZ957" s="145"/>
      <c r="BA957" s="145"/>
      <c r="BB957" s="145"/>
      <c r="BC957" s="145"/>
      <c r="BD957" s="145"/>
      <c r="BE957" s="145"/>
      <c r="BF957" s="145"/>
      <c r="BG957" s="145"/>
      <c r="BH957" s="145"/>
      <c r="BI957" s="145"/>
      <c r="BJ957" s="145"/>
      <c r="BK957" s="145"/>
      <c r="BL957" s="145"/>
      <c r="BM957" s="145"/>
      <c r="BN957" s="145"/>
      <c r="BO957" s="145"/>
      <c r="BP957" s="145"/>
      <c r="BQ957" s="145"/>
      <c r="BR957" s="145"/>
      <c r="BS957" s="145"/>
      <c r="BT957" s="145"/>
      <c r="BU957" s="145"/>
      <c r="BV957" s="145"/>
      <c r="BW957" s="145"/>
      <c r="BX957" s="145"/>
      <c r="BY957" s="145"/>
      <c r="BZ957" s="145"/>
      <c r="CA957" s="145"/>
      <c r="CB957" s="145"/>
      <c r="CC957" s="145"/>
      <c r="CD957" s="145"/>
      <c r="CE957" s="145"/>
      <c r="CF957" s="145"/>
    </row>
    <row r="958" spans="2:84" ht="12.95" customHeight="1">
      <c r="B958" s="145"/>
      <c r="C958" s="145"/>
      <c r="D958" s="145"/>
      <c r="E958" s="146"/>
      <c r="F958" s="146"/>
      <c r="G958" s="145"/>
      <c r="H958" s="145"/>
      <c r="I958" s="145"/>
      <c r="J958" s="145"/>
      <c r="K958" s="145"/>
      <c r="L958" s="145"/>
      <c r="M958" s="145"/>
      <c r="N958" s="145"/>
      <c r="O958" s="145"/>
      <c r="P958" s="145"/>
      <c r="Q958" s="145"/>
      <c r="R958" s="145"/>
      <c r="S958" s="145"/>
      <c r="T958" s="145"/>
      <c r="U958" s="145"/>
      <c r="V958" s="145"/>
      <c r="W958" s="145"/>
      <c r="X958" s="145"/>
      <c r="Y958" s="145"/>
      <c r="Z958" s="145"/>
      <c r="AA958" s="145"/>
      <c r="AB958" s="145"/>
      <c r="AC958" s="145"/>
      <c r="AD958" s="145"/>
      <c r="AE958" s="145"/>
      <c r="AF958" s="145"/>
      <c r="AG958" s="145"/>
      <c r="AH958" s="145"/>
      <c r="AI958" s="145"/>
      <c r="AJ958" s="145"/>
      <c r="AK958" s="145"/>
      <c r="AL958" s="145"/>
      <c r="AM958" s="145"/>
      <c r="AN958" s="145"/>
      <c r="AO958" s="145"/>
      <c r="AP958" s="145"/>
      <c r="AQ958" s="145"/>
      <c r="AR958" s="145"/>
      <c r="AS958" s="145"/>
      <c r="AT958" s="145"/>
      <c r="AU958" s="145"/>
      <c r="AV958" s="145"/>
      <c r="AW958" s="145"/>
      <c r="AX958" s="145"/>
      <c r="AY958" s="145"/>
      <c r="AZ958" s="145"/>
      <c r="BA958" s="145"/>
      <c r="BB958" s="145"/>
      <c r="BC958" s="145"/>
      <c r="BD958" s="145"/>
      <c r="BE958" s="145"/>
      <c r="BF958" s="145"/>
      <c r="BG958" s="145"/>
      <c r="BH958" s="145"/>
      <c r="BI958" s="145"/>
      <c r="BJ958" s="145"/>
      <c r="BK958" s="145"/>
      <c r="BL958" s="145"/>
      <c r="BM958" s="145"/>
      <c r="BN958" s="145"/>
      <c r="BO958" s="145"/>
      <c r="BP958" s="145"/>
      <c r="BQ958" s="145"/>
      <c r="BR958" s="145"/>
      <c r="BS958" s="145"/>
      <c r="BT958" s="145"/>
      <c r="BU958" s="145"/>
      <c r="BV958" s="145"/>
      <c r="BW958" s="145"/>
      <c r="BX958" s="145"/>
      <c r="BY958" s="145"/>
      <c r="BZ958" s="145"/>
      <c r="CA958" s="145"/>
      <c r="CB958" s="145"/>
      <c r="CC958" s="145"/>
      <c r="CD958" s="145"/>
      <c r="CE958" s="145"/>
      <c r="CF958" s="145"/>
    </row>
    <row r="959" spans="2:84" ht="12.95" customHeight="1">
      <c r="B959" s="145"/>
      <c r="C959" s="145"/>
      <c r="D959" s="145"/>
      <c r="E959" s="146"/>
      <c r="F959" s="146"/>
      <c r="G959" s="145"/>
      <c r="H959" s="145"/>
      <c r="I959" s="145"/>
      <c r="J959" s="145"/>
      <c r="K959" s="145"/>
      <c r="L959" s="145"/>
      <c r="M959" s="145"/>
      <c r="N959" s="145"/>
      <c r="O959" s="145"/>
      <c r="P959" s="145"/>
      <c r="Q959" s="145"/>
      <c r="R959" s="145"/>
      <c r="S959" s="145"/>
      <c r="T959" s="145"/>
      <c r="U959" s="145"/>
      <c r="V959" s="145"/>
      <c r="W959" s="145"/>
      <c r="X959" s="145"/>
      <c r="Y959" s="145"/>
      <c r="Z959" s="145"/>
      <c r="AA959" s="145"/>
      <c r="AB959" s="145"/>
      <c r="AC959" s="145"/>
      <c r="AD959" s="145"/>
      <c r="AE959" s="145"/>
      <c r="AF959" s="145"/>
      <c r="AG959" s="145"/>
      <c r="AH959" s="145"/>
      <c r="AI959" s="145"/>
      <c r="AJ959" s="145"/>
      <c r="AK959" s="145"/>
      <c r="AL959" s="145"/>
      <c r="AM959" s="145"/>
      <c r="AN959" s="145"/>
      <c r="AO959" s="145"/>
      <c r="AP959" s="145"/>
      <c r="AQ959" s="145"/>
      <c r="AR959" s="145"/>
      <c r="AS959" s="145"/>
      <c r="AT959" s="145"/>
      <c r="AU959" s="145"/>
      <c r="AV959" s="145"/>
      <c r="AW959" s="145"/>
      <c r="AX959" s="145"/>
      <c r="AY959" s="145"/>
      <c r="AZ959" s="145"/>
      <c r="BA959" s="145"/>
      <c r="BB959" s="145"/>
      <c r="BC959" s="145"/>
      <c r="BD959" s="145"/>
      <c r="BE959" s="145"/>
      <c r="BF959" s="145"/>
      <c r="BG959" s="145"/>
      <c r="BH959" s="145"/>
      <c r="BI959" s="145"/>
      <c r="BJ959" s="145"/>
      <c r="BK959" s="145"/>
      <c r="BL959" s="145"/>
      <c r="BM959" s="145"/>
      <c r="BN959" s="145"/>
      <c r="BO959" s="145"/>
      <c r="BP959" s="145"/>
      <c r="BQ959" s="145"/>
      <c r="BR959" s="145"/>
      <c r="BS959" s="145"/>
      <c r="BT959" s="145"/>
      <c r="BU959" s="145"/>
      <c r="BV959" s="145"/>
      <c r="BW959" s="145"/>
      <c r="BX959" s="145"/>
      <c r="BY959" s="145"/>
      <c r="BZ959" s="145"/>
      <c r="CA959" s="145"/>
      <c r="CB959" s="145"/>
      <c r="CC959" s="145"/>
      <c r="CD959" s="145"/>
      <c r="CE959" s="145"/>
      <c r="CF959" s="145"/>
    </row>
    <row r="960" spans="2:84" ht="12.95" customHeight="1">
      <c r="B960" s="145"/>
      <c r="C960" s="145"/>
      <c r="D960" s="145"/>
      <c r="E960" s="146"/>
      <c r="F960" s="146"/>
      <c r="G960" s="145"/>
      <c r="H960" s="145"/>
      <c r="I960" s="145"/>
      <c r="J960" s="145"/>
      <c r="K960" s="145"/>
      <c r="L960" s="145"/>
      <c r="M960" s="145"/>
      <c r="N960" s="145"/>
      <c r="O960" s="145"/>
      <c r="P960" s="145"/>
      <c r="Q960" s="145"/>
      <c r="R960" s="145"/>
      <c r="S960" s="145"/>
      <c r="T960" s="145"/>
      <c r="U960" s="145"/>
      <c r="V960" s="145"/>
      <c r="W960" s="145"/>
      <c r="X960" s="145"/>
      <c r="Y960" s="145"/>
      <c r="Z960" s="145"/>
      <c r="AA960" s="145"/>
      <c r="AB960" s="145"/>
      <c r="AC960" s="145"/>
      <c r="AD960" s="145"/>
      <c r="AE960" s="145"/>
      <c r="AF960" s="145"/>
      <c r="AG960" s="145"/>
      <c r="AH960" s="145"/>
      <c r="AI960" s="145"/>
      <c r="AJ960" s="145"/>
      <c r="AK960" s="145"/>
      <c r="AL960" s="145"/>
      <c r="AM960" s="145"/>
      <c r="AN960" s="145"/>
      <c r="AO960" s="145"/>
      <c r="AP960" s="145"/>
      <c r="AQ960" s="145"/>
      <c r="AR960" s="145"/>
      <c r="AS960" s="145"/>
      <c r="AT960" s="145"/>
      <c r="AU960" s="145"/>
      <c r="AV960" s="145"/>
      <c r="AW960" s="145"/>
      <c r="AX960" s="145"/>
      <c r="AY960" s="145"/>
      <c r="AZ960" s="145"/>
      <c r="BA960" s="145"/>
      <c r="BB960" s="145"/>
      <c r="BC960" s="145"/>
      <c r="BD960" s="145"/>
      <c r="BE960" s="145"/>
      <c r="BF960" s="145"/>
      <c r="BG960" s="145"/>
      <c r="BH960" s="145"/>
      <c r="BI960" s="145"/>
      <c r="BJ960" s="145"/>
      <c r="BK960" s="145"/>
      <c r="BL960" s="145"/>
      <c r="BM960" s="145"/>
      <c r="BN960" s="145"/>
      <c r="BO960" s="145"/>
      <c r="BP960" s="145"/>
      <c r="BQ960" s="145"/>
      <c r="BR960" s="145"/>
      <c r="BS960" s="145"/>
      <c r="BT960" s="145"/>
      <c r="BU960" s="145"/>
      <c r="BV960" s="145"/>
      <c r="BW960" s="145"/>
      <c r="BX960" s="145"/>
      <c r="BY960" s="145"/>
      <c r="BZ960" s="145"/>
      <c r="CA960" s="145"/>
      <c r="CB960" s="145"/>
      <c r="CC960" s="145"/>
      <c r="CD960" s="145"/>
      <c r="CE960" s="145"/>
      <c r="CF960" s="145"/>
    </row>
    <row r="961" spans="2:84" ht="12.95" customHeight="1">
      <c r="B961" s="145"/>
      <c r="C961" s="145"/>
      <c r="D961" s="145"/>
      <c r="E961" s="146"/>
      <c r="F961" s="146"/>
      <c r="G961" s="145"/>
      <c r="H961" s="145"/>
      <c r="I961" s="145"/>
      <c r="J961" s="145"/>
      <c r="K961" s="145"/>
      <c r="L961" s="145"/>
      <c r="M961" s="145"/>
      <c r="N961" s="145"/>
      <c r="O961" s="145"/>
      <c r="P961" s="145"/>
      <c r="Q961" s="145"/>
      <c r="R961" s="145"/>
      <c r="S961" s="145"/>
      <c r="T961" s="145"/>
      <c r="U961" s="145"/>
      <c r="V961" s="145"/>
      <c r="W961" s="145"/>
      <c r="X961" s="145"/>
      <c r="Y961" s="145"/>
      <c r="Z961" s="145"/>
      <c r="AA961" s="145"/>
      <c r="AB961" s="145"/>
      <c r="AC961" s="145"/>
      <c r="AD961" s="145"/>
      <c r="AE961" s="145"/>
      <c r="AF961" s="145"/>
      <c r="AG961" s="145"/>
      <c r="AH961" s="145"/>
      <c r="AI961" s="145"/>
      <c r="AJ961" s="145"/>
      <c r="AK961" s="145"/>
      <c r="AL961" s="145"/>
      <c r="AM961" s="145"/>
      <c r="AN961" s="145"/>
      <c r="AO961" s="145"/>
      <c r="AP961" s="145"/>
      <c r="AQ961" s="145"/>
      <c r="AR961" s="145"/>
      <c r="AS961" s="145"/>
      <c r="AT961" s="145"/>
      <c r="AU961" s="145"/>
      <c r="AV961" s="145"/>
      <c r="AW961" s="145"/>
      <c r="AX961" s="145"/>
      <c r="AY961" s="145"/>
      <c r="AZ961" s="145"/>
      <c r="BA961" s="145"/>
      <c r="BB961" s="145"/>
      <c r="BC961" s="145"/>
      <c r="BD961" s="145"/>
      <c r="BE961" s="145"/>
      <c r="BF961" s="145"/>
      <c r="BG961" s="145"/>
      <c r="BH961" s="145"/>
      <c r="BI961" s="145"/>
      <c r="BJ961" s="145"/>
      <c r="BK961" s="145"/>
      <c r="BL961" s="145"/>
      <c r="BM961" s="145"/>
      <c r="BN961" s="145"/>
      <c r="BO961" s="145"/>
      <c r="BP961" s="145"/>
      <c r="BQ961" s="145"/>
      <c r="BR961" s="145"/>
      <c r="BS961" s="145"/>
      <c r="BT961" s="145"/>
      <c r="BU961" s="145"/>
      <c r="BV961" s="145"/>
      <c r="BW961" s="145"/>
      <c r="BX961" s="145"/>
      <c r="BY961" s="145"/>
      <c r="BZ961" s="145"/>
      <c r="CA961" s="145"/>
      <c r="CB961" s="145"/>
      <c r="CC961" s="145"/>
      <c r="CD961" s="145"/>
      <c r="CE961" s="145"/>
      <c r="CF961" s="145"/>
    </row>
    <row r="962" spans="2:84" ht="12.95" customHeight="1">
      <c r="B962" s="145"/>
      <c r="C962" s="145"/>
      <c r="D962" s="145"/>
      <c r="E962" s="146"/>
      <c r="F962" s="146"/>
      <c r="G962" s="145"/>
      <c r="H962" s="145"/>
      <c r="I962" s="145"/>
      <c r="J962" s="145"/>
      <c r="K962" s="145"/>
      <c r="L962" s="145"/>
      <c r="M962" s="145"/>
      <c r="N962" s="145"/>
      <c r="O962" s="145"/>
      <c r="P962" s="145"/>
      <c r="Q962" s="145"/>
      <c r="R962" s="145"/>
      <c r="S962" s="145"/>
      <c r="T962" s="145"/>
      <c r="U962" s="145"/>
      <c r="V962" s="145"/>
      <c r="W962" s="145"/>
      <c r="X962" s="145"/>
      <c r="Y962" s="145"/>
      <c r="Z962" s="145"/>
      <c r="AA962" s="145"/>
      <c r="AB962" s="145"/>
      <c r="AC962" s="145"/>
      <c r="AD962" s="145"/>
      <c r="AE962" s="145"/>
      <c r="AF962" s="145"/>
      <c r="AG962" s="145"/>
      <c r="AH962" s="145"/>
      <c r="AI962" s="145"/>
      <c r="AJ962" s="145"/>
      <c r="AK962" s="145"/>
      <c r="AL962" s="145"/>
      <c r="AM962" s="145"/>
      <c r="AN962" s="145"/>
      <c r="AO962" s="145"/>
      <c r="AP962" s="145"/>
      <c r="AQ962" s="145"/>
      <c r="AR962" s="145"/>
      <c r="AS962" s="145"/>
      <c r="AT962" s="145"/>
      <c r="AU962" s="145"/>
      <c r="AV962" s="145"/>
      <c r="AW962" s="145"/>
      <c r="AX962" s="145"/>
      <c r="AY962" s="145"/>
      <c r="AZ962" s="145"/>
      <c r="BA962" s="145"/>
      <c r="BB962" s="145"/>
      <c r="BC962" s="145"/>
      <c r="BD962" s="145"/>
      <c r="BE962" s="145"/>
      <c r="BF962" s="145"/>
      <c r="BG962" s="145"/>
      <c r="BH962" s="145"/>
      <c r="BI962" s="145"/>
      <c r="BJ962" s="145"/>
      <c r="BK962" s="145"/>
      <c r="BL962" s="145"/>
      <c r="BM962" s="145"/>
      <c r="BN962" s="145"/>
      <c r="BO962" s="145"/>
      <c r="BP962" s="145"/>
      <c r="BQ962" s="145"/>
      <c r="BR962" s="145"/>
      <c r="BS962" s="145"/>
      <c r="BT962" s="145"/>
      <c r="BU962" s="145"/>
      <c r="BV962" s="145"/>
      <c r="BW962" s="145"/>
      <c r="BX962" s="145"/>
      <c r="BY962" s="145"/>
      <c r="BZ962" s="145"/>
      <c r="CA962" s="145"/>
      <c r="CB962" s="145"/>
      <c r="CC962" s="145"/>
      <c r="CD962" s="145"/>
      <c r="CE962" s="145"/>
      <c r="CF962" s="145"/>
    </row>
    <row r="963" spans="2:84" ht="12.95" customHeight="1">
      <c r="B963" s="145"/>
      <c r="C963" s="145"/>
      <c r="D963" s="145"/>
      <c r="E963" s="146"/>
      <c r="F963" s="146"/>
      <c r="G963" s="145"/>
      <c r="H963" s="145"/>
      <c r="I963" s="145"/>
      <c r="J963" s="145"/>
      <c r="K963" s="145"/>
      <c r="L963" s="145"/>
      <c r="M963" s="145"/>
      <c r="N963" s="145"/>
      <c r="O963" s="145"/>
      <c r="P963" s="145"/>
      <c r="Q963" s="145"/>
      <c r="R963" s="145"/>
      <c r="S963" s="145"/>
      <c r="T963" s="145"/>
      <c r="U963" s="145"/>
      <c r="V963" s="145"/>
      <c r="W963" s="145"/>
      <c r="X963" s="145"/>
      <c r="Y963" s="145"/>
      <c r="Z963" s="145"/>
      <c r="AA963" s="145"/>
      <c r="AB963" s="145"/>
      <c r="AC963" s="145"/>
      <c r="AD963" s="145"/>
      <c r="AE963" s="145"/>
      <c r="AF963" s="145"/>
      <c r="AG963" s="145"/>
      <c r="AH963" s="145"/>
      <c r="AI963" s="145"/>
      <c r="AJ963" s="145"/>
      <c r="AK963" s="145"/>
      <c r="AL963" s="145"/>
      <c r="AM963" s="145"/>
      <c r="AN963" s="145"/>
      <c r="AO963" s="145"/>
      <c r="AP963" s="145"/>
      <c r="AQ963" s="145"/>
      <c r="AR963" s="145"/>
      <c r="AS963" s="145"/>
      <c r="AT963" s="145"/>
      <c r="AU963" s="145"/>
      <c r="AV963" s="145"/>
      <c r="AW963" s="145"/>
      <c r="AX963" s="145"/>
      <c r="AY963" s="145"/>
      <c r="AZ963" s="145"/>
      <c r="BA963" s="145"/>
      <c r="BB963" s="145"/>
      <c r="BC963" s="145"/>
      <c r="BD963" s="145"/>
      <c r="BE963" s="145"/>
      <c r="BF963" s="145"/>
      <c r="BG963" s="145"/>
      <c r="BH963" s="145"/>
      <c r="BI963" s="145"/>
      <c r="BJ963" s="145"/>
      <c r="BK963" s="145"/>
      <c r="BL963" s="145"/>
      <c r="BM963" s="145"/>
      <c r="BN963" s="145"/>
      <c r="BO963" s="145"/>
      <c r="BP963" s="145"/>
      <c r="BQ963" s="145"/>
      <c r="BR963" s="145"/>
      <c r="BS963" s="145"/>
      <c r="BT963" s="145"/>
      <c r="BU963" s="145"/>
      <c r="BV963" s="145"/>
      <c r="BW963" s="145"/>
      <c r="BX963" s="145"/>
      <c r="BY963" s="145"/>
      <c r="BZ963" s="145"/>
      <c r="CA963" s="145"/>
      <c r="CB963" s="145"/>
      <c r="CC963" s="145"/>
      <c r="CD963" s="145"/>
      <c r="CE963" s="145"/>
      <c r="CF963" s="145"/>
    </row>
    <row r="964" spans="2:84" ht="12.95" customHeight="1">
      <c r="B964" s="145"/>
      <c r="C964" s="145"/>
      <c r="D964" s="145"/>
      <c r="E964" s="146"/>
      <c r="F964" s="146"/>
      <c r="G964" s="145"/>
      <c r="H964" s="145"/>
      <c r="I964" s="145"/>
      <c r="J964" s="145"/>
      <c r="K964" s="145"/>
      <c r="L964" s="145"/>
      <c r="M964" s="145"/>
      <c r="N964" s="145"/>
      <c r="O964" s="145"/>
      <c r="P964" s="145"/>
      <c r="Q964" s="145"/>
      <c r="R964" s="145"/>
      <c r="S964" s="145"/>
      <c r="T964" s="145"/>
      <c r="U964" s="145"/>
      <c r="V964" s="145"/>
      <c r="W964" s="145"/>
      <c r="X964" s="145"/>
      <c r="Y964" s="145"/>
      <c r="Z964" s="145"/>
      <c r="AA964" s="145"/>
      <c r="AB964" s="145"/>
      <c r="AC964" s="145"/>
      <c r="AD964" s="145"/>
      <c r="AE964" s="145"/>
      <c r="AF964" s="145"/>
      <c r="AG964" s="145"/>
      <c r="AH964" s="145"/>
      <c r="AI964" s="145"/>
      <c r="AJ964" s="145"/>
      <c r="AK964" s="145"/>
      <c r="AL964" s="145"/>
      <c r="AM964" s="145"/>
      <c r="AN964" s="145"/>
      <c r="AO964" s="145"/>
      <c r="AP964" s="145"/>
      <c r="AQ964" s="145"/>
      <c r="AR964" s="145"/>
      <c r="AS964" s="145"/>
      <c r="AT964" s="145"/>
      <c r="AU964" s="145"/>
      <c r="AV964" s="145"/>
      <c r="AW964" s="145"/>
      <c r="AX964" s="145"/>
      <c r="AY964" s="145"/>
      <c r="AZ964" s="145"/>
      <c r="BA964" s="145"/>
      <c r="BB964" s="145"/>
      <c r="BC964" s="145"/>
      <c r="BD964" s="145"/>
      <c r="BE964" s="145"/>
      <c r="BF964" s="145"/>
      <c r="BG964" s="145"/>
      <c r="BH964" s="145"/>
      <c r="BI964" s="145"/>
      <c r="BJ964" s="145"/>
      <c r="BK964" s="145"/>
      <c r="BL964" s="145"/>
      <c r="BM964" s="145"/>
      <c r="BN964" s="145"/>
      <c r="BO964" s="145"/>
      <c r="BP964" s="145"/>
      <c r="BQ964" s="145"/>
      <c r="BR964" s="145"/>
      <c r="BS964" s="145"/>
      <c r="BT964" s="145"/>
      <c r="BU964" s="145"/>
      <c r="BV964" s="145"/>
      <c r="BW964" s="145"/>
      <c r="BX964" s="145"/>
      <c r="BY964" s="145"/>
      <c r="BZ964" s="145"/>
      <c r="CA964" s="145"/>
      <c r="CB964" s="145"/>
      <c r="CC964" s="145"/>
      <c r="CD964" s="145"/>
      <c r="CE964" s="145"/>
      <c r="CF964" s="145"/>
    </row>
    <row r="965" spans="2:84" ht="12.95" customHeight="1">
      <c r="B965" s="145"/>
      <c r="C965" s="145"/>
      <c r="D965" s="145"/>
      <c r="E965" s="146"/>
      <c r="F965" s="146"/>
      <c r="G965" s="145"/>
      <c r="H965" s="145"/>
      <c r="I965" s="145"/>
      <c r="J965" s="145"/>
      <c r="K965" s="145"/>
      <c r="L965" s="145"/>
      <c r="M965" s="145"/>
      <c r="N965" s="145"/>
      <c r="O965" s="145"/>
      <c r="P965" s="145"/>
      <c r="Q965" s="145"/>
      <c r="R965" s="145"/>
      <c r="S965" s="145"/>
      <c r="T965" s="145"/>
      <c r="U965" s="145"/>
      <c r="V965" s="145"/>
      <c r="W965" s="145"/>
      <c r="X965" s="145"/>
      <c r="Y965" s="145"/>
      <c r="Z965" s="145"/>
      <c r="AA965" s="145"/>
      <c r="AB965" s="145"/>
      <c r="AC965" s="145"/>
      <c r="AD965" s="145"/>
      <c r="AE965" s="145"/>
      <c r="AF965" s="145"/>
      <c r="AG965" s="145"/>
      <c r="AH965" s="145"/>
      <c r="AI965" s="145"/>
      <c r="AJ965" s="145"/>
      <c r="AK965" s="145"/>
      <c r="AL965" s="145"/>
      <c r="AM965" s="145"/>
      <c r="AN965" s="145"/>
      <c r="AO965" s="145"/>
      <c r="AP965" s="145"/>
      <c r="AQ965" s="145"/>
      <c r="AR965" s="145"/>
      <c r="AS965" s="145"/>
      <c r="AT965" s="145"/>
      <c r="AU965" s="145"/>
      <c r="AV965" s="145"/>
      <c r="AW965" s="145"/>
      <c r="AX965" s="145"/>
      <c r="AY965" s="145"/>
      <c r="AZ965" s="145"/>
      <c r="BA965" s="145"/>
      <c r="BB965" s="145"/>
      <c r="BC965" s="145"/>
      <c r="BD965" s="145"/>
      <c r="BE965" s="145"/>
      <c r="BF965" s="145"/>
      <c r="BG965" s="145"/>
      <c r="BH965" s="145"/>
      <c r="BI965" s="145"/>
      <c r="BJ965" s="145"/>
      <c r="BK965" s="145"/>
      <c r="BL965" s="145"/>
      <c r="BM965" s="145"/>
      <c r="BN965" s="145"/>
      <c r="BO965" s="145"/>
      <c r="BP965" s="145"/>
      <c r="BQ965" s="145"/>
      <c r="BR965" s="145"/>
      <c r="BS965" s="145"/>
      <c r="BT965" s="145"/>
      <c r="BU965" s="145"/>
      <c r="BV965" s="145"/>
      <c r="BW965" s="145"/>
      <c r="BX965" s="145"/>
      <c r="BY965" s="145"/>
      <c r="BZ965" s="145"/>
      <c r="CA965" s="145"/>
      <c r="CB965" s="145"/>
      <c r="CC965" s="145"/>
      <c r="CD965" s="145"/>
      <c r="CE965" s="145"/>
      <c r="CF965" s="145"/>
    </row>
    <row r="966" spans="2:84" ht="12.95" customHeight="1">
      <c r="B966" s="145"/>
      <c r="C966" s="145"/>
      <c r="D966" s="145"/>
      <c r="E966" s="146"/>
      <c r="F966" s="146"/>
      <c r="G966" s="145"/>
      <c r="H966" s="145"/>
      <c r="I966" s="145"/>
      <c r="J966" s="145"/>
      <c r="K966" s="145"/>
      <c r="L966" s="145"/>
      <c r="M966" s="145"/>
      <c r="N966" s="145"/>
      <c r="O966" s="145"/>
      <c r="P966" s="145"/>
      <c r="Q966" s="145"/>
      <c r="R966" s="145"/>
      <c r="S966" s="145"/>
      <c r="T966" s="145"/>
      <c r="U966" s="145"/>
      <c r="V966" s="145"/>
      <c r="W966" s="145"/>
      <c r="X966" s="145"/>
      <c r="Y966" s="145"/>
      <c r="Z966" s="145"/>
      <c r="AA966" s="145"/>
      <c r="AB966" s="145"/>
      <c r="AC966" s="145"/>
      <c r="AD966" s="145"/>
      <c r="AE966" s="145"/>
      <c r="AF966" s="145"/>
      <c r="AG966" s="145"/>
      <c r="AH966" s="145"/>
      <c r="AI966" s="145"/>
      <c r="AJ966" s="145"/>
      <c r="AK966" s="145"/>
      <c r="AL966" s="145"/>
      <c r="AM966" s="145"/>
      <c r="AN966" s="145"/>
      <c r="AO966" s="145"/>
      <c r="AP966" s="145"/>
      <c r="AQ966" s="145"/>
      <c r="AR966" s="145"/>
      <c r="AS966" s="145"/>
      <c r="AT966" s="145"/>
      <c r="AU966" s="145"/>
      <c r="AV966" s="145"/>
      <c r="AW966" s="145"/>
      <c r="AX966" s="145"/>
      <c r="AY966" s="145"/>
      <c r="AZ966" s="145"/>
      <c r="BA966" s="145"/>
      <c r="BB966" s="145"/>
      <c r="BC966" s="145"/>
      <c r="BD966" s="145"/>
      <c r="BE966" s="145"/>
      <c r="BF966" s="145"/>
      <c r="BG966" s="145"/>
      <c r="BH966" s="145"/>
      <c r="BI966" s="145"/>
      <c r="BJ966" s="145"/>
      <c r="BK966" s="145"/>
      <c r="BL966" s="145"/>
      <c r="BM966" s="145"/>
      <c r="BN966" s="145"/>
      <c r="BO966" s="145"/>
      <c r="BP966" s="145"/>
      <c r="BQ966" s="145"/>
      <c r="BR966" s="145"/>
      <c r="BS966" s="145"/>
      <c r="BT966" s="145"/>
      <c r="BU966" s="145"/>
      <c r="BV966" s="145"/>
      <c r="BW966" s="145"/>
      <c r="BX966" s="145"/>
      <c r="BY966" s="145"/>
      <c r="BZ966" s="145"/>
      <c r="CA966" s="145"/>
      <c r="CB966" s="145"/>
      <c r="CC966" s="145"/>
      <c r="CD966" s="145"/>
      <c r="CE966" s="145"/>
      <c r="CF966" s="145"/>
    </row>
    <row r="967" spans="2:84" ht="12.95" customHeight="1">
      <c r="B967" s="145"/>
      <c r="C967" s="145"/>
      <c r="D967" s="145"/>
      <c r="E967" s="146"/>
      <c r="F967" s="146"/>
      <c r="G967" s="145"/>
      <c r="H967" s="145"/>
      <c r="I967" s="145"/>
      <c r="J967" s="145"/>
      <c r="K967" s="145"/>
      <c r="L967" s="145"/>
      <c r="M967" s="145"/>
      <c r="N967" s="145"/>
      <c r="O967" s="145"/>
      <c r="P967" s="145"/>
      <c r="Q967" s="145"/>
      <c r="R967" s="145"/>
      <c r="S967" s="145"/>
      <c r="T967" s="145"/>
      <c r="U967" s="145"/>
      <c r="V967" s="145"/>
      <c r="W967" s="145"/>
      <c r="X967" s="145"/>
      <c r="Y967" s="145"/>
      <c r="Z967" s="145"/>
      <c r="AA967" s="145"/>
      <c r="AB967" s="145"/>
      <c r="AC967" s="145"/>
      <c r="AD967" s="145"/>
      <c r="AE967" s="145"/>
      <c r="AF967" s="145"/>
      <c r="AG967" s="145"/>
      <c r="AH967" s="145"/>
      <c r="AI967" s="145"/>
      <c r="AJ967" s="145"/>
      <c r="AK967" s="145"/>
      <c r="AL967" s="145"/>
      <c r="AM967" s="145"/>
      <c r="AN967" s="145"/>
      <c r="AO967" s="145"/>
      <c r="AP967" s="145"/>
      <c r="AQ967" s="145"/>
      <c r="AR967" s="145"/>
      <c r="AS967" s="145"/>
      <c r="AT967" s="145"/>
      <c r="AU967" s="145"/>
      <c r="AV967" s="145"/>
      <c r="AW967" s="145"/>
      <c r="AX967" s="145"/>
      <c r="AY967" s="145"/>
      <c r="AZ967" s="145"/>
      <c r="BA967" s="145"/>
      <c r="BB967" s="145"/>
      <c r="BC967" s="145"/>
      <c r="BD967" s="145"/>
      <c r="BE967" s="145"/>
      <c r="BF967" s="145"/>
      <c r="BG967" s="145"/>
      <c r="BH967" s="145"/>
      <c r="BI967" s="145"/>
      <c r="BJ967" s="145"/>
      <c r="BK967" s="145"/>
      <c r="BL967" s="145"/>
      <c r="BM967" s="145"/>
      <c r="BN967" s="145"/>
      <c r="BO967" s="145"/>
      <c r="BP967" s="145"/>
      <c r="BQ967" s="145"/>
      <c r="BR967" s="145"/>
      <c r="BS967" s="145"/>
      <c r="BT967" s="145"/>
      <c r="BU967" s="145"/>
      <c r="BV967" s="145"/>
      <c r="BW967" s="145"/>
      <c r="BX967" s="145"/>
      <c r="BY967" s="145"/>
      <c r="BZ967" s="145"/>
      <c r="CA967" s="145"/>
      <c r="CB967" s="145"/>
      <c r="CC967" s="145"/>
      <c r="CD967" s="145"/>
      <c r="CE967" s="145"/>
      <c r="CF967" s="145"/>
    </row>
    <row r="968" spans="2:84" ht="12.95" customHeight="1">
      <c r="B968" s="145"/>
      <c r="C968" s="145"/>
      <c r="D968" s="145"/>
      <c r="E968" s="146"/>
      <c r="F968" s="146"/>
      <c r="G968" s="145"/>
      <c r="H968" s="145"/>
      <c r="I968" s="145"/>
      <c r="J968" s="145"/>
      <c r="K968" s="145"/>
      <c r="L968" s="145"/>
      <c r="M968" s="145"/>
      <c r="N968" s="145"/>
      <c r="O968" s="145"/>
      <c r="P968" s="145"/>
      <c r="Q968" s="145"/>
      <c r="R968" s="145"/>
      <c r="S968" s="145"/>
      <c r="T968" s="145"/>
      <c r="U968" s="145"/>
      <c r="V968" s="145"/>
      <c r="W968" s="145"/>
      <c r="X968" s="145"/>
      <c r="Y968" s="145"/>
      <c r="Z968" s="145"/>
      <c r="AA968" s="145"/>
      <c r="AB968" s="145"/>
      <c r="AC968" s="145"/>
      <c r="AD968" s="145"/>
      <c r="AE968" s="145"/>
      <c r="AF968" s="145"/>
      <c r="AG968" s="145"/>
      <c r="AH968" s="145"/>
      <c r="AI968" s="145"/>
      <c r="AJ968" s="145"/>
      <c r="AK968" s="145"/>
      <c r="AL968" s="145"/>
      <c r="AM968" s="145"/>
      <c r="AN968" s="145"/>
      <c r="AO968" s="145"/>
      <c r="AP968" s="145"/>
      <c r="AQ968" s="145"/>
      <c r="AR968" s="145"/>
      <c r="AS968" s="145"/>
      <c r="AT968" s="145"/>
      <c r="AU968" s="145"/>
      <c r="AV968" s="145"/>
      <c r="AW968" s="145"/>
      <c r="AX968" s="145"/>
      <c r="AY968" s="145"/>
      <c r="AZ968" s="145"/>
      <c r="BA968" s="145"/>
      <c r="BB968" s="145"/>
      <c r="BC968" s="145"/>
      <c r="BD968" s="145"/>
      <c r="BE968" s="145"/>
      <c r="BF968" s="145"/>
      <c r="BG968" s="145"/>
      <c r="BH968" s="145"/>
      <c r="BI968" s="145"/>
      <c r="BJ968" s="145"/>
      <c r="BK968" s="145"/>
      <c r="BL968" s="145"/>
      <c r="BM968" s="145"/>
      <c r="BN968" s="145"/>
      <c r="BO968" s="145"/>
      <c r="BP968" s="145"/>
      <c r="BQ968" s="145"/>
      <c r="BR968" s="145"/>
      <c r="BS968" s="145"/>
      <c r="BT968" s="145"/>
      <c r="BU968" s="145"/>
      <c r="BV968" s="145"/>
      <c r="BW968" s="145"/>
      <c r="BX968" s="145"/>
      <c r="BY968" s="145"/>
      <c r="BZ968" s="145"/>
      <c r="CA968" s="145"/>
      <c r="CB968" s="145"/>
      <c r="CC968" s="145"/>
      <c r="CD968" s="145"/>
      <c r="CE968" s="145"/>
      <c r="CF968" s="145"/>
    </row>
    <row r="969" spans="2:84" ht="12.95" customHeight="1">
      <c r="B969" s="145"/>
      <c r="C969" s="145"/>
      <c r="D969" s="145"/>
      <c r="E969" s="146"/>
      <c r="F969" s="146"/>
      <c r="G969" s="145"/>
      <c r="H969" s="145"/>
      <c r="I969" s="145"/>
      <c r="J969" s="145"/>
      <c r="K969" s="145"/>
      <c r="L969" s="145"/>
      <c r="M969" s="145"/>
      <c r="N969" s="145"/>
      <c r="O969" s="145"/>
      <c r="P969" s="145"/>
      <c r="Q969" s="145"/>
      <c r="R969" s="145"/>
      <c r="S969" s="145"/>
      <c r="T969" s="145"/>
      <c r="U969" s="145"/>
      <c r="V969" s="145"/>
      <c r="W969" s="145"/>
      <c r="X969" s="145"/>
      <c r="Y969" s="145"/>
      <c r="Z969" s="145"/>
      <c r="AA969" s="145"/>
      <c r="AB969" s="145"/>
      <c r="AC969" s="145"/>
      <c r="AD969" s="145"/>
      <c r="AE969" s="145"/>
      <c r="AF969" s="145"/>
      <c r="AG969" s="145"/>
      <c r="AH969" s="145"/>
      <c r="AI969" s="145"/>
      <c r="AJ969" s="145"/>
      <c r="AK969" s="145"/>
      <c r="AL969" s="145"/>
      <c r="AM969" s="145"/>
      <c r="AN969" s="145"/>
      <c r="AO969" s="145"/>
      <c r="AP969" s="145"/>
      <c r="AQ969" s="145"/>
      <c r="AR969" s="145"/>
      <c r="AS969" s="145"/>
      <c r="AT969" s="145"/>
      <c r="AU969" s="145"/>
      <c r="AV969" s="145"/>
      <c r="AW969" s="145"/>
      <c r="AX969" s="145"/>
      <c r="AY969" s="145"/>
      <c r="AZ969" s="145"/>
      <c r="BA969" s="145"/>
      <c r="BB969" s="145"/>
      <c r="BC969" s="145"/>
      <c r="BD969" s="145"/>
      <c r="BE969" s="145"/>
      <c r="BF969" s="145"/>
      <c r="BG969" s="145"/>
      <c r="BH969" s="145"/>
      <c r="BI969" s="145"/>
      <c r="BJ969" s="145"/>
      <c r="BK969" s="145"/>
      <c r="BL969" s="145"/>
      <c r="BM969" s="145"/>
      <c r="BN969" s="145"/>
      <c r="BO969" s="145"/>
      <c r="BP969" s="145"/>
      <c r="BQ969" s="145"/>
      <c r="BR969" s="145"/>
      <c r="BS969" s="145"/>
      <c r="BT969" s="145"/>
      <c r="BU969" s="145"/>
      <c r="BV969" s="145"/>
      <c r="BW969" s="145"/>
      <c r="BX969" s="145"/>
      <c r="BY969" s="145"/>
      <c r="BZ969" s="145"/>
      <c r="CA969" s="145"/>
      <c r="CB969" s="145"/>
      <c r="CC969" s="145"/>
      <c r="CD969" s="145"/>
      <c r="CE969" s="145"/>
      <c r="CF969" s="145"/>
    </row>
    <row r="970" spans="2:84" ht="12.95" customHeight="1">
      <c r="B970" s="145"/>
      <c r="C970" s="145"/>
      <c r="D970" s="145"/>
      <c r="E970" s="146"/>
      <c r="F970" s="146"/>
      <c r="G970" s="145"/>
      <c r="H970" s="145"/>
      <c r="I970" s="145"/>
      <c r="J970" s="145"/>
      <c r="K970" s="145"/>
      <c r="L970" s="145"/>
      <c r="M970" s="145"/>
      <c r="N970" s="145"/>
      <c r="O970" s="145"/>
      <c r="P970" s="145"/>
      <c r="Q970" s="145"/>
      <c r="R970" s="145"/>
      <c r="S970" s="145"/>
      <c r="T970" s="145"/>
      <c r="U970" s="145"/>
      <c r="V970" s="145"/>
      <c r="W970" s="145"/>
      <c r="X970" s="145"/>
      <c r="Y970" s="145"/>
      <c r="Z970" s="145"/>
      <c r="AA970" s="145"/>
      <c r="AB970" s="145"/>
      <c r="AC970" s="145"/>
      <c r="AD970" s="145"/>
      <c r="AE970" s="145"/>
      <c r="AF970" s="145"/>
      <c r="AG970" s="145"/>
      <c r="AH970" s="145"/>
      <c r="AI970" s="145"/>
      <c r="AJ970" s="145"/>
      <c r="AK970" s="145"/>
      <c r="AL970" s="145"/>
      <c r="AM970" s="145"/>
      <c r="AN970" s="145"/>
      <c r="AO970" s="145"/>
      <c r="AP970" s="145"/>
      <c r="AQ970" s="145"/>
      <c r="AR970" s="145"/>
      <c r="AS970" s="145"/>
      <c r="AT970" s="145"/>
      <c r="AU970" s="145"/>
      <c r="AV970" s="145"/>
      <c r="AW970" s="145"/>
      <c r="AX970" s="145"/>
      <c r="AY970" s="145"/>
      <c r="AZ970" s="145"/>
      <c r="BA970" s="145"/>
      <c r="BB970" s="145"/>
      <c r="BC970" s="145"/>
      <c r="BD970" s="145"/>
      <c r="BE970" s="145"/>
      <c r="BF970" s="145"/>
      <c r="BG970" s="145"/>
      <c r="BH970" s="145"/>
      <c r="BI970" s="145"/>
      <c r="BJ970" s="145"/>
      <c r="BK970" s="145"/>
      <c r="BL970" s="145"/>
      <c r="BM970" s="145"/>
      <c r="BN970" s="145"/>
      <c r="BO970" s="145"/>
      <c r="BP970" s="145"/>
      <c r="BQ970" s="145"/>
      <c r="BR970" s="145"/>
      <c r="BS970" s="145"/>
      <c r="BT970" s="145"/>
      <c r="BU970" s="145"/>
      <c r="BV970" s="145"/>
      <c r="BW970" s="145"/>
      <c r="BX970" s="145"/>
      <c r="BY970" s="145"/>
      <c r="BZ970" s="145"/>
      <c r="CA970" s="145"/>
      <c r="CB970" s="145"/>
      <c r="CC970" s="145"/>
      <c r="CD970" s="145"/>
      <c r="CE970" s="145"/>
      <c r="CF970" s="145"/>
    </row>
    <row r="971" spans="2:84" ht="12.95" customHeight="1">
      <c r="B971" s="145"/>
      <c r="C971" s="145"/>
      <c r="D971" s="145"/>
      <c r="E971" s="146"/>
      <c r="F971" s="146"/>
      <c r="G971" s="145"/>
      <c r="H971" s="145"/>
      <c r="I971" s="145"/>
      <c r="J971" s="145"/>
      <c r="K971" s="145"/>
      <c r="L971" s="145"/>
      <c r="M971" s="145"/>
      <c r="N971" s="145"/>
      <c r="O971" s="145"/>
      <c r="P971" s="145"/>
      <c r="Q971" s="145"/>
      <c r="R971" s="145"/>
      <c r="S971" s="145"/>
      <c r="T971" s="145"/>
      <c r="U971" s="145"/>
      <c r="V971" s="145"/>
      <c r="W971" s="145"/>
      <c r="X971" s="145"/>
      <c r="Y971" s="145"/>
      <c r="Z971" s="145"/>
      <c r="AA971" s="145"/>
      <c r="AB971" s="145"/>
      <c r="AC971" s="145"/>
      <c r="AD971" s="145"/>
      <c r="AE971" s="145"/>
      <c r="AF971" s="145"/>
      <c r="AG971" s="145"/>
      <c r="AH971" s="145"/>
      <c r="AI971" s="145"/>
      <c r="AJ971" s="145"/>
      <c r="AK971" s="145"/>
      <c r="AL971" s="145"/>
      <c r="AM971" s="145"/>
      <c r="AN971" s="145"/>
      <c r="AO971" s="145"/>
      <c r="AP971" s="145"/>
      <c r="AQ971" s="145"/>
      <c r="AR971" s="145"/>
      <c r="AS971" s="145"/>
      <c r="AT971" s="145"/>
      <c r="AU971" s="145"/>
      <c r="AV971" s="145"/>
      <c r="AW971" s="145"/>
      <c r="AX971" s="145"/>
      <c r="AY971" s="145"/>
      <c r="AZ971" s="145"/>
      <c r="BA971" s="145"/>
      <c r="BB971" s="145"/>
      <c r="BC971" s="145"/>
      <c r="BD971" s="145"/>
      <c r="BE971" s="145"/>
      <c r="BF971" s="145"/>
      <c r="BG971" s="145"/>
      <c r="BH971" s="145"/>
      <c r="BI971" s="145"/>
      <c r="BJ971" s="145"/>
      <c r="BK971" s="145"/>
      <c r="BL971" s="145"/>
      <c r="BM971" s="145"/>
      <c r="BN971" s="145"/>
      <c r="BO971" s="145"/>
      <c r="BP971" s="145"/>
      <c r="BQ971" s="145"/>
      <c r="BR971" s="145"/>
      <c r="BS971" s="145"/>
      <c r="BT971" s="145"/>
      <c r="BU971" s="145"/>
      <c r="BV971" s="145"/>
      <c r="BW971" s="145"/>
      <c r="BX971" s="145"/>
      <c r="BY971" s="145"/>
      <c r="BZ971" s="145"/>
      <c r="CA971" s="145"/>
      <c r="CB971" s="145"/>
      <c r="CC971" s="145"/>
      <c r="CD971" s="145"/>
      <c r="CE971" s="145"/>
      <c r="CF971" s="145"/>
    </row>
    <row r="972" spans="2:84" ht="12.95" customHeight="1">
      <c r="B972" s="145"/>
      <c r="C972" s="145"/>
      <c r="D972" s="145"/>
      <c r="E972" s="146"/>
      <c r="F972" s="146"/>
      <c r="G972" s="145"/>
      <c r="H972" s="145"/>
      <c r="I972" s="145"/>
      <c r="J972" s="145"/>
      <c r="K972" s="145"/>
      <c r="L972" s="145"/>
      <c r="M972" s="145"/>
      <c r="N972" s="145"/>
      <c r="O972" s="145"/>
      <c r="P972" s="145"/>
      <c r="Q972" s="145"/>
      <c r="R972" s="145"/>
      <c r="S972" s="145"/>
      <c r="T972" s="145"/>
      <c r="U972" s="145"/>
      <c r="V972" s="145"/>
      <c r="W972" s="145"/>
      <c r="X972" s="145"/>
      <c r="Y972" s="145"/>
      <c r="Z972" s="145"/>
      <c r="AA972" s="145"/>
      <c r="AB972" s="145"/>
      <c r="AC972" s="145"/>
      <c r="AD972" s="145"/>
      <c r="AE972" s="145"/>
      <c r="AF972" s="145"/>
      <c r="AG972" s="145"/>
      <c r="AH972" s="145"/>
      <c r="AI972" s="145"/>
      <c r="AJ972" s="145"/>
      <c r="AK972" s="145"/>
      <c r="AL972" s="145"/>
      <c r="AM972" s="145"/>
      <c r="AN972" s="145"/>
      <c r="AO972" s="145"/>
      <c r="AP972" s="145"/>
      <c r="AQ972" s="145"/>
      <c r="AR972" s="145"/>
      <c r="AS972" s="145"/>
      <c r="AT972" s="145"/>
      <c r="AU972" s="145"/>
      <c r="AV972" s="145"/>
      <c r="AW972" s="145"/>
      <c r="AX972" s="145"/>
      <c r="AY972" s="145"/>
      <c r="AZ972" s="145"/>
      <c r="BA972" s="145"/>
      <c r="BB972" s="145"/>
      <c r="BC972" s="145"/>
      <c r="BD972" s="145"/>
      <c r="BE972" s="145"/>
      <c r="BF972" s="145"/>
      <c r="BG972" s="145"/>
      <c r="BH972" s="145"/>
      <c r="BI972" s="145"/>
      <c r="BJ972" s="145"/>
      <c r="BK972" s="145"/>
      <c r="BL972" s="145"/>
      <c r="BM972" s="145"/>
      <c r="BN972" s="145"/>
      <c r="BO972" s="145"/>
      <c r="BP972" s="145"/>
      <c r="BQ972" s="145"/>
      <c r="BR972" s="145"/>
      <c r="BS972" s="145"/>
      <c r="BT972" s="145"/>
      <c r="BU972" s="145"/>
      <c r="BV972" s="145"/>
      <c r="BW972" s="145"/>
      <c r="BX972" s="145"/>
      <c r="BY972" s="145"/>
      <c r="BZ972" s="145"/>
      <c r="CA972" s="145"/>
      <c r="CB972" s="145"/>
      <c r="CC972" s="145"/>
      <c r="CD972" s="145"/>
      <c r="CE972" s="145"/>
      <c r="CF972" s="145"/>
    </row>
    <row r="973" spans="2:84" ht="12.95" customHeight="1">
      <c r="B973" s="145"/>
      <c r="C973" s="145"/>
      <c r="D973" s="145"/>
      <c r="E973" s="146"/>
      <c r="F973" s="146"/>
      <c r="G973" s="145"/>
      <c r="H973" s="145"/>
      <c r="I973" s="145"/>
      <c r="J973" s="145"/>
      <c r="K973" s="145"/>
      <c r="L973" s="145"/>
      <c r="M973" s="145"/>
      <c r="N973" s="145"/>
      <c r="O973" s="145"/>
      <c r="P973" s="145"/>
      <c r="Q973" s="145"/>
      <c r="R973" s="145"/>
      <c r="S973" s="145"/>
      <c r="T973" s="145"/>
      <c r="U973" s="145"/>
      <c r="V973" s="145"/>
      <c r="W973" s="145"/>
      <c r="X973" s="145"/>
      <c r="Y973" s="145"/>
      <c r="Z973" s="145"/>
      <c r="AA973" s="145"/>
      <c r="AB973" s="145"/>
      <c r="AC973" s="145"/>
      <c r="AD973" s="145"/>
      <c r="AE973" s="145"/>
      <c r="AF973" s="145"/>
      <c r="AG973" s="145"/>
      <c r="AH973" s="145"/>
      <c r="AI973" s="145"/>
      <c r="AJ973" s="145"/>
      <c r="AK973" s="145"/>
      <c r="AL973" s="145"/>
      <c r="AM973" s="145"/>
      <c r="AN973" s="145"/>
      <c r="AO973" s="145"/>
      <c r="AP973" s="145"/>
      <c r="AQ973" s="145"/>
      <c r="AR973" s="145"/>
      <c r="AS973" s="145"/>
      <c r="AT973" s="145"/>
      <c r="AU973" s="145"/>
      <c r="AV973" s="145"/>
      <c r="AW973" s="145"/>
      <c r="AX973" s="145"/>
      <c r="AY973" s="145"/>
      <c r="AZ973" s="145"/>
      <c r="BA973" s="145"/>
      <c r="BB973" s="145"/>
      <c r="BC973" s="145"/>
      <c r="BD973" s="145"/>
      <c r="BE973" s="145"/>
      <c r="BF973" s="145"/>
      <c r="BG973" s="145"/>
      <c r="BH973" s="145"/>
      <c r="BI973" s="145"/>
      <c r="BJ973" s="145"/>
      <c r="BK973" s="145"/>
      <c r="BL973" s="145"/>
      <c r="BM973" s="145"/>
      <c r="BN973" s="145"/>
      <c r="BO973" s="145"/>
      <c r="BP973" s="145"/>
      <c r="BQ973" s="145"/>
      <c r="BR973" s="145"/>
      <c r="BS973" s="145"/>
      <c r="BT973" s="145"/>
      <c r="BU973" s="145"/>
      <c r="BV973" s="145"/>
      <c r="BW973" s="145"/>
      <c r="BX973" s="145"/>
      <c r="BY973" s="145"/>
      <c r="BZ973" s="145"/>
      <c r="CA973" s="145"/>
      <c r="CB973" s="145"/>
      <c r="CC973" s="145"/>
      <c r="CD973" s="145"/>
      <c r="CE973" s="145"/>
      <c r="CF973" s="145"/>
    </row>
    <row r="974" spans="2:84" ht="12.95" customHeight="1">
      <c r="B974" s="145"/>
      <c r="C974" s="145"/>
      <c r="D974" s="145"/>
      <c r="E974" s="146"/>
      <c r="F974" s="146"/>
      <c r="G974" s="145"/>
      <c r="H974" s="145"/>
      <c r="I974" s="145"/>
      <c r="J974" s="145"/>
      <c r="K974" s="145"/>
      <c r="L974" s="145"/>
      <c r="M974" s="145"/>
      <c r="N974" s="145"/>
      <c r="O974" s="145"/>
      <c r="P974" s="145"/>
      <c r="Q974" s="145"/>
      <c r="R974" s="145"/>
      <c r="S974" s="145"/>
      <c r="T974" s="145"/>
      <c r="U974" s="145"/>
      <c r="V974" s="145"/>
      <c r="W974" s="145"/>
      <c r="X974" s="145"/>
      <c r="Y974" s="145"/>
      <c r="Z974" s="145"/>
      <c r="AA974" s="145"/>
      <c r="AB974" s="145"/>
      <c r="AC974" s="145"/>
      <c r="AD974" s="145"/>
      <c r="AE974" s="145"/>
      <c r="AF974" s="145"/>
      <c r="AG974" s="145"/>
      <c r="AH974" s="145"/>
      <c r="AI974" s="145"/>
      <c r="AJ974" s="145"/>
      <c r="AK974" s="145"/>
      <c r="AL974" s="145"/>
      <c r="AM974" s="145"/>
      <c r="AN974" s="145"/>
      <c r="AO974" s="145"/>
      <c r="AP974" s="145"/>
      <c r="AQ974" s="145"/>
      <c r="AR974" s="145"/>
      <c r="AS974" s="145"/>
      <c r="AT974" s="145"/>
      <c r="AU974" s="145"/>
      <c r="AV974" s="145"/>
      <c r="AW974" s="145"/>
      <c r="AX974" s="145"/>
      <c r="AY974" s="145"/>
      <c r="AZ974" s="145"/>
      <c r="BA974" s="145"/>
      <c r="BB974" s="145"/>
      <c r="BC974" s="145"/>
      <c r="BD974" s="145"/>
      <c r="BE974" s="145"/>
      <c r="BF974" s="145"/>
      <c r="BG974" s="145"/>
      <c r="BH974" s="145"/>
      <c r="BI974" s="145"/>
      <c r="BJ974" s="145"/>
      <c r="BK974" s="145"/>
      <c r="BL974" s="145"/>
      <c r="BM974" s="145"/>
      <c r="BN974" s="145"/>
      <c r="BO974" s="145"/>
      <c r="BP974" s="145"/>
      <c r="BQ974" s="145"/>
      <c r="BR974" s="145"/>
      <c r="BS974" s="145"/>
      <c r="BT974" s="145"/>
      <c r="BU974" s="145"/>
      <c r="BV974" s="145"/>
      <c r="BW974" s="145"/>
      <c r="BX974" s="145"/>
      <c r="BY974" s="145"/>
      <c r="BZ974" s="145"/>
      <c r="CA974" s="145"/>
      <c r="CB974" s="145"/>
      <c r="CC974" s="145"/>
      <c r="CD974" s="145"/>
      <c r="CE974" s="145"/>
      <c r="CF974" s="145"/>
    </row>
    <row r="975" spans="2:84" ht="12.95" customHeight="1">
      <c r="B975" s="145"/>
      <c r="C975" s="145"/>
      <c r="D975" s="145"/>
      <c r="E975" s="146"/>
      <c r="F975" s="146"/>
      <c r="G975" s="145"/>
      <c r="H975" s="145"/>
      <c r="I975" s="145"/>
      <c r="J975" s="145"/>
      <c r="K975" s="145"/>
      <c r="L975" s="145"/>
      <c r="M975" s="145"/>
      <c r="N975" s="145"/>
      <c r="O975" s="145"/>
      <c r="P975" s="145"/>
      <c r="Q975" s="145"/>
      <c r="R975" s="145"/>
      <c r="S975" s="145"/>
      <c r="T975" s="145"/>
      <c r="U975" s="145"/>
      <c r="V975" s="145"/>
      <c r="W975" s="145"/>
      <c r="X975" s="145"/>
      <c r="Y975" s="145"/>
      <c r="Z975" s="145"/>
      <c r="AA975" s="145"/>
      <c r="AB975" s="145"/>
      <c r="AC975" s="145"/>
      <c r="AD975" s="145"/>
      <c r="AE975" s="145"/>
      <c r="AF975" s="145"/>
      <c r="AG975" s="145"/>
      <c r="AH975" s="145"/>
      <c r="AI975" s="145"/>
      <c r="AJ975" s="145"/>
      <c r="AK975" s="145"/>
      <c r="AL975" s="145"/>
      <c r="AM975" s="145"/>
      <c r="AN975" s="145"/>
      <c r="AO975" s="145"/>
      <c r="AP975" s="145"/>
      <c r="AQ975" s="145"/>
      <c r="AR975" s="145"/>
      <c r="AS975" s="145"/>
      <c r="AT975" s="145"/>
      <c r="AU975" s="145"/>
      <c r="AV975" s="145"/>
      <c r="AW975" s="145"/>
      <c r="AX975" s="145"/>
      <c r="AY975" s="145"/>
      <c r="AZ975" s="145"/>
      <c r="BA975" s="145"/>
      <c r="BB975" s="145"/>
      <c r="BC975" s="145"/>
      <c r="BD975" s="145"/>
      <c r="BE975" s="145"/>
      <c r="BF975" s="145"/>
      <c r="BG975" s="145"/>
      <c r="BH975" s="145"/>
      <c r="BI975" s="145"/>
      <c r="BJ975" s="145"/>
      <c r="BK975" s="145"/>
      <c r="BL975" s="145"/>
      <c r="BM975" s="145"/>
      <c r="BN975" s="145"/>
      <c r="BO975" s="145"/>
      <c r="BP975" s="145"/>
      <c r="BQ975" s="145"/>
      <c r="BR975" s="145"/>
      <c r="BS975" s="145"/>
      <c r="BT975" s="145"/>
      <c r="BU975" s="145"/>
      <c r="BV975" s="145"/>
      <c r="BW975" s="145"/>
      <c r="BX975" s="145"/>
      <c r="BY975" s="145"/>
      <c r="BZ975" s="145"/>
      <c r="CA975" s="145"/>
      <c r="CB975" s="145"/>
      <c r="CC975" s="145"/>
      <c r="CD975" s="145"/>
      <c r="CE975" s="145"/>
      <c r="CF975" s="145"/>
    </row>
    <row r="976" spans="2:84" ht="12.95" customHeight="1">
      <c r="B976" s="145"/>
      <c r="C976" s="145"/>
      <c r="D976" s="145"/>
      <c r="E976" s="146"/>
      <c r="F976" s="146"/>
      <c r="G976" s="145"/>
      <c r="H976" s="145"/>
      <c r="I976" s="145"/>
      <c r="J976" s="145"/>
      <c r="K976" s="145"/>
      <c r="L976" s="145"/>
      <c r="M976" s="145"/>
      <c r="N976" s="145"/>
      <c r="O976" s="145"/>
      <c r="P976" s="145"/>
      <c r="Q976" s="145"/>
      <c r="R976" s="145"/>
      <c r="S976" s="145"/>
      <c r="T976" s="145"/>
      <c r="U976" s="145"/>
      <c r="V976" s="145"/>
      <c r="W976" s="145"/>
      <c r="X976" s="145"/>
      <c r="Y976" s="145"/>
      <c r="Z976" s="145"/>
      <c r="AA976" s="145"/>
      <c r="AB976" s="145"/>
      <c r="AC976" s="145"/>
      <c r="AD976" s="145"/>
      <c r="AE976" s="145"/>
      <c r="AF976" s="145"/>
      <c r="AG976" s="145"/>
      <c r="AH976" s="145"/>
      <c r="AI976" s="145"/>
      <c r="AJ976" s="145"/>
      <c r="AK976" s="145"/>
      <c r="AL976" s="145"/>
      <c r="AM976" s="145"/>
      <c r="AN976" s="145"/>
      <c r="AO976" s="145"/>
      <c r="AP976" s="145"/>
      <c r="AQ976" s="145"/>
      <c r="AR976" s="145"/>
      <c r="AS976" s="145"/>
      <c r="AT976" s="145"/>
      <c r="AU976" s="145"/>
      <c r="AV976" s="145"/>
      <c r="AW976" s="145"/>
      <c r="AX976" s="145"/>
      <c r="AY976" s="145"/>
      <c r="AZ976" s="145"/>
      <c r="BA976" s="145"/>
      <c r="BB976" s="145"/>
      <c r="BC976" s="145"/>
      <c r="BD976" s="145"/>
      <c r="BE976" s="145"/>
      <c r="BF976" s="145"/>
      <c r="BG976" s="145"/>
      <c r="BH976" s="145"/>
      <c r="BI976" s="145"/>
      <c r="BJ976" s="145"/>
      <c r="BK976" s="145"/>
      <c r="BL976" s="145"/>
      <c r="BM976" s="145"/>
      <c r="BN976" s="145"/>
      <c r="BO976" s="145"/>
      <c r="BP976" s="145"/>
      <c r="BQ976" s="145"/>
      <c r="BR976" s="145"/>
      <c r="BS976" s="145"/>
      <c r="BT976" s="145"/>
      <c r="BU976" s="145"/>
      <c r="BV976" s="145"/>
      <c r="BW976" s="145"/>
      <c r="BX976" s="145"/>
      <c r="BY976" s="145"/>
      <c r="BZ976" s="145"/>
      <c r="CA976" s="145"/>
      <c r="CB976" s="145"/>
      <c r="CC976" s="145"/>
      <c r="CD976" s="145"/>
      <c r="CE976" s="145"/>
      <c r="CF976" s="145"/>
    </row>
    <row r="977" spans="2:84" ht="12.95" customHeight="1">
      <c r="B977" s="145"/>
      <c r="C977" s="145"/>
      <c r="D977" s="145"/>
      <c r="E977" s="146"/>
      <c r="F977" s="146"/>
      <c r="G977" s="145"/>
      <c r="H977" s="145"/>
      <c r="I977" s="145"/>
      <c r="J977" s="145"/>
      <c r="K977" s="145"/>
      <c r="L977" s="145"/>
      <c r="M977" s="145"/>
      <c r="N977" s="145"/>
      <c r="O977" s="145"/>
      <c r="P977" s="145"/>
      <c r="Q977" s="145"/>
      <c r="R977" s="145"/>
      <c r="S977" s="145"/>
      <c r="T977" s="145"/>
      <c r="U977" s="145"/>
      <c r="V977" s="145"/>
      <c r="W977" s="145"/>
      <c r="X977" s="145"/>
      <c r="Y977" s="145"/>
      <c r="Z977" s="145"/>
      <c r="AA977" s="145"/>
      <c r="AB977" s="145"/>
      <c r="AC977" s="145"/>
      <c r="AD977" s="145"/>
      <c r="AE977" s="145"/>
      <c r="AF977" s="145"/>
      <c r="AG977" s="145"/>
      <c r="AH977" s="145"/>
      <c r="AI977" s="145"/>
      <c r="AJ977" s="145"/>
      <c r="AK977" s="145"/>
      <c r="AL977" s="145"/>
      <c r="AM977" s="145"/>
      <c r="AN977" s="145"/>
      <c r="AO977" s="145"/>
      <c r="AP977" s="145"/>
      <c r="AQ977" s="145"/>
      <c r="AR977" s="145"/>
      <c r="AS977" s="145"/>
      <c r="AT977" s="145"/>
      <c r="AU977" s="145"/>
      <c r="AV977" s="145"/>
      <c r="AW977" s="145"/>
      <c r="AX977" s="145"/>
      <c r="AY977" s="145"/>
      <c r="AZ977" s="145"/>
      <c r="BA977" s="145"/>
      <c r="BB977" s="145"/>
      <c r="BC977" s="145"/>
      <c r="BD977" s="145"/>
      <c r="BE977" s="145"/>
      <c r="BF977" s="145"/>
      <c r="BG977" s="145"/>
      <c r="BH977" s="145"/>
      <c r="BI977" s="145"/>
      <c r="BJ977" s="145"/>
      <c r="BK977" s="145"/>
      <c r="BL977" s="145"/>
      <c r="BM977" s="145"/>
      <c r="BN977" s="145"/>
      <c r="BO977" s="145"/>
      <c r="BP977" s="145"/>
      <c r="BQ977" s="145"/>
      <c r="BR977" s="145"/>
      <c r="BS977" s="145"/>
      <c r="BT977" s="145"/>
      <c r="BU977" s="145"/>
      <c r="BV977" s="145"/>
      <c r="BW977" s="145"/>
      <c r="BX977" s="145"/>
      <c r="BY977" s="145"/>
      <c r="BZ977" s="145"/>
      <c r="CA977" s="145"/>
      <c r="CB977" s="145"/>
      <c r="CC977" s="145"/>
      <c r="CD977" s="145"/>
      <c r="CE977" s="145"/>
      <c r="CF977" s="145"/>
    </row>
    <row r="978" spans="2:84" ht="12.95" customHeight="1">
      <c r="B978" s="145"/>
      <c r="C978" s="145"/>
      <c r="D978" s="145"/>
      <c r="E978" s="146"/>
      <c r="F978" s="146"/>
      <c r="G978" s="145"/>
      <c r="H978" s="145"/>
      <c r="I978" s="145"/>
      <c r="J978" s="145"/>
      <c r="K978" s="145"/>
      <c r="L978" s="145"/>
      <c r="M978" s="145"/>
      <c r="N978" s="145"/>
      <c r="O978" s="145"/>
      <c r="P978" s="145"/>
      <c r="Q978" s="145"/>
      <c r="R978" s="145"/>
      <c r="S978" s="145"/>
      <c r="T978" s="145"/>
      <c r="U978" s="145"/>
      <c r="V978" s="145"/>
      <c r="W978" s="145"/>
      <c r="X978" s="145"/>
      <c r="Y978" s="145"/>
      <c r="Z978" s="145"/>
      <c r="AA978" s="145"/>
      <c r="AB978" s="145"/>
      <c r="AC978" s="145"/>
      <c r="AD978" s="145"/>
      <c r="AE978" s="145"/>
      <c r="AF978" s="145"/>
      <c r="AG978" s="145"/>
      <c r="AH978" s="145"/>
      <c r="AI978" s="145"/>
      <c r="AJ978" s="145"/>
      <c r="AK978" s="145"/>
      <c r="AL978" s="145"/>
      <c r="AM978" s="145"/>
      <c r="AN978" s="145"/>
      <c r="AO978" s="145"/>
      <c r="AP978" s="145"/>
      <c r="AQ978" s="145"/>
      <c r="AR978" s="145"/>
      <c r="AS978" s="145"/>
      <c r="AT978" s="145"/>
      <c r="AU978" s="145"/>
      <c r="AV978" s="145"/>
      <c r="AW978" s="145"/>
      <c r="AX978" s="145"/>
      <c r="AY978" s="145"/>
      <c r="AZ978" s="145"/>
      <c r="BA978" s="145"/>
      <c r="BB978" s="145"/>
      <c r="BC978" s="145"/>
      <c r="BD978" s="145"/>
      <c r="BE978" s="145"/>
      <c r="BF978" s="145"/>
      <c r="BG978" s="145"/>
      <c r="BH978" s="145"/>
      <c r="BI978" s="145"/>
      <c r="BJ978" s="145"/>
      <c r="BK978" s="145"/>
      <c r="BL978" s="145"/>
      <c r="BM978" s="145"/>
      <c r="BN978" s="145"/>
      <c r="BO978" s="145"/>
      <c r="BP978" s="145"/>
      <c r="BQ978" s="145"/>
      <c r="BR978" s="145"/>
      <c r="BS978" s="145"/>
      <c r="BT978" s="145"/>
      <c r="BU978" s="145"/>
      <c r="BV978" s="145"/>
      <c r="BW978" s="145"/>
      <c r="BX978" s="145"/>
      <c r="BY978" s="145"/>
      <c r="BZ978" s="145"/>
      <c r="CA978" s="145"/>
      <c r="CB978" s="145"/>
      <c r="CC978" s="145"/>
      <c r="CD978" s="145"/>
      <c r="CE978" s="145"/>
      <c r="CF978" s="145"/>
    </row>
    <row r="979" spans="2:84" ht="12.95" customHeight="1">
      <c r="B979" s="145"/>
      <c r="C979" s="145"/>
      <c r="D979" s="145"/>
      <c r="E979" s="146"/>
      <c r="F979" s="146"/>
      <c r="G979" s="145"/>
      <c r="H979" s="145"/>
      <c r="I979" s="145"/>
      <c r="J979" s="145"/>
      <c r="K979" s="145"/>
      <c r="L979" s="145"/>
      <c r="M979" s="145"/>
      <c r="N979" s="145"/>
      <c r="O979" s="145"/>
      <c r="P979" s="145"/>
      <c r="Q979" s="145"/>
      <c r="R979" s="145"/>
      <c r="S979" s="145"/>
      <c r="T979" s="145"/>
      <c r="U979" s="145"/>
      <c r="V979" s="145"/>
      <c r="W979" s="145"/>
      <c r="X979" s="145"/>
      <c r="Y979" s="145"/>
      <c r="Z979" s="145"/>
      <c r="AA979" s="145"/>
      <c r="AB979" s="145"/>
      <c r="AC979" s="145"/>
      <c r="AD979" s="145"/>
      <c r="AE979" s="145"/>
      <c r="AF979" s="145"/>
      <c r="AG979" s="145"/>
      <c r="AH979" s="145"/>
      <c r="AI979" s="145"/>
      <c r="AJ979" s="145"/>
      <c r="AK979" s="145"/>
      <c r="AL979" s="145"/>
      <c r="AM979" s="145"/>
      <c r="AN979" s="145"/>
      <c r="AO979" s="145"/>
      <c r="AP979" s="145"/>
      <c r="AQ979" s="145"/>
      <c r="AR979" s="145"/>
      <c r="AS979" s="145"/>
      <c r="AT979" s="145"/>
      <c r="AU979" s="145"/>
      <c r="AV979" s="145"/>
      <c r="AW979" s="145"/>
      <c r="AX979" s="145"/>
      <c r="AY979" s="145"/>
      <c r="AZ979" s="145"/>
      <c r="BA979" s="145"/>
      <c r="BB979" s="145"/>
      <c r="BC979" s="145"/>
      <c r="BD979" s="145"/>
      <c r="BE979" s="145"/>
      <c r="BF979" s="145"/>
      <c r="BG979" s="145"/>
      <c r="BH979" s="145"/>
      <c r="BI979" s="145"/>
      <c r="BJ979" s="145"/>
      <c r="BK979" s="145"/>
      <c r="BL979" s="145"/>
      <c r="BM979" s="145"/>
      <c r="BN979" s="145"/>
      <c r="BO979" s="145"/>
      <c r="BP979" s="145"/>
      <c r="BQ979" s="145"/>
      <c r="BR979" s="145"/>
      <c r="BS979" s="145"/>
      <c r="BT979" s="145"/>
      <c r="BU979" s="145"/>
      <c r="BV979" s="145"/>
      <c r="BW979" s="145"/>
      <c r="BX979" s="145"/>
      <c r="BY979" s="145"/>
      <c r="BZ979" s="145"/>
      <c r="CA979" s="145"/>
      <c r="CB979" s="145"/>
      <c r="CC979" s="145"/>
      <c r="CD979" s="145"/>
      <c r="CE979" s="145"/>
      <c r="CF979" s="145"/>
    </row>
    <row r="980" spans="2:84" ht="12.95" customHeight="1">
      <c r="B980" s="145"/>
      <c r="C980" s="145"/>
      <c r="D980" s="145"/>
      <c r="E980" s="146"/>
      <c r="F980" s="146"/>
      <c r="G980" s="145"/>
      <c r="H980" s="145"/>
      <c r="I980" s="145"/>
      <c r="J980" s="145"/>
      <c r="K980" s="145"/>
      <c r="L980" s="145"/>
      <c r="M980" s="145"/>
      <c r="N980" s="145"/>
      <c r="O980" s="145"/>
      <c r="P980" s="145"/>
      <c r="Q980" s="145"/>
      <c r="R980" s="145"/>
      <c r="S980" s="145"/>
      <c r="T980" s="145"/>
      <c r="U980" s="145"/>
      <c r="V980" s="145"/>
      <c r="W980" s="145"/>
      <c r="X980" s="145"/>
      <c r="Y980" s="145"/>
      <c r="Z980" s="145"/>
      <c r="AA980" s="145"/>
      <c r="AB980" s="145"/>
      <c r="AC980" s="145"/>
      <c r="AD980" s="145"/>
      <c r="AE980" s="145"/>
      <c r="AF980" s="145"/>
      <c r="AG980" s="145"/>
      <c r="AH980" s="145"/>
      <c r="AI980" s="145"/>
      <c r="AJ980" s="145"/>
      <c r="AK980" s="145"/>
      <c r="AL980" s="145"/>
      <c r="AM980" s="145"/>
      <c r="AN980" s="145"/>
      <c r="AO980" s="145"/>
      <c r="AP980" s="145"/>
      <c r="AQ980" s="145"/>
      <c r="AR980" s="145"/>
      <c r="AS980" s="145"/>
      <c r="AT980" s="145"/>
      <c r="AU980" s="145"/>
      <c r="AV980" s="145"/>
      <c r="AW980" s="145"/>
      <c r="AX980" s="145"/>
      <c r="AY980" s="145"/>
      <c r="AZ980" s="145"/>
      <c r="BA980" s="145"/>
      <c r="BB980" s="145"/>
      <c r="BC980" s="145"/>
      <c r="BD980" s="145"/>
      <c r="BE980" s="145"/>
      <c r="BF980" s="145"/>
      <c r="BG980" s="145"/>
      <c r="BH980" s="145"/>
      <c r="BI980" s="145"/>
      <c r="BJ980" s="145"/>
      <c r="BK980" s="145"/>
      <c r="BL980" s="145"/>
      <c r="BM980" s="145"/>
      <c r="BN980" s="145"/>
      <c r="BO980" s="145"/>
      <c r="BP980" s="145"/>
      <c r="BQ980" s="145"/>
      <c r="BR980" s="145"/>
      <c r="BS980" s="145"/>
      <c r="BT980" s="145"/>
      <c r="BU980" s="145"/>
      <c r="BV980" s="145"/>
      <c r="BW980" s="145"/>
      <c r="BX980" s="145"/>
      <c r="BY980" s="145"/>
      <c r="BZ980" s="145"/>
      <c r="CA980" s="145"/>
      <c r="CB980" s="145"/>
      <c r="CC980" s="145"/>
      <c r="CD980" s="145"/>
      <c r="CE980" s="145"/>
      <c r="CF980" s="145"/>
    </row>
    <row r="981" spans="2:84" ht="12.95" customHeight="1">
      <c r="B981" s="145"/>
      <c r="C981" s="145"/>
      <c r="D981" s="145"/>
      <c r="E981" s="146"/>
      <c r="F981" s="146"/>
      <c r="G981" s="145"/>
      <c r="H981" s="145"/>
      <c r="I981" s="145"/>
      <c r="J981" s="145"/>
      <c r="K981" s="145"/>
      <c r="L981" s="145"/>
      <c r="M981" s="145"/>
      <c r="N981" s="145"/>
      <c r="O981" s="145"/>
      <c r="P981" s="145"/>
      <c r="Q981" s="145"/>
      <c r="R981" s="145"/>
      <c r="S981" s="145"/>
      <c r="T981" s="145"/>
      <c r="U981" s="145"/>
      <c r="V981" s="145"/>
      <c r="W981" s="145"/>
      <c r="X981" s="145"/>
      <c r="Y981" s="145"/>
      <c r="Z981" s="145"/>
      <c r="AA981" s="145"/>
      <c r="AB981" s="145"/>
      <c r="AC981" s="145"/>
      <c r="AD981" s="145"/>
      <c r="AE981" s="145"/>
      <c r="AF981" s="145"/>
      <c r="AG981" s="145"/>
      <c r="AH981" s="145"/>
      <c r="AI981" s="145"/>
      <c r="AJ981" s="145"/>
      <c r="AK981" s="145"/>
      <c r="AL981" s="145"/>
      <c r="AM981" s="145"/>
      <c r="AN981" s="145"/>
      <c r="AO981" s="145"/>
      <c r="AP981" s="145"/>
      <c r="AQ981" s="145"/>
      <c r="AR981" s="145"/>
      <c r="AS981" s="145"/>
      <c r="AT981" s="145"/>
      <c r="AU981" s="145"/>
      <c r="AV981" s="145"/>
      <c r="AW981" s="145"/>
      <c r="AX981" s="145"/>
      <c r="AY981" s="145"/>
      <c r="AZ981" s="145"/>
      <c r="BA981" s="145"/>
      <c r="BB981" s="145"/>
      <c r="BC981" s="145"/>
      <c r="BD981" s="145"/>
      <c r="BE981" s="145"/>
      <c r="BF981" s="145"/>
      <c r="BG981" s="145"/>
      <c r="BH981" s="145"/>
      <c r="BI981" s="145"/>
      <c r="BJ981" s="145"/>
      <c r="BK981" s="145"/>
      <c r="BL981" s="145"/>
      <c r="BM981" s="145"/>
      <c r="BN981" s="145"/>
      <c r="BO981" s="145"/>
      <c r="BP981" s="145"/>
      <c r="BQ981" s="145"/>
      <c r="BR981" s="145"/>
      <c r="BS981" s="145"/>
      <c r="BT981" s="145"/>
      <c r="BU981" s="145"/>
      <c r="BV981" s="145"/>
      <c r="BW981" s="145"/>
      <c r="BX981" s="145"/>
      <c r="BY981" s="145"/>
      <c r="BZ981" s="145"/>
      <c r="CA981" s="145"/>
      <c r="CB981" s="145"/>
      <c r="CC981" s="145"/>
      <c r="CD981" s="145"/>
      <c r="CE981" s="145"/>
      <c r="CF981" s="145"/>
    </row>
    <row r="982" spans="2:84" ht="12.95" customHeight="1">
      <c r="B982" s="145"/>
      <c r="C982" s="145"/>
      <c r="D982" s="145"/>
      <c r="E982" s="146"/>
      <c r="F982" s="146"/>
      <c r="G982" s="145"/>
      <c r="H982" s="145"/>
      <c r="I982" s="145"/>
      <c r="J982" s="145"/>
      <c r="K982" s="145"/>
      <c r="L982" s="145"/>
      <c r="M982" s="145"/>
      <c r="N982" s="145"/>
      <c r="O982" s="145"/>
      <c r="P982" s="145"/>
      <c r="Q982" s="145"/>
      <c r="R982" s="145"/>
      <c r="S982" s="145"/>
      <c r="T982" s="145"/>
      <c r="U982" s="145"/>
      <c r="V982" s="145"/>
      <c r="W982" s="145"/>
      <c r="X982" s="145"/>
      <c r="Y982" s="145"/>
      <c r="Z982" s="145"/>
      <c r="AA982" s="145"/>
      <c r="AB982" s="145"/>
      <c r="AC982" s="145"/>
      <c r="AD982" s="145"/>
      <c r="AE982" s="145"/>
      <c r="AF982" s="145"/>
      <c r="AG982" s="145"/>
      <c r="AH982" s="145"/>
      <c r="AI982" s="145"/>
      <c r="AJ982" s="145"/>
      <c r="AK982" s="145"/>
      <c r="AL982" s="145"/>
      <c r="AM982" s="145"/>
      <c r="AN982" s="145"/>
      <c r="AO982" s="145"/>
      <c r="AP982" s="145"/>
      <c r="AQ982" s="145"/>
      <c r="AR982" s="145"/>
      <c r="AS982" s="145"/>
      <c r="AT982" s="145"/>
      <c r="AU982" s="145"/>
      <c r="AV982" s="145"/>
      <c r="AW982" s="145"/>
      <c r="AX982" s="145"/>
      <c r="AY982" s="145"/>
      <c r="AZ982" s="145"/>
      <c r="BA982" s="145"/>
      <c r="BB982" s="145"/>
      <c r="BC982" s="145"/>
      <c r="BD982" s="145"/>
      <c r="BE982" s="145"/>
      <c r="BF982" s="145"/>
      <c r="BG982" s="145"/>
      <c r="BH982" s="145"/>
      <c r="BI982" s="145"/>
      <c r="BJ982" s="145"/>
      <c r="BK982" s="145"/>
      <c r="BL982" s="145"/>
      <c r="BM982" s="145"/>
      <c r="BN982" s="145"/>
      <c r="BO982" s="145"/>
      <c r="BP982" s="145"/>
      <c r="BQ982" s="145"/>
      <c r="BR982" s="145"/>
      <c r="BS982" s="145"/>
      <c r="BT982" s="145"/>
      <c r="BU982" s="145"/>
      <c r="BV982" s="145"/>
      <c r="BW982" s="145"/>
      <c r="BX982" s="145"/>
      <c r="BY982" s="145"/>
      <c r="BZ982" s="145"/>
      <c r="CA982" s="145"/>
      <c r="CB982" s="145"/>
      <c r="CC982" s="145"/>
      <c r="CD982" s="145"/>
      <c r="CE982" s="145"/>
      <c r="CF982" s="145"/>
    </row>
    <row r="983" spans="2:84" ht="12.95" customHeight="1">
      <c r="B983" s="145"/>
      <c r="C983" s="145"/>
      <c r="D983" s="145"/>
      <c r="E983" s="146"/>
      <c r="F983" s="146"/>
      <c r="G983" s="145"/>
      <c r="H983" s="145"/>
      <c r="I983" s="145"/>
      <c r="J983" s="145"/>
      <c r="K983" s="145"/>
      <c r="L983" s="145"/>
      <c r="M983" s="145"/>
      <c r="N983" s="145"/>
      <c r="O983" s="145"/>
      <c r="P983" s="145"/>
      <c r="Q983" s="145"/>
      <c r="R983" s="145"/>
      <c r="S983" s="145"/>
      <c r="T983" s="145"/>
      <c r="U983" s="145"/>
      <c r="V983" s="145"/>
      <c r="W983" s="145"/>
      <c r="X983" s="145"/>
      <c r="Y983" s="145"/>
      <c r="Z983" s="145"/>
      <c r="AA983" s="145"/>
      <c r="AB983" s="145"/>
      <c r="AC983" s="145"/>
      <c r="AD983" s="145"/>
      <c r="AE983" s="145"/>
      <c r="AF983" s="145"/>
      <c r="AG983" s="145"/>
      <c r="AH983" s="145"/>
      <c r="AI983" s="145"/>
      <c r="AJ983" s="145"/>
      <c r="AK983" s="145"/>
      <c r="AL983" s="145"/>
      <c r="AM983" s="145"/>
      <c r="AN983" s="145"/>
      <c r="AO983" s="145"/>
      <c r="AP983" s="145"/>
      <c r="AQ983" s="145"/>
      <c r="AR983" s="145"/>
      <c r="AS983" s="145"/>
      <c r="AT983" s="145"/>
      <c r="AU983" s="145"/>
      <c r="AV983" s="145"/>
      <c r="AW983" s="145"/>
      <c r="AX983" s="145"/>
      <c r="AY983" s="145"/>
      <c r="AZ983" s="145"/>
      <c r="BA983" s="145"/>
      <c r="BB983" s="145"/>
      <c r="BC983" s="145"/>
      <c r="BD983" s="145"/>
      <c r="BE983" s="145"/>
      <c r="BF983" s="145"/>
      <c r="BG983" s="145"/>
      <c r="BH983" s="145"/>
      <c r="BI983" s="145"/>
      <c r="BJ983" s="145"/>
      <c r="BK983" s="145"/>
      <c r="BL983" s="145"/>
      <c r="BM983" s="145"/>
      <c r="BN983" s="145"/>
      <c r="BO983" s="145"/>
      <c r="BP983" s="145"/>
      <c r="BQ983" s="145"/>
      <c r="BR983" s="145"/>
      <c r="BS983" s="145"/>
      <c r="BT983" s="145"/>
      <c r="BU983" s="145"/>
      <c r="BV983" s="145"/>
      <c r="BW983" s="145"/>
      <c r="BX983" s="145"/>
      <c r="BY983" s="145"/>
      <c r="BZ983" s="145"/>
      <c r="CA983" s="145"/>
      <c r="CB983" s="145"/>
      <c r="CC983" s="145"/>
      <c r="CD983" s="145"/>
      <c r="CE983" s="145"/>
      <c r="CF983" s="145"/>
    </row>
    <row r="984" spans="2:84" ht="12.95" customHeight="1">
      <c r="B984" s="145"/>
      <c r="C984" s="145"/>
      <c r="D984" s="145"/>
      <c r="E984" s="146"/>
      <c r="F984" s="146"/>
      <c r="G984" s="145"/>
      <c r="H984" s="145"/>
      <c r="I984" s="145"/>
      <c r="J984" s="145"/>
      <c r="K984" s="145"/>
      <c r="L984" s="145"/>
      <c r="M984" s="145"/>
      <c r="N984" s="145"/>
      <c r="O984" s="145"/>
      <c r="P984" s="145"/>
      <c r="Q984" s="145"/>
      <c r="R984" s="145"/>
      <c r="S984" s="145"/>
      <c r="T984" s="145"/>
      <c r="U984" s="145"/>
      <c r="V984" s="145"/>
      <c r="W984" s="145"/>
      <c r="X984" s="145"/>
      <c r="Y984" s="145"/>
      <c r="Z984" s="145"/>
      <c r="AA984" s="145"/>
      <c r="AB984" s="145"/>
      <c r="AC984" s="145"/>
      <c r="AD984" s="145"/>
      <c r="AE984" s="145"/>
      <c r="AF984" s="145"/>
      <c r="AG984" s="145"/>
      <c r="AH984" s="145"/>
      <c r="AI984" s="145"/>
      <c r="AJ984" s="145"/>
      <c r="AK984" s="145"/>
      <c r="AL984" s="145"/>
      <c r="AM984" s="145"/>
      <c r="AN984" s="145"/>
      <c r="AO984" s="145"/>
      <c r="AP984" s="145"/>
      <c r="AQ984" s="145"/>
      <c r="AR984" s="145"/>
      <c r="AS984" s="145"/>
      <c r="AT984" s="145"/>
      <c r="AU984" s="145"/>
      <c r="AV984" s="145"/>
      <c r="AW984" s="145"/>
      <c r="AX984" s="145"/>
      <c r="AY984" s="145"/>
      <c r="AZ984" s="145"/>
      <c r="BA984" s="145"/>
      <c r="BB984" s="145"/>
      <c r="BC984" s="145"/>
      <c r="BD984" s="145"/>
      <c r="BE984" s="145"/>
      <c r="BF984" s="145"/>
      <c r="BG984" s="145"/>
      <c r="BH984" s="145"/>
      <c r="BI984" s="145"/>
      <c r="BJ984" s="145"/>
      <c r="BK984" s="145"/>
      <c r="BL984" s="145"/>
      <c r="BM984" s="145"/>
      <c r="BN984" s="145"/>
      <c r="BO984" s="145"/>
      <c r="BP984" s="145"/>
      <c r="BQ984" s="145"/>
      <c r="BR984" s="145"/>
      <c r="BS984" s="145"/>
      <c r="BT984" s="145"/>
      <c r="BU984" s="145"/>
      <c r="BV984" s="145"/>
      <c r="BW984" s="145"/>
      <c r="BX984" s="145"/>
      <c r="BY984" s="145"/>
      <c r="BZ984" s="145"/>
      <c r="CA984" s="145"/>
      <c r="CB984" s="145"/>
      <c r="CC984" s="145"/>
      <c r="CD984" s="145"/>
      <c r="CE984" s="145"/>
      <c r="CF984" s="145"/>
    </row>
    <row r="985" spans="2:84" ht="12.95" customHeight="1">
      <c r="B985" s="145"/>
      <c r="C985" s="145"/>
      <c r="D985" s="145"/>
      <c r="E985" s="146"/>
      <c r="F985" s="146"/>
      <c r="G985" s="145"/>
      <c r="H985" s="145"/>
      <c r="I985" s="145"/>
      <c r="J985" s="145"/>
      <c r="K985" s="145"/>
      <c r="L985" s="145"/>
      <c r="M985" s="145"/>
      <c r="N985" s="145"/>
      <c r="O985" s="145"/>
      <c r="P985" s="145"/>
      <c r="Q985" s="145"/>
      <c r="R985" s="145"/>
      <c r="S985" s="145"/>
      <c r="T985" s="145"/>
      <c r="U985" s="145"/>
      <c r="V985" s="145"/>
      <c r="W985" s="145"/>
      <c r="X985" s="145"/>
      <c r="Y985" s="145"/>
      <c r="Z985" s="145"/>
      <c r="AA985" s="145"/>
      <c r="AB985" s="145"/>
      <c r="AC985" s="145"/>
      <c r="AD985" s="145"/>
      <c r="AE985" s="145"/>
      <c r="AF985" s="145"/>
      <c r="AG985" s="145"/>
      <c r="AH985" s="145"/>
      <c r="AI985" s="145"/>
      <c r="AJ985" s="145"/>
      <c r="AK985" s="145"/>
      <c r="AL985" s="145"/>
      <c r="AM985" s="145"/>
      <c r="AN985" s="145"/>
      <c r="AO985" s="145"/>
      <c r="AP985" s="145"/>
      <c r="AQ985" s="145"/>
      <c r="AR985" s="145"/>
      <c r="AS985" s="145"/>
      <c r="AT985" s="145"/>
      <c r="AU985" s="145"/>
      <c r="AV985" s="145"/>
      <c r="AW985" s="145"/>
      <c r="AX985" s="145"/>
      <c r="AY985" s="145"/>
      <c r="AZ985" s="145"/>
      <c r="BA985" s="145"/>
      <c r="BB985" s="145"/>
      <c r="BC985" s="145"/>
      <c r="BD985" s="145"/>
      <c r="BE985" s="145"/>
      <c r="BF985" s="145"/>
      <c r="BG985" s="145"/>
      <c r="BH985" s="145"/>
      <c r="BI985" s="145"/>
      <c r="BJ985" s="145"/>
      <c r="BK985" s="145"/>
      <c r="BL985" s="145"/>
      <c r="BM985" s="145"/>
      <c r="BN985" s="145"/>
      <c r="BO985" s="145"/>
      <c r="BP985" s="145"/>
      <c r="BQ985" s="145"/>
      <c r="BR985" s="145"/>
      <c r="BS985" s="145"/>
      <c r="BT985" s="145"/>
      <c r="BU985" s="145"/>
      <c r="BV985" s="145"/>
      <c r="BW985" s="145"/>
      <c r="BX985" s="145"/>
      <c r="BY985" s="145"/>
      <c r="BZ985" s="145"/>
      <c r="CA985" s="145"/>
      <c r="CB985" s="145"/>
      <c r="CC985" s="145"/>
      <c r="CD985" s="145"/>
      <c r="CE985" s="145"/>
      <c r="CF985" s="145"/>
    </row>
    <row r="986" spans="2:84" ht="12.95" customHeight="1">
      <c r="B986" s="145"/>
      <c r="C986" s="145"/>
      <c r="D986" s="145"/>
      <c r="E986" s="146"/>
      <c r="F986" s="146"/>
      <c r="G986" s="145"/>
      <c r="H986" s="145"/>
      <c r="I986" s="145"/>
      <c r="J986" s="145"/>
      <c r="K986" s="145"/>
      <c r="L986" s="145"/>
      <c r="M986" s="145"/>
      <c r="N986" s="145"/>
      <c r="O986" s="145"/>
      <c r="P986" s="145"/>
      <c r="Q986" s="145"/>
      <c r="R986" s="145"/>
      <c r="S986" s="145"/>
      <c r="T986" s="145"/>
      <c r="U986" s="145"/>
      <c r="V986" s="145"/>
      <c r="W986" s="145"/>
      <c r="X986" s="145"/>
      <c r="Y986" s="145"/>
      <c r="Z986" s="145"/>
      <c r="AA986" s="145"/>
      <c r="AB986" s="145"/>
      <c r="AC986" s="145"/>
      <c r="AD986" s="145"/>
      <c r="AE986" s="145"/>
      <c r="AF986" s="145"/>
      <c r="AG986" s="145"/>
      <c r="AH986" s="145"/>
      <c r="AI986" s="145"/>
      <c r="AJ986" s="145"/>
      <c r="AK986" s="145"/>
      <c r="AL986" s="145"/>
      <c r="AM986" s="145"/>
      <c r="AN986" s="145"/>
      <c r="AO986" s="145"/>
      <c r="AP986" s="145"/>
      <c r="AQ986" s="145"/>
      <c r="AR986" s="145"/>
      <c r="AS986" s="145"/>
      <c r="AT986" s="145"/>
      <c r="AU986" s="145"/>
      <c r="AV986" s="145"/>
      <c r="AW986" s="145"/>
      <c r="AX986" s="145"/>
      <c r="AY986" s="145"/>
      <c r="AZ986" s="145"/>
      <c r="BA986" s="145"/>
      <c r="BB986" s="145"/>
      <c r="BC986" s="145"/>
      <c r="BD986" s="145"/>
      <c r="BE986" s="145"/>
      <c r="BF986" s="145"/>
      <c r="BG986" s="145"/>
      <c r="BH986" s="145"/>
      <c r="BI986" s="145"/>
      <c r="BJ986" s="145"/>
      <c r="BK986" s="145"/>
      <c r="BL986" s="145"/>
      <c r="BM986" s="145"/>
      <c r="BN986" s="145"/>
      <c r="BO986" s="145"/>
      <c r="BP986" s="145"/>
      <c r="BQ986" s="145"/>
      <c r="BR986" s="145"/>
      <c r="BS986" s="145"/>
      <c r="BT986" s="145"/>
      <c r="BU986" s="145"/>
      <c r="BV986" s="145"/>
      <c r="BW986" s="145"/>
      <c r="BX986" s="145"/>
      <c r="BY986" s="145"/>
      <c r="BZ986" s="145"/>
      <c r="CA986" s="145"/>
      <c r="CB986" s="145"/>
      <c r="CC986" s="145"/>
      <c r="CD986" s="145"/>
      <c r="CE986" s="145"/>
      <c r="CF986" s="145"/>
    </row>
    <row r="987" spans="2:84" ht="12.95" customHeight="1">
      <c r="B987" s="145"/>
      <c r="C987" s="145"/>
      <c r="D987" s="145"/>
      <c r="E987" s="146"/>
      <c r="F987" s="146"/>
      <c r="G987" s="145"/>
      <c r="H987" s="145"/>
      <c r="I987" s="145"/>
      <c r="J987" s="145"/>
      <c r="K987" s="145"/>
      <c r="L987" s="145"/>
      <c r="M987" s="145"/>
      <c r="N987" s="145"/>
      <c r="O987" s="145"/>
      <c r="P987" s="145"/>
      <c r="Q987" s="145"/>
      <c r="R987" s="145"/>
      <c r="S987" s="145"/>
      <c r="T987" s="145"/>
      <c r="U987" s="145"/>
      <c r="V987" s="145"/>
      <c r="W987" s="145"/>
      <c r="X987" s="145"/>
      <c r="Y987" s="145"/>
      <c r="Z987" s="145"/>
      <c r="AA987" s="145"/>
      <c r="AB987" s="145"/>
      <c r="AC987" s="145"/>
      <c r="AD987" s="145"/>
      <c r="AE987" s="145"/>
      <c r="AF987" s="145"/>
      <c r="AG987" s="145"/>
      <c r="AH987" s="145"/>
      <c r="AI987" s="145"/>
      <c r="AJ987" s="145"/>
      <c r="AK987" s="145"/>
      <c r="AL987" s="145"/>
      <c r="AM987" s="145"/>
      <c r="AN987" s="145"/>
      <c r="AO987" s="145"/>
      <c r="AP987" s="145"/>
      <c r="AQ987" s="145"/>
      <c r="AR987" s="145"/>
      <c r="AS987" s="145"/>
      <c r="AT987" s="145"/>
      <c r="AU987" s="145"/>
      <c r="AV987" s="145"/>
      <c r="AW987" s="145"/>
      <c r="AX987" s="145"/>
      <c r="AY987" s="145"/>
      <c r="AZ987" s="145"/>
      <c r="BA987" s="145"/>
      <c r="BB987" s="145"/>
      <c r="BC987" s="145"/>
      <c r="BD987" s="145"/>
      <c r="BE987" s="145"/>
      <c r="BF987" s="145"/>
      <c r="BG987" s="145"/>
      <c r="BH987" s="145"/>
      <c r="BI987" s="145"/>
      <c r="BJ987" s="145"/>
      <c r="BK987" s="145"/>
      <c r="BL987" s="145"/>
      <c r="BM987" s="145"/>
      <c r="BN987" s="145"/>
      <c r="BO987" s="145"/>
      <c r="BP987" s="145"/>
      <c r="BQ987" s="145"/>
      <c r="BR987" s="145"/>
      <c r="BS987" s="145"/>
      <c r="BT987" s="145"/>
      <c r="BU987" s="145"/>
      <c r="BV987" s="145"/>
      <c r="BW987" s="145"/>
      <c r="BX987" s="145"/>
      <c r="BY987" s="145"/>
      <c r="BZ987" s="145"/>
      <c r="CA987" s="145"/>
      <c r="CB987" s="145"/>
      <c r="CC987" s="145"/>
      <c r="CD987" s="145"/>
      <c r="CE987" s="145"/>
      <c r="CF987" s="145"/>
    </row>
    <row r="988" spans="2:84" ht="12.95" customHeight="1">
      <c r="B988" s="145"/>
      <c r="C988" s="145"/>
      <c r="D988" s="145"/>
      <c r="E988" s="146"/>
      <c r="F988" s="146"/>
      <c r="G988" s="145"/>
      <c r="H988" s="145"/>
      <c r="I988" s="145"/>
      <c r="J988" s="145"/>
      <c r="K988" s="145"/>
      <c r="L988" s="145"/>
      <c r="M988" s="145"/>
      <c r="N988" s="145"/>
      <c r="O988" s="145"/>
      <c r="P988" s="145"/>
      <c r="Q988" s="145"/>
      <c r="R988" s="145"/>
      <c r="S988" s="145"/>
      <c r="T988" s="145"/>
      <c r="U988" s="145"/>
      <c r="V988" s="145"/>
      <c r="W988" s="145"/>
      <c r="X988" s="145"/>
      <c r="Y988" s="145"/>
      <c r="Z988" s="145"/>
      <c r="AA988" s="145"/>
      <c r="AB988" s="145"/>
      <c r="AC988" s="145"/>
      <c r="AD988" s="145"/>
      <c r="AE988" s="145"/>
      <c r="AF988" s="145"/>
      <c r="AG988" s="145"/>
      <c r="AH988" s="145"/>
      <c r="AI988" s="145"/>
      <c r="AJ988" s="145"/>
      <c r="AK988" s="145"/>
      <c r="AL988" s="145"/>
      <c r="AM988" s="145"/>
      <c r="AN988" s="145"/>
      <c r="AO988" s="145"/>
      <c r="AP988" s="145"/>
      <c r="AQ988" s="145"/>
      <c r="AR988" s="145"/>
      <c r="AS988" s="145"/>
      <c r="AT988" s="145"/>
      <c r="AU988" s="145"/>
      <c r="AV988" s="145"/>
      <c r="AW988" s="145"/>
      <c r="AX988" s="145"/>
      <c r="AY988" s="145"/>
      <c r="AZ988" s="145"/>
      <c r="BA988" s="145"/>
      <c r="BB988" s="145"/>
      <c r="BC988" s="145"/>
      <c r="BD988" s="145"/>
      <c r="BE988" s="145"/>
      <c r="BF988" s="145"/>
      <c r="BG988" s="145"/>
      <c r="BH988" s="145"/>
      <c r="BI988" s="145"/>
      <c r="BJ988" s="145"/>
      <c r="BK988" s="145"/>
      <c r="BL988" s="145"/>
      <c r="BM988" s="145"/>
      <c r="BN988" s="145"/>
      <c r="BO988" s="145"/>
      <c r="BP988" s="145"/>
      <c r="BQ988" s="145"/>
      <c r="BR988" s="145"/>
      <c r="BS988" s="145"/>
      <c r="BT988" s="145"/>
      <c r="BU988" s="145"/>
      <c r="BV988" s="145"/>
      <c r="BW988" s="145"/>
      <c r="BX988" s="145"/>
      <c r="BY988" s="145"/>
      <c r="BZ988" s="145"/>
      <c r="CA988" s="145"/>
      <c r="CB988" s="145"/>
      <c r="CC988" s="145"/>
      <c r="CD988" s="145"/>
      <c r="CE988" s="145"/>
      <c r="CF988" s="145"/>
    </row>
    <row r="989" spans="2:84" ht="12.95" customHeight="1">
      <c r="B989" s="145"/>
      <c r="C989" s="145"/>
      <c r="D989" s="145"/>
      <c r="E989" s="146"/>
      <c r="F989" s="146"/>
      <c r="G989" s="145"/>
      <c r="H989" s="145"/>
      <c r="I989" s="145"/>
      <c r="J989" s="145"/>
      <c r="K989" s="145"/>
      <c r="L989" s="145"/>
      <c r="M989" s="145"/>
      <c r="N989" s="145"/>
      <c r="O989" s="145"/>
      <c r="P989" s="145"/>
      <c r="Q989" s="145"/>
      <c r="R989" s="145"/>
      <c r="S989" s="145"/>
      <c r="T989" s="145"/>
      <c r="U989" s="145"/>
      <c r="V989" s="145"/>
      <c r="W989" s="145"/>
      <c r="X989" s="145"/>
      <c r="Y989" s="145"/>
      <c r="Z989" s="145"/>
      <c r="AA989" s="145"/>
      <c r="AB989" s="145"/>
      <c r="AC989" s="145"/>
      <c r="AD989" s="145"/>
      <c r="AE989" s="145"/>
      <c r="AF989" s="145"/>
      <c r="AG989" s="145"/>
      <c r="AH989" s="145"/>
      <c r="AI989" s="145"/>
      <c r="AJ989" s="145"/>
      <c r="AK989" s="145"/>
      <c r="AL989" s="145"/>
      <c r="AM989" s="145"/>
      <c r="AN989" s="145"/>
      <c r="AO989" s="145"/>
      <c r="AP989" s="145"/>
      <c r="AQ989" s="145"/>
      <c r="AR989" s="145"/>
      <c r="AS989" s="145"/>
      <c r="AT989" s="145"/>
      <c r="AU989" s="145"/>
      <c r="AV989" s="145"/>
      <c r="AW989" s="145"/>
      <c r="AX989" s="145"/>
      <c r="AY989" s="145"/>
      <c r="AZ989" s="145"/>
      <c r="BA989" s="145"/>
      <c r="BB989" s="145"/>
      <c r="BC989" s="145"/>
      <c r="BD989" s="145"/>
      <c r="BE989" s="145"/>
      <c r="BF989" s="145"/>
      <c r="BG989" s="145"/>
      <c r="BH989" s="145"/>
      <c r="BI989" s="145"/>
      <c r="BJ989" s="145"/>
      <c r="BK989" s="145"/>
      <c r="BL989" s="145"/>
      <c r="BM989" s="145"/>
      <c r="BN989" s="145"/>
      <c r="BO989" s="145"/>
      <c r="BP989" s="145"/>
      <c r="BQ989" s="145"/>
      <c r="BR989" s="145"/>
      <c r="BS989" s="145"/>
      <c r="BT989" s="145"/>
      <c r="BU989" s="145"/>
      <c r="BV989" s="145"/>
      <c r="BW989" s="145"/>
      <c r="BX989" s="145"/>
      <c r="BY989" s="145"/>
      <c r="BZ989" s="145"/>
      <c r="CA989" s="145"/>
      <c r="CB989" s="145"/>
      <c r="CC989" s="145"/>
      <c r="CD989" s="145"/>
      <c r="CE989" s="145"/>
      <c r="CF989" s="145"/>
    </row>
    <row r="990" spans="2:84" ht="12.95" customHeight="1">
      <c r="B990" s="145"/>
      <c r="C990" s="145"/>
      <c r="D990" s="145"/>
      <c r="E990" s="146"/>
      <c r="F990" s="146"/>
      <c r="G990" s="145"/>
      <c r="H990" s="145"/>
      <c r="I990" s="145"/>
      <c r="J990" s="145"/>
      <c r="K990" s="145"/>
      <c r="L990" s="145"/>
      <c r="M990" s="145"/>
      <c r="N990" s="145"/>
      <c r="O990" s="145"/>
      <c r="P990" s="145"/>
      <c r="Q990" s="145"/>
      <c r="R990" s="145"/>
      <c r="S990" s="145"/>
      <c r="T990" s="145"/>
      <c r="U990" s="145"/>
      <c r="V990" s="145"/>
      <c r="W990" s="145"/>
      <c r="X990" s="145"/>
      <c r="Y990" s="145"/>
      <c r="Z990" s="145"/>
      <c r="AA990" s="145"/>
      <c r="AB990" s="145"/>
      <c r="AC990" s="145"/>
      <c r="AD990" s="145"/>
      <c r="AE990" s="145"/>
      <c r="AF990" s="145"/>
      <c r="AG990" s="145"/>
      <c r="AH990" s="145"/>
      <c r="AI990" s="145"/>
      <c r="AJ990" s="145"/>
      <c r="AK990" s="145"/>
      <c r="AL990" s="145"/>
      <c r="AM990" s="145"/>
      <c r="AN990" s="145"/>
      <c r="AO990" s="145"/>
      <c r="AP990" s="145"/>
      <c r="AQ990" s="145"/>
      <c r="AR990" s="145"/>
      <c r="AS990" s="145"/>
      <c r="AT990" s="145"/>
      <c r="AU990" s="145"/>
      <c r="AV990" s="145"/>
      <c r="AW990" s="145"/>
      <c r="AX990" s="145"/>
      <c r="AY990" s="145"/>
      <c r="AZ990" s="145"/>
      <c r="BA990" s="145"/>
      <c r="BB990" s="145"/>
      <c r="BC990" s="145"/>
      <c r="BD990" s="145"/>
      <c r="BE990" s="145"/>
      <c r="BF990" s="145"/>
      <c r="BG990" s="145"/>
      <c r="BH990" s="145"/>
      <c r="BI990" s="145"/>
      <c r="BJ990" s="145"/>
      <c r="BK990" s="145"/>
      <c r="BL990" s="145"/>
      <c r="BM990" s="145"/>
      <c r="BN990" s="145"/>
      <c r="BO990" s="145"/>
      <c r="BP990" s="145"/>
      <c r="BQ990" s="145"/>
      <c r="BR990" s="145"/>
      <c r="BS990" s="145"/>
      <c r="BT990" s="145"/>
      <c r="BU990" s="145"/>
      <c r="BV990" s="145"/>
      <c r="BW990" s="145"/>
      <c r="BX990" s="145"/>
      <c r="BY990" s="145"/>
      <c r="BZ990" s="145"/>
      <c r="CA990" s="145"/>
      <c r="CB990" s="145"/>
      <c r="CC990" s="145"/>
      <c r="CD990" s="145"/>
      <c r="CE990" s="145"/>
      <c r="CF990" s="145"/>
    </row>
    <row r="991" spans="2:84" ht="12.95" customHeight="1">
      <c r="B991" s="145"/>
      <c r="C991" s="145"/>
      <c r="D991" s="145"/>
      <c r="E991" s="146"/>
      <c r="F991" s="146"/>
      <c r="G991" s="145"/>
      <c r="H991" s="145"/>
      <c r="I991" s="145"/>
      <c r="J991" s="145"/>
      <c r="K991" s="145"/>
      <c r="L991" s="145"/>
      <c r="M991" s="145"/>
      <c r="N991" s="145"/>
      <c r="O991" s="145"/>
      <c r="P991" s="145"/>
      <c r="Q991" s="145"/>
      <c r="R991" s="145"/>
      <c r="S991" s="145"/>
      <c r="T991" s="145"/>
      <c r="U991" s="145"/>
      <c r="V991" s="145"/>
      <c r="W991" s="145"/>
      <c r="X991" s="145"/>
      <c r="Y991" s="145"/>
      <c r="Z991" s="145"/>
      <c r="AA991" s="145"/>
      <c r="AB991" s="145"/>
      <c r="AC991" s="145"/>
      <c r="AD991" s="145"/>
      <c r="AE991" s="145"/>
      <c r="AF991" s="145"/>
      <c r="AG991" s="145"/>
      <c r="AH991" s="145"/>
      <c r="AI991" s="145"/>
      <c r="AJ991" s="145"/>
      <c r="AK991" s="145"/>
      <c r="AL991" s="145"/>
      <c r="AM991" s="145"/>
      <c r="AN991" s="145"/>
      <c r="AO991" s="145"/>
      <c r="AP991" s="145"/>
      <c r="AQ991" s="145"/>
      <c r="AR991" s="145"/>
      <c r="AS991" s="145"/>
      <c r="AT991" s="145"/>
      <c r="AU991" s="145"/>
      <c r="AV991" s="145"/>
      <c r="AW991" s="145"/>
      <c r="AX991" s="145"/>
      <c r="AY991" s="145"/>
      <c r="AZ991" s="145"/>
      <c r="BA991" s="145"/>
      <c r="BB991" s="145"/>
      <c r="BC991" s="145"/>
      <c r="BD991" s="145"/>
      <c r="BE991" s="145"/>
      <c r="BF991" s="145"/>
      <c r="BG991" s="145"/>
      <c r="BH991" s="145"/>
      <c r="BI991" s="145"/>
      <c r="BJ991" s="145"/>
      <c r="BK991" s="145"/>
      <c r="BL991" s="145"/>
      <c r="BM991" s="145"/>
      <c r="BN991" s="145"/>
      <c r="BO991" s="145"/>
      <c r="BP991" s="145"/>
      <c r="BQ991" s="145"/>
      <c r="BR991" s="145"/>
      <c r="BS991" s="145"/>
      <c r="BT991" s="145"/>
      <c r="BU991" s="145"/>
      <c r="BV991" s="145"/>
      <c r="BW991" s="145"/>
      <c r="BX991" s="145"/>
      <c r="BY991" s="145"/>
      <c r="BZ991" s="145"/>
      <c r="CA991" s="145"/>
      <c r="CB991" s="145"/>
      <c r="CC991" s="145"/>
      <c r="CD991" s="145"/>
      <c r="CE991" s="145"/>
      <c r="CF991" s="145"/>
    </row>
    <row r="992" spans="2:84" ht="12.95" customHeight="1">
      <c r="B992" s="145"/>
      <c r="C992" s="145"/>
      <c r="D992" s="145"/>
      <c r="E992" s="146"/>
      <c r="F992" s="146"/>
      <c r="G992" s="145"/>
      <c r="H992" s="145"/>
      <c r="I992" s="145"/>
      <c r="J992" s="145"/>
      <c r="K992" s="145"/>
      <c r="L992" s="145"/>
      <c r="M992" s="145"/>
      <c r="N992" s="145"/>
      <c r="O992" s="145"/>
      <c r="P992" s="145"/>
      <c r="Q992" s="145"/>
      <c r="R992" s="145"/>
      <c r="S992" s="145"/>
      <c r="T992" s="145"/>
      <c r="U992" s="145"/>
      <c r="V992" s="145"/>
      <c r="W992" s="145"/>
      <c r="X992" s="145"/>
      <c r="Y992" s="145"/>
      <c r="Z992" s="145"/>
      <c r="AA992" s="145"/>
      <c r="AB992" s="145"/>
      <c r="AC992" s="145"/>
      <c r="AD992" s="145"/>
      <c r="AE992" s="145"/>
      <c r="AF992" s="145"/>
      <c r="AG992" s="145"/>
      <c r="AH992" s="145"/>
      <c r="AI992" s="145"/>
      <c r="AJ992" s="145"/>
      <c r="AK992" s="145"/>
      <c r="AL992" s="145"/>
      <c r="AM992" s="145"/>
      <c r="AN992" s="145"/>
      <c r="AO992" s="145"/>
      <c r="AP992" s="145"/>
      <c r="AQ992" s="145"/>
      <c r="AR992" s="145"/>
      <c r="AS992" s="145"/>
      <c r="AT992" s="145"/>
      <c r="AU992" s="145"/>
      <c r="AV992" s="145"/>
      <c r="AW992" s="145"/>
      <c r="AX992" s="145"/>
      <c r="AY992" s="145"/>
      <c r="AZ992" s="145"/>
      <c r="BA992" s="145"/>
      <c r="BB992" s="145"/>
      <c r="BC992" s="145"/>
      <c r="BD992" s="145"/>
      <c r="BE992" s="145"/>
      <c r="BF992" s="145"/>
      <c r="BG992" s="145"/>
      <c r="BH992" s="145"/>
      <c r="BI992" s="145"/>
      <c r="BJ992" s="145"/>
      <c r="BK992" s="145"/>
      <c r="BL992" s="145"/>
      <c r="BM992" s="145"/>
      <c r="BN992" s="145"/>
      <c r="BO992" s="145"/>
      <c r="BP992" s="145"/>
      <c r="BQ992" s="145"/>
      <c r="BR992" s="145"/>
      <c r="BS992" s="145"/>
      <c r="BT992" s="145"/>
      <c r="BU992" s="145"/>
      <c r="BV992" s="145"/>
      <c r="BW992" s="145"/>
      <c r="BX992" s="145"/>
      <c r="BY992" s="145"/>
      <c r="BZ992" s="145"/>
      <c r="CA992" s="145"/>
      <c r="CB992" s="145"/>
      <c r="CC992" s="145"/>
      <c r="CD992" s="145"/>
      <c r="CE992" s="145"/>
      <c r="CF992" s="145"/>
    </row>
    <row r="993" spans="2:84" ht="12.95" customHeight="1">
      <c r="B993" s="145"/>
      <c r="C993" s="145"/>
      <c r="D993" s="145"/>
      <c r="E993" s="146"/>
      <c r="F993" s="146"/>
      <c r="G993" s="145"/>
      <c r="H993" s="145"/>
      <c r="I993" s="145"/>
      <c r="J993" s="145"/>
      <c r="K993" s="145"/>
      <c r="L993" s="145"/>
      <c r="M993" s="145"/>
      <c r="N993" s="145"/>
      <c r="O993" s="145"/>
      <c r="P993" s="145"/>
      <c r="Q993" s="145"/>
      <c r="R993" s="145"/>
      <c r="S993" s="145"/>
      <c r="T993" s="145"/>
      <c r="U993" s="145"/>
      <c r="V993" s="145"/>
      <c r="W993" s="145"/>
      <c r="X993" s="145"/>
      <c r="Y993" s="145"/>
      <c r="Z993" s="145"/>
      <c r="AA993" s="145"/>
      <c r="AB993" s="145"/>
      <c r="AC993" s="145"/>
      <c r="AD993" s="145"/>
      <c r="AE993" s="145"/>
      <c r="AF993" s="145"/>
      <c r="AG993" s="145"/>
      <c r="AH993" s="145"/>
      <c r="AI993" s="145"/>
      <c r="AJ993" s="145"/>
      <c r="AK993" s="145"/>
      <c r="AL993" s="145"/>
      <c r="AM993" s="145"/>
      <c r="AN993" s="145"/>
      <c r="AO993" s="145"/>
      <c r="AP993" s="145"/>
      <c r="AQ993" s="145"/>
      <c r="AR993" s="145"/>
      <c r="AS993" s="145"/>
      <c r="AT993" s="145"/>
      <c r="AU993" s="145"/>
      <c r="AV993" s="145"/>
      <c r="AW993" s="145"/>
      <c r="AX993" s="145"/>
      <c r="AY993" s="145"/>
      <c r="AZ993" s="145"/>
      <c r="BA993" s="145"/>
      <c r="BB993" s="145"/>
      <c r="BC993" s="145"/>
      <c r="BD993" s="145"/>
      <c r="BE993" s="145"/>
      <c r="BF993" s="145"/>
      <c r="BG993" s="145"/>
      <c r="BH993" s="145"/>
      <c r="BI993" s="145"/>
      <c r="BJ993" s="145"/>
      <c r="BK993" s="145"/>
      <c r="BL993" s="145"/>
      <c r="BM993" s="145"/>
      <c r="BN993" s="145"/>
      <c r="BO993" s="145"/>
      <c r="BP993" s="145"/>
      <c r="BQ993" s="145"/>
      <c r="BR993" s="145"/>
      <c r="BS993" s="145"/>
      <c r="BT993" s="145"/>
      <c r="BU993" s="145"/>
      <c r="BV993" s="145"/>
      <c r="BW993" s="145"/>
      <c r="BX993" s="145"/>
      <c r="BY993" s="145"/>
      <c r="BZ993" s="145"/>
      <c r="CA993" s="145"/>
      <c r="CB993" s="145"/>
      <c r="CC993" s="145"/>
      <c r="CD993" s="145"/>
      <c r="CE993" s="145"/>
      <c r="CF993" s="145"/>
    </row>
    <row r="994" spans="2:84" ht="12.95" customHeight="1">
      <c r="B994" s="145"/>
      <c r="C994" s="145"/>
      <c r="D994" s="145"/>
      <c r="E994" s="146"/>
      <c r="F994" s="146"/>
      <c r="G994" s="145"/>
      <c r="H994" s="145"/>
      <c r="I994" s="145"/>
      <c r="J994" s="145"/>
      <c r="K994" s="145"/>
      <c r="L994" s="145"/>
      <c r="M994" s="145"/>
      <c r="N994" s="145"/>
      <c r="O994" s="145"/>
      <c r="P994" s="145"/>
      <c r="Q994" s="145"/>
      <c r="R994" s="145"/>
      <c r="S994" s="145"/>
      <c r="T994" s="145"/>
      <c r="U994" s="145"/>
      <c r="V994" s="145"/>
      <c r="W994" s="145"/>
      <c r="X994" s="145"/>
      <c r="Y994" s="145"/>
      <c r="Z994" s="145"/>
      <c r="AA994" s="145"/>
      <c r="AB994" s="145"/>
      <c r="AC994" s="145"/>
      <c r="AD994" s="145"/>
      <c r="AE994" s="145"/>
      <c r="AF994" s="145"/>
      <c r="AG994" s="145"/>
      <c r="AH994" s="145"/>
      <c r="AI994" s="145"/>
      <c r="AJ994" s="145"/>
      <c r="AK994" s="145"/>
      <c r="AL994" s="145"/>
      <c r="AM994" s="145"/>
      <c r="AN994" s="145"/>
      <c r="AO994" s="145"/>
      <c r="AP994" s="145"/>
      <c r="AQ994" s="145"/>
      <c r="AR994" s="145"/>
      <c r="AS994" s="145"/>
      <c r="AT994" s="145"/>
      <c r="AU994" s="145"/>
      <c r="AV994" s="145"/>
      <c r="AW994" s="145"/>
      <c r="AX994" s="145"/>
      <c r="AY994" s="145"/>
      <c r="AZ994" s="145"/>
      <c r="BA994" s="145"/>
      <c r="BB994" s="145"/>
      <c r="BC994" s="145"/>
      <c r="BD994" s="145"/>
      <c r="BE994" s="145"/>
      <c r="BF994" s="145"/>
      <c r="BG994" s="145"/>
      <c r="BH994" s="145"/>
      <c r="BI994" s="145"/>
      <c r="BJ994" s="145"/>
      <c r="BK994" s="145"/>
      <c r="BL994" s="145"/>
      <c r="BM994" s="145"/>
      <c r="BN994" s="145"/>
      <c r="BO994" s="145"/>
      <c r="BP994" s="145"/>
      <c r="BQ994" s="145"/>
      <c r="BR994" s="145"/>
      <c r="BS994" s="145"/>
      <c r="BT994" s="145"/>
      <c r="BU994" s="145"/>
      <c r="BV994" s="145"/>
      <c r="BW994" s="145"/>
      <c r="BX994" s="145"/>
      <c r="BY994" s="145"/>
      <c r="BZ994" s="145"/>
      <c r="CA994" s="145"/>
      <c r="CB994" s="145"/>
      <c r="CC994" s="145"/>
      <c r="CD994" s="145"/>
      <c r="CE994" s="145"/>
      <c r="CF994" s="145"/>
    </row>
    <row r="995" spans="2:84" ht="12.95" customHeight="1">
      <c r="B995" s="145"/>
      <c r="C995" s="145"/>
      <c r="D995" s="145"/>
      <c r="E995" s="146"/>
      <c r="F995" s="146"/>
      <c r="G995" s="145"/>
      <c r="H995" s="145"/>
      <c r="I995" s="145"/>
      <c r="J995" s="145"/>
      <c r="K995" s="145"/>
      <c r="L995" s="145"/>
      <c r="M995" s="145"/>
      <c r="N995" s="145"/>
      <c r="O995" s="145"/>
      <c r="P995" s="145"/>
      <c r="Q995" s="145"/>
      <c r="R995" s="145"/>
      <c r="S995" s="145"/>
      <c r="T995" s="145"/>
      <c r="U995" s="145"/>
      <c r="V995" s="145"/>
      <c r="W995" s="145"/>
      <c r="X995" s="145"/>
      <c r="Y995" s="145"/>
      <c r="Z995" s="145"/>
      <c r="AA995" s="145"/>
      <c r="AB995" s="145"/>
      <c r="AC995" s="145"/>
      <c r="AD995" s="145"/>
      <c r="AE995" s="145"/>
      <c r="AF995" s="145"/>
      <c r="AG995" s="145"/>
      <c r="AH995" s="145"/>
      <c r="AI995" s="145"/>
      <c r="AJ995" s="145"/>
      <c r="AK995" s="145"/>
      <c r="AL995" s="145"/>
      <c r="AM995" s="145"/>
      <c r="AN995" s="145"/>
      <c r="AO995" s="145"/>
      <c r="AP995" s="145"/>
      <c r="AQ995" s="145"/>
      <c r="AR995" s="145"/>
      <c r="AS995" s="145"/>
      <c r="AT995" s="145"/>
      <c r="AU995" s="145"/>
      <c r="AV995" s="145"/>
      <c r="AW995" s="145"/>
      <c r="AX995" s="145"/>
      <c r="AY995" s="145"/>
      <c r="AZ995" s="145"/>
      <c r="BA995" s="145"/>
      <c r="BB995" s="145"/>
      <c r="BC995" s="145"/>
      <c r="BD995" s="145"/>
      <c r="BE995" s="145"/>
      <c r="BF995" s="145"/>
      <c r="BG995" s="145"/>
      <c r="BH995" s="145"/>
      <c r="BI995" s="145"/>
      <c r="BJ995" s="145"/>
      <c r="BK995" s="145"/>
      <c r="BL995" s="145"/>
      <c r="BM995" s="145"/>
      <c r="BN995" s="145"/>
      <c r="BO995" s="145"/>
      <c r="BP995" s="145"/>
      <c r="BQ995" s="145"/>
      <c r="BR995" s="145"/>
      <c r="BS995" s="145"/>
      <c r="BT995" s="145"/>
      <c r="BU995" s="145"/>
      <c r="BV995" s="145"/>
      <c r="BW995" s="145"/>
      <c r="BX995" s="145"/>
      <c r="BY995" s="145"/>
      <c r="BZ995" s="145"/>
      <c r="CA995" s="145"/>
      <c r="CB995" s="145"/>
      <c r="CC995" s="145"/>
      <c r="CD995" s="145"/>
      <c r="CE995" s="145"/>
      <c r="CF995" s="145"/>
    </row>
    <row r="996" spans="2:84" ht="12.95" customHeight="1">
      <c r="B996" s="145"/>
      <c r="C996" s="145"/>
      <c r="D996" s="145"/>
      <c r="E996" s="146"/>
      <c r="F996" s="146"/>
      <c r="G996" s="145"/>
      <c r="H996" s="145"/>
      <c r="I996" s="145"/>
      <c r="J996" s="145"/>
      <c r="K996" s="145"/>
      <c r="L996" s="145"/>
      <c r="M996" s="145"/>
      <c r="N996" s="145"/>
      <c r="O996" s="145"/>
      <c r="P996" s="145"/>
      <c r="Q996" s="145"/>
      <c r="R996" s="145"/>
      <c r="S996" s="145"/>
      <c r="T996" s="145"/>
      <c r="U996" s="145"/>
      <c r="V996" s="145"/>
      <c r="W996" s="145"/>
      <c r="X996" s="145"/>
      <c r="Y996" s="145"/>
      <c r="Z996" s="145"/>
      <c r="AA996" s="145"/>
      <c r="AB996" s="145"/>
      <c r="AC996" s="145"/>
      <c r="AD996" s="145"/>
      <c r="AE996" s="145"/>
      <c r="AF996" s="145"/>
      <c r="AG996" s="145"/>
      <c r="AH996" s="145"/>
      <c r="AI996" s="145"/>
      <c r="AJ996" s="145"/>
      <c r="AK996" s="145"/>
      <c r="AL996" s="145"/>
      <c r="AM996" s="145"/>
      <c r="AN996" s="145"/>
      <c r="AO996" s="145"/>
      <c r="AP996" s="145"/>
      <c r="AQ996" s="145"/>
      <c r="AR996" s="145"/>
      <c r="AS996" s="145"/>
      <c r="AT996" s="145"/>
      <c r="AU996" s="145"/>
      <c r="AV996" s="145"/>
      <c r="AW996" s="145"/>
      <c r="AX996" s="145"/>
      <c r="AY996" s="145"/>
      <c r="AZ996" s="145"/>
      <c r="BA996" s="145"/>
      <c r="BB996" s="145"/>
      <c r="BC996" s="145"/>
      <c r="BD996" s="145"/>
      <c r="BE996" s="145"/>
      <c r="BF996" s="145"/>
      <c r="BG996" s="145"/>
      <c r="BH996" s="145"/>
      <c r="BI996" s="145"/>
      <c r="BJ996" s="145"/>
      <c r="BK996" s="145"/>
      <c r="BL996" s="145"/>
      <c r="BM996" s="145"/>
      <c r="BN996" s="145"/>
      <c r="BO996" s="145"/>
      <c r="BP996" s="145"/>
      <c r="BQ996" s="145"/>
      <c r="BR996" s="145"/>
      <c r="BS996" s="145"/>
      <c r="BT996" s="145"/>
      <c r="BU996" s="145"/>
      <c r="BV996" s="145"/>
      <c r="BW996" s="145"/>
      <c r="BX996" s="145"/>
      <c r="BY996" s="145"/>
      <c r="BZ996" s="145"/>
      <c r="CA996" s="145"/>
      <c r="CB996" s="145"/>
      <c r="CC996" s="145"/>
      <c r="CD996" s="145"/>
      <c r="CE996" s="145"/>
      <c r="CF996" s="145"/>
    </row>
    <row r="997" spans="2:84" ht="12.95" customHeight="1">
      <c r="B997" s="145"/>
      <c r="C997" s="145"/>
      <c r="D997" s="145"/>
      <c r="E997" s="146"/>
      <c r="F997" s="146"/>
      <c r="G997" s="145"/>
      <c r="H997" s="145"/>
      <c r="I997" s="145"/>
      <c r="J997" s="145"/>
      <c r="K997" s="145"/>
      <c r="L997" s="145"/>
      <c r="M997" s="145"/>
      <c r="N997" s="145"/>
      <c r="O997" s="145"/>
      <c r="P997" s="145"/>
      <c r="Q997" s="145"/>
      <c r="R997" s="145"/>
      <c r="S997" s="145"/>
      <c r="T997" s="145"/>
      <c r="U997" s="145"/>
      <c r="V997" s="145"/>
      <c r="W997" s="145"/>
      <c r="X997" s="145"/>
      <c r="Y997" s="145"/>
      <c r="Z997" s="145"/>
      <c r="AA997" s="145"/>
      <c r="AB997" s="145"/>
      <c r="AC997" s="145"/>
      <c r="AD997" s="145"/>
      <c r="AE997" s="145"/>
      <c r="AF997" s="145"/>
      <c r="AG997" s="145"/>
      <c r="AH997" s="145"/>
      <c r="AI997" s="145"/>
      <c r="AJ997" s="145"/>
      <c r="AK997" s="145"/>
      <c r="AL997" s="145"/>
      <c r="AM997" s="145"/>
      <c r="AN997" s="145"/>
      <c r="AO997" s="145"/>
      <c r="AP997" s="145"/>
      <c r="AQ997" s="145"/>
      <c r="AR997" s="145"/>
      <c r="AS997" s="145"/>
      <c r="AT997" s="145"/>
      <c r="AU997" s="145"/>
      <c r="AV997" s="145"/>
      <c r="AW997" s="145"/>
      <c r="AX997" s="145"/>
      <c r="AY997" s="145"/>
      <c r="AZ997" s="145"/>
      <c r="BA997" s="145"/>
      <c r="BB997" s="145"/>
      <c r="BC997" s="145"/>
      <c r="BD997" s="145"/>
      <c r="BE997" s="145"/>
      <c r="BF997" s="145"/>
      <c r="BG997" s="145"/>
      <c r="BH997" s="145"/>
      <c r="BI997" s="145"/>
      <c r="BJ997" s="145"/>
      <c r="BK997" s="145"/>
      <c r="BL997" s="145"/>
      <c r="BM997" s="145"/>
      <c r="BN997" s="145"/>
      <c r="BO997" s="145"/>
      <c r="BP997" s="145"/>
      <c r="BQ997" s="145"/>
      <c r="BR997" s="145"/>
      <c r="BS997" s="145"/>
      <c r="BT997" s="145"/>
      <c r="BU997" s="145"/>
      <c r="BV997" s="145"/>
      <c r="BW997" s="145"/>
      <c r="BX997" s="145"/>
      <c r="BY997" s="145"/>
      <c r="BZ997" s="145"/>
      <c r="CA997" s="145"/>
      <c r="CB997" s="145"/>
      <c r="CC997" s="145"/>
      <c r="CD997" s="145"/>
      <c r="CE997" s="145"/>
      <c r="CF997" s="145"/>
    </row>
    <row r="998" spans="2:84" ht="12.95" customHeight="1">
      <c r="B998" s="145"/>
      <c r="C998" s="145"/>
      <c r="D998" s="145"/>
      <c r="E998" s="146"/>
      <c r="F998" s="146"/>
      <c r="G998" s="145"/>
      <c r="H998" s="145"/>
      <c r="I998" s="145"/>
      <c r="J998" s="145"/>
      <c r="K998" s="145"/>
      <c r="L998" s="145"/>
      <c r="M998" s="145"/>
      <c r="N998" s="145"/>
      <c r="O998" s="145"/>
      <c r="P998" s="145"/>
      <c r="Q998" s="145"/>
      <c r="R998" s="145"/>
      <c r="S998" s="145"/>
      <c r="T998" s="145"/>
      <c r="U998" s="145"/>
      <c r="V998" s="145"/>
      <c r="W998" s="145"/>
      <c r="X998" s="145"/>
      <c r="Y998" s="145"/>
      <c r="Z998" s="145"/>
      <c r="AA998" s="145"/>
      <c r="AB998" s="145"/>
      <c r="AC998" s="145"/>
      <c r="AD998" s="145"/>
      <c r="AE998" s="145"/>
      <c r="AF998" s="145"/>
      <c r="AG998" s="145"/>
      <c r="AH998" s="145"/>
      <c r="AI998" s="145"/>
      <c r="AJ998" s="145"/>
      <c r="AK998" s="145"/>
      <c r="AL998" s="145"/>
      <c r="AM998" s="145"/>
      <c r="AN998" s="145"/>
      <c r="AO998" s="145"/>
      <c r="AP998" s="145"/>
      <c r="AQ998" s="145"/>
      <c r="AR998" s="145"/>
      <c r="AS998" s="145"/>
      <c r="AT998" s="145"/>
      <c r="AU998" s="145"/>
      <c r="AV998" s="145"/>
      <c r="AW998" s="145"/>
      <c r="AX998" s="145"/>
      <c r="AY998" s="145"/>
      <c r="AZ998" s="145"/>
      <c r="BA998" s="145"/>
      <c r="BB998" s="145"/>
      <c r="BC998" s="145"/>
      <c r="BD998" s="145"/>
      <c r="BE998" s="145"/>
      <c r="BF998" s="145"/>
      <c r="BG998" s="145"/>
      <c r="BH998" s="145"/>
      <c r="BI998" s="145"/>
      <c r="BJ998" s="145"/>
      <c r="BK998" s="145"/>
      <c r="BL998" s="145"/>
      <c r="BM998" s="145"/>
      <c r="BN998" s="145"/>
      <c r="BO998" s="145"/>
      <c r="BP998" s="145"/>
      <c r="BQ998" s="145"/>
      <c r="BR998" s="145"/>
      <c r="BS998" s="145"/>
      <c r="BT998" s="145"/>
      <c r="BU998" s="145"/>
      <c r="BV998" s="145"/>
      <c r="BW998" s="145"/>
      <c r="BX998" s="145"/>
      <c r="BY998" s="145"/>
      <c r="BZ998" s="145"/>
      <c r="CA998" s="145"/>
      <c r="CB998" s="145"/>
      <c r="CC998" s="145"/>
      <c r="CD998" s="145"/>
      <c r="CE998" s="145"/>
      <c r="CF998" s="145"/>
    </row>
    <row r="999" spans="2:84" ht="12.95" customHeight="1">
      <c r="B999" s="145"/>
      <c r="C999" s="145"/>
      <c r="D999" s="145"/>
      <c r="E999" s="146"/>
      <c r="F999" s="146"/>
      <c r="G999" s="145"/>
      <c r="H999" s="145"/>
      <c r="I999" s="145"/>
      <c r="J999" s="145"/>
      <c r="K999" s="145"/>
      <c r="L999" s="145"/>
      <c r="M999" s="145"/>
      <c r="N999" s="145"/>
      <c r="O999" s="145"/>
      <c r="P999" s="145"/>
      <c r="Q999" s="145"/>
      <c r="R999" s="145"/>
      <c r="S999" s="145"/>
      <c r="T999" s="145"/>
      <c r="U999" s="145"/>
      <c r="V999" s="145"/>
      <c r="W999" s="145"/>
      <c r="X999" s="145"/>
      <c r="Y999" s="145"/>
      <c r="Z999" s="145"/>
      <c r="AA999" s="145"/>
      <c r="AB999" s="145"/>
      <c r="AC999" s="145"/>
      <c r="AD999" s="145"/>
      <c r="AE999" s="145"/>
      <c r="AF999" s="145"/>
      <c r="AG999" s="145"/>
      <c r="AH999" s="145"/>
      <c r="AI999" s="145"/>
      <c r="AJ999" s="145"/>
      <c r="AK999" s="145"/>
      <c r="AL999" s="145"/>
      <c r="AM999" s="145"/>
      <c r="AN999" s="145"/>
      <c r="AO999" s="145"/>
      <c r="AP999" s="145"/>
      <c r="AQ999" s="145"/>
      <c r="AR999" s="145"/>
      <c r="AS999" s="145"/>
      <c r="AT999" s="145"/>
      <c r="AU999" s="145"/>
      <c r="AV999" s="145"/>
      <c r="AW999" s="145"/>
      <c r="AX999" s="145"/>
      <c r="AY999" s="145"/>
      <c r="AZ999" s="145"/>
      <c r="BA999" s="145"/>
      <c r="BB999" s="145"/>
      <c r="BC999" s="145"/>
      <c r="BD999" s="145"/>
      <c r="BE999" s="145"/>
      <c r="BF999" s="145"/>
      <c r="BG999" s="145"/>
      <c r="BH999" s="145"/>
      <c r="BI999" s="145"/>
      <c r="BJ999" s="145"/>
      <c r="BK999" s="145"/>
      <c r="BL999" s="145"/>
      <c r="BM999" s="145"/>
      <c r="BN999" s="145"/>
      <c r="BO999" s="145"/>
      <c r="BP999" s="145"/>
      <c r="BQ999" s="145"/>
      <c r="BR999" s="145"/>
      <c r="BS999" s="145"/>
      <c r="BT999" s="145"/>
      <c r="BU999" s="145"/>
      <c r="BV999" s="145"/>
      <c r="BW999" s="145"/>
      <c r="BX999" s="145"/>
      <c r="BY999" s="145"/>
      <c r="BZ999" s="145"/>
      <c r="CA999" s="145"/>
      <c r="CB999" s="145"/>
      <c r="CC999" s="145"/>
      <c r="CD999" s="145"/>
      <c r="CE999" s="145"/>
      <c r="CF999" s="145"/>
    </row>
    <row r="1000" spans="2:84" ht="12.95" customHeight="1">
      <c r="B1000" s="145"/>
      <c r="C1000" s="145"/>
      <c r="D1000" s="145"/>
      <c r="E1000" s="146"/>
      <c r="F1000" s="146"/>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c r="AA1000" s="145"/>
      <c r="AB1000" s="145"/>
      <c r="AC1000" s="145"/>
      <c r="AD1000" s="145"/>
      <c r="AE1000" s="145"/>
      <c r="AF1000" s="145"/>
      <c r="AG1000" s="145"/>
      <c r="AH1000" s="145"/>
      <c r="AI1000" s="145"/>
      <c r="AJ1000" s="145"/>
      <c r="AK1000" s="145"/>
      <c r="AL1000" s="145"/>
      <c r="AM1000" s="145"/>
      <c r="AN1000" s="145"/>
      <c r="AO1000" s="145"/>
      <c r="AP1000" s="145"/>
      <c r="AQ1000" s="145"/>
      <c r="AR1000" s="145"/>
      <c r="AS1000" s="145"/>
      <c r="AT1000" s="145"/>
      <c r="AU1000" s="145"/>
      <c r="AV1000" s="145"/>
      <c r="AW1000" s="145"/>
      <c r="AX1000" s="145"/>
      <c r="AY1000" s="145"/>
      <c r="AZ1000" s="145"/>
      <c r="BA1000" s="145"/>
      <c r="BB1000" s="145"/>
      <c r="BC1000" s="145"/>
      <c r="BD1000" s="145"/>
      <c r="BE1000" s="145"/>
      <c r="BF1000" s="145"/>
      <c r="BG1000" s="145"/>
      <c r="BH1000" s="145"/>
      <c r="BI1000" s="145"/>
      <c r="BJ1000" s="145"/>
      <c r="BK1000" s="145"/>
      <c r="BL1000" s="145"/>
      <c r="BM1000" s="145"/>
      <c r="BN1000" s="145"/>
      <c r="BO1000" s="145"/>
      <c r="BP1000" s="145"/>
      <c r="BQ1000" s="145"/>
      <c r="BR1000" s="145"/>
      <c r="BS1000" s="145"/>
      <c r="BT1000" s="145"/>
      <c r="BU1000" s="145"/>
      <c r="BV1000" s="145"/>
      <c r="BW1000" s="145"/>
      <c r="BX1000" s="145"/>
      <c r="BY1000" s="145"/>
      <c r="BZ1000" s="145"/>
      <c r="CA1000" s="145"/>
      <c r="CB1000" s="145"/>
      <c r="CC1000" s="145"/>
      <c r="CD1000" s="145"/>
      <c r="CE1000" s="145"/>
      <c r="CF1000" s="145"/>
    </row>
    <row r="1001" spans="2:84" ht="12.95" customHeight="1">
      <c r="B1001" s="145"/>
      <c r="C1001" s="145"/>
      <c r="D1001" s="145"/>
      <c r="E1001" s="146"/>
      <c r="F1001" s="146"/>
      <c r="G1001" s="145"/>
      <c r="H1001" s="145"/>
      <c r="I1001" s="145"/>
      <c r="J1001" s="145"/>
      <c r="K1001" s="145"/>
      <c r="L1001" s="145"/>
      <c r="M1001" s="145"/>
      <c r="N1001" s="145"/>
      <c r="O1001" s="145"/>
      <c r="P1001" s="145"/>
      <c r="Q1001" s="145"/>
      <c r="R1001" s="145"/>
      <c r="S1001" s="145"/>
      <c r="T1001" s="145"/>
      <c r="U1001" s="145"/>
      <c r="V1001" s="145"/>
      <c r="W1001" s="145"/>
      <c r="X1001" s="145"/>
      <c r="Y1001" s="145"/>
      <c r="Z1001" s="145"/>
      <c r="AA1001" s="145"/>
      <c r="AB1001" s="145"/>
      <c r="AC1001" s="145"/>
      <c r="AD1001" s="145"/>
      <c r="AE1001" s="145"/>
      <c r="AF1001" s="145"/>
      <c r="AG1001" s="145"/>
      <c r="AH1001" s="145"/>
      <c r="AI1001" s="145"/>
      <c r="AJ1001" s="145"/>
      <c r="AK1001" s="145"/>
      <c r="AL1001" s="145"/>
      <c r="AM1001" s="145"/>
      <c r="AN1001" s="145"/>
      <c r="AO1001" s="145"/>
      <c r="AP1001" s="145"/>
      <c r="AQ1001" s="145"/>
      <c r="AR1001" s="145"/>
      <c r="AS1001" s="145"/>
      <c r="AT1001" s="145"/>
      <c r="AU1001" s="145"/>
      <c r="AV1001" s="145"/>
      <c r="AW1001" s="145"/>
      <c r="AX1001" s="145"/>
      <c r="AY1001" s="145"/>
      <c r="AZ1001" s="145"/>
      <c r="BA1001" s="145"/>
      <c r="BB1001" s="145"/>
      <c r="BC1001" s="145"/>
      <c r="BD1001" s="145"/>
      <c r="BE1001" s="145"/>
      <c r="BF1001" s="145"/>
      <c r="BG1001" s="145"/>
      <c r="BH1001" s="145"/>
      <c r="BI1001" s="145"/>
      <c r="BJ1001" s="145"/>
      <c r="BK1001" s="145"/>
      <c r="BL1001" s="145"/>
      <c r="BM1001" s="145"/>
      <c r="BN1001" s="145"/>
      <c r="BO1001" s="145"/>
      <c r="BP1001" s="145"/>
      <c r="BQ1001" s="145"/>
      <c r="BR1001" s="145"/>
      <c r="BS1001" s="145"/>
      <c r="BT1001" s="145"/>
      <c r="BU1001" s="145"/>
      <c r="BV1001" s="145"/>
      <c r="BW1001" s="145"/>
      <c r="BX1001" s="145"/>
      <c r="BY1001" s="145"/>
      <c r="BZ1001" s="145"/>
      <c r="CA1001" s="145"/>
      <c r="CB1001" s="145"/>
      <c r="CC1001" s="145"/>
      <c r="CD1001" s="145"/>
      <c r="CE1001" s="145"/>
      <c r="CF1001" s="145"/>
    </row>
    <row r="1002" spans="2:84" ht="12.95" customHeight="1">
      <c r="B1002" s="145"/>
      <c r="C1002" s="145"/>
      <c r="D1002" s="145"/>
      <c r="E1002" s="146"/>
      <c r="F1002" s="146"/>
      <c r="G1002" s="145"/>
      <c r="H1002" s="145"/>
      <c r="I1002" s="145"/>
      <c r="J1002" s="145"/>
      <c r="K1002" s="145"/>
      <c r="L1002" s="145"/>
      <c r="M1002" s="145"/>
      <c r="N1002" s="145"/>
      <c r="O1002" s="145"/>
      <c r="P1002" s="145"/>
      <c r="Q1002" s="145"/>
      <c r="R1002" s="145"/>
      <c r="S1002" s="145"/>
      <c r="T1002" s="145"/>
      <c r="U1002" s="145"/>
      <c r="V1002" s="145"/>
      <c r="W1002" s="145"/>
      <c r="X1002" s="145"/>
      <c r="Y1002" s="145"/>
      <c r="Z1002" s="145"/>
      <c r="AA1002" s="145"/>
      <c r="AB1002" s="145"/>
      <c r="AC1002" s="145"/>
      <c r="AD1002" s="145"/>
      <c r="AE1002" s="145"/>
      <c r="AF1002" s="145"/>
      <c r="AG1002" s="145"/>
      <c r="AH1002" s="145"/>
      <c r="AI1002" s="145"/>
      <c r="AJ1002" s="145"/>
      <c r="AK1002" s="145"/>
      <c r="AL1002" s="145"/>
      <c r="AM1002" s="145"/>
      <c r="AN1002" s="145"/>
      <c r="AO1002" s="145"/>
      <c r="AP1002" s="145"/>
      <c r="AQ1002" s="145"/>
      <c r="AR1002" s="145"/>
      <c r="AS1002" s="145"/>
      <c r="AT1002" s="145"/>
      <c r="AU1002" s="145"/>
      <c r="AV1002" s="145"/>
      <c r="AW1002" s="145"/>
      <c r="AX1002" s="145"/>
      <c r="AY1002" s="145"/>
      <c r="AZ1002" s="145"/>
      <c r="BA1002" s="145"/>
      <c r="BB1002" s="145"/>
      <c r="BC1002" s="145"/>
      <c r="BD1002" s="145"/>
      <c r="BE1002" s="145"/>
      <c r="BF1002" s="145"/>
      <c r="BG1002" s="145"/>
      <c r="BH1002" s="145"/>
      <c r="BI1002" s="145"/>
      <c r="BJ1002" s="145"/>
      <c r="BK1002" s="145"/>
      <c r="BL1002" s="145"/>
      <c r="BM1002" s="145"/>
      <c r="BN1002" s="145"/>
      <c r="BO1002" s="145"/>
      <c r="BP1002" s="145"/>
      <c r="BQ1002" s="145"/>
      <c r="BR1002" s="145"/>
      <c r="BS1002" s="145"/>
      <c r="BT1002" s="145"/>
      <c r="BU1002" s="145"/>
      <c r="BV1002" s="145"/>
      <c r="BW1002" s="145"/>
      <c r="BX1002" s="145"/>
      <c r="BY1002" s="145"/>
      <c r="BZ1002" s="145"/>
      <c r="CA1002" s="145"/>
      <c r="CB1002" s="145"/>
      <c r="CC1002" s="145"/>
      <c r="CD1002" s="145"/>
      <c r="CE1002" s="145"/>
      <c r="CF1002" s="145"/>
    </row>
    <row r="1003" spans="2:84" ht="12.95" customHeight="1">
      <c r="B1003" s="145"/>
      <c r="C1003" s="145"/>
      <c r="D1003" s="145"/>
      <c r="E1003" s="146"/>
      <c r="F1003" s="146"/>
      <c r="G1003" s="145"/>
      <c r="H1003" s="145"/>
      <c r="I1003" s="145"/>
      <c r="J1003" s="145"/>
      <c r="K1003" s="145"/>
      <c r="L1003" s="145"/>
      <c r="M1003" s="145"/>
      <c r="N1003" s="145"/>
      <c r="O1003" s="145"/>
      <c r="P1003" s="145"/>
      <c r="Q1003" s="145"/>
      <c r="R1003" s="145"/>
      <c r="S1003" s="145"/>
      <c r="T1003" s="145"/>
      <c r="U1003" s="145"/>
      <c r="V1003" s="145"/>
      <c r="W1003" s="145"/>
      <c r="X1003" s="145"/>
      <c r="Y1003" s="145"/>
      <c r="Z1003" s="145"/>
      <c r="AA1003" s="145"/>
      <c r="AB1003" s="145"/>
      <c r="AC1003" s="145"/>
      <c r="AD1003" s="145"/>
      <c r="AE1003" s="145"/>
      <c r="AF1003" s="145"/>
      <c r="AG1003" s="145"/>
      <c r="AH1003" s="145"/>
      <c r="AI1003" s="145"/>
      <c r="AJ1003" s="145"/>
      <c r="AK1003" s="145"/>
      <c r="AL1003" s="145"/>
      <c r="AM1003" s="145"/>
      <c r="AN1003" s="145"/>
      <c r="AO1003" s="145"/>
      <c r="AP1003" s="145"/>
      <c r="AQ1003" s="145"/>
      <c r="AR1003" s="145"/>
      <c r="AS1003" s="145"/>
      <c r="AT1003" s="145"/>
      <c r="AU1003" s="145"/>
      <c r="AV1003" s="145"/>
      <c r="AW1003" s="145"/>
      <c r="AX1003" s="145"/>
      <c r="AY1003" s="145"/>
      <c r="AZ1003" s="145"/>
      <c r="BA1003" s="145"/>
      <c r="BB1003" s="145"/>
      <c r="BC1003" s="145"/>
      <c r="BD1003" s="145"/>
      <c r="BE1003" s="145"/>
      <c r="BF1003" s="145"/>
      <c r="BG1003" s="145"/>
      <c r="BH1003" s="145"/>
      <c r="BI1003" s="145"/>
      <c r="BJ1003" s="145"/>
      <c r="BK1003" s="145"/>
      <c r="BL1003" s="145"/>
      <c r="BM1003" s="145"/>
      <c r="BN1003" s="145"/>
      <c r="BO1003" s="145"/>
      <c r="BP1003" s="145"/>
      <c r="BQ1003" s="145"/>
      <c r="BR1003" s="145"/>
      <c r="BS1003" s="145"/>
      <c r="BT1003" s="145"/>
      <c r="BU1003" s="145"/>
      <c r="BV1003" s="145"/>
      <c r="BW1003" s="145"/>
      <c r="BX1003" s="145"/>
      <c r="BY1003" s="145"/>
      <c r="BZ1003" s="145"/>
      <c r="CA1003" s="145"/>
      <c r="CB1003" s="145"/>
      <c r="CC1003" s="145"/>
      <c r="CD1003" s="145"/>
      <c r="CE1003" s="145"/>
      <c r="CF1003" s="145"/>
    </row>
    <row r="1004" spans="2:84" ht="12.95" customHeight="1">
      <c r="B1004" s="145"/>
      <c r="C1004" s="145"/>
      <c r="D1004" s="145"/>
      <c r="E1004" s="146"/>
      <c r="F1004" s="146"/>
      <c r="G1004" s="145"/>
      <c r="H1004" s="145"/>
      <c r="I1004" s="145"/>
      <c r="J1004" s="145"/>
      <c r="K1004" s="145"/>
      <c r="L1004" s="145"/>
      <c r="M1004" s="145"/>
      <c r="N1004" s="145"/>
      <c r="O1004" s="145"/>
      <c r="P1004" s="145"/>
      <c r="Q1004" s="145"/>
      <c r="R1004" s="145"/>
      <c r="S1004" s="145"/>
      <c r="T1004" s="145"/>
      <c r="U1004" s="145"/>
      <c r="V1004" s="145"/>
      <c r="W1004" s="145"/>
      <c r="X1004" s="145"/>
      <c r="Y1004" s="145"/>
      <c r="Z1004" s="145"/>
      <c r="AA1004" s="145"/>
      <c r="AB1004" s="145"/>
      <c r="AC1004" s="145"/>
      <c r="AD1004" s="145"/>
      <c r="AE1004" s="145"/>
      <c r="AF1004" s="145"/>
      <c r="AG1004" s="145"/>
      <c r="AH1004" s="145"/>
      <c r="AI1004" s="145"/>
      <c r="AJ1004" s="145"/>
      <c r="AK1004" s="145"/>
      <c r="AL1004" s="145"/>
      <c r="AM1004" s="145"/>
      <c r="AN1004" s="145"/>
      <c r="AO1004" s="145"/>
      <c r="AP1004" s="145"/>
      <c r="AQ1004" s="145"/>
      <c r="AR1004" s="145"/>
      <c r="AS1004" s="145"/>
      <c r="AT1004" s="145"/>
      <c r="AU1004" s="145"/>
      <c r="AV1004" s="145"/>
      <c r="AW1004" s="145"/>
      <c r="AX1004" s="145"/>
      <c r="AY1004" s="145"/>
      <c r="AZ1004" s="145"/>
      <c r="BA1004" s="145"/>
      <c r="BB1004" s="145"/>
      <c r="BC1004" s="145"/>
      <c r="BD1004" s="145"/>
      <c r="BE1004" s="145"/>
      <c r="BF1004" s="145"/>
      <c r="BG1004" s="145"/>
      <c r="BH1004" s="145"/>
      <c r="BI1004" s="145"/>
      <c r="BJ1004" s="145"/>
      <c r="BK1004" s="145"/>
      <c r="BL1004" s="145"/>
      <c r="BM1004" s="145"/>
      <c r="BN1004" s="145"/>
      <c r="BO1004" s="145"/>
      <c r="BP1004" s="145"/>
      <c r="BQ1004" s="145"/>
      <c r="BR1004" s="145"/>
      <c r="BS1004" s="145"/>
      <c r="BT1004" s="145"/>
      <c r="BU1004" s="145"/>
      <c r="BV1004" s="145"/>
      <c r="BW1004" s="145"/>
      <c r="BX1004" s="145"/>
      <c r="BY1004" s="145"/>
      <c r="BZ1004" s="145"/>
      <c r="CA1004" s="145"/>
      <c r="CB1004" s="145"/>
      <c r="CC1004" s="145"/>
      <c r="CD1004" s="145"/>
      <c r="CE1004" s="145"/>
      <c r="CF1004" s="145"/>
    </row>
    <row r="1005" spans="2:84" ht="12.95" customHeight="1">
      <c r="B1005" s="145"/>
      <c r="C1005" s="145"/>
      <c r="D1005" s="145"/>
      <c r="E1005" s="146"/>
      <c r="F1005" s="146"/>
      <c r="G1005" s="145"/>
      <c r="H1005" s="145"/>
      <c r="I1005" s="145"/>
      <c r="J1005" s="145"/>
      <c r="K1005" s="145"/>
      <c r="L1005" s="145"/>
      <c r="M1005" s="145"/>
      <c r="N1005" s="145"/>
      <c r="O1005" s="145"/>
      <c r="P1005" s="145"/>
      <c r="Q1005" s="145"/>
      <c r="R1005" s="145"/>
      <c r="S1005" s="145"/>
      <c r="T1005" s="145"/>
      <c r="U1005" s="145"/>
      <c r="V1005" s="145"/>
      <c r="W1005" s="145"/>
      <c r="X1005" s="145"/>
      <c r="Y1005" s="145"/>
      <c r="Z1005" s="145"/>
      <c r="AA1005" s="145"/>
      <c r="AB1005" s="145"/>
      <c r="AC1005" s="145"/>
      <c r="AD1005" s="145"/>
      <c r="AE1005" s="145"/>
      <c r="AF1005" s="145"/>
      <c r="AG1005" s="145"/>
      <c r="AH1005" s="145"/>
      <c r="AI1005" s="145"/>
      <c r="AJ1005" s="145"/>
      <c r="AK1005" s="145"/>
      <c r="AL1005" s="145"/>
      <c r="AM1005" s="145"/>
      <c r="AN1005" s="145"/>
      <c r="AO1005" s="145"/>
      <c r="AP1005" s="145"/>
      <c r="AQ1005" s="145"/>
      <c r="AR1005" s="145"/>
      <c r="AS1005" s="145"/>
      <c r="AT1005" s="145"/>
      <c r="AU1005" s="145"/>
      <c r="AV1005" s="145"/>
      <c r="AW1005" s="145"/>
      <c r="AX1005" s="145"/>
      <c r="AY1005" s="145"/>
      <c r="AZ1005" s="145"/>
      <c r="BA1005" s="145"/>
      <c r="BB1005" s="145"/>
      <c r="BC1005" s="145"/>
      <c r="BD1005" s="145"/>
      <c r="BE1005" s="145"/>
      <c r="BF1005" s="145"/>
      <c r="BG1005" s="145"/>
      <c r="BH1005" s="145"/>
      <c r="BI1005" s="145"/>
      <c r="BJ1005" s="145"/>
      <c r="BK1005" s="145"/>
      <c r="BL1005" s="145"/>
      <c r="BM1005" s="145"/>
      <c r="BN1005" s="145"/>
      <c r="BO1005" s="145"/>
      <c r="BP1005" s="145"/>
      <c r="BQ1005" s="145"/>
      <c r="BR1005" s="145"/>
      <c r="BS1005" s="145"/>
      <c r="BT1005" s="145"/>
      <c r="BU1005" s="145"/>
      <c r="BV1005" s="145"/>
      <c r="BW1005" s="145"/>
      <c r="BX1005" s="145"/>
      <c r="BY1005" s="145"/>
      <c r="BZ1005" s="145"/>
      <c r="CA1005" s="145"/>
      <c r="CB1005" s="145"/>
      <c r="CC1005" s="145"/>
      <c r="CD1005" s="145"/>
      <c r="CE1005" s="145"/>
      <c r="CF1005" s="145"/>
    </row>
    <row r="1006" spans="2:84" ht="12.95" customHeight="1">
      <c r="B1006" s="145"/>
      <c r="C1006" s="145"/>
      <c r="D1006" s="145"/>
      <c r="E1006" s="146"/>
      <c r="F1006" s="146"/>
      <c r="G1006" s="145"/>
      <c r="H1006" s="145"/>
      <c r="I1006" s="145"/>
      <c r="J1006" s="145"/>
      <c r="K1006" s="145"/>
      <c r="L1006" s="145"/>
      <c r="M1006" s="145"/>
      <c r="N1006" s="145"/>
      <c r="O1006" s="145"/>
      <c r="P1006" s="145"/>
      <c r="Q1006" s="145"/>
      <c r="R1006" s="145"/>
      <c r="S1006" s="145"/>
      <c r="T1006" s="145"/>
      <c r="U1006" s="145"/>
      <c r="V1006" s="145"/>
      <c r="W1006" s="145"/>
      <c r="X1006" s="145"/>
      <c r="Y1006" s="145"/>
      <c r="Z1006" s="145"/>
      <c r="AA1006" s="145"/>
      <c r="AB1006" s="145"/>
      <c r="AC1006" s="145"/>
      <c r="AD1006" s="145"/>
      <c r="AE1006" s="145"/>
      <c r="AF1006" s="145"/>
      <c r="AG1006" s="145"/>
      <c r="AH1006" s="145"/>
      <c r="AI1006" s="145"/>
      <c r="AJ1006" s="145"/>
      <c r="AK1006" s="145"/>
      <c r="AL1006" s="145"/>
      <c r="AM1006" s="145"/>
      <c r="AN1006" s="145"/>
      <c r="AO1006" s="145"/>
      <c r="AP1006" s="145"/>
      <c r="AQ1006" s="145"/>
      <c r="AR1006" s="145"/>
      <c r="AS1006" s="145"/>
      <c r="AT1006" s="145"/>
      <c r="AU1006" s="145"/>
      <c r="AV1006" s="145"/>
      <c r="AW1006" s="145"/>
      <c r="AX1006" s="145"/>
      <c r="AY1006" s="145"/>
      <c r="AZ1006" s="145"/>
      <c r="BA1006" s="145"/>
      <c r="BB1006" s="145"/>
      <c r="BC1006" s="145"/>
      <c r="BD1006" s="145"/>
      <c r="BE1006" s="145"/>
      <c r="BF1006" s="145"/>
      <c r="BG1006" s="145"/>
      <c r="BH1006" s="145"/>
      <c r="BI1006" s="145"/>
      <c r="BJ1006" s="145"/>
      <c r="BK1006" s="145"/>
      <c r="BL1006" s="145"/>
      <c r="BM1006" s="145"/>
      <c r="BN1006" s="145"/>
      <c r="BO1006" s="145"/>
      <c r="BP1006" s="145"/>
      <c r="BQ1006" s="145"/>
      <c r="BR1006" s="145"/>
      <c r="BS1006" s="145"/>
      <c r="BT1006" s="145"/>
      <c r="BU1006" s="145"/>
      <c r="BV1006" s="145"/>
      <c r="BW1006" s="145"/>
      <c r="BX1006" s="145"/>
      <c r="BY1006" s="145"/>
      <c r="BZ1006" s="145"/>
      <c r="CA1006" s="145"/>
      <c r="CB1006" s="145"/>
      <c r="CC1006" s="145"/>
      <c r="CD1006" s="145"/>
      <c r="CE1006" s="145"/>
      <c r="CF1006" s="145"/>
    </row>
    <row r="1007" spans="2:84" ht="12.95" customHeight="1">
      <c r="B1007" s="145"/>
      <c r="C1007" s="145"/>
      <c r="D1007" s="145"/>
      <c r="E1007" s="146"/>
      <c r="F1007" s="146"/>
      <c r="G1007" s="145"/>
      <c r="H1007" s="145"/>
      <c r="I1007" s="145"/>
      <c r="J1007" s="145"/>
      <c r="K1007" s="145"/>
      <c r="L1007" s="145"/>
      <c r="M1007" s="145"/>
      <c r="N1007" s="145"/>
      <c r="O1007" s="145"/>
      <c r="P1007" s="145"/>
      <c r="Q1007" s="145"/>
      <c r="R1007" s="145"/>
      <c r="S1007" s="145"/>
      <c r="T1007" s="145"/>
      <c r="U1007" s="145"/>
      <c r="V1007" s="145"/>
      <c r="W1007" s="145"/>
      <c r="X1007" s="145"/>
      <c r="Y1007" s="145"/>
      <c r="Z1007" s="145"/>
      <c r="AA1007" s="145"/>
      <c r="AB1007" s="145"/>
      <c r="AC1007" s="145"/>
      <c r="AD1007" s="145"/>
      <c r="AE1007" s="145"/>
      <c r="AF1007" s="145"/>
      <c r="AG1007" s="145"/>
      <c r="AH1007" s="145"/>
      <c r="AI1007" s="145"/>
      <c r="AJ1007" s="145"/>
      <c r="AK1007" s="145"/>
      <c r="AL1007" s="145"/>
      <c r="AM1007" s="145"/>
      <c r="AN1007" s="145"/>
      <c r="AO1007" s="145"/>
      <c r="AP1007" s="145"/>
      <c r="AQ1007" s="145"/>
      <c r="AR1007" s="145"/>
      <c r="AS1007" s="145"/>
      <c r="AT1007" s="145"/>
      <c r="AU1007" s="145"/>
      <c r="AV1007" s="145"/>
      <c r="AW1007" s="145"/>
      <c r="AX1007" s="145"/>
      <c r="AY1007" s="145"/>
      <c r="AZ1007" s="145"/>
      <c r="BA1007" s="145"/>
      <c r="BB1007" s="145"/>
      <c r="BC1007" s="145"/>
      <c r="BD1007" s="145"/>
      <c r="BE1007" s="145"/>
      <c r="BF1007" s="145"/>
      <c r="BG1007" s="145"/>
      <c r="BH1007" s="145"/>
      <c r="BI1007" s="145"/>
      <c r="BJ1007" s="145"/>
      <c r="BK1007" s="145"/>
      <c r="BL1007" s="145"/>
      <c r="BM1007" s="145"/>
      <c r="BN1007" s="145"/>
      <c r="BO1007" s="145"/>
      <c r="BP1007" s="145"/>
      <c r="BQ1007" s="145"/>
      <c r="BR1007" s="145"/>
      <c r="BS1007" s="145"/>
      <c r="BT1007" s="145"/>
      <c r="BU1007" s="145"/>
      <c r="BV1007" s="145"/>
      <c r="BW1007" s="145"/>
      <c r="BX1007" s="145"/>
      <c r="BY1007" s="145"/>
      <c r="BZ1007" s="145"/>
      <c r="CA1007" s="145"/>
      <c r="CB1007" s="145"/>
      <c r="CC1007" s="145"/>
      <c r="CD1007" s="145"/>
      <c r="CE1007" s="145"/>
      <c r="CF1007" s="145"/>
    </row>
    <row r="1008" spans="2:84" ht="12.95" customHeight="1">
      <c r="B1008" s="145"/>
      <c r="C1008" s="145"/>
      <c r="D1008" s="145"/>
      <c r="E1008" s="146"/>
      <c r="F1008" s="146"/>
      <c r="G1008" s="145"/>
      <c r="H1008" s="145"/>
      <c r="I1008" s="145"/>
      <c r="J1008" s="145"/>
      <c r="K1008" s="145"/>
      <c r="L1008" s="145"/>
      <c r="M1008" s="145"/>
      <c r="N1008" s="145"/>
      <c r="O1008" s="145"/>
      <c r="P1008" s="145"/>
      <c r="Q1008" s="145"/>
      <c r="R1008" s="145"/>
      <c r="S1008" s="145"/>
      <c r="T1008" s="145"/>
      <c r="U1008" s="145"/>
      <c r="V1008" s="145"/>
      <c r="W1008" s="145"/>
      <c r="X1008" s="145"/>
      <c r="Y1008" s="145"/>
      <c r="Z1008" s="145"/>
      <c r="AA1008" s="145"/>
      <c r="AB1008" s="145"/>
      <c r="AC1008" s="145"/>
      <c r="AD1008" s="145"/>
      <c r="AE1008" s="145"/>
      <c r="AF1008" s="145"/>
      <c r="AG1008" s="145"/>
      <c r="AH1008" s="145"/>
      <c r="AI1008" s="145"/>
      <c r="AJ1008" s="145"/>
      <c r="AK1008" s="145"/>
      <c r="AL1008" s="145"/>
      <c r="AM1008" s="145"/>
      <c r="AN1008" s="145"/>
      <c r="AO1008" s="145"/>
      <c r="AP1008" s="145"/>
      <c r="AQ1008" s="145"/>
      <c r="AR1008" s="145"/>
      <c r="AS1008" s="145"/>
      <c r="AT1008" s="145"/>
      <c r="AU1008" s="145"/>
      <c r="AV1008" s="145"/>
      <c r="AW1008" s="145"/>
      <c r="AX1008" s="145"/>
      <c r="AY1008" s="145"/>
      <c r="AZ1008" s="145"/>
      <c r="BA1008" s="145"/>
      <c r="BB1008" s="145"/>
      <c r="BC1008" s="145"/>
      <c r="BD1008" s="145"/>
      <c r="BE1008" s="145"/>
      <c r="BF1008" s="145"/>
      <c r="BG1008" s="145"/>
      <c r="BH1008" s="145"/>
      <c r="BI1008" s="145"/>
      <c r="BJ1008" s="145"/>
      <c r="BK1008" s="145"/>
      <c r="BL1008" s="145"/>
      <c r="BM1008" s="145"/>
      <c r="BN1008" s="145"/>
      <c r="BO1008" s="145"/>
      <c r="BP1008" s="145"/>
      <c r="BQ1008" s="145"/>
      <c r="BR1008" s="145"/>
      <c r="BS1008" s="145"/>
      <c r="BT1008" s="145"/>
      <c r="BU1008" s="145"/>
      <c r="BV1008" s="145"/>
      <c r="BW1008" s="145"/>
      <c r="BX1008" s="145"/>
      <c r="BY1008" s="145"/>
      <c r="BZ1008" s="145"/>
      <c r="CA1008" s="145"/>
      <c r="CB1008" s="145"/>
      <c r="CC1008" s="145"/>
      <c r="CD1008" s="145"/>
      <c r="CE1008" s="145"/>
      <c r="CF1008" s="145"/>
    </row>
    <row r="1009" spans="2:84" ht="12.95" customHeight="1">
      <c r="B1009" s="145"/>
      <c r="C1009" s="145"/>
      <c r="D1009" s="145"/>
      <c r="E1009" s="146"/>
      <c r="F1009" s="146"/>
      <c r="G1009" s="145"/>
      <c r="H1009" s="145"/>
      <c r="I1009" s="145"/>
      <c r="J1009" s="145"/>
      <c r="K1009" s="145"/>
      <c r="L1009" s="145"/>
      <c r="M1009" s="145"/>
      <c r="N1009" s="145"/>
      <c r="O1009" s="145"/>
      <c r="P1009" s="145"/>
      <c r="Q1009" s="145"/>
      <c r="R1009" s="145"/>
      <c r="S1009" s="145"/>
      <c r="T1009" s="145"/>
      <c r="U1009" s="145"/>
      <c r="V1009" s="145"/>
      <c r="W1009" s="145"/>
      <c r="X1009" s="145"/>
      <c r="Y1009" s="145"/>
      <c r="Z1009" s="145"/>
      <c r="AA1009" s="145"/>
      <c r="AB1009" s="145"/>
      <c r="AC1009" s="145"/>
      <c r="AD1009" s="145"/>
      <c r="AE1009" s="145"/>
      <c r="AF1009" s="145"/>
      <c r="AG1009" s="145"/>
      <c r="AH1009" s="145"/>
      <c r="AI1009" s="145"/>
      <c r="AJ1009" s="145"/>
      <c r="AK1009" s="145"/>
      <c r="AL1009" s="145"/>
      <c r="AM1009" s="145"/>
      <c r="AN1009" s="145"/>
      <c r="AO1009" s="145"/>
      <c r="AP1009" s="145"/>
      <c r="AQ1009" s="145"/>
      <c r="AR1009" s="145"/>
      <c r="AS1009" s="145"/>
      <c r="AT1009" s="145"/>
      <c r="AU1009" s="145"/>
      <c r="AV1009" s="145"/>
      <c r="AW1009" s="145"/>
      <c r="AX1009" s="145"/>
      <c r="AY1009" s="145"/>
      <c r="AZ1009" s="145"/>
      <c r="BA1009" s="145"/>
      <c r="BB1009" s="145"/>
      <c r="BC1009" s="145"/>
      <c r="BD1009" s="145"/>
      <c r="BE1009" s="145"/>
      <c r="BF1009" s="145"/>
      <c r="BG1009" s="145"/>
      <c r="BH1009" s="145"/>
      <c r="BI1009" s="145"/>
      <c r="BJ1009" s="145"/>
      <c r="BK1009" s="145"/>
      <c r="BL1009" s="145"/>
      <c r="BM1009" s="145"/>
      <c r="BN1009" s="145"/>
      <c r="BO1009" s="145"/>
      <c r="BP1009" s="145"/>
      <c r="BQ1009" s="145"/>
      <c r="BR1009" s="145"/>
      <c r="BS1009" s="145"/>
      <c r="BT1009" s="145"/>
      <c r="BU1009" s="145"/>
      <c r="BV1009" s="145"/>
      <c r="BW1009" s="145"/>
      <c r="BX1009" s="145"/>
      <c r="BY1009" s="145"/>
      <c r="BZ1009" s="145"/>
      <c r="CA1009" s="145"/>
      <c r="CB1009" s="145"/>
      <c r="CC1009" s="145"/>
      <c r="CD1009" s="145"/>
      <c r="CE1009" s="145"/>
      <c r="CF1009" s="145"/>
    </row>
    <row r="1010" spans="2:84" ht="12.95" customHeight="1">
      <c r="B1010" s="145"/>
      <c r="C1010" s="145"/>
      <c r="D1010" s="145"/>
      <c r="E1010" s="146"/>
      <c r="F1010" s="146"/>
      <c r="G1010" s="145"/>
      <c r="H1010" s="145"/>
      <c r="I1010" s="145"/>
      <c r="J1010" s="145"/>
      <c r="K1010" s="145"/>
      <c r="L1010" s="145"/>
      <c r="M1010" s="145"/>
      <c r="N1010" s="145"/>
      <c r="O1010" s="145"/>
      <c r="P1010" s="145"/>
      <c r="Q1010" s="145"/>
      <c r="R1010" s="145"/>
      <c r="S1010" s="145"/>
      <c r="T1010" s="145"/>
      <c r="U1010" s="145"/>
      <c r="V1010" s="145"/>
      <c r="W1010" s="145"/>
      <c r="X1010" s="145"/>
      <c r="Y1010" s="145"/>
      <c r="Z1010" s="145"/>
      <c r="AA1010" s="145"/>
      <c r="AB1010" s="145"/>
      <c r="AC1010" s="145"/>
      <c r="AD1010" s="145"/>
      <c r="AE1010" s="145"/>
      <c r="AF1010" s="145"/>
      <c r="AG1010" s="145"/>
      <c r="AH1010" s="145"/>
      <c r="AI1010" s="145"/>
      <c r="AJ1010" s="145"/>
      <c r="AK1010" s="145"/>
      <c r="AL1010" s="145"/>
      <c r="AM1010" s="145"/>
      <c r="AN1010" s="145"/>
      <c r="AO1010" s="145"/>
      <c r="AP1010" s="145"/>
      <c r="AQ1010" s="145"/>
      <c r="AR1010" s="145"/>
      <c r="AS1010" s="145"/>
      <c r="AT1010" s="145"/>
      <c r="AU1010" s="145"/>
      <c r="AV1010" s="145"/>
      <c r="AW1010" s="145"/>
      <c r="AX1010" s="145"/>
      <c r="AY1010" s="145"/>
      <c r="AZ1010" s="145"/>
      <c r="BA1010" s="145"/>
      <c r="BB1010" s="145"/>
      <c r="BC1010" s="145"/>
      <c r="BD1010" s="145"/>
      <c r="BE1010" s="145"/>
      <c r="BF1010" s="145"/>
      <c r="BG1010" s="145"/>
      <c r="BH1010" s="145"/>
      <c r="BI1010" s="145"/>
      <c r="BJ1010" s="145"/>
      <c r="BK1010" s="145"/>
      <c r="BL1010" s="145"/>
      <c r="BM1010" s="145"/>
      <c r="BN1010" s="145"/>
      <c r="BO1010" s="145"/>
      <c r="BP1010" s="145"/>
      <c r="BQ1010" s="145"/>
      <c r="BR1010" s="145"/>
      <c r="BS1010" s="145"/>
      <c r="BT1010" s="145"/>
      <c r="BU1010" s="145"/>
      <c r="BV1010" s="145"/>
      <c r="BW1010" s="145"/>
      <c r="BX1010" s="145"/>
      <c r="BY1010" s="145"/>
      <c r="BZ1010" s="145"/>
      <c r="CA1010" s="145"/>
      <c r="CB1010" s="145"/>
      <c r="CC1010" s="145"/>
      <c r="CD1010" s="145"/>
      <c r="CE1010" s="145"/>
      <c r="CF1010" s="145"/>
    </row>
    <row r="1011" spans="2:84" ht="12.95" customHeight="1">
      <c r="B1011" s="145"/>
      <c r="C1011" s="145"/>
      <c r="D1011" s="145"/>
      <c r="E1011" s="146"/>
      <c r="F1011" s="146"/>
      <c r="G1011" s="145"/>
      <c r="H1011" s="145"/>
      <c r="I1011" s="145"/>
      <c r="J1011" s="145"/>
      <c r="K1011" s="145"/>
      <c r="L1011" s="145"/>
      <c r="M1011" s="145"/>
      <c r="N1011" s="145"/>
      <c r="O1011" s="145"/>
      <c r="P1011" s="145"/>
      <c r="Q1011" s="145"/>
      <c r="R1011" s="145"/>
      <c r="S1011" s="145"/>
      <c r="T1011" s="145"/>
      <c r="U1011" s="145"/>
      <c r="V1011" s="145"/>
      <c r="W1011" s="145"/>
      <c r="X1011" s="145"/>
      <c r="Y1011" s="145"/>
      <c r="Z1011" s="145"/>
      <c r="AA1011" s="145"/>
      <c r="AB1011" s="145"/>
      <c r="AC1011" s="145"/>
      <c r="AD1011" s="145"/>
      <c r="AE1011" s="145"/>
      <c r="AF1011" s="145"/>
      <c r="AG1011" s="145"/>
      <c r="AH1011" s="145"/>
      <c r="AI1011" s="145"/>
      <c r="AJ1011" s="145"/>
      <c r="AK1011" s="145"/>
      <c r="AL1011" s="145"/>
      <c r="AM1011" s="145"/>
      <c r="AN1011" s="145"/>
      <c r="AO1011" s="145"/>
      <c r="AP1011" s="145"/>
      <c r="AQ1011" s="145"/>
      <c r="AR1011" s="145"/>
      <c r="AS1011" s="145"/>
      <c r="AT1011" s="145"/>
      <c r="AU1011" s="145"/>
      <c r="AV1011" s="145"/>
      <c r="AW1011" s="145"/>
      <c r="AX1011" s="145"/>
      <c r="AY1011" s="145"/>
      <c r="AZ1011" s="145"/>
      <c r="BA1011" s="145"/>
      <c r="BB1011" s="145"/>
      <c r="BC1011" s="145"/>
      <c r="BD1011" s="145"/>
      <c r="BE1011" s="145"/>
      <c r="BF1011" s="145"/>
      <c r="BG1011" s="145"/>
      <c r="BH1011" s="145"/>
      <c r="BI1011" s="145"/>
      <c r="BJ1011" s="145"/>
      <c r="BK1011" s="145"/>
      <c r="BL1011" s="145"/>
      <c r="BM1011" s="145"/>
      <c r="BN1011" s="145"/>
      <c r="BO1011" s="145"/>
      <c r="BP1011" s="145"/>
      <c r="BQ1011" s="145"/>
      <c r="BR1011" s="145"/>
      <c r="BS1011" s="145"/>
      <c r="BT1011" s="145"/>
      <c r="BU1011" s="145"/>
      <c r="BV1011" s="145"/>
      <c r="BW1011" s="145"/>
      <c r="BX1011" s="145"/>
      <c r="BY1011" s="145"/>
      <c r="BZ1011" s="145"/>
      <c r="CA1011" s="145"/>
      <c r="CB1011" s="145"/>
      <c r="CC1011" s="145"/>
      <c r="CD1011" s="145"/>
      <c r="CE1011" s="145"/>
      <c r="CF1011" s="145"/>
    </row>
    <row r="1012" spans="2:84" ht="12.95" customHeight="1">
      <c r="B1012" s="145"/>
      <c r="C1012" s="145"/>
      <c r="D1012" s="145"/>
      <c r="E1012" s="146"/>
      <c r="F1012" s="146"/>
      <c r="G1012" s="145"/>
      <c r="H1012" s="145"/>
      <c r="I1012" s="145"/>
      <c r="J1012" s="145"/>
      <c r="K1012" s="145"/>
      <c r="L1012" s="145"/>
      <c r="M1012" s="145"/>
      <c r="N1012" s="145"/>
      <c r="O1012" s="145"/>
      <c r="P1012" s="145"/>
      <c r="Q1012" s="145"/>
      <c r="R1012" s="145"/>
      <c r="S1012" s="145"/>
      <c r="T1012" s="145"/>
      <c r="U1012" s="145"/>
      <c r="V1012" s="145"/>
      <c r="W1012" s="145"/>
      <c r="X1012" s="145"/>
      <c r="Y1012" s="145"/>
      <c r="Z1012" s="145"/>
      <c r="AA1012" s="145"/>
      <c r="AB1012" s="145"/>
      <c r="AC1012" s="145"/>
      <c r="AD1012" s="145"/>
      <c r="AE1012" s="145"/>
      <c r="AF1012" s="145"/>
      <c r="AG1012" s="145"/>
      <c r="AH1012" s="145"/>
      <c r="AI1012" s="145"/>
      <c r="AJ1012" s="145"/>
      <c r="AK1012" s="145"/>
      <c r="AL1012" s="145"/>
      <c r="AM1012" s="145"/>
      <c r="AN1012" s="145"/>
      <c r="AO1012" s="145"/>
      <c r="AP1012" s="145"/>
      <c r="AQ1012" s="145"/>
      <c r="AR1012" s="145"/>
      <c r="AS1012" s="145"/>
      <c r="AT1012" s="145"/>
      <c r="AU1012" s="145"/>
      <c r="AV1012" s="145"/>
      <c r="AW1012" s="145"/>
      <c r="AX1012" s="145"/>
      <c r="AY1012" s="145"/>
      <c r="AZ1012" s="145"/>
      <c r="BA1012" s="145"/>
      <c r="BB1012" s="145"/>
      <c r="BC1012" s="145"/>
      <c r="BD1012" s="145"/>
      <c r="BE1012" s="145"/>
      <c r="BF1012" s="145"/>
      <c r="BG1012" s="145"/>
      <c r="BH1012" s="145"/>
      <c r="BI1012" s="145"/>
      <c r="BJ1012" s="145"/>
      <c r="BK1012" s="145"/>
      <c r="BL1012" s="145"/>
      <c r="BM1012" s="145"/>
      <c r="BN1012" s="145"/>
      <c r="BO1012" s="145"/>
      <c r="BP1012" s="145"/>
      <c r="BQ1012" s="145"/>
      <c r="BR1012" s="145"/>
      <c r="BS1012" s="145"/>
      <c r="BT1012" s="145"/>
      <c r="BU1012" s="145"/>
      <c r="BV1012" s="145"/>
      <c r="BW1012" s="145"/>
      <c r="BX1012" s="145"/>
      <c r="BY1012" s="145"/>
      <c r="BZ1012" s="145"/>
      <c r="CA1012" s="145"/>
      <c r="CB1012" s="145"/>
      <c r="CC1012" s="145"/>
      <c r="CD1012" s="145"/>
      <c r="CE1012" s="145"/>
      <c r="CF1012" s="145"/>
    </row>
    <row r="1013" spans="2:84" ht="12.95" customHeight="1">
      <c r="B1013" s="145"/>
      <c r="C1013" s="145"/>
      <c r="D1013" s="145"/>
      <c r="E1013" s="146"/>
      <c r="F1013" s="146"/>
      <c r="G1013" s="145"/>
      <c r="H1013" s="145"/>
      <c r="I1013" s="145"/>
      <c r="J1013" s="145"/>
      <c r="K1013" s="145"/>
      <c r="L1013" s="145"/>
      <c r="M1013" s="145"/>
      <c r="N1013" s="145"/>
      <c r="O1013" s="145"/>
      <c r="P1013" s="145"/>
      <c r="Q1013" s="145"/>
      <c r="R1013" s="145"/>
      <c r="S1013" s="145"/>
      <c r="T1013" s="145"/>
      <c r="U1013" s="145"/>
      <c r="V1013" s="145"/>
      <c r="W1013" s="145"/>
      <c r="X1013" s="145"/>
      <c r="Y1013" s="145"/>
      <c r="Z1013" s="145"/>
      <c r="AA1013" s="145"/>
      <c r="AB1013" s="145"/>
      <c r="AC1013" s="145"/>
      <c r="AD1013" s="145"/>
      <c r="AE1013" s="145"/>
      <c r="AF1013" s="145"/>
      <c r="AG1013" s="145"/>
      <c r="AH1013" s="145"/>
      <c r="AI1013" s="145"/>
      <c r="AJ1013" s="145"/>
      <c r="AK1013" s="145"/>
      <c r="AL1013" s="145"/>
      <c r="AM1013" s="145"/>
      <c r="AN1013" s="145"/>
      <c r="AO1013" s="145"/>
      <c r="AP1013" s="145"/>
      <c r="AQ1013" s="145"/>
      <c r="AR1013" s="145"/>
      <c r="AS1013" s="145"/>
      <c r="AT1013" s="145"/>
      <c r="AU1013" s="145"/>
      <c r="AV1013" s="145"/>
      <c r="AW1013" s="145"/>
      <c r="AX1013" s="145"/>
      <c r="AY1013" s="145"/>
      <c r="AZ1013" s="145"/>
      <c r="BA1013" s="145"/>
      <c r="BB1013" s="145"/>
      <c r="BC1013" s="145"/>
      <c r="BD1013" s="145"/>
      <c r="BE1013" s="145"/>
      <c r="BF1013" s="145"/>
      <c r="BG1013" s="145"/>
      <c r="BH1013" s="145"/>
      <c r="BI1013" s="145"/>
      <c r="BJ1013" s="145"/>
      <c r="BK1013" s="145"/>
      <c r="BL1013" s="145"/>
      <c r="BM1013" s="145"/>
      <c r="BN1013" s="145"/>
      <c r="BO1013" s="145"/>
      <c r="BP1013" s="145"/>
      <c r="BQ1013" s="145"/>
      <c r="BR1013" s="145"/>
      <c r="BS1013" s="145"/>
      <c r="BT1013" s="145"/>
      <c r="BU1013" s="145"/>
      <c r="BV1013" s="145"/>
      <c r="BW1013" s="145"/>
      <c r="BX1013" s="145"/>
      <c r="BY1013" s="145"/>
      <c r="BZ1013" s="145"/>
      <c r="CA1013" s="145"/>
      <c r="CB1013" s="145"/>
      <c r="CC1013" s="145"/>
      <c r="CD1013" s="145"/>
      <c r="CE1013" s="145"/>
      <c r="CF1013" s="145"/>
    </row>
    <row r="1014" spans="2:84" ht="12.95" customHeight="1">
      <c r="B1014" s="145"/>
      <c r="C1014" s="145"/>
      <c r="D1014" s="145"/>
      <c r="E1014" s="146"/>
      <c r="F1014" s="146"/>
      <c r="G1014" s="145"/>
      <c r="H1014" s="145"/>
      <c r="I1014" s="145"/>
      <c r="J1014" s="145"/>
      <c r="K1014" s="145"/>
      <c r="L1014" s="145"/>
      <c r="M1014" s="145"/>
      <c r="N1014" s="145"/>
      <c r="O1014" s="145"/>
      <c r="P1014" s="145"/>
      <c r="Q1014" s="145"/>
      <c r="R1014" s="145"/>
      <c r="S1014" s="145"/>
      <c r="T1014" s="145"/>
      <c r="U1014" s="145"/>
      <c r="V1014" s="145"/>
      <c r="W1014" s="145"/>
      <c r="X1014" s="145"/>
      <c r="Y1014" s="145"/>
      <c r="Z1014" s="145"/>
      <c r="AA1014" s="145"/>
      <c r="AB1014" s="145"/>
      <c r="AC1014" s="145"/>
      <c r="AD1014" s="145"/>
      <c r="AE1014" s="145"/>
      <c r="AF1014" s="145"/>
      <c r="AG1014" s="145"/>
      <c r="AH1014" s="145"/>
      <c r="AI1014" s="145"/>
      <c r="AJ1014" s="145"/>
      <c r="AK1014" s="145"/>
      <c r="AL1014" s="145"/>
      <c r="AM1014" s="145"/>
      <c r="AN1014" s="145"/>
      <c r="AO1014" s="145"/>
      <c r="AP1014" s="145"/>
      <c r="AQ1014" s="145"/>
      <c r="AR1014" s="145"/>
      <c r="AS1014" s="145"/>
      <c r="AT1014" s="145"/>
      <c r="AU1014" s="145"/>
      <c r="AV1014" s="145"/>
      <c r="AW1014" s="145"/>
      <c r="AX1014" s="145"/>
      <c r="AY1014" s="145"/>
      <c r="AZ1014" s="145"/>
      <c r="BA1014" s="145"/>
      <c r="BB1014" s="145"/>
      <c r="BC1014" s="145"/>
      <c r="BD1014" s="145"/>
      <c r="BE1014" s="145"/>
      <c r="BF1014" s="145"/>
      <c r="BG1014" s="145"/>
      <c r="BH1014" s="145"/>
      <c r="BI1014" s="145"/>
      <c r="BJ1014" s="145"/>
      <c r="BK1014" s="145"/>
      <c r="BL1014" s="145"/>
      <c r="BM1014" s="145"/>
      <c r="BN1014" s="145"/>
      <c r="BO1014" s="145"/>
      <c r="BP1014" s="145"/>
      <c r="BQ1014" s="145"/>
      <c r="BR1014" s="145"/>
      <c r="BS1014" s="145"/>
      <c r="BT1014" s="145"/>
      <c r="BU1014" s="145"/>
      <c r="BV1014" s="145"/>
      <c r="BW1014" s="145"/>
      <c r="BX1014" s="145"/>
      <c r="BY1014" s="145"/>
      <c r="BZ1014" s="145"/>
      <c r="CA1014" s="145"/>
      <c r="CB1014" s="145"/>
      <c r="CC1014" s="145"/>
      <c r="CD1014" s="145"/>
      <c r="CE1014" s="145"/>
      <c r="CF1014" s="145"/>
    </row>
    <row r="1015" spans="2:84" ht="12.95" customHeight="1">
      <c r="B1015" s="145"/>
      <c r="C1015" s="145"/>
      <c r="D1015" s="145"/>
      <c r="E1015" s="146"/>
      <c r="F1015" s="146"/>
      <c r="G1015" s="145"/>
      <c r="H1015" s="145"/>
      <c r="I1015" s="145"/>
      <c r="J1015" s="145"/>
      <c r="K1015" s="145"/>
      <c r="L1015" s="145"/>
      <c r="M1015" s="145"/>
      <c r="N1015" s="145"/>
      <c r="O1015" s="145"/>
      <c r="P1015" s="145"/>
      <c r="Q1015" s="145"/>
      <c r="R1015" s="145"/>
      <c r="S1015" s="145"/>
      <c r="T1015" s="145"/>
      <c r="U1015" s="145"/>
      <c r="V1015" s="145"/>
      <c r="W1015" s="145"/>
      <c r="X1015" s="145"/>
      <c r="Y1015" s="145"/>
      <c r="Z1015" s="145"/>
      <c r="AA1015" s="145"/>
      <c r="AB1015" s="145"/>
      <c r="AC1015" s="145"/>
      <c r="AD1015" s="145"/>
      <c r="AE1015" s="145"/>
      <c r="AF1015" s="145"/>
      <c r="AG1015" s="145"/>
      <c r="AH1015" s="145"/>
      <c r="AI1015" s="145"/>
      <c r="AJ1015" s="145"/>
      <c r="AK1015" s="145"/>
      <c r="AL1015" s="145"/>
      <c r="AM1015" s="145"/>
      <c r="AN1015" s="145"/>
      <c r="AO1015" s="145"/>
      <c r="AP1015" s="145"/>
      <c r="AQ1015" s="145"/>
      <c r="AR1015" s="145"/>
      <c r="AS1015" s="145"/>
      <c r="AT1015" s="145"/>
      <c r="AU1015" s="145"/>
      <c r="AV1015" s="145"/>
      <c r="AW1015" s="145"/>
      <c r="AX1015" s="145"/>
      <c r="AY1015" s="145"/>
      <c r="AZ1015" s="145"/>
      <c r="BA1015" s="145"/>
      <c r="BB1015" s="145"/>
      <c r="BC1015" s="145"/>
      <c r="BD1015" s="145"/>
      <c r="BE1015" s="145"/>
      <c r="BF1015" s="145"/>
      <c r="BG1015" s="145"/>
      <c r="BH1015" s="145"/>
      <c r="BI1015" s="145"/>
      <c r="BJ1015" s="145"/>
      <c r="BK1015" s="145"/>
      <c r="BL1015" s="145"/>
      <c r="BM1015" s="145"/>
      <c r="BN1015" s="145"/>
      <c r="BO1015" s="145"/>
      <c r="BP1015" s="145"/>
      <c r="BQ1015" s="145"/>
      <c r="BR1015" s="145"/>
      <c r="BS1015" s="145"/>
      <c r="BT1015" s="145"/>
      <c r="BU1015" s="145"/>
      <c r="BV1015" s="145"/>
      <c r="BW1015" s="145"/>
      <c r="BX1015" s="145"/>
      <c r="BY1015" s="145"/>
      <c r="BZ1015" s="145"/>
      <c r="CA1015" s="145"/>
      <c r="CB1015" s="145"/>
      <c r="CC1015" s="145"/>
      <c r="CD1015" s="145"/>
      <c r="CE1015" s="145"/>
      <c r="CF1015" s="145"/>
    </row>
    <row r="1016" spans="2:84" ht="12.95" customHeight="1">
      <c r="B1016" s="145"/>
      <c r="C1016" s="145"/>
      <c r="D1016" s="145"/>
      <c r="E1016" s="146"/>
      <c r="F1016" s="146"/>
      <c r="G1016" s="145"/>
      <c r="H1016" s="145"/>
      <c r="I1016" s="145"/>
      <c r="J1016" s="145"/>
      <c r="K1016" s="145"/>
      <c r="L1016" s="145"/>
      <c r="M1016" s="145"/>
      <c r="N1016" s="145"/>
      <c r="O1016" s="145"/>
      <c r="P1016" s="145"/>
      <c r="Q1016" s="145"/>
      <c r="R1016" s="145"/>
      <c r="S1016" s="145"/>
      <c r="T1016" s="145"/>
      <c r="U1016" s="145"/>
      <c r="V1016" s="145"/>
      <c r="W1016" s="145"/>
      <c r="X1016" s="145"/>
      <c r="Y1016" s="145"/>
      <c r="Z1016" s="145"/>
      <c r="AA1016" s="145"/>
      <c r="AB1016" s="145"/>
      <c r="AC1016" s="145"/>
      <c r="AD1016" s="145"/>
      <c r="AE1016" s="145"/>
      <c r="AF1016" s="145"/>
      <c r="AG1016" s="145"/>
      <c r="AH1016" s="145"/>
      <c r="AI1016" s="145"/>
      <c r="AJ1016" s="145"/>
      <c r="AK1016" s="145"/>
      <c r="AL1016" s="145"/>
      <c r="AM1016" s="145"/>
      <c r="AN1016" s="145"/>
      <c r="AO1016" s="145"/>
      <c r="AP1016" s="145"/>
      <c r="AQ1016" s="145"/>
      <c r="AR1016" s="145"/>
      <c r="AS1016" s="145"/>
      <c r="AT1016" s="145"/>
      <c r="AU1016" s="145"/>
      <c r="AV1016" s="145"/>
      <c r="AW1016" s="145"/>
      <c r="AX1016" s="145"/>
      <c r="AY1016" s="145"/>
      <c r="AZ1016" s="145"/>
      <c r="BA1016" s="145"/>
      <c r="BB1016" s="145"/>
      <c r="BC1016" s="145"/>
      <c r="BD1016" s="145"/>
      <c r="BE1016" s="145"/>
      <c r="BF1016" s="145"/>
      <c r="BG1016" s="145"/>
      <c r="BH1016" s="145"/>
      <c r="BI1016" s="145"/>
      <c r="BJ1016" s="145"/>
      <c r="BK1016" s="145"/>
      <c r="BL1016" s="145"/>
      <c r="BM1016" s="145"/>
      <c r="BN1016" s="145"/>
      <c r="BO1016" s="145"/>
      <c r="BP1016" s="145"/>
      <c r="BQ1016" s="145"/>
      <c r="BR1016" s="145"/>
      <c r="BS1016" s="145"/>
      <c r="BT1016" s="145"/>
      <c r="BU1016" s="145"/>
      <c r="BV1016" s="145"/>
      <c r="BW1016" s="145"/>
      <c r="BX1016" s="145"/>
      <c r="BY1016" s="145"/>
      <c r="BZ1016" s="145"/>
      <c r="CA1016" s="145"/>
      <c r="CB1016" s="145"/>
      <c r="CC1016" s="145"/>
      <c r="CD1016" s="145"/>
      <c r="CE1016" s="145"/>
      <c r="CF1016" s="145"/>
    </row>
    <row r="1017" spans="2:84" ht="12.95" customHeight="1">
      <c r="B1017" s="145"/>
      <c r="C1017" s="145"/>
      <c r="D1017" s="145"/>
      <c r="E1017" s="146"/>
      <c r="F1017" s="146"/>
      <c r="G1017" s="145"/>
      <c r="H1017" s="145"/>
      <c r="I1017" s="145"/>
      <c r="J1017" s="145"/>
      <c r="K1017" s="145"/>
      <c r="L1017" s="145"/>
      <c r="M1017" s="145"/>
      <c r="N1017" s="145"/>
      <c r="O1017" s="145"/>
      <c r="P1017" s="145"/>
      <c r="Q1017" s="145"/>
      <c r="R1017" s="145"/>
      <c r="S1017" s="145"/>
      <c r="T1017" s="145"/>
      <c r="U1017" s="145"/>
      <c r="V1017" s="145"/>
      <c r="W1017" s="145"/>
      <c r="X1017" s="145"/>
      <c r="Y1017" s="145"/>
      <c r="Z1017" s="145"/>
      <c r="AA1017" s="145"/>
      <c r="AB1017" s="145"/>
      <c r="AC1017" s="145"/>
      <c r="AD1017" s="145"/>
      <c r="AE1017" s="145"/>
      <c r="AF1017" s="145"/>
      <c r="AG1017" s="145"/>
      <c r="AH1017" s="145"/>
      <c r="AI1017" s="145"/>
      <c r="AJ1017" s="145"/>
      <c r="AK1017" s="145"/>
      <c r="AL1017" s="145"/>
      <c r="AM1017" s="145"/>
      <c r="AN1017" s="145"/>
      <c r="AO1017" s="145"/>
      <c r="AP1017" s="145"/>
      <c r="AQ1017" s="145"/>
      <c r="AR1017" s="145"/>
      <c r="AS1017" s="145"/>
      <c r="AT1017" s="145"/>
      <c r="AU1017" s="145"/>
      <c r="AV1017" s="145"/>
      <c r="AW1017" s="145"/>
      <c r="AX1017" s="145"/>
      <c r="AY1017" s="145"/>
      <c r="AZ1017" s="145"/>
      <c r="BA1017" s="145"/>
      <c r="BB1017" s="145"/>
      <c r="BC1017" s="145"/>
      <c r="BD1017" s="145"/>
      <c r="BE1017" s="145"/>
      <c r="BF1017" s="145"/>
      <c r="BG1017" s="145"/>
      <c r="BH1017" s="145"/>
      <c r="BI1017" s="145"/>
      <c r="BJ1017" s="145"/>
      <c r="BK1017" s="145"/>
      <c r="BL1017" s="145"/>
      <c r="BM1017" s="145"/>
      <c r="BN1017" s="145"/>
      <c r="BO1017" s="145"/>
      <c r="BP1017" s="145"/>
      <c r="BQ1017" s="145"/>
      <c r="BR1017" s="145"/>
      <c r="BS1017" s="145"/>
      <c r="BT1017" s="145"/>
      <c r="BU1017" s="145"/>
      <c r="BV1017" s="145"/>
      <c r="BW1017" s="145"/>
      <c r="BX1017" s="145"/>
      <c r="BY1017" s="145"/>
      <c r="BZ1017" s="145"/>
      <c r="CA1017" s="145"/>
      <c r="CB1017" s="145"/>
      <c r="CC1017" s="145"/>
      <c r="CD1017" s="145"/>
      <c r="CE1017" s="145"/>
      <c r="CF1017" s="145"/>
    </row>
    <row r="1018" spans="2:84" ht="12.95" customHeight="1">
      <c r="B1018" s="145"/>
      <c r="C1018" s="145"/>
      <c r="D1018" s="145"/>
      <c r="E1018" s="146"/>
      <c r="F1018" s="146"/>
      <c r="G1018" s="145"/>
      <c r="H1018" s="145"/>
      <c r="I1018" s="145"/>
      <c r="J1018" s="145"/>
      <c r="K1018" s="145"/>
      <c r="L1018" s="145"/>
      <c r="M1018" s="145"/>
      <c r="N1018" s="145"/>
      <c r="O1018" s="145"/>
      <c r="P1018" s="145"/>
      <c r="Q1018" s="145"/>
      <c r="R1018" s="145"/>
      <c r="S1018" s="145"/>
      <c r="T1018" s="145"/>
      <c r="U1018" s="145"/>
      <c r="V1018" s="145"/>
      <c r="W1018" s="145"/>
      <c r="X1018" s="145"/>
      <c r="Y1018" s="145"/>
      <c r="Z1018" s="145"/>
      <c r="AA1018" s="145"/>
      <c r="AB1018" s="145"/>
      <c r="AC1018" s="145"/>
      <c r="AD1018" s="145"/>
      <c r="AE1018" s="145"/>
      <c r="AF1018" s="145"/>
      <c r="AG1018" s="145"/>
      <c r="AH1018" s="145"/>
      <c r="AI1018" s="145"/>
      <c r="AJ1018" s="145"/>
      <c r="AK1018" s="145"/>
      <c r="AL1018" s="145"/>
      <c r="AM1018" s="145"/>
      <c r="AN1018" s="145"/>
      <c r="AO1018" s="145"/>
      <c r="AP1018" s="145"/>
      <c r="AQ1018" s="145"/>
      <c r="AR1018" s="145"/>
      <c r="AS1018" s="145"/>
      <c r="AT1018" s="145"/>
      <c r="AU1018" s="145"/>
      <c r="AV1018" s="145"/>
      <c r="AW1018" s="145"/>
      <c r="AX1018" s="145"/>
      <c r="AY1018" s="145"/>
      <c r="AZ1018" s="145"/>
      <c r="BA1018" s="145"/>
      <c r="BB1018" s="145"/>
      <c r="BC1018" s="145"/>
      <c r="BD1018" s="145"/>
      <c r="BE1018" s="145"/>
      <c r="BF1018" s="145"/>
      <c r="BG1018" s="145"/>
      <c r="BH1018" s="145"/>
      <c r="BI1018" s="145"/>
      <c r="BJ1018" s="145"/>
      <c r="BK1018" s="145"/>
      <c r="BL1018" s="145"/>
      <c r="BM1018" s="145"/>
      <c r="BN1018" s="145"/>
      <c r="BO1018" s="145"/>
      <c r="BP1018" s="145"/>
      <c r="BQ1018" s="145"/>
      <c r="BR1018" s="145"/>
      <c r="BS1018" s="145"/>
      <c r="BT1018" s="145"/>
      <c r="BU1018" s="145"/>
      <c r="BV1018" s="145"/>
      <c r="BW1018" s="145"/>
      <c r="BX1018" s="145"/>
      <c r="BY1018" s="145"/>
      <c r="BZ1018" s="145"/>
      <c r="CA1018" s="145"/>
      <c r="CB1018" s="145"/>
      <c r="CC1018" s="145"/>
      <c r="CD1018" s="145"/>
      <c r="CE1018" s="145"/>
      <c r="CF1018" s="145"/>
    </row>
    <row r="1019" spans="2:84" ht="12.95" customHeight="1">
      <c r="B1019" s="145"/>
      <c r="C1019" s="145"/>
      <c r="D1019" s="145"/>
      <c r="E1019" s="146"/>
      <c r="F1019" s="146"/>
      <c r="G1019" s="145"/>
      <c r="H1019" s="145"/>
      <c r="I1019" s="145"/>
      <c r="J1019" s="145"/>
      <c r="K1019" s="145"/>
      <c r="L1019" s="145"/>
      <c r="M1019" s="145"/>
      <c r="N1019" s="145"/>
      <c r="O1019" s="145"/>
      <c r="P1019" s="145"/>
      <c r="Q1019" s="145"/>
      <c r="R1019" s="145"/>
      <c r="S1019" s="145"/>
      <c r="T1019" s="145"/>
      <c r="U1019" s="145"/>
      <c r="V1019" s="145"/>
      <c r="W1019" s="145"/>
      <c r="X1019" s="145"/>
      <c r="Y1019" s="145"/>
      <c r="Z1019" s="145"/>
      <c r="AA1019" s="145"/>
      <c r="AB1019" s="145"/>
      <c r="AC1019" s="145"/>
      <c r="AD1019" s="145"/>
      <c r="AE1019" s="145"/>
      <c r="AF1019" s="145"/>
      <c r="AG1019" s="145"/>
      <c r="AH1019" s="145"/>
      <c r="AI1019" s="145"/>
      <c r="AJ1019" s="145"/>
      <c r="AK1019" s="145"/>
      <c r="AL1019" s="145"/>
      <c r="AM1019" s="145"/>
      <c r="AN1019" s="145"/>
      <c r="AO1019" s="145"/>
      <c r="AP1019" s="145"/>
      <c r="AQ1019" s="145"/>
      <c r="AR1019" s="145"/>
      <c r="AS1019" s="145"/>
      <c r="AT1019" s="145"/>
      <c r="AU1019" s="145"/>
      <c r="AV1019" s="145"/>
      <c r="AW1019" s="145"/>
      <c r="AX1019" s="145"/>
      <c r="AY1019" s="145"/>
      <c r="AZ1019" s="145"/>
      <c r="BA1019" s="145"/>
      <c r="BB1019" s="145"/>
      <c r="BC1019" s="145"/>
      <c r="BD1019" s="145"/>
      <c r="BE1019" s="145"/>
      <c r="BF1019" s="145"/>
      <c r="BG1019" s="145"/>
      <c r="BH1019" s="145"/>
      <c r="BI1019" s="145"/>
      <c r="BJ1019" s="145"/>
      <c r="BK1019" s="145"/>
      <c r="BL1019" s="145"/>
      <c r="BM1019" s="145"/>
      <c r="BN1019" s="145"/>
      <c r="BO1019" s="145"/>
      <c r="BP1019" s="145"/>
      <c r="BQ1019" s="145"/>
      <c r="BR1019" s="145"/>
      <c r="BS1019" s="145"/>
      <c r="BT1019" s="145"/>
      <c r="BU1019" s="145"/>
      <c r="BV1019" s="145"/>
      <c r="BW1019" s="145"/>
      <c r="BX1019" s="145"/>
      <c r="BY1019" s="145"/>
      <c r="BZ1019" s="145"/>
      <c r="CA1019" s="145"/>
      <c r="CB1019" s="145"/>
      <c r="CC1019" s="145"/>
      <c r="CD1019" s="145"/>
      <c r="CE1019" s="145"/>
      <c r="CF1019" s="145"/>
    </row>
    <row r="1020" spans="2:84" ht="12.95" customHeight="1">
      <c r="B1020" s="145"/>
      <c r="C1020" s="145"/>
      <c r="D1020" s="145"/>
      <c r="E1020" s="146"/>
      <c r="F1020" s="146"/>
      <c r="G1020" s="145"/>
      <c r="H1020" s="145"/>
      <c r="I1020" s="145"/>
      <c r="J1020" s="145"/>
      <c r="K1020" s="145"/>
      <c r="L1020" s="145"/>
      <c r="M1020" s="145"/>
      <c r="N1020" s="145"/>
      <c r="O1020" s="145"/>
      <c r="P1020" s="145"/>
      <c r="Q1020" s="145"/>
      <c r="R1020" s="145"/>
      <c r="S1020" s="145"/>
      <c r="T1020" s="145"/>
      <c r="U1020" s="145"/>
      <c r="V1020" s="145"/>
      <c r="W1020" s="145"/>
      <c r="X1020" s="145"/>
      <c r="Y1020" s="145"/>
      <c r="Z1020" s="145"/>
      <c r="AA1020" s="145"/>
      <c r="AB1020" s="145"/>
      <c r="AC1020" s="145"/>
      <c r="AD1020" s="145"/>
      <c r="AE1020" s="145"/>
      <c r="AF1020" s="145"/>
      <c r="AG1020" s="145"/>
      <c r="AH1020" s="145"/>
      <c r="AI1020" s="145"/>
      <c r="AJ1020" s="145"/>
      <c r="AK1020" s="145"/>
      <c r="AL1020" s="145"/>
      <c r="AM1020" s="145"/>
      <c r="AN1020" s="145"/>
      <c r="AO1020" s="145"/>
      <c r="AP1020" s="145"/>
      <c r="AQ1020" s="145"/>
      <c r="AR1020" s="145"/>
      <c r="AS1020" s="145"/>
      <c r="AT1020" s="145"/>
      <c r="AU1020" s="145"/>
      <c r="AV1020" s="145"/>
      <c r="AW1020" s="145"/>
      <c r="AX1020" s="145"/>
      <c r="AY1020" s="145"/>
      <c r="AZ1020" s="145"/>
      <c r="BA1020" s="145"/>
      <c r="BB1020" s="145"/>
      <c r="BC1020" s="145"/>
      <c r="BD1020" s="145"/>
      <c r="BE1020" s="145"/>
      <c r="BF1020" s="145"/>
      <c r="BG1020" s="145"/>
      <c r="BH1020" s="145"/>
      <c r="BI1020" s="145"/>
      <c r="BJ1020" s="145"/>
      <c r="BK1020" s="145"/>
      <c r="BL1020" s="145"/>
      <c r="BM1020" s="145"/>
      <c r="BN1020" s="145"/>
      <c r="BO1020" s="145"/>
      <c r="BP1020" s="145"/>
      <c r="BQ1020" s="145"/>
      <c r="BR1020" s="145"/>
      <c r="BS1020" s="145"/>
      <c r="BT1020" s="145"/>
      <c r="BU1020" s="145"/>
      <c r="BV1020" s="145"/>
      <c r="BW1020" s="145"/>
      <c r="BX1020" s="145"/>
      <c r="BY1020" s="145"/>
      <c r="BZ1020" s="145"/>
      <c r="CA1020" s="145"/>
      <c r="CB1020" s="145"/>
      <c r="CC1020" s="145"/>
      <c r="CD1020" s="145"/>
      <c r="CE1020" s="145"/>
      <c r="CF1020" s="145"/>
    </row>
    <row r="1021" spans="2:84" ht="12.95" customHeight="1">
      <c r="B1021" s="145"/>
      <c r="C1021" s="145"/>
      <c r="D1021" s="145"/>
      <c r="E1021" s="146"/>
      <c r="F1021" s="146"/>
      <c r="G1021" s="145"/>
      <c r="H1021" s="145"/>
      <c r="I1021" s="145"/>
      <c r="J1021" s="145"/>
      <c r="K1021" s="145"/>
      <c r="L1021" s="145"/>
      <c r="M1021" s="145"/>
      <c r="N1021" s="145"/>
      <c r="O1021" s="145"/>
      <c r="P1021" s="145"/>
      <c r="Q1021" s="145"/>
      <c r="R1021" s="145"/>
      <c r="S1021" s="145"/>
      <c r="T1021" s="145"/>
      <c r="U1021" s="145"/>
      <c r="V1021" s="145"/>
      <c r="W1021" s="145"/>
      <c r="X1021" s="145"/>
      <c r="Y1021" s="145"/>
      <c r="Z1021" s="145"/>
      <c r="AA1021" s="145"/>
      <c r="AB1021" s="145"/>
      <c r="AC1021" s="145"/>
      <c r="AD1021" s="145"/>
      <c r="AE1021" s="145"/>
      <c r="AF1021" s="145"/>
      <c r="AG1021" s="145"/>
      <c r="AH1021" s="145"/>
      <c r="AI1021" s="145"/>
      <c r="AJ1021" s="145"/>
      <c r="AK1021" s="145"/>
      <c r="AL1021" s="145"/>
      <c r="AM1021" s="145"/>
      <c r="AN1021" s="145"/>
      <c r="AO1021" s="145"/>
      <c r="AP1021" s="145"/>
      <c r="AQ1021" s="145"/>
      <c r="AR1021" s="145"/>
      <c r="AS1021" s="145"/>
      <c r="AT1021" s="145"/>
      <c r="AU1021" s="145"/>
      <c r="AV1021" s="145"/>
      <c r="AW1021" s="145"/>
      <c r="AX1021" s="145"/>
      <c r="AY1021" s="145"/>
      <c r="AZ1021" s="145"/>
      <c r="BA1021" s="145"/>
      <c r="BB1021" s="145"/>
      <c r="BC1021" s="145"/>
      <c r="BD1021" s="145"/>
      <c r="BE1021" s="145"/>
      <c r="BF1021" s="145"/>
      <c r="BG1021" s="145"/>
      <c r="BH1021" s="145"/>
      <c r="BI1021" s="145"/>
      <c r="BJ1021" s="145"/>
      <c r="BK1021" s="145"/>
      <c r="BL1021" s="145"/>
      <c r="BM1021" s="145"/>
      <c r="BN1021" s="145"/>
      <c r="BO1021" s="145"/>
      <c r="BP1021" s="145"/>
      <c r="BQ1021" s="145"/>
      <c r="BR1021" s="145"/>
      <c r="BS1021" s="145"/>
      <c r="BT1021" s="145"/>
      <c r="BU1021" s="145"/>
      <c r="BV1021" s="145"/>
      <c r="BW1021" s="145"/>
      <c r="BX1021" s="145"/>
      <c r="BY1021" s="145"/>
      <c r="BZ1021" s="145"/>
      <c r="CA1021" s="145"/>
      <c r="CB1021" s="145"/>
      <c r="CC1021" s="145"/>
      <c r="CD1021" s="145"/>
      <c r="CE1021" s="145"/>
      <c r="CF1021" s="145"/>
    </row>
    <row r="1022" spans="2:84" ht="12.95" customHeight="1">
      <c r="B1022" s="145"/>
      <c r="C1022" s="145"/>
      <c r="D1022" s="145"/>
      <c r="E1022" s="146"/>
      <c r="F1022" s="146"/>
      <c r="G1022" s="145"/>
      <c r="H1022" s="145"/>
      <c r="I1022" s="145"/>
      <c r="J1022" s="145"/>
      <c r="K1022" s="145"/>
      <c r="L1022" s="145"/>
      <c r="M1022" s="145"/>
      <c r="N1022" s="145"/>
      <c r="O1022" s="145"/>
      <c r="P1022" s="145"/>
      <c r="Q1022" s="145"/>
      <c r="R1022" s="145"/>
      <c r="S1022" s="145"/>
      <c r="T1022" s="145"/>
      <c r="U1022" s="145"/>
      <c r="V1022" s="145"/>
      <c r="W1022" s="145"/>
      <c r="X1022" s="145"/>
      <c r="Y1022" s="145"/>
      <c r="Z1022" s="145"/>
      <c r="AA1022" s="145"/>
      <c r="AB1022" s="145"/>
      <c r="AC1022" s="145"/>
      <c r="AD1022" s="145"/>
      <c r="AE1022" s="145"/>
      <c r="AF1022" s="145"/>
      <c r="AG1022" s="145"/>
      <c r="AH1022" s="145"/>
      <c r="AI1022" s="145"/>
      <c r="AJ1022" s="145"/>
      <c r="AK1022" s="145"/>
      <c r="AL1022" s="145"/>
      <c r="AM1022" s="145"/>
      <c r="AN1022" s="145"/>
      <c r="AO1022" s="145"/>
      <c r="AP1022" s="145"/>
      <c r="AQ1022" s="145"/>
      <c r="AR1022" s="145"/>
      <c r="AS1022" s="145"/>
      <c r="AT1022" s="145"/>
      <c r="AU1022" s="145"/>
      <c r="AV1022" s="145"/>
      <c r="AW1022" s="145"/>
      <c r="AX1022" s="145"/>
      <c r="AY1022" s="145"/>
      <c r="AZ1022" s="145"/>
      <c r="BA1022" s="145"/>
      <c r="BB1022" s="145"/>
      <c r="BC1022" s="145"/>
      <c r="BD1022" s="145"/>
      <c r="BE1022" s="145"/>
      <c r="BF1022" s="145"/>
      <c r="BG1022" s="145"/>
      <c r="BH1022" s="145"/>
      <c r="BI1022" s="145"/>
      <c r="BJ1022" s="145"/>
      <c r="BK1022" s="145"/>
      <c r="BL1022" s="145"/>
      <c r="BM1022" s="145"/>
      <c r="BN1022" s="145"/>
      <c r="BO1022" s="145"/>
      <c r="BP1022" s="145"/>
      <c r="BQ1022" s="145"/>
      <c r="BR1022" s="145"/>
      <c r="BS1022" s="145"/>
      <c r="BT1022" s="145"/>
      <c r="BU1022" s="145"/>
      <c r="BV1022" s="145"/>
      <c r="BW1022" s="145"/>
      <c r="BX1022" s="145"/>
      <c r="BY1022" s="145"/>
      <c r="BZ1022" s="145"/>
      <c r="CA1022" s="145"/>
      <c r="CB1022" s="145"/>
      <c r="CC1022" s="145"/>
      <c r="CD1022" s="145"/>
      <c r="CE1022" s="145"/>
      <c r="CF1022" s="145"/>
    </row>
    <row r="1023" spans="2:84" ht="12.95" customHeight="1">
      <c r="B1023" s="145"/>
      <c r="C1023" s="145"/>
      <c r="D1023" s="145"/>
      <c r="E1023" s="146"/>
      <c r="F1023" s="146"/>
      <c r="G1023" s="145"/>
      <c r="H1023" s="145"/>
      <c r="I1023" s="145"/>
      <c r="J1023" s="145"/>
      <c r="K1023" s="145"/>
      <c r="L1023" s="145"/>
      <c r="M1023" s="145"/>
      <c r="N1023" s="145"/>
      <c r="O1023" s="145"/>
      <c r="P1023" s="145"/>
      <c r="Q1023" s="145"/>
      <c r="R1023" s="145"/>
      <c r="S1023" s="145"/>
      <c r="T1023" s="145"/>
      <c r="U1023" s="145"/>
      <c r="V1023" s="145"/>
      <c r="W1023" s="145"/>
      <c r="X1023" s="145"/>
      <c r="Y1023" s="145"/>
      <c r="Z1023" s="145"/>
      <c r="AA1023" s="145"/>
      <c r="AB1023" s="145"/>
      <c r="AC1023" s="145"/>
      <c r="AD1023" s="145"/>
      <c r="AE1023" s="145"/>
      <c r="AF1023" s="145"/>
      <c r="AG1023" s="145"/>
      <c r="AH1023" s="145"/>
      <c r="AI1023" s="145"/>
      <c r="AJ1023" s="145"/>
      <c r="AK1023" s="145"/>
      <c r="AL1023" s="145"/>
      <c r="AM1023" s="145"/>
      <c r="AN1023" s="145"/>
      <c r="AO1023" s="145"/>
      <c r="AP1023" s="145"/>
      <c r="AQ1023" s="145"/>
      <c r="AR1023" s="145"/>
      <c r="AS1023" s="145"/>
      <c r="AT1023" s="145"/>
      <c r="AU1023" s="145"/>
      <c r="AV1023" s="145"/>
      <c r="AW1023" s="145"/>
      <c r="AX1023" s="145"/>
      <c r="AY1023" s="145"/>
      <c r="AZ1023" s="145"/>
      <c r="BA1023" s="145"/>
      <c r="BB1023" s="145"/>
      <c r="BC1023" s="145"/>
      <c r="BD1023" s="145"/>
      <c r="BE1023" s="145"/>
      <c r="BF1023" s="145"/>
      <c r="BG1023" s="145"/>
      <c r="BH1023" s="145"/>
      <c r="BI1023" s="145"/>
      <c r="BJ1023" s="145"/>
      <c r="BK1023" s="145"/>
      <c r="BL1023" s="145"/>
      <c r="BM1023" s="145"/>
      <c r="BN1023" s="145"/>
      <c r="BO1023" s="145"/>
      <c r="BP1023" s="145"/>
      <c r="BQ1023" s="145"/>
      <c r="BR1023" s="145"/>
      <c r="BS1023" s="145"/>
      <c r="BT1023" s="145"/>
      <c r="BU1023" s="145"/>
      <c r="BV1023" s="145"/>
      <c r="BW1023" s="145"/>
      <c r="BX1023" s="145"/>
      <c r="BY1023" s="145"/>
      <c r="BZ1023" s="145"/>
      <c r="CA1023" s="145"/>
      <c r="CB1023" s="145"/>
      <c r="CC1023" s="145"/>
      <c r="CD1023" s="145"/>
      <c r="CE1023" s="145"/>
      <c r="CF1023" s="145"/>
    </row>
    <row r="1024" spans="2:84" ht="12.95" customHeight="1">
      <c r="B1024" s="145"/>
      <c r="C1024" s="145"/>
      <c r="D1024" s="145"/>
      <c r="E1024" s="146"/>
      <c r="F1024" s="146"/>
      <c r="G1024" s="145"/>
      <c r="H1024" s="145"/>
      <c r="I1024" s="145"/>
      <c r="J1024" s="145"/>
      <c r="K1024" s="145"/>
      <c r="L1024" s="145"/>
      <c r="M1024" s="145"/>
      <c r="N1024" s="145"/>
      <c r="O1024" s="145"/>
      <c r="P1024" s="145"/>
      <c r="Q1024" s="145"/>
      <c r="R1024" s="145"/>
      <c r="S1024" s="145"/>
      <c r="T1024" s="145"/>
      <c r="U1024" s="145"/>
      <c r="V1024" s="145"/>
      <c r="W1024" s="145"/>
      <c r="X1024" s="145"/>
      <c r="Y1024" s="145"/>
      <c r="Z1024" s="145"/>
      <c r="AA1024" s="145"/>
      <c r="AB1024" s="145"/>
      <c r="AC1024" s="145"/>
      <c r="AD1024" s="145"/>
      <c r="AE1024" s="145"/>
      <c r="AF1024" s="145"/>
      <c r="AG1024" s="145"/>
      <c r="AH1024" s="145"/>
      <c r="AI1024" s="145"/>
      <c r="AJ1024" s="145"/>
      <c r="AK1024" s="145"/>
      <c r="AL1024" s="145"/>
      <c r="AM1024" s="145"/>
      <c r="AN1024" s="145"/>
      <c r="AO1024" s="145"/>
      <c r="AP1024" s="145"/>
      <c r="AQ1024" s="145"/>
      <c r="AR1024" s="145"/>
      <c r="AS1024" s="145"/>
      <c r="AT1024" s="145"/>
      <c r="AU1024" s="145"/>
      <c r="AV1024" s="145"/>
      <c r="AW1024" s="145"/>
      <c r="AX1024" s="145"/>
      <c r="AY1024" s="145"/>
      <c r="AZ1024" s="145"/>
      <c r="BA1024" s="145"/>
      <c r="BB1024" s="145"/>
      <c r="BC1024" s="145"/>
      <c r="BD1024" s="145"/>
      <c r="BE1024" s="145"/>
      <c r="BF1024" s="145"/>
      <c r="BG1024" s="145"/>
      <c r="BH1024" s="145"/>
      <c r="BI1024" s="145"/>
      <c r="BJ1024" s="145"/>
      <c r="BK1024" s="145"/>
      <c r="BL1024" s="145"/>
      <c r="BM1024" s="145"/>
      <c r="BN1024" s="145"/>
      <c r="BO1024" s="145"/>
      <c r="BP1024" s="145"/>
      <c r="BQ1024" s="145"/>
      <c r="BR1024" s="145"/>
      <c r="BS1024" s="145"/>
      <c r="BT1024" s="145"/>
      <c r="BU1024" s="145"/>
      <c r="BV1024" s="145"/>
      <c r="BW1024" s="145"/>
      <c r="BX1024" s="145"/>
      <c r="BY1024" s="145"/>
      <c r="BZ1024" s="145"/>
      <c r="CA1024" s="145"/>
      <c r="CB1024" s="145"/>
      <c r="CC1024" s="145"/>
      <c r="CD1024" s="145"/>
      <c r="CE1024" s="145"/>
      <c r="CF1024" s="145"/>
    </row>
    <row r="1025" spans="2:84" ht="12.95" customHeight="1">
      <c r="B1025" s="145"/>
      <c r="C1025" s="145"/>
      <c r="D1025" s="145"/>
      <c r="E1025" s="146"/>
      <c r="F1025" s="146"/>
      <c r="G1025" s="145"/>
      <c r="H1025" s="145"/>
      <c r="I1025" s="145"/>
      <c r="J1025" s="145"/>
      <c r="K1025" s="145"/>
      <c r="L1025" s="145"/>
      <c r="M1025" s="145"/>
      <c r="N1025" s="145"/>
      <c r="O1025" s="145"/>
      <c r="P1025" s="145"/>
      <c r="Q1025" s="145"/>
      <c r="R1025" s="145"/>
      <c r="S1025" s="145"/>
      <c r="T1025" s="145"/>
      <c r="U1025" s="145"/>
      <c r="V1025" s="145"/>
      <c r="W1025" s="145"/>
      <c r="X1025" s="145"/>
      <c r="Y1025" s="145"/>
      <c r="Z1025" s="145"/>
      <c r="AA1025" s="145"/>
      <c r="AB1025" s="145"/>
      <c r="AC1025" s="145"/>
      <c r="AD1025" s="145"/>
      <c r="AE1025" s="145"/>
      <c r="AF1025" s="145"/>
      <c r="AG1025" s="145"/>
      <c r="AH1025" s="145"/>
      <c r="AI1025" s="145"/>
      <c r="AJ1025" s="145"/>
      <c r="AK1025" s="145"/>
      <c r="AL1025" s="145"/>
      <c r="AM1025" s="145"/>
      <c r="AN1025" s="145"/>
      <c r="AO1025" s="145"/>
      <c r="AP1025" s="145"/>
      <c r="AQ1025" s="145"/>
      <c r="AR1025" s="145"/>
      <c r="AS1025" s="145"/>
      <c r="AT1025" s="145"/>
      <c r="AU1025" s="145"/>
      <c r="AV1025" s="145"/>
      <c r="AW1025" s="145"/>
      <c r="AX1025" s="145"/>
      <c r="AY1025" s="145"/>
      <c r="AZ1025" s="145"/>
      <c r="BA1025" s="145"/>
      <c r="BB1025" s="145"/>
      <c r="BC1025" s="145"/>
      <c r="BD1025" s="145"/>
      <c r="BE1025" s="145"/>
      <c r="BF1025" s="145"/>
      <c r="BG1025" s="145"/>
      <c r="BH1025" s="145"/>
      <c r="BI1025" s="145"/>
      <c r="BJ1025" s="145"/>
      <c r="BK1025" s="145"/>
      <c r="BL1025" s="145"/>
      <c r="BM1025" s="145"/>
      <c r="BN1025" s="145"/>
      <c r="BO1025" s="145"/>
      <c r="BP1025" s="145"/>
      <c r="BQ1025" s="145"/>
      <c r="BR1025" s="145"/>
      <c r="BS1025" s="145"/>
      <c r="BT1025" s="145"/>
      <c r="BU1025" s="145"/>
      <c r="BV1025" s="145"/>
      <c r="BW1025" s="145"/>
      <c r="BX1025" s="145"/>
      <c r="BY1025" s="145"/>
      <c r="BZ1025" s="145"/>
      <c r="CA1025" s="145"/>
      <c r="CB1025" s="145"/>
      <c r="CC1025" s="145"/>
      <c r="CD1025" s="145"/>
      <c r="CE1025" s="145"/>
      <c r="CF1025" s="145"/>
    </row>
    <row r="1026" spans="2:84" ht="12.95" customHeight="1">
      <c r="B1026" s="145"/>
      <c r="C1026" s="145"/>
      <c r="D1026" s="145"/>
      <c r="E1026" s="146"/>
      <c r="F1026" s="146"/>
      <c r="G1026" s="145"/>
      <c r="H1026" s="145"/>
      <c r="I1026" s="145"/>
      <c r="J1026" s="145"/>
      <c r="K1026" s="145"/>
      <c r="L1026" s="145"/>
      <c r="M1026" s="145"/>
      <c r="N1026" s="145"/>
      <c r="O1026" s="145"/>
      <c r="P1026" s="145"/>
      <c r="Q1026" s="145"/>
      <c r="R1026" s="145"/>
      <c r="S1026" s="145"/>
      <c r="T1026" s="145"/>
      <c r="U1026" s="145"/>
      <c r="V1026" s="145"/>
      <c r="W1026" s="145"/>
      <c r="X1026" s="145"/>
      <c r="Y1026" s="145"/>
      <c r="Z1026" s="145"/>
      <c r="AA1026" s="145"/>
      <c r="AB1026" s="145"/>
      <c r="AC1026" s="145"/>
      <c r="AD1026" s="145"/>
      <c r="AE1026" s="145"/>
      <c r="AF1026" s="145"/>
      <c r="AG1026" s="145"/>
      <c r="AH1026" s="145"/>
      <c r="AI1026" s="145"/>
      <c r="AJ1026" s="145"/>
      <c r="AK1026" s="145"/>
      <c r="AL1026" s="145"/>
      <c r="AM1026" s="145"/>
      <c r="AN1026" s="145"/>
      <c r="AO1026" s="145"/>
      <c r="AP1026" s="145"/>
      <c r="AQ1026" s="145"/>
      <c r="AR1026" s="145"/>
      <c r="AS1026" s="145"/>
      <c r="AT1026" s="145"/>
      <c r="AU1026" s="145"/>
      <c r="AV1026" s="145"/>
      <c r="AW1026" s="145"/>
      <c r="AX1026" s="145"/>
      <c r="AY1026" s="145"/>
      <c r="AZ1026" s="145"/>
      <c r="BA1026" s="145"/>
      <c r="BB1026" s="145"/>
      <c r="BC1026" s="145"/>
      <c r="BD1026" s="145"/>
      <c r="BE1026" s="145"/>
      <c r="BF1026" s="145"/>
      <c r="BG1026" s="145"/>
      <c r="BH1026" s="145"/>
      <c r="BI1026" s="145"/>
      <c r="BJ1026" s="145"/>
      <c r="BK1026" s="145"/>
      <c r="BL1026" s="145"/>
      <c r="BM1026" s="145"/>
      <c r="BN1026" s="145"/>
      <c r="BO1026" s="145"/>
      <c r="BP1026" s="145"/>
      <c r="BQ1026" s="145"/>
      <c r="BR1026" s="145"/>
      <c r="BS1026" s="145"/>
      <c r="BT1026" s="145"/>
      <c r="BU1026" s="145"/>
      <c r="BV1026" s="145"/>
      <c r="BW1026" s="145"/>
      <c r="BX1026" s="145"/>
      <c r="BY1026" s="145"/>
      <c r="BZ1026" s="145"/>
      <c r="CA1026" s="145"/>
      <c r="CB1026" s="145"/>
      <c r="CC1026" s="145"/>
      <c r="CD1026" s="145"/>
      <c r="CE1026" s="145"/>
      <c r="CF1026" s="145"/>
    </row>
    <row r="1027" spans="2:84" ht="12.95" customHeight="1">
      <c r="B1027" s="145"/>
      <c r="C1027" s="145"/>
      <c r="D1027" s="145"/>
      <c r="E1027" s="146"/>
      <c r="F1027" s="146"/>
      <c r="G1027" s="145"/>
      <c r="H1027" s="145"/>
      <c r="I1027" s="145"/>
      <c r="J1027" s="145"/>
      <c r="K1027" s="145"/>
      <c r="L1027" s="145"/>
      <c r="M1027" s="145"/>
      <c r="N1027" s="145"/>
      <c r="O1027" s="145"/>
      <c r="P1027" s="145"/>
      <c r="Q1027" s="145"/>
      <c r="R1027" s="145"/>
      <c r="S1027" s="145"/>
      <c r="T1027" s="145"/>
      <c r="U1027" s="145"/>
      <c r="V1027" s="145"/>
      <c r="W1027" s="145"/>
      <c r="X1027" s="145"/>
      <c r="Y1027" s="145"/>
      <c r="Z1027" s="145"/>
      <c r="AA1027" s="145"/>
      <c r="AB1027" s="145"/>
      <c r="AC1027" s="145"/>
      <c r="AD1027" s="145"/>
      <c r="AE1027" s="145"/>
      <c r="AF1027" s="145"/>
      <c r="AG1027" s="145"/>
      <c r="AH1027" s="145"/>
      <c r="AI1027" s="145"/>
      <c r="AJ1027" s="145"/>
      <c r="AK1027" s="145"/>
      <c r="AL1027" s="145"/>
      <c r="AM1027" s="145"/>
      <c r="AN1027" s="145"/>
      <c r="AO1027" s="145"/>
      <c r="AP1027" s="145"/>
      <c r="AQ1027" s="145"/>
      <c r="AR1027" s="145"/>
      <c r="AS1027" s="145"/>
      <c r="AT1027" s="145"/>
      <c r="AU1027" s="145"/>
      <c r="AV1027" s="145"/>
      <c r="AW1027" s="145"/>
      <c r="AX1027" s="145"/>
      <c r="AY1027" s="145"/>
      <c r="AZ1027" s="145"/>
      <c r="BA1027" s="145"/>
      <c r="BB1027" s="145"/>
      <c r="BC1027" s="145"/>
      <c r="BD1027" s="145"/>
      <c r="BE1027" s="145"/>
      <c r="BF1027" s="145"/>
      <c r="BG1027" s="145"/>
      <c r="BH1027" s="145"/>
      <c r="BI1027" s="145"/>
      <c r="BJ1027" s="145"/>
      <c r="BK1027" s="145"/>
      <c r="BL1027" s="145"/>
      <c r="BM1027" s="145"/>
      <c r="BN1027" s="145"/>
      <c r="BO1027" s="145"/>
      <c r="BP1027" s="145"/>
      <c r="BQ1027" s="145"/>
      <c r="BR1027" s="145"/>
      <c r="BS1027" s="145"/>
      <c r="BT1027" s="145"/>
      <c r="BU1027" s="145"/>
      <c r="BV1027" s="145"/>
      <c r="BW1027" s="145"/>
      <c r="BX1027" s="145"/>
      <c r="BY1027" s="145"/>
      <c r="BZ1027" s="145"/>
      <c r="CA1027" s="145"/>
      <c r="CB1027" s="145"/>
      <c r="CC1027" s="145"/>
      <c r="CD1027" s="145"/>
      <c r="CE1027" s="145"/>
      <c r="CF1027" s="145"/>
    </row>
    <row r="1028" spans="2:84" ht="12.95" customHeight="1">
      <c r="B1028" s="145"/>
      <c r="C1028" s="145"/>
      <c r="D1028" s="145"/>
      <c r="E1028" s="146"/>
      <c r="F1028" s="146"/>
      <c r="G1028" s="145"/>
      <c r="H1028" s="145"/>
      <c r="I1028" s="145"/>
      <c r="J1028" s="145"/>
      <c r="K1028" s="145"/>
      <c r="L1028" s="145"/>
      <c r="M1028" s="145"/>
      <c r="N1028" s="145"/>
      <c r="O1028" s="145"/>
      <c r="P1028" s="145"/>
      <c r="Q1028" s="145"/>
      <c r="R1028" s="145"/>
      <c r="S1028" s="145"/>
      <c r="T1028" s="145"/>
      <c r="U1028" s="145"/>
      <c r="V1028" s="145"/>
      <c r="W1028" s="145"/>
      <c r="X1028" s="145"/>
      <c r="Y1028" s="145"/>
      <c r="Z1028" s="145"/>
      <c r="AA1028" s="145"/>
      <c r="AB1028" s="145"/>
      <c r="AC1028" s="145"/>
      <c r="AD1028" s="145"/>
      <c r="AE1028" s="145"/>
      <c r="AF1028" s="145"/>
      <c r="AG1028" s="145"/>
      <c r="AH1028" s="145"/>
      <c r="AI1028" s="145"/>
      <c r="AJ1028" s="145"/>
      <c r="AK1028" s="145"/>
      <c r="AL1028" s="145"/>
      <c r="AM1028" s="145"/>
      <c r="AN1028" s="145"/>
      <c r="AO1028" s="145"/>
      <c r="AP1028" s="145"/>
      <c r="AQ1028" s="145"/>
      <c r="AR1028" s="145"/>
      <c r="AS1028" s="145"/>
      <c r="AT1028" s="145"/>
      <c r="AU1028" s="145"/>
      <c r="AV1028" s="145"/>
      <c r="AW1028" s="145"/>
      <c r="AX1028" s="145"/>
      <c r="AY1028" s="145"/>
      <c r="AZ1028" s="145"/>
      <c r="BA1028" s="145"/>
      <c r="BB1028" s="145"/>
      <c r="BC1028" s="145"/>
      <c r="BD1028" s="145"/>
      <c r="BE1028" s="145"/>
      <c r="BF1028" s="145"/>
      <c r="BG1028" s="145"/>
      <c r="BH1028" s="145"/>
      <c r="BI1028" s="145"/>
      <c r="BJ1028" s="145"/>
      <c r="BK1028" s="145"/>
      <c r="BL1028" s="145"/>
      <c r="BM1028" s="145"/>
      <c r="BN1028" s="145"/>
      <c r="BO1028" s="145"/>
      <c r="BP1028" s="145"/>
      <c r="BQ1028" s="145"/>
      <c r="BR1028" s="145"/>
      <c r="BS1028" s="145"/>
      <c r="BT1028" s="145"/>
      <c r="BU1028" s="145"/>
      <c r="BV1028" s="145"/>
      <c r="BW1028" s="145"/>
      <c r="BX1028" s="145"/>
      <c r="BY1028" s="145"/>
      <c r="BZ1028" s="145"/>
      <c r="CA1028" s="145"/>
      <c r="CB1028" s="145"/>
      <c r="CC1028" s="145"/>
      <c r="CD1028" s="145"/>
      <c r="CE1028" s="145"/>
      <c r="CF1028" s="145"/>
    </row>
    <row r="1029" spans="2:84" ht="12.95" customHeight="1">
      <c r="B1029" s="145"/>
      <c r="C1029" s="145"/>
      <c r="D1029" s="145"/>
      <c r="E1029" s="146"/>
      <c r="F1029" s="146"/>
      <c r="G1029" s="145"/>
      <c r="H1029" s="145"/>
      <c r="I1029" s="145"/>
      <c r="J1029" s="145"/>
      <c r="K1029" s="145"/>
      <c r="L1029" s="145"/>
      <c r="M1029" s="145"/>
      <c r="N1029" s="145"/>
      <c r="O1029" s="145"/>
      <c r="P1029" s="145"/>
      <c r="Q1029" s="145"/>
      <c r="R1029" s="145"/>
      <c r="S1029" s="145"/>
      <c r="T1029" s="145"/>
      <c r="U1029" s="145"/>
      <c r="V1029" s="145"/>
      <c r="W1029" s="145"/>
      <c r="X1029" s="145"/>
      <c r="Y1029" s="145"/>
      <c r="Z1029" s="145"/>
      <c r="AA1029" s="145"/>
      <c r="AB1029" s="145"/>
      <c r="AC1029" s="145"/>
      <c r="AD1029" s="145"/>
      <c r="AE1029" s="145"/>
      <c r="AF1029" s="145"/>
      <c r="AG1029" s="145"/>
      <c r="AH1029" s="145"/>
      <c r="AI1029" s="145"/>
      <c r="AJ1029" s="145"/>
      <c r="AK1029" s="145"/>
      <c r="AL1029" s="145"/>
      <c r="AM1029" s="145"/>
      <c r="AN1029" s="145"/>
      <c r="AO1029" s="145"/>
      <c r="AP1029" s="145"/>
      <c r="AQ1029" s="145"/>
      <c r="AR1029" s="145"/>
      <c r="AS1029" s="145"/>
      <c r="AT1029" s="145"/>
      <c r="AU1029" s="145"/>
      <c r="AV1029" s="145"/>
      <c r="AW1029" s="145"/>
      <c r="AX1029" s="145"/>
      <c r="AY1029" s="145"/>
      <c r="AZ1029" s="145"/>
      <c r="BA1029" s="145"/>
      <c r="BB1029" s="145"/>
      <c r="BC1029" s="145"/>
      <c r="BD1029" s="145"/>
      <c r="BE1029" s="145"/>
      <c r="BF1029" s="145"/>
      <c r="BG1029" s="145"/>
      <c r="BH1029" s="145"/>
      <c r="BI1029" s="145"/>
      <c r="BJ1029" s="145"/>
      <c r="BK1029" s="145"/>
      <c r="BL1029" s="145"/>
      <c r="BM1029" s="145"/>
      <c r="BN1029" s="145"/>
      <c r="BO1029" s="145"/>
      <c r="BP1029" s="145"/>
      <c r="BQ1029" s="145"/>
      <c r="BR1029" s="145"/>
      <c r="BS1029" s="145"/>
      <c r="BT1029" s="145"/>
      <c r="BU1029" s="145"/>
      <c r="BV1029" s="145"/>
      <c r="BW1029" s="145"/>
      <c r="BX1029" s="145"/>
      <c r="BY1029" s="145"/>
      <c r="BZ1029" s="145"/>
      <c r="CA1029" s="145"/>
      <c r="CB1029" s="145"/>
      <c r="CC1029" s="145"/>
      <c r="CD1029" s="145"/>
      <c r="CE1029" s="145"/>
      <c r="CF1029" s="145"/>
    </row>
    <row r="1030" spans="2:84" ht="12.95" customHeight="1">
      <c r="B1030" s="145"/>
      <c r="C1030" s="145"/>
      <c r="D1030" s="145"/>
      <c r="E1030" s="146"/>
      <c r="F1030" s="146"/>
      <c r="G1030" s="145"/>
      <c r="H1030" s="145"/>
      <c r="I1030" s="145"/>
      <c r="J1030" s="145"/>
      <c r="K1030" s="145"/>
      <c r="L1030" s="145"/>
      <c r="M1030" s="145"/>
      <c r="N1030" s="145"/>
      <c r="O1030" s="145"/>
      <c r="P1030" s="145"/>
      <c r="Q1030" s="145"/>
      <c r="R1030" s="145"/>
      <c r="S1030" s="145"/>
      <c r="T1030" s="145"/>
      <c r="U1030" s="145"/>
      <c r="V1030" s="145"/>
      <c r="W1030" s="145"/>
      <c r="X1030" s="145"/>
      <c r="Y1030" s="145"/>
      <c r="Z1030" s="145"/>
      <c r="AA1030" s="145"/>
      <c r="AB1030" s="145"/>
      <c r="AC1030" s="145"/>
      <c r="AD1030" s="145"/>
      <c r="AE1030" s="145"/>
      <c r="AF1030" s="145"/>
      <c r="AG1030" s="145"/>
      <c r="AH1030" s="145"/>
      <c r="AI1030" s="145"/>
      <c r="AJ1030" s="145"/>
      <c r="AK1030" s="145"/>
      <c r="AL1030" s="145"/>
      <c r="AM1030" s="145"/>
      <c r="AN1030" s="145"/>
      <c r="AO1030" s="145"/>
      <c r="AP1030" s="145"/>
      <c r="AQ1030" s="145"/>
      <c r="AR1030" s="145"/>
      <c r="AS1030" s="145"/>
      <c r="AT1030" s="145"/>
      <c r="AU1030" s="145"/>
      <c r="AV1030" s="145"/>
      <c r="AW1030" s="145"/>
      <c r="AX1030" s="145"/>
      <c r="AY1030" s="145"/>
      <c r="AZ1030" s="145"/>
      <c r="BA1030" s="145"/>
      <c r="BB1030" s="145"/>
      <c r="BC1030" s="145"/>
      <c r="BD1030" s="145"/>
      <c r="BE1030" s="145"/>
      <c r="BF1030" s="145"/>
      <c r="BG1030" s="145"/>
      <c r="BH1030" s="145"/>
      <c r="BI1030" s="145"/>
      <c r="BJ1030" s="145"/>
      <c r="BK1030" s="145"/>
      <c r="BL1030" s="145"/>
      <c r="BM1030" s="145"/>
      <c r="BN1030" s="145"/>
      <c r="BO1030" s="145"/>
      <c r="BP1030" s="145"/>
      <c r="BQ1030" s="145"/>
      <c r="BR1030" s="145"/>
      <c r="BS1030" s="145"/>
      <c r="BT1030" s="145"/>
      <c r="BU1030" s="145"/>
      <c r="BV1030" s="145"/>
      <c r="BW1030" s="145"/>
      <c r="BX1030" s="145"/>
      <c r="BY1030" s="145"/>
      <c r="BZ1030" s="145"/>
      <c r="CA1030" s="145"/>
      <c r="CB1030" s="145"/>
      <c r="CC1030" s="145"/>
      <c r="CD1030" s="145"/>
      <c r="CE1030" s="145"/>
      <c r="CF1030" s="145"/>
    </row>
    <row r="1031" spans="2:84" ht="12.95" customHeight="1">
      <c r="B1031" s="145"/>
      <c r="C1031" s="145"/>
      <c r="D1031" s="145"/>
      <c r="E1031" s="146"/>
      <c r="F1031" s="146"/>
      <c r="G1031" s="145"/>
      <c r="H1031" s="145"/>
      <c r="I1031" s="145"/>
      <c r="J1031" s="145"/>
      <c r="K1031" s="145"/>
      <c r="L1031" s="145"/>
      <c r="M1031" s="145"/>
      <c r="N1031" s="145"/>
      <c r="O1031" s="145"/>
      <c r="P1031" s="145"/>
      <c r="Q1031" s="145"/>
      <c r="R1031" s="145"/>
      <c r="S1031" s="145"/>
      <c r="T1031" s="145"/>
      <c r="U1031" s="145"/>
      <c r="V1031" s="145"/>
      <c r="W1031" s="145"/>
      <c r="X1031" s="145"/>
      <c r="Y1031" s="145"/>
      <c r="Z1031" s="145"/>
      <c r="AA1031" s="145"/>
      <c r="AB1031" s="145"/>
      <c r="AC1031" s="145"/>
      <c r="AD1031" s="145"/>
      <c r="AE1031" s="145"/>
      <c r="AF1031" s="145"/>
      <c r="AG1031" s="145"/>
      <c r="AH1031" s="145"/>
      <c r="AI1031" s="145"/>
      <c r="AJ1031" s="145"/>
      <c r="AK1031" s="145"/>
      <c r="AL1031" s="145"/>
      <c r="AM1031" s="145"/>
      <c r="AN1031" s="145"/>
      <c r="AO1031" s="145"/>
      <c r="AP1031" s="145"/>
      <c r="AQ1031" s="145"/>
      <c r="AR1031" s="145"/>
      <c r="AS1031" s="145"/>
      <c r="AT1031" s="145"/>
      <c r="AU1031" s="145"/>
      <c r="AV1031" s="145"/>
      <c r="AW1031" s="145"/>
      <c r="AX1031" s="145"/>
      <c r="AY1031" s="145"/>
      <c r="AZ1031" s="145"/>
      <c r="BA1031" s="145"/>
      <c r="BB1031" s="145"/>
      <c r="BC1031" s="145"/>
      <c r="BD1031" s="145"/>
      <c r="BE1031" s="145"/>
      <c r="BF1031" s="145"/>
      <c r="BG1031" s="145"/>
      <c r="BH1031" s="145"/>
      <c r="BI1031" s="145"/>
      <c r="BJ1031" s="145"/>
      <c r="BK1031" s="145"/>
      <c r="BL1031" s="145"/>
      <c r="BM1031" s="145"/>
      <c r="BN1031" s="145"/>
      <c r="BO1031" s="145"/>
      <c r="BP1031" s="145"/>
      <c r="BQ1031" s="145"/>
      <c r="BR1031" s="145"/>
      <c r="BS1031" s="145"/>
      <c r="BT1031" s="145"/>
      <c r="BU1031" s="145"/>
      <c r="BV1031" s="145"/>
      <c r="BW1031" s="145"/>
      <c r="BX1031" s="145"/>
      <c r="BY1031" s="145"/>
      <c r="BZ1031" s="145"/>
      <c r="CA1031" s="145"/>
      <c r="CB1031" s="145"/>
      <c r="CC1031" s="145"/>
      <c r="CD1031" s="145"/>
      <c r="CE1031" s="145"/>
      <c r="CF1031" s="145"/>
    </row>
    <row r="1032" spans="2:84" ht="12.95" customHeight="1">
      <c r="B1032" s="145"/>
      <c r="C1032" s="145"/>
      <c r="D1032" s="145"/>
      <c r="E1032" s="146"/>
      <c r="F1032" s="146"/>
      <c r="G1032" s="145"/>
      <c r="H1032" s="145"/>
      <c r="I1032" s="145"/>
      <c r="J1032" s="145"/>
      <c r="K1032" s="145"/>
      <c r="L1032" s="145"/>
      <c r="M1032" s="145"/>
      <c r="N1032" s="145"/>
      <c r="O1032" s="145"/>
      <c r="P1032" s="145"/>
      <c r="Q1032" s="145"/>
      <c r="R1032" s="145"/>
      <c r="S1032" s="145"/>
      <c r="T1032" s="145"/>
      <c r="U1032" s="145"/>
      <c r="V1032" s="145"/>
      <c r="W1032" s="145"/>
      <c r="X1032" s="145"/>
      <c r="Y1032" s="145"/>
      <c r="Z1032" s="145"/>
      <c r="AA1032" s="145"/>
      <c r="AB1032" s="145"/>
      <c r="AC1032" s="145"/>
      <c r="AD1032" s="145"/>
      <c r="AE1032" s="145"/>
      <c r="AF1032" s="145"/>
      <c r="AG1032" s="145"/>
      <c r="AH1032" s="145"/>
      <c r="AI1032" s="145"/>
      <c r="AJ1032" s="145"/>
      <c r="AK1032" s="145"/>
      <c r="AL1032" s="145"/>
      <c r="AM1032" s="145"/>
      <c r="AN1032" s="145"/>
      <c r="AO1032" s="145"/>
      <c r="AP1032" s="145"/>
      <c r="AQ1032" s="145"/>
      <c r="AR1032" s="145"/>
      <c r="AS1032" s="145"/>
      <c r="AT1032" s="145"/>
      <c r="AU1032" s="145"/>
      <c r="AV1032" s="145"/>
      <c r="AW1032" s="145"/>
      <c r="AX1032" s="145"/>
      <c r="AY1032" s="145"/>
      <c r="AZ1032" s="145"/>
      <c r="BA1032" s="145"/>
      <c r="BB1032" s="145"/>
      <c r="BC1032" s="145"/>
      <c r="BD1032" s="145"/>
      <c r="BE1032" s="145"/>
      <c r="BF1032" s="145"/>
      <c r="BG1032" s="145"/>
      <c r="BH1032" s="145"/>
      <c r="BI1032" s="145"/>
      <c r="BJ1032" s="145"/>
      <c r="BK1032" s="145"/>
      <c r="BL1032" s="145"/>
      <c r="BM1032" s="145"/>
      <c r="BN1032" s="145"/>
      <c r="BO1032" s="145"/>
      <c r="BP1032" s="145"/>
      <c r="BQ1032" s="145"/>
      <c r="BR1032" s="145"/>
      <c r="BS1032" s="145"/>
      <c r="BT1032" s="145"/>
      <c r="BU1032" s="145"/>
      <c r="BV1032" s="145"/>
      <c r="BW1032" s="145"/>
      <c r="BX1032" s="145"/>
      <c r="BY1032" s="145"/>
      <c r="BZ1032" s="145"/>
      <c r="CA1032" s="145"/>
      <c r="CB1032" s="145"/>
      <c r="CC1032" s="145"/>
      <c r="CD1032" s="145"/>
      <c r="CE1032" s="145"/>
      <c r="CF1032" s="145"/>
    </row>
    <row r="1033" spans="2:84" ht="12.95" customHeight="1">
      <c r="B1033" s="145"/>
      <c r="C1033" s="145"/>
      <c r="D1033" s="145"/>
      <c r="E1033" s="146"/>
      <c r="F1033" s="146"/>
      <c r="G1033" s="145"/>
      <c r="H1033" s="145"/>
      <c r="I1033" s="145"/>
      <c r="J1033" s="145"/>
      <c r="K1033" s="145"/>
      <c r="L1033" s="145"/>
      <c r="M1033" s="145"/>
      <c r="N1033" s="145"/>
      <c r="O1033" s="145"/>
      <c r="P1033" s="145"/>
      <c r="Q1033" s="145"/>
      <c r="R1033" s="145"/>
      <c r="S1033" s="145"/>
      <c r="T1033" s="145"/>
      <c r="U1033" s="145"/>
      <c r="V1033" s="145"/>
      <c r="W1033" s="145"/>
      <c r="X1033" s="145"/>
      <c r="Y1033" s="145"/>
      <c r="Z1033" s="145"/>
      <c r="AA1033" s="145"/>
      <c r="AB1033" s="145"/>
      <c r="AC1033" s="145"/>
      <c r="AD1033" s="145"/>
      <c r="AE1033" s="145"/>
      <c r="AF1033" s="145"/>
      <c r="AG1033" s="145"/>
      <c r="AH1033" s="145"/>
      <c r="AI1033" s="145"/>
      <c r="AJ1033" s="145"/>
      <c r="AK1033" s="145"/>
      <c r="AL1033" s="145"/>
      <c r="AM1033" s="145"/>
      <c r="AN1033" s="145"/>
      <c r="AO1033" s="145"/>
      <c r="AP1033" s="145"/>
      <c r="AQ1033" s="145"/>
      <c r="AR1033" s="145"/>
      <c r="AS1033" s="145"/>
      <c r="AT1033" s="145"/>
      <c r="AU1033" s="145"/>
      <c r="AV1033" s="145"/>
      <c r="AW1033" s="145"/>
      <c r="AX1033" s="145"/>
      <c r="AY1033" s="145"/>
      <c r="AZ1033" s="145"/>
      <c r="BA1033" s="145"/>
      <c r="BB1033" s="145"/>
      <c r="BC1033" s="145"/>
      <c r="BD1033" s="145"/>
      <c r="BE1033" s="145"/>
      <c r="BF1033" s="145"/>
      <c r="BG1033" s="145"/>
      <c r="BH1033" s="145"/>
      <c r="BI1033" s="145"/>
      <c r="BJ1033" s="145"/>
      <c r="BK1033" s="145"/>
      <c r="BL1033" s="145"/>
      <c r="BM1033" s="145"/>
      <c r="BN1033" s="145"/>
      <c r="BO1033" s="145"/>
      <c r="BP1033" s="145"/>
      <c r="BQ1033" s="145"/>
      <c r="BR1033" s="145"/>
      <c r="BS1033" s="145"/>
      <c r="BT1033" s="145"/>
      <c r="BU1033" s="145"/>
      <c r="BV1033" s="145"/>
      <c r="BW1033" s="145"/>
      <c r="BX1033" s="145"/>
      <c r="BY1033" s="145"/>
      <c r="BZ1033" s="145"/>
      <c r="CA1033" s="145"/>
      <c r="CB1033" s="145"/>
      <c r="CC1033" s="145"/>
      <c r="CD1033" s="145"/>
      <c r="CE1033" s="145"/>
      <c r="CF1033" s="145"/>
    </row>
    <row r="1034" spans="2:84" ht="12.95" customHeight="1">
      <c r="B1034" s="145"/>
      <c r="C1034" s="145"/>
      <c r="D1034" s="145"/>
      <c r="E1034" s="146"/>
      <c r="F1034" s="146"/>
      <c r="G1034" s="145"/>
      <c r="H1034" s="145"/>
      <c r="I1034" s="145"/>
      <c r="J1034" s="145"/>
      <c r="K1034" s="145"/>
      <c r="L1034" s="145"/>
      <c r="M1034" s="145"/>
      <c r="N1034" s="145"/>
      <c r="O1034" s="145"/>
      <c r="P1034" s="145"/>
      <c r="Q1034" s="145"/>
      <c r="R1034" s="145"/>
      <c r="S1034" s="145"/>
      <c r="T1034" s="145"/>
      <c r="U1034" s="145"/>
      <c r="V1034" s="145"/>
      <c r="W1034" s="145"/>
      <c r="X1034" s="145"/>
      <c r="Y1034" s="145"/>
      <c r="Z1034" s="145"/>
      <c r="AA1034" s="145"/>
      <c r="AB1034" s="145"/>
      <c r="AC1034" s="145"/>
      <c r="AD1034" s="145"/>
      <c r="AE1034" s="145"/>
      <c r="AF1034" s="145"/>
      <c r="AG1034" s="145"/>
      <c r="AH1034" s="145"/>
      <c r="AI1034" s="145"/>
      <c r="AJ1034" s="145"/>
      <c r="AK1034" s="145"/>
      <c r="AL1034" s="145"/>
      <c r="AM1034" s="145"/>
      <c r="AN1034" s="145"/>
      <c r="AO1034" s="145"/>
      <c r="AP1034" s="145"/>
      <c r="AQ1034" s="145"/>
      <c r="AR1034" s="145"/>
      <c r="AS1034" s="145"/>
      <c r="AT1034" s="145"/>
      <c r="AU1034" s="145"/>
      <c r="AV1034" s="145"/>
      <c r="AW1034" s="145"/>
      <c r="AX1034" s="145"/>
      <c r="AY1034" s="145"/>
      <c r="AZ1034" s="145"/>
      <c r="BA1034" s="145"/>
      <c r="BB1034" s="145"/>
      <c r="BC1034" s="145"/>
      <c r="BD1034" s="145"/>
      <c r="BE1034" s="145"/>
      <c r="BF1034" s="145"/>
      <c r="BG1034" s="145"/>
      <c r="BH1034" s="145"/>
      <c r="BI1034" s="145"/>
      <c r="BJ1034" s="145"/>
      <c r="BK1034" s="145"/>
      <c r="BL1034" s="145"/>
      <c r="BM1034" s="145"/>
      <c r="BN1034" s="145"/>
      <c r="BO1034" s="145"/>
      <c r="BP1034" s="145"/>
      <c r="BQ1034" s="145"/>
      <c r="BR1034" s="145"/>
      <c r="BS1034" s="145"/>
      <c r="BT1034" s="145"/>
      <c r="BU1034" s="145"/>
      <c r="BV1034" s="145"/>
      <c r="BW1034" s="145"/>
      <c r="BX1034" s="145"/>
      <c r="BY1034" s="145"/>
      <c r="BZ1034" s="145"/>
      <c r="CA1034" s="145"/>
      <c r="CB1034" s="145"/>
      <c r="CC1034" s="145"/>
      <c r="CD1034" s="145"/>
      <c r="CE1034" s="145"/>
      <c r="CF1034" s="145"/>
    </row>
    <row r="1035" spans="2:84" ht="12.95" customHeight="1">
      <c r="B1035" s="145"/>
      <c r="C1035" s="145"/>
      <c r="D1035" s="145"/>
      <c r="E1035" s="146"/>
      <c r="F1035" s="146"/>
      <c r="G1035" s="145"/>
      <c r="H1035" s="145"/>
      <c r="I1035" s="145"/>
      <c r="J1035" s="145"/>
      <c r="K1035" s="145"/>
      <c r="L1035" s="145"/>
      <c r="M1035" s="145"/>
      <c r="N1035" s="145"/>
      <c r="O1035" s="145"/>
      <c r="P1035" s="145"/>
      <c r="Q1035" s="145"/>
      <c r="R1035" s="145"/>
      <c r="S1035" s="145"/>
      <c r="T1035" s="145"/>
      <c r="U1035" s="145"/>
      <c r="V1035" s="145"/>
      <c r="W1035" s="145"/>
      <c r="X1035" s="145"/>
      <c r="Y1035" s="145"/>
      <c r="Z1035" s="145"/>
      <c r="AA1035" s="145"/>
      <c r="AB1035" s="145"/>
      <c r="AC1035" s="145"/>
      <c r="AD1035" s="145"/>
      <c r="AE1035" s="145"/>
      <c r="AF1035" s="145"/>
      <c r="AG1035" s="145"/>
      <c r="AH1035" s="145"/>
      <c r="AI1035" s="145"/>
      <c r="AJ1035" s="145"/>
      <c r="AK1035" s="145"/>
      <c r="AL1035" s="145"/>
      <c r="AM1035" s="145"/>
      <c r="AN1035" s="145"/>
      <c r="AO1035" s="145"/>
      <c r="AP1035" s="145"/>
      <c r="AQ1035" s="145"/>
      <c r="AR1035" s="145"/>
      <c r="AS1035" s="145"/>
      <c r="AT1035" s="145"/>
      <c r="AU1035" s="145"/>
      <c r="AV1035" s="145"/>
      <c r="AW1035" s="145"/>
      <c r="AX1035" s="145"/>
      <c r="AY1035" s="145"/>
      <c r="AZ1035" s="145"/>
      <c r="BA1035" s="145"/>
      <c r="BB1035" s="145"/>
      <c r="BC1035" s="145"/>
      <c r="BD1035" s="145"/>
      <c r="BE1035" s="145"/>
      <c r="BF1035" s="145"/>
      <c r="BG1035" s="145"/>
      <c r="BH1035" s="145"/>
      <c r="BI1035" s="145"/>
      <c r="BJ1035" s="145"/>
      <c r="BK1035" s="145"/>
      <c r="BL1035" s="145"/>
      <c r="BM1035" s="145"/>
      <c r="BN1035" s="145"/>
      <c r="BO1035" s="145"/>
      <c r="BP1035" s="145"/>
      <c r="BQ1035" s="145"/>
      <c r="BR1035" s="145"/>
      <c r="BS1035" s="145"/>
      <c r="BT1035" s="145"/>
      <c r="BU1035" s="145"/>
      <c r="BV1035" s="145"/>
      <c r="BW1035" s="145"/>
      <c r="BX1035" s="145"/>
      <c r="BY1035" s="145"/>
      <c r="BZ1035" s="145"/>
      <c r="CA1035" s="145"/>
      <c r="CB1035" s="145"/>
      <c r="CC1035" s="145"/>
      <c r="CD1035" s="145"/>
      <c r="CE1035" s="145"/>
      <c r="CF1035" s="145"/>
    </row>
    <row r="1036" spans="2:84" ht="12.95" customHeight="1">
      <c r="B1036" s="145"/>
      <c r="C1036" s="145"/>
      <c r="D1036" s="145"/>
      <c r="E1036" s="146"/>
      <c r="F1036" s="146"/>
      <c r="G1036" s="145"/>
      <c r="H1036" s="145"/>
      <c r="I1036" s="145"/>
      <c r="J1036" s="145"/>
      <c r="K1036" s="145"/>
      <c r="L1036" s="145"/>
      <c r="M1036" s="145"/>
      <c r="N1036" s="145"/>
      <c r="O1036" s="145"/>
      <c r="P1036" s="145"/>
      <c r="Q1036" s="145"/>
      <c r="R1036" s="145"/>
      <c r="S1036" s="145"/>
      <c r="T1036" s="145"/>
      <c r="U1036" s="145"/>
      <c r="V1036" s="145"/>
      <c r="W1036" s="145"/>
      <c r="X1036" s="145"/>
      <c r="Y1036" s="145"/>
      <c r="Z1036" s="145"/>
      <c r="AA1036" s="145"/>
      <c r="AB1036" s="145"/>
      <c r="AC1036" s="145"/>
      <c r="AD1036" s="145"/>
      <c r="AE1036" s="145"/>
      <c r="AF1036" s="145"/>
      <c r="AG1036" s="145"/>
      <c r="AH1036" s="145"/>
      <c r="AI1036" s="145"/>
      <c r="AJ1036" s="145"/>
      <c r="AK1036" s="145"/>
      <c r="AL1036" s="145"/>
      <c r="AM1036" s="145"/>
      <c r="AN1036" s="145"/>
      <c r="AO1036" s="145"/>
      <c r="AP1036" s="145"/>
      <c r="AQ1036" s="145"/>
      <c r="AR1036" s="145"/>
      <c r="AS1036" s="145"/>
      <c r="AT1036" s="145"/>
      <c r="AU1036" s="145"/>
      <c r="AV1036" s="145"/>
      <c r="AW1036" s="145"/>
      <c r="AX1036" s="145"/>
      <c r="AY1036" s="145"/>
      <c r="AZ1036" s="145"/>
      <c r="BA1036" s="145"/>
      <c r="BB1036" s="145"/>
      <c r="BC1036" s="145"/>
      <c r="BD1036" s="145"/>
      <c r="BE1036" s="145"/>
      <c r="BF1036" s="145"/>
      <c r="BG1036" s="145"/>
      <c r="BH1036" s="145"/>
      <c r="BI1036" s="145"/>
      <c r="BJ1036" s="145"/>
      <c r="BK1036" s="145"/>
      <c r="BL1036" s="145"/>
      <c r="BM1036" s="145"/>
      <c r="BN1036" s="145"/>
      <c r="BO1036" s="145"/>
      <c r="BP1036" s="145"/>
      <c r="BQ1036" s="145"/>
      <c r="BR1036" s="145"/>
      <c r="BS1036" s="145"/>
      <c r="BT1036" s="145"/>
      <c r="BU1036" s="145"/>
      <c r="BV1036" s="145"/>
      <c r="BW1036" s="145"/>
      <c r="BX1036" s="145"/>
      <c r="BY1036" s="145"/>
      <c r="BZ1036" s="145"/>
      <c r="CA1036" s="145"/>
      <c r="CB1036" s="145"/>
      <c r="CC1036" s="145"/>
      <c r="CD1036" s="145"/>
      <c r="CE1036" s="145"/>
      <c r="CF1036" s="145"/>
    </row>
    <row r="1037" spans="2:84" ht="12.95" customHeight="1">
      <c r="B1037" s="145"/>
      <c r="C1037" s="145"/>
      <c r="D1037" s="145"/>
      <c r="E1037" s="146"/>
      <c r="F1037" s="146"/>
      <c r="G1037" s="145"/>
      <c r="H1037" s="145"/>
      <c r="I1037" s="145"/>
      <c r="J1037" s="145"/>
      <c r="K1037" s="145"/>
      <c r="L1037" s="145"/>
      <c r="M1037" s="145"/>
      <c r="N1037" s="145"/>
      <c r="O1037" s="145"/>
      <c r="P1037" s="145"/>
      <c r="Q1037" s="145"/>
      <c r="R1037" s="145"/>
      <c r="S1037" s="145"/>
      <c r="T1037" s="145"/>
      <c r="U1037" s="145"/>
      <c r="V1037" s="145"/>
      <c r="W1037" s="145"/>
      <c r="X1037" s="145"/>
      <c r="Y1037" s="145"/>
      <c r="Z1037" s="145"/>
      <c r="AA1037" s="145"/>
      <c r="AB1037" s="145"/>
      <c r="AC1037" s="145"/>
      <c r="AD1037" s="145"/>
      <c r="AE1037" s="145"/>
      <c r="AF1037" s="145"/>
      <c r="AG1037" s="145"/>
      <c r="AH1037" s="145"/>
      <c r="AI1037" s="145"/>
      <c r="AJ1037" s="145"/>
      <c r="AK1037" s="145"/>
      <c r="AL1037" s="145"/>
      <c r="AM1037" s="145"/>
      <c r="AN1037" s="145"/>
      <c r="AO1037" s="145"/>
      <c r="AP1037" s="145"/>
      <c r="AQ1037" s="145"/>
      <c r="AR1037" s="145"/>
      <c r="AS1037" s="145"/>
      <c r="AT1037" s="145"/>
      <c r="AU1037" s="145"/>
      <c r="AV1037" s="145"/>
      <c r="AW1037" s="145"/>
      <c r="AX1037" s="145"/>
      <c r="AY1037" s="145"/>
      <c r="AZ1037" s="145"/>
      <c r="BA1037" s="145"/>
      <c r="BB1037" s="145"/>
      <c r="BC1037" s="145"/>
      <c r="BD1037" s="145"/>
      <c r="BE1037" s="145"/>
      <c r="BF1037" s="145"/>
      <c r="BG1037" s="145"/>
      <c r="BH1037" s="145"/>
      <c r="BI1037" s="145"/>
      <c r="BJ1037" s="145"/>
      <c r="BK1037" s="145"/>
      <c r="BL1037" s="145"/>
      <c r="BM1037" s="145"/>
      <c r="BN1037" s="145"/>
      <c r="BO1037" s="145"/>
      <c r="BP1037" s="145"/>
      <c r="BQ1037" s="145"/>
      <c r="BR1037" s="145"/>
      <c r="BS1037" s="145"/>
      <c r="BT1037" s="145"/>
      <c r="BU1037" s="145"/>
      <c r="BV1037" s="145"/>
      <c r="BW1037" s="145"/>
      <c r="BX1037" s="145"/>
      <c r="BY1037" s="145"/>
      <c r="BZ1037" s="145"/>
      <c r="CA1037" s="145"/>
      <c r="CB1037" s="145"/>
      <c r="CC1037" s="145"/>
      <c r="CD1037" s="145"/>
      <c r="CE1037" s="145"/>
      <c r="CF1037" s="145"/>
    </row>
    <row r="1038" spans="2:84" ht="12.95" customHeight="1">
      <c r="B1038" s="145"/>
      <c r="C1038" s="145"/>
      <c r="D1038" s="145"/>
      <c r="E1038" s="146"/>
      <c r="F1038" s="146"/>
      <c r="G1038" s="145"/>
      <c r="H1038" s="145"/>
      <c r="I1038" s="145"/>
      <c r="J1038" s="145"/>
      <c r="K1038" s="145"/>
      <c r="L1038" s="145"/>
      <c r="M1038" s="145"/>
      <c r="N1038" s="145"/>
      <c r="O1038" s="145"/>
      <c r="P1038" s="145"/>
      <c r="Q1038" s="145"/>
      <c r="R1038" s="145"/>
      <c r="S1038" s="145"/>
      <c r="T1038" s="145"/>
      <c r="U1038" s="145"/>
      <c r="V1038" s="145"/>
      <c r="W1038" s="145"/>
      <c r="X1038" s="145"/>
      <c r="Y1038" s="145"/>
      <c r="Z1038" s="145"/>
      <c r="AA1038" s="145"/>
      <c r="AB1038" s="145"/>
      <c r="AC1038" s="145"/>
      <c r="AD1038" s="145"/>
      <c r="AE1038" s="145"/>
      <c r="AF1038" s="145"/>
      <c r="AG1038" s="145"/>
      <c r="AH1038" s="145"/>
      <c r="AI1038" s="145"/>
      <c r="AJ1038" s="145"/>
      <c r="AK1038" s="145"/>
      <c r="AL1038" s="145"/>
      <c r="AM1038" s="145"/>
      <c r="AN1038" s="145"/>
      <c r="AO1038" s="145"/>
      <c r="AP1038" s="145"/>
      <c r="AQ1038" s="145"/>
      <c r="AR1038" s="145"/>
      <c r="AS1038" s="145"/>
      <c r="AT1038" s="145"/>
      <c r="AU1038" s="145"/>
      <c r="AV1038" s="145"/>
      <c r="AW1038" s="145"/>
      <c r="AX1038" s="145"/>
      <c r="AY1038" s="145"/>
      <c r="AZ1038" s="145"/>
      <c r="BA1038" s="145"/>
      <c r="BB1038" s="145"/>
      <c r="BC1038" s="145"/>
      <c r="BD1038" s="145"/>
      <c r="BE1038" s="145"/>
      <c r="BF1038" s="145"/>
      <c r="BG1038" s="145"/>
      <c r="BH1038" s="145"/>
      <c r="BI1038" s="145"/>
      <c r="BJ1038" s="145"/>
      <c r="BK1038" s="145"/>
      <c r="BL1038" s="145"/>
      <c r="BM1038" s="145"/>
      <c r="BN1038" s="145"/>
      <c r="BO1038" s="145"/>
      <c r="BP1038" s="145"/>
      <c r="BQ1038" s="145"/>
      <c r="BR1038" s="145"/>
      <c r="BS1038" s="145"/>
      <c r="BT1038" s="145"/>
      <c r="BU1038" s="145"/>
      <c r="BV1038" s="145"/>
      <c r="BW1038" s="145"/>
      <c r="BX1038" s="145"/>
      <c r="BY1038" s="145"/>
      <c r="BZ1038" s="145"/>
      <c r="CA1038" s="145"/>
      <c r="CB1038" s="145"/>
      <c r="CC1038" s="145"/>
      <c r="CD1038" s="145"/>
      <c r="CE1038" s="145"/>
      <c r="CF1038" s="145"/>
    </row>
    <row r="1039" spans="2:84" ht="12.95" customHeight="1">
      <c r="B1039" s="145"/>
      <c r="C1039" s="145"/>
      <c r="D1039" s="145"/>
      <c r="E1039" s="146"/>
      <c r="F1039" s="146"/>
      <c r="G1039" s="145"/>
      <c r="H1039" s="145"/>
      <c r="I1039" s="145"/>
      <c r="J1039" s="145"/>
      <c r="K1039" s="145"/>
      <c r="L1039" s="145"/>
      <c r="M1039" s="145"/>
      <c r="N1039" s="145"/>
      <c r="O1039" s="145"/>
      <c r="P1039" s="145"/>
      <c r="Q1039" s="145"/>
      <c r="R1039" s="145"/>
      <c r="S1039" s="145"/>
      <c r="T1039" s="145"/>
      <c r="U1039" s="145"/>
      <c r="V1039" s="145"/>
      <c r="W1039" s="145"/>
      <c r="X1039" s="145"/>
      <c r="Y1039" s="145"/>
      <c r="Z1039" s="145"/>
      <c r="AA1039" s="145"/>
      <c r="AB1039" s="145"/>
      <c r="AC1039" s="145"/>
      <c r="AD1039" s="145"/>
      <c r="AE1039" s="145"/>
      <c r="AF1039" s="145"/>
      <c r="AG1039" s="145"/>
      <c r="AH1039" s="145"/>
      <c r="AI1039" s="145"/>
      <c r="AJ1039" s="145"/>
      <c r="AK1039" s="145"/>
      <c r="AL1039" s="145"/>
      <c r="AM1039" s="145"/>
      <c r="AN1039" s="145"/>
      <c r="AO1039" s="145"/>
      <c r="AP1039" s="145"/>
      <c r="AQ1039" s="145"/>
      <c r="AR1039" s="145"/>
      <c r="AS1039" s="145"/>
      <c r="AT1039" s="145"/>
      <c r="AU1039" s="145"/>
      <c r="AV1039" s="145"/>
      <c r="AW1039" s="145"/>
      <c r="AX1039" s="145"/>
      <c r="AY1039" s="145"/>
      <c r="AZ1039" s="145"/>
      <c r="BA1039" s="145"/>
      <c r="BB1039" s="145"/>
      <c r="BC1039" s="145"/>
      <c r="BD1039" s="145"/>
      <c r="BE1039" s="145"/>
      <c r="BF1039" s="145"/>
      <c r="BG1039" s="145"/>
      <c r="BH1039" s="145"/>
      <c r="BI1039" s="145"/>
      <c r="BJ1039" s="145"/>
      <c r="BK1039" s="145"/>
      <c r="BL1039" s="145"/>
      <c r="BM1039" s="145"/>
      <c r="BN1039" s="145"/>
      <c r="BO1039" s="145"/>
      <c r="BP1039" s="145"/>
      <c r="BQ1039" s="145"/>
      <c r="BR1039" s="145"/>
      <c r="BS1039" s="145"/>
      <c r="BT1039" s="145"/>
      <c r="BU1039" s="145"/>
      <c r="BV1039" s="145"/>
      <c r="BW1039" s="145"/>
      <c r="BX1039" s="145"/>
      <c r="BY1039" s="145"/>
      <c r="BZ1039" s="145"/>
      <c r="CA1039" s="145"/>
      <c r="CB1039" s="145"/>
      <c r="CC1039" s="145"/>
      <c r="CD1039" s="145"/>
      <c r="CE1039" s="145"/>
      <c r="CF1039" s="145"/>
    </row>
    <row r="1040" spans="2:84" ht="12.95" customHeight="1">
      <c r="B1040" s="145"/>
      <c r="C1040" s="145"/>
      <c r="D1040" s="145"/>
      <c r="E1040" s="146"/>
      <c r="F1040" s="146"/>
      <c r="G1040" s="145"/>
      <c r="H1040" s="145"/>
      <c r="I1040" s="145"/>
      <c r="J1040" s="145"/>
      <c r="K1040" s="145"/>
      <c r="L1040" s="145"/>
      <c r="M1040" s="145"/>
      <c r="N1040" s="145"/>
      <c r="O1040" s="145"/>
      <c r="P1040" s="145"/>
      <c r="Q1040" s="145"/>
      <c r="R1040" s="145"/>
      <c r="S1040" s="145"/>
      <c r="T1040" s="145"/>
      <c r="U1040" s="145"/>
      <c r="V1040" s="145"/>
      <c r="W1040" s="145"/>
      <c r="X1040" s="145"/>
      <c r="Y1040" s="145"/>
      <c r="Z1040" s="145"/>
      <c r="AA1040" s="145"/>
      <c r="AB1040" s="145"/>
      <c r="AC1040" s="145"/>
      <c r="AD1040" s="145"/>
      <c r="AE1040" s="145"/>
      <c r="AF1040" s="145"/>
      <c r="AG1040" s="145"/>
      <c r="AH1040" s="145"/>
      <c r="AI1040" s="145"/>
      <c r="AJ1040" s="145"/>
      <c r="AK1040" s="145"/>
      <c r="AL1040" s="145"/>
      <c r="AM1040" s="145"/>
      <c r="AN1040" s="145"/>
      <c r="AO1040" s="145"/>
      <c r="AP1040" s="145"/>
      <c r="AQ1040" s="145"/>
      <c r="AR1040" s="145"/>
      <c r="AS1040" s="145"/>
      <c r="AT1040" s="145"/>
      <c r="AU1040" s="145"/>
      <c r="AV1040" s="145"/>
      <c r="AW1040" s="145"/>
      <c r="AX1040" s="145"/>
      <c r="AY1040" s="145"/>
      <c r="AZ1040" s="145"/>
      <c r="BA1040" s="145"/>
      <c r="BB1040" s="145"/>
      <c r="BC1040" s="145"/>
      <c r="BD1040" s="145"/>
      <c r="BE1040" s="145"/>
      <c r="BF1040" s="145"/>
      <c r="BG1040" s="145"/>
      <c r="BH1040" s="145"/>
      <c r="BI1040" s="145"/>
      <c r="BJ1040" s="145"/>
      <c r="BK1040" s="145"/>
      <c r="BL1040" s="145"/>
      <c r="BM1040" s="145"/>
      <c r="BN1040" s="145"/>
      <c r="BO1040" s="145"/>
      <c r="BP1040" s="145"/>
      <c r="BQ1040" s="145"/>
      <c r="BR1040" s="145"/>
      <c r="BS1040" s="145"/>
      <c r="BT1040" s="145"/>
      <c r="BU1040" s="145"/>
      <c r="BV1040" s="145"/>
      <c r="BW1040" s="145"/>
      <c r="BX1040" s="145"/>
      <c r="BY1040" s="145"/>
      <c r="BZ1040" s="145"/>
      <c r="CA1040" s="145"/>
      <c r="CB1040" s="145"/>
      <c r="CC1040" s="145"/>
      <c r="CD1040" s="145"/>
      <c r="CE1040" s="145"/>
      <c r="CF1040" s="145"/>
    </row>
    <row r="1041" spans="2:84" ht="12.95" customHeight="1">
      <c r="B1041" s="145"/>
      <c r="C1041" s="145"/>
      <c r="D1041" s="145"/>
      <c r="E1041" s="146"/>
      <c r="F1041" s="146"/>
      <c r="G1041" s="145"/>
      <c r="H1041" s="145"/>
      <c r="I1041" s="145"/>
      <c r="J1041" s="145"/>
      <c r="K1041" s="145"/>
      <c r="L1041" s="145"/>
      <c r="M1041" s="145"/>
      <c r="N1041" s="145"/>
      <c r="O1041" s="145"/>
      <c r="P1041" s="145"/>
      <c r="Q1041" s="145"/>
      <c r="R1041" s="145"/>
      <c r="S1041" s="145"/>
      <c r="T1041" s="145"/>
      <c r="U1041" s="145"/>
      <c r="V1041" s="145"/>
      <c r="W1041" s="145"/>
      <c r="X1041" s="145"/>
      <c r="Y1041" s="145"/>
      <c r="Z1041" s="145"/>
      <c r="AA1041" s="145"/>
      <c r="AB1041" s="145"/>
      <c r="AC1041" s="145"/>
      <c r="AD1041" s="145"/>
      <c r="AE1041" s="145"/>
      <c r="AF1041" s="145"/>
      <c r="AG1041" s="145"/>
      <c r="AH1041" s="145"/>
      <c r="AI1041" s="145"/>
      <c r="AJ1041" s="145"/>
      <c r="AK1041" s="145"/>
      <c r="AL1041" s="145"/>
      <c r="AM1041" s="145"/>
      <c r="AN1041" s="145"/>
      <c r="AO1041" s="145"/>
      <c r="AP1041" s="145"/>
      <c r="AQ1041" s="145"/>
      <c r="AR1041" s="145"/>
      <c r="AS1041" s="145"/>
      <c r="AT1041" s="145"/>
      <c r="AU1041" s="145"/>
      <c r="AV1041" s="145"/>
      <c r="AW1041" s="145"/>
      <c r="AX1041" s="145"/>
      <c r="AY1041" s="145"/>
      <c r="AZ1041" s="145"/>
      <c r="BA1041" s="145"/>
      <c r="BB1041" s="145"/>
      <c r="BC1041" s="145"/>
      <c r="BD1041" s="145"/>
      <c r="BE1041" s="145"/>
      <c r="BF1041" s="145"/>
      <c r="BG1041" s="145"/>
      <c r="BH1041" s="145"/>
      <c r="BI1041" s="145"/>
      <c r="BJ1041" s="145"/>
      <c r="BK1041" s="145"/>
      <c r="BL1041" s="145"/>
      <c r="BM1041" s="145"/>
      <c r="BN1041" s="145"/>
      <c r="BO1041" s="145"/>
      <c r="BP1041" s="145"/>
      <c r="BQ1041" s="145"/>
      <c r="BR1041" s="145"/>
      <c r="BS1041" s="145"/>
      <c r="BT1041" s="145"/>
      <c r="BU1041" s="145"/>
      <c r="BV1041" s="145"/>
      <c r="BW1041" s="145"/>
      <c r="BX1041" s="145"/>
      <c r="BY1041" s="145"/>
      <c r="BZ1041" s="145"/>
      <c r="CA1041" s="145"/>
      <c r="CB1041" s="145"/>
      <c r="CC1041" s="145"/>
      <c r="CD1041" s="145"/>
      <c r="CE1041" s="145"/>
      <c r="CF1041" s="145"/>
    </row>
    <row r="1042" spans="2:84" ht="12.95" customHeight="1">
      <c r="B1042" s="145"/>
      <c r="C1042" s="145"/>
      <c r="D1042" s="145"/>
      <c r="E1042" s="146"/>
      <c r="F1042" s="146"/>
      <c r="G1042" s="145"/>
      <c r="H1042" s="145"/>
      <c r="I1042" s="145"/>
      <c r="J1042" s="145"/>
      <c r="K1042" s="145"/>
      <c r="L1042" s="145"/>
      <c r="M1042" s="145"/>
      <c r="N1042" s="145"/>
      <c r="O1042" s="145"/>
      <c r="P1042" s="145"/>
      <c r="Q1042" s="145"/>
      <c r="R1042" s="145"/>
      <c r="S1042" s="145"/>
      <c r="T1042" s="145"/>
      <c r="U1042" s="145"/>
      <c r="V1042" s="145"/>
      <c r="W1042" s="145"/>
      <c r="X1042" s="145"/>
      <c r="Y1042" s="145"/>
      <c r="Z1042" s="145"/>
      <c r="AA1042" s="145"/>
      <c r="AB1042" s="145"/>
      <c r="AC1042" s="145"/>
      <c r="AD1042" s="145"/>
      <c r="AE1042" s="145"/>
      <c r="AF1042" s="145"/>
      <c r="AG1042" s="145"/>
      <c r="AH1042" s="145"/>
      <c r="AI1042" s="145"/>
      <c r="AJ1042" s="145"/>
      <c r="AK1042" s="145"/>
      <c r="AL1042" s="145"/>
      <c r="AM1042" s="145"/>
      <c r="AN1042" s="145"/>
      <c r="AO1042" s="145"/>
      <c r="AP1042" s="145"/>
      <c r="AQ1042" s="145"/>
      <c r="AR1042" s="145"/>
      <c r="AS1042" s="145"/>
      <c r="AT1042" s="145"/>
      <c r="AU1042" s="145"/>
      <c r="AV1042" s="145"/>
      <c r="AW1042" s="145"/>
      <c r="AX1042" s="145"/>
      <c r="AY1042" s="145"/>
      <c r="AZ1042" s="145"/>
      <c r="BA1042" s="145"/>
      <c r="BB1042" s="145"/>
      <c r="BC1042" s="145"/>
      <c r="BD1042" s="145"/>
      <c r="BE1042" s="145"/>
      <c r="BF1042" s="145"/>
      <c r="BG1042" s="145"/>
      <c r="BH1042" s="145"/>
      <c r="BI1042" s="145"/>
      <c r="BJ1042" s="145"/>
      <c r="BK1042" s="145"/>
      <c r="BL1042" s="145"/>
      <c r="BM1042" s="145"/>
      <c r="BN1042" s="145"/>
      <c r="BO1042" s="145"/>
      <c r="BP1042" s="145"/>
      <c r="BQ1042" s="145"/>
      <c r="BR1042" s="145"/>
      <c r="BS1042" s="145"/>
      <c r="BT1042" s="145"/>
      <c r="BU1042" s="145"/>
      <c r="BV1042" s="145"/>
      <c r="BW1042" s="145"/>
      <c r="BX1042" s="145"/>
      <c r="BY1042" s="145"/>
      <c r="BZ1042" s="145"/>
      <c r="CA1042" s="145"/>
      <c r="CB1042" s="145"/>
      <c r="CC1042" s="145"/>
      <c r="CD1042" s="145"/>
      <c r="CE1042" s="145"/>
      <c r="CF1042" s="145"/>
    </row>
    <row r="1043" spans="2:84" ht="12.95" customHeight="1">
      <c r="B1043" s="145"/>
      <c r="C1043" s="145"/>
      <c r="D1043" s="145"/>
      <c r="E1043" s="146"/>
      <c r="F1043" s="146"/>
      <c r="G1043" s="145"/>
      <c r="H1043" s="145"/>
      <c r="I1043" s="145"/>
      <c r="J1043" s="145"/>
      <c r="K1043" s="145"/>
      <c r="L1043" s="145"/>
      <c r="M1043" s="145"/>
      <c r="N1043" s="145"/>
      <c r="O1043" s="145"/>
      <c r="P1043" s="145"/>
      <c r="Q1043" s="145"/>
      <c r="R1043" s="145"/>
      <c r="S1043" s="145"/>
      <c r="T1043" s="145"/>
      <c r="U1043" s="145"/>
      <c r="V1043" s="145"/>
      <c r="W1043" s="145"/>
      <c r="X1043" s="145"/>
      <c r="Y1043" s="145"/>
      <c r="Z1043" s="145"/>
      <c r="AA1043" s="145"/>
      <c r="AB1043" s="145"/>
      <c r="AC1043" s="145"/>
      <c r="AD1043" s="145"/>
      <c r="AE1043" s="145"/>
      <c r="AF1043" s="145"/>
      <c r="AG1043" s="145"/>
      <c r="AH1043" s="145"/>
      <c r="AI1043" s="145"/>
      <c r="AJ1043" s="145"/>
      <c r="AK1043" s="145"/>
      <c r="AL1043" s="145"/>
      <c r="AM1043" s="145"/>
      <c r="AN1043" s="145"/>
      <c r="AO1043" s="145"/>
      <c r="AP1043" s="145"/>
      <c r="AQ1043" s="145"/>
      <c r="AR1043" s="145"/>
      <c r="AS1043" s="145"/>
      <c r="AT1043" s="145"/>
      <c r="AU1043" s="145"/>
      <c r="AV1043" s="145"/>
      <c r="AW1043" s="145"/>
      <c r="AX1043" s="145"/>
      <c r="AY1043" s="145"/>
      <c r="AZ1043" s="145"/>
      <c r="BA1043" s="145"/>
      <c r="BB1043" s="145"/>
      <c r="BC1043" s="145"/>
      <c r="BD1043" s="145"/>
      <c r="BE1043" s="145"/>
      <c r="BF1043" s="145"/>
      <c r="BG1043" s="145"/>
      <c r="BH1043" s="145"/>
      <c r="BI1043" s="145"/>
      <c r="BJ1043" s="145"/>
      <c r="BK1043" s="145"/>
      <c r="BL1043" s="145"/>
      <c r="BM1043" s="145"/>
      <c r="BN1043" s="145"/>
      <c r="BO1043" s="145"/>
      <c r="BP1043" s="145"/>
      <c r="BQ1043" s="145"/>
      <c r="BR1043" s="145"/>
      <c r="BS1043" s="145"/>
      <c r="BT1043" s="145"/>
      <c r="BU1043" s="145"/>
      <c r="BV1043" s="145"/>
      <c r="BW1043" s="145"/>
      <c r="BX1043" s="145"/>
      <c r="BY1043" s="145"/>
      <c r="BZ1043" s="145"/>
      <c r="CA1043" s="145"/>
      <c r="CB1043" s="145"/>
      <c r="CC1043" s="145"/>
      <c r="CD1043" s="145"/>
      <c r="CE1043" s="145"/>
      <c r="CF1043" s="145"/>
    </row>
    <row r="1044" spans="2:84" ht="12.95" customHeight="1">
      <c r="B1044" s="145"/>
      <c r="C1044" s="145"/>
      <c r="D1044" s="145"/>
      <c r="E1044" s="146"/>
      <c r="F1044" s="146"/>
      <c r="G1044" s="145"/>
      <c r="H1044" s="145"/>
      <c r="I1044" s="145"/>
      <c r="J1044" s="145"/>
      <c r="K1044" s="145"/>
      <c r="L1044" s="145"/>
      <c r="M1044" s="145"/>
      <c r="N1044" s="145"/>
      <c r="O1044" s="145"/>
      <c r="P1044" s="145"/>
      <c r="Q1044" s="145"/>
      <c r="R1044" s="145"/>
      <c r="S1044" s="145"/>
      <c r="T1044" s="145"/>
      <c r="U1044" s="145"/>
      <c r="V1044" s="145"/>
      <c r="W1044" s="145"/>
      <c r="X1044" s="145"/>
      <c r="Y1044" s="145"/>
      <c r="Z1044" s="145"/>
      <c r="AA1044" s="145"/>
      <c r="AB1044" s="145"/>
      <c r="AC1044" s="145"/>
      <c r="AD1044" s="145"/>
      <c r="AE1044" s="145"/>
      <c r="AF1044" s="145"/>
      <c r="AG1044" s="145"/>
      <c r="AH1044" s="145"/>
      <c r="AI1044" s="145"/>
      <c r="AJ1044" s="145"/>
      <c r="AK1044" s="145"/>
      <c r="AL1044" s="145"/>
      <c r="AM1044" s="145"/>
      <c r="AN1044" s="145"/>
      <c r="AO1044" s="145"/>
      <c r="AP1044" s="145"/>
      <c r="AQ1044" s="145"/>
      <c r="AR1044" s="145"/>
      <c r="AS1044" s="145"/>
      <c r="AT1044" s="145"/>
      <c r="AU1044" s="145"/>
      <c r="AV1044" s="145"/>
      <c r="AW1044" s="145"/>
      <c r="AX1044" s="145"/>
      <c r="AY1044" s="145"/>
      <c r="AZ1044" s="145"/>
      <c r="BA1044" s="145"/>
      <c r="BB1044" s="145"/>
      <c r="BC1044" s="145"/>
      <c r="BD1044" s="145"/>
      <c r="BE1044" s="145"/>
      <c r="BF1044" s="145"/>
      <c r="BG1044" s="145"/>
      <c r="BH1044" s="145"/>
      <c r="BI1044" s="145"/>
      <c r="BJ1044" s="145"/>
      <c r="BK1044" s="145"/>
      <c r="BL1044" s="145"/>
      <c r="BM1044" s="145"/>
      <c r="BN1044" s="145"/>
      <c r="BO1044" s="145"/>
      <c r="BP1044" s="145"/>
      <c r="BQ1044" s="145"/>
      <c r="BR1044" s="145"/>
      <c r="BS1044" s="145"/>
      <c r="BT1044" s="145"/>
      <c r="BU1044" s="145"/>
      <c r="BV1044" s="145"/>
      <c r="BW1044" s="145"/>
      <c r="BX1044" s="145"/>
      <c r="BY1044" s="145"/>
      <c r="BZ1044" s="145"/>
      <c r="CA1044" s="145"/>
      <c r="CB1044" s="145"/>
      <c r="CC1044" s="145"/>
      <c r="CD1044" s="145"/>
      <c r="CE1044" s="145"/>
      <c r="CF1044" s="145"/>
    </row>
    <row r="1045" spans="2:84" ht="12.95" customHeight="1">
      <c r="B1045" s="145"/>
      <c r="C1045" s="145"/>
      <c r="D1045" s="145"/>
      <c r="E1045" s="146"/>
      <c r="F1045" s="146"/>
      <c r="G1045" s="145"/>
      <c r="H1045" s="145"/>
      <c r="I1045" s="145"/>
      <c r="J1045" s="145"/>
      <c r="K1045" s="145"/>
      <c r="L1045" s="145"/>
      <c r="M1045" s="145"/>
      <c r="N1045" s="145"/>
      <c r="O1045" s="145"/>
      <c r="P1045" s="145"/>
      <c r="Q1045" s="145"/>
      <c r="R1045" s="145"/>
      <c r="S1045" s="145"/>
      <c r="T1045" s="145"/>
      <c r="U1045" s="145"/>
      <c r="V1045" s="145"/>
      <c r="W1045" s="145"/>
      <c r="X1045" s="145"/>
      <c r="Y1045" s="145"/>
      <c r="Z1045" s="145"/>
      <c r="AA1045" s="145"/>
      <c r="AB1045" s="145"/>
      <c r="AC1045" s="145"/>
      <c r="AD1045" s="145"/>
      <c r="AE1045" s="145"/>
      <c r="AF1045" s="145"/>
      <c r="AG1045" s="145"/>
      <c r="AH1045" s="145"/>
      <c r="AI1045" s="145"/>
      <c r="AJ1045" s="145"/>
      <c r="AK1045" s="145"/>
      <c r="AL1045" s="145"/>
      <c r="AM1045" s="145"/>
      <c r="AN1045" s="145"/>
      <c r="AO1045" s="145"/>
      <c r="AP1045" s="145"/>
      <c r="AQ1045" s="145"/>
      <c r="AR1045" s="145"/>
      <c r="AS1045" s="145"/>
      <c r="AT1045" s="145"/>
      <c r="AU1045" s="145"/>
      <c r="AV1045" s="145"/>
      <c r="AW1045" s="145"/>
      <c r="AX1045" s="145"/>
      <c r="AY1045" s="145"/>
      <c r="AZ1045" s="145"/>
      <c r="BA1045" s="145"/>
      <c r="BB1045" s="145"/>
      <c r="BC1045" s="145"/>
      <c r="BD1045" s="145"/>
      <c r="BE1045" s="145"/>
      <c r="BF1045" s="145"/>
      <c r="BG1045" s="145"/>
      <c r="BH1045" s="145"/>
      <c r="BI1045" s="145"/>
      <c r="BJ1045" s="145"/>
      <c r="BK1045" s="145"/>
      <c r="BL1045" s="145"/>
      <c r="BM1045" s="145"/>
      <c r="BN1045" s="145"/>
      <c r="BO1045" s="145"/>
      <c r="BP1045" s="145"/>
      <c r="BQ1045" s="145"/>
      <c r="BR1045" s="145"/>
      <c r="BS1045" s="145"/>
      <c r="BT1045" s="145"/>
      <c r="BU1045" s="145"/>
      <c r="BV1045" s="145"/>
      <c r="BW1045" s="145"/>
      <c r="BX1045" s="145"/>
      <c r="BY1045" s="145"/>
      <c r="BZ1045" s="145"/>
      <c r="CA1045" s="145"/>
      <c r="CB1045" s="145"/>
      <c r="CC1045" s="145"/>
      <c r="CD1045" s="145"/>
      <c r="CE1045" s="145"/>
      <c r="CF1045" s="145"/>
    </row>
    <row r="1046" spans="2:84" ht="12.95" customHeight="1">
      <c r="B1046" s="145"/>
      <c r="C1046" s="145"/>
      <c r="D1046" s="145"/>
      <c r="E1046" s="146"/>
      <c r="F1046" s="146"/>
      <c r="G1046" s="145"/>
      <c r="H1046" s="145"/>
      <c r="I1046" s="145"/>
      <c r="J1046" s="145"/>
      <c r="K1046" s="145"/>
      <c r="L1046" s="145"/>
      <c r="M1046" s="145"/>
      <c r="N1046" s="145"/>
      <c r="O1046" s="145"/>
      <c r="P1046" s="145"/>
      <c r="Q1046" s="145"/>
      <c r="R1046" s="145"/>
      <c r="S1046" s="145"/>
      <c r="T1046" s="145"/>
      <c r="U1046" s="145"/>
      <c r="V1046" s="145"/>
      <c r="W1046" s="145"/>
      <c r="X1046" s="145"/>
      <c r="Y1046" s="145"/>
      <c r="Z1046" s="145"/>
      <c r="AA1046" s="145"/>
      <c r="AB1046" s="145"/>
      <c r="AC1046" s="145"/>
      <c r="AD1046" s="145"/>
      <c r="AE1046" s="145"/>
      <c r="AF1046" s="145"/>
      <c r="AG1046" s="145"/>
      <c r="AH1046" s="145"/>
      <c r="AI1046" s="145"/>
      <c r="AJ1046" s="145"/>
      <c r="AK1046" s="145"/>
      <c r="AL1046" s="145"/>
      <c r="AM1046" s="145"/>
      <c r="AN1046" s="145"/>
      <c r="AO1046" s="145"/>
      <c r="AP1046" s="145"/>
      <c r="AQ1046" s="145"/>
      <c r="AR1046" s="145"/>
      <c r="AS1046" s="145"/>
      <c r="AT1046" s="145"/>
      <c r="AU1046" s="145"/>
      <c r="AV1046" s="145"/>
      <c r="AW1046" s="145"/>
      <c r="AX1046" s="145"/>
      <c r="AY1046" s="145"/>
      <c r="AZ1046" s="145"/>
      <c r="BA1046" s="145"/>
      <c r="BB1046" s="145"/>
      <c r="BC1046" s="145"/>
      <c r="BD1046" s="145"/>
      <c r="BE1046" s="145"/>
      <c r="BF1046" s="145"/>
      <c r="BG1046" s="145"/>
      <c r="BH1046" s="145"/>
      <c r="BI1046" s="145"/>
      <c r="BJ1046" s="145"/>
      <c r="BK1046" s="145"/>
      <c r="BL1046" s="145"/>
      <c r="BM1046" s="145"/>
      <c r="BN1046" s="145"/>
      <c r="BO1046" s="145"/>
      <c r="BP1046" s="145"/>
      <c r="BQ1046" s="145"/>
      <c r="BR1046" s="145"/>
      <c r="BS1046" s="145"/>
      <c r="BT1046" s="145"/>
      <c r="BU1046" s="145"/>
      <c r="BV1046" s="145"/>
      <c r="BW1046" s="145"/>
      <c r="BX1046" s="145"/>
      <c r="BY1046" s="145"/>
      <c r="BZ1046" s="145"/>
      <c r="CA1046" s="145"/>
      <c r="CB1046" s="145"/>
      <c r="CC1046" s="145"/>
      <c r="CD1046" s="145"/>
      <c r="CE1046" s="145"/>
      <c r="CF1046" s="145"/>
    </row>
    <row r="1047" spans="2:84" ht="12.95" customHeight="1">
      <c r="B1047" s="145"/>
      <c r="C1047" s="145"/>
      <c r="D1047" s="145"/>
      <c r="E1047" s="146"/>
      <c r="F1047" s="146"/>
      <c r="G1047" s="145"/>
      <c r="H1047" s="145"/>
      <c r="I1047" s="145"/>
      <c r="J1047" s="145"/>
      <c r="K1047" s="145"/>
      <c r="L1047" s="145"/>
      <c r="M1047" s="145"/>
      <c r="N1047" s="145"/>
      <c r="O1047" s="145"/>
      <c r="P1047" s="145"/>
      <c r="Q1047" s="145"/>
      <c r="R1047" s="145"/>
      <c r="S1047" s="145"/>
      <c r="T1047" s="145"/>
      <c r="U1047" s="145"/>
      <c r="V1047" s="145"/>
      <c r="W1047" s="145"/>
      <c r="X1047" s="145"/>
      <c r="Y1047" s="145"/>
      <c r="Z1047" s="145"/>
      <c r="AA1047" s="145"/>
      <c r="AB1047" s="145"/>
      <c r="AC1047" s="145"/>
      <c r="AD1047" s="145"/>
      <c r="AE1047" s="145"/>
      <c r="AF1047" s="145"/>
      <c r="AG1047" s="145"/>
      <c r="AH1047" s="145"/>
      <c r="AI1047" s="145"/>
      <c r="AJ1047" s="145"/>
      <c r="AK1047" s="145"/>
      <c r="AL1047" s="145"/>
      <c r="AM1047" s="145"/>
      <c r="AN1047" s="145"/>
      <c r="AO1047" s="145"/>
      <c r="AP1047" s="145"/>
      <c r="AQ1047" s="145"/>
      <c r="AR1047" s="145"/>
      <c r="AS1047" s="145"/>
      <c r="AT1047" s="145"/>
      <c r="AU1047" s="145"/>
      <c r="AV1047" s="145"/>
      <c r="AW1047" s="145"/>
      <c r="AX1047" s="145"/>
      <c r="AY1047" s="145"/>
      <c r="AZ1047" s="145"/>
      <c r="BA1047" s="145"/>
      <c r="BB1047" s="145"/>
      <c r="BC1047" s="145"/>
      <c r="BD1047" s="145"/>
      <c r="BE1047" s="145"/>
      <c r="BF1047" s="145"/>
      <c r="BG1047" s="145"/>
      <c r="BH1047" s="145"/>
      <c r="BI1047" s="145"/>
      <c r="BJ1047" s="145"/>
      <c r="BK1047" s="145"/>
      <c r="BL1047" s="145"/>
      <c r="BM1047" s="145"/>
      <c r="BN1047" s="145"/>
      <c r="BO1047" s="145"/>
      <c r="BP1047" s="145"/>
      <c r="BQ1047" s="145"/>
      <c r="BR1047" s="145"/>
      <c r="BS1047" s="145"/>
      <c r="BT1047" s="145"/>
      <c r="BU1047" s="145"/>
      <c r="BV1047" s="145"/>
      <c r="BW1047" s="145"/>
      <c r="BX1047" s="145"/>
      <c r="BY1047" s="145"/>
      <c r="BZ1047" s="145"/>
      <c r="CA1047" s="145"/>
      <c r="CB1047" s="145"/>
      <c r="CC1047" s="145"/>
      <c r="CD1047" s="145"/>
      <c r="CE1047" s="145"/>
      <c r="CF1047" s="145"/>
    </row>
    <row r="1048" spans="2:84" ht="12.95" customHeight="1">
      <c r="B1048" s="145"/>
      <c r="C1048" s="145"/>
      <c r="D1048" s="145"/>
      <c r="E1048" s="146"/>
      <c r="F1048" s="146"/>
      <c r="G1048" s="145"/>
      <c r="H1048" s="145"/>
      <c r="I1048" s="145"/>
      <c r="J1048" s="145"/>
      <c r="K1048" s="145"/>
      <c r="L1048" s="145"/>
      <c r="M1048" s="145"/>
      <c r="N1048" s="145"/>
      <c r="O1048" s="145"/>
      <c r="P1048" s="145"/>
      <c r="Q1048" s="145"/>
      <c r="R1048" s="145"/>
      <c r="S1048" s="145"/>
      <c r="T1048" s="145"/>
      <c r="U1048" s="145"/>
      <c r="V1048" s="145"/>
      <c r="W1048" s="145"/>
      <c r="X1048" s="145"/>
      <c r="Y1048" s="145"/>
      <c r="Z1048" s="145"/>
      <c r="AA1048" s="145"/>
      <c r="AB1048" s="145"/>
      <c r="AC1048" s="145"/>
      <c r="AD1048" s="145"/>
      <c r="AE1048" s="145"/>
      <c r="AF1048" s="145"/>
      <c r="AG1048" s="145"/>
      <c r="AH1048" s="145"/>
      <c r="AI1048" s="145"/>
      <c r="AJ1048" s="145"/>
      <c r="AK1048" s="145"/>
      <c r="AL1048" s="145"/>
      <c r="AM1048" s="145"/>
      <c r="AN1048" s="145"/>
      <c r="AO1048" s="145"/>
      <c r="AP1048" s="145"/>
      <c r="AQ1048" s="145"/>
      <c r="AR1048" s="145"/>
      <c r="AS1048" s="145"/>
      <c r="AT1048" s="145"/>
      <c r="AU1048" s="145"/>
      <c r="AV1048" s="145"/>
      <c r="AW1048" s="145"/>
      <c r="AX1048" s="145"/>
      <c r="AY1048" s="145"/>
      <c r="AZ1048" s="145"/>
      <c r="BA1048" s="145"/>
      <c r="BB1048" s="145"/>
      <c r="BC1048" s="145"/>
      <c r="BD1048" s="145"/>
      <c r="BE1048" s="145"/>
      <c r="BF1048" s="145"/>
      <c r="BG1048" s="145"/>
      <c r="BH1048" s="145"/>
      <c r="BI1048" s="145"/>
      <c r="BJ1048" s="145"/>
      <c r="BK1048" s="145"/>
      <c r="BL1048" s="145"/>
      <c r="BM1048" s="145"/>
      <c r="BN1048" s="145"/>
      <c r="BO1048" s="145"/>
      <c r="BP1048" s="145"/>
      <c r="BQ1048" s="145"/>
      <c r="BR1048" s="145"/>
      <c r="BS1048" s="145"/>
      <c r="BT1048" s="145"/>
      <c r="BU1048" s="145"/>
      <c r="BV1048" s="145"/>
      <c r="BW1048" s="145"/>
      <c r="BX1048" s="145"/>
      <c r="BY1048" s="145"/>
      <c r="BZ1048" s="145"/>
      <c r="CA1048" s="145"/>
      <c r="CB1048" s="145"/>
      <c r="CC1048" s="145"/>
      <c r="CD1048" s="145"/>
      <c r="CE1048" s="145"/>
      <c r="CF1048" s="145"/>
    </row>
    <row r="1049" spans="2:84" ht="12.95" customHeight="1">
      <c r="B1049" s="145"/>
      <c r="C1049" s="145"/>
      <c r="D1049" s="145"/>
      <c r="E1049" s="146"/>
      <c r="F1049" s="146"/>
      <c r="G1049" s="145"/>
      <c r="H1049" s="145"/>
      <c r="I1049" s="145"/>
      <c r="J1049" s="145"/>
      <c r="K1049" s="145"/>
      <c r="L1049" s="145"/>
      <c r="M1049" s="145"/>
      <c r="N1049" s="145"/>
      <c r="O1049" s="145"/>
      <c r="P1049" s="145"/>
      <c r="Q1049" s="145"/>
      <c r="R1049" s="145"/>
      <c r="S1049" s="145"/>
      <c r="T1049" s="145"/>
      <c r="U1049" s="145"/>
      <c r="V1049" s="145"/>
      <c r="W1049" s="145"/>
      <c r="X1049" s="145"/>
      <c r="Y1049" s="145"/>
      <c r="Z1049" s="145"/>
      <c r="AA1049" s="145"/>
      <c r="AB1049" s="145"/>
      <c r="AC1049" s="145"/>
      <c r="AD1049" s="145"/>
      <c r="AE1049" s="145"/>
      <c r="AF1049" s="145"/>
      <c r="AG1049" s="145"/>
      <c r="AH1049" s="145"/>
      <c r="AI1049" s="145"/>
      <c r="AJ1049" s="145"/>
      <c r="AK1049" s="145"/>
      <c r="AL1049" s="145"/>
      <c r="AM1049" s="145"/>
      <c r="AN1049" s="145"/>
      <c r="AO1049" s="145"/>
      <c r="AP1049" s="145"/>
      <c r="AQ1049" s="145"/>
      <c r="AR1049" s="145"/>
      <c r="AS1049" s="145"/>
      <c r="AT1049" s="145"/>
      <c r="AU1049" s="145"/>
      <c r="AV1049" s="145"/>
      <c r="AW1049" s="145"/>
      <c r="AX1049" s="145"/>
      <c r="AY1049" s="145"/>
      <c r="AZ1049" s="145"/>
      <c r="BA1049" s="145"/>
      <c r="BB1049" s="145"/>
      <c r="BC1049" s="145"/>
      <c r="BD1049" s="145"/>
      <c r="BE1049" s="145"/>
      <c r="BF1049" s="145"/>
      <c r="BG1049" s="145"/>
      <c r="BH1049" s="145"/>
      <c r="BI1049" s="145"/>
      <c r="BJ1049" s="145"/>
      <c r="BK1049" s="145"/>
      <c r="BL1049" s="145"/>
      <c r="BM1049" s="145"/>
      <c r="BN1049" s="145"/>
      <c r="BO1049" s="145"/>
      <c r="BP1049" s="145"/>
      <c r="BQ1049" s="145"/>
      <c r="BR1049" s="145"/>
      <c r="BS1049" s="145"/>
      <c r="BT1049" s="145"/>
      <c r="BU1049" s="145"/>
      <c r="BV1049" s="145"/>
      <c r="BW1049" s="145"/>
      <c r="BX1049" s="145"/>
      <c r="BY1049" s="145"/>
      <c r="BZ1049" s="145"/>
      <c r="CA1049" s="145"/>
      <c r="CB1049" s="145"/>
      <c r="CC1049" s="145"/>
      <c r="CD1049" s="145"/>
      <c r="CE1049" s="145"/>
      <c r="CF1049" s="145"/>
    </row>
    <row r="1050" spans="2:84" ht="12.95" customHeight="1">
      <c r="B1050" s="145"/>
      <c r="C1050" s="145"/>
      <c r="D1050" s="145"/>
      <c r="E1050" s="146"/>
      <c r="F1050" s="146"/>
      <c r="G1050" s="145"/>
      <c r="H1050" s="145"/>
      <c r="I1050" s="145"/>
      <c r="J1050" s="145"/>
      <c r="K1050" s="145"/>
      <c r="L1050" s="145"/>
      <c r="M1050" s="145"/>
      <c r="N1050" s="145"/>
      <c r="O1050" s="145"/>
      <c r="P1050" s="145"/>
      <c r="Q1050" s="145"/>
      <c r="R1050" s="145"/>
      <c r="S1050" s="145"/>
      <c r="T1050" s="145"/>
      <c r="U1050" s="145"/>
      <c r="V1050" s="145"/>
      <c r="W1050" s="145"/>
      <c r="X1050" s="145"/>
      <c r="Y1050" s="145"/>
      <c r="Z1050" s="145"/>
      <c r="AA1050" s="145"/>
      <c r="AB1050" s="145"/>
      <c r="AC1050" s="145"/>
      <c r="AD1050" s="145"/>
      <c r="AE1050" s="145"/>
      <c r="AF1050" s="145"/>
      <c r="AG1050" s="145"/>
      <c r="AH1050" s="145"/>
      <c r="AI1050" s="145"/>
      <c r="AJ1050" s="145"/>
      <c r="AK1050" s="145"/>
      <c r="AL1050" s="145"/>
      <c r="AM1050" s="145"/>
      <c r="AN1050" s="145"/>
      <c r="AO1050" s="145"/>
      <c r="AP1050" s="145"/>
      <c r="AQ1050" s="145"/>
      <c r="AR1050" s="145"/>
      <c r="AS1050" s="145"/>
      <c r="AT1050" s="145"/>
      <c r="AU1050" s="145"/>
      <c r="AV1050" s="145"/>
      <c r="AW1050" s="145"/>
      <c r="AX1050" s="145"/>
      <c r="AY1050" s="145"/>
      <c r="AZ1050" s="145"/>
      <c r="BA1050" s="145"/>
      <c r="BB1050" s="145"/>
      <c r="BC1050" s="145"/>
      <c r="BD1050" s="145"/>
      <c r="BE1050" s="145"/>
      <c r="BF1050" s="145"/>
      <c r="BG1050" s="145"/>
      <c r="BH1050" s="145"/>
      <c r="BI1050" s="145"/>
      <c r="BJ1050" s="145"/>
      <c r="BK1050" s="145"/>
      <c r="BL1050" s="145"/>
      <c r="BM1050" s="145"/>
      <c r="BN1050" s="145"/>
      <c r="BO1050" s="145"/>
      <c r="BP1050" s="145"/>
      <c r="BQ1050" s="145"/>
      <c r="BR1050" s="145"/>
      <c r="BS1050" s="145"/>
      <c r="BT1050" s="145"/>
      <c r="BU1050" s="145"/>
      <c r="BV1050" s="145"/>
      <c r="BW1050" s="145"/>
      <c r="BX1050" s="145"/>
      <c r="BY1050" s="145"/>
      <c r="BZ1050" s="145"/>
      <c r="CA1050" s="145"/>
      <c r="CB1050" s="145"/>
      <c r="CC1050" s="145"/>
      <c r="CD1050" s="145"/>
      <c r="CE1050" s="145"/>
      <c r="CF1050" s="145"/>
    </row>
    <row r="1051" spans="2:84" ht="12.95" customHeight="1">
      <c r="B1051" s="145"/>
      <c r="C1051" s="145"/>
      <c r="D1051" s="145"/>
      <c r="E1051" s="146"/>
      <c r="F1051" s="146"/>
      <c r="G1051" s="145"/>
      <c r="H1051" s="145"/>
      <c r="I1051" s="145"/>
      <c r="J1051" s="145"/>
      <c r="K1051" s="145"/>
      <c r="L1051" s="145"/>
      <c r="M1051" s="145"/>
      <c r="N1051" s="145"/>
      <c r="O1051" s="145"/>
      <c r="P1051" s="145"/>
      <c r="Q1051" s="145"/>
      <c r="R1051" s="145"/>
      <c r="S1051" s="145"/>
      <c r="T1051" s="145"/>
      <c r="U1051" s="145"/>
      <c r="V1051" s="145"/>
      <c r="W1051" s="145"/>
      <c r="X1051" s="145"/>
      <c r="Y1051" s="145"/>
      <c r="Z1051" s="145"/>
      <c r="AA1051" s="145"/>
      <c r="AB1051" s="145"/>
      <c r="AC1051" s="145"/>
      <c r="AD1051" s="145"/>
      <c r="AE1051" s="145"/>
      <c r="AF1051" s="145"/>
      <c r="AG1051" s="145"/>
      <c r="AH1051" s="145"/>
      <c r="AI1051" s="145"/>
      <c r="AJ1051" s="145"/>
      <c r="AK1051" s="145"/>
      <c r="AL1051" s="145"/>
      <c r="AM1051" s="145"/>
      <c r="AN1051" s="145"/>
      <c r="AO1051" s="145"/>
      <c r="AP1051" s="145"/>
      <c r="AQ1051" s="145"/>
      <c r="AR1051" s="145"/>
      <c r="AS1051" s="145"/>
      <c r="AT1051" s="145"/>
      <c r="AU1051" s="145"/>
      <c r="AV1051" s="145"/>
      <c r="AW1051" s="145"/>
      <c r="AX1051" s="145"/>
      <c r="AY1051" s="145"/>
      <c r="AZ1051" s="145"/>
      <c r="BA1051" s="145"/>
      <c r="BB1051" s="145"/>
      <c r="BC1051" s="145"/>
      <c r="BD1051" s="145"/>
      <c r="BE1051" s="145"/>
      <c r="BF1051" s="145"/>
      <c r="BG1051" s="145"/>
      <c r="BH1051" s="145"/>
      <c r="BI1051" s="145"/>
      <c r="BJ1051" s="145"/>
      <c r="BK1051" s="145"/>
      <c r="BL1051" s="145"/>
      <c r="BM1051" s="145"/>
      <c r="BN1051" s="145"/>
      <c r="BO1051" s="145"/>
      <c r="BP1051" s="145"/>
      <c r="BQ1051" s="145"/>
      <c r="BR1051" s="145"/>
      <c r="BS1051" s="145"/>
      <c r="BT1051" s="145"/>
      <c r="BU1051" s="145"/>
      <c r="BV1051" s="145"/>
      <c r="BW1051" s="145"/>
      <c r="BX1051" s="145"/>
      <c r="BY1051" s="145"/>
      <c r="BZ1051" s="145"/>
      <c r="CA1051" s="145"/>
      <c r="CB1051" s="145"/>
      <c r="CC1051" s="145"/>
      <c r="CD1051" s="145"/>
      <c r="CE1051" s="145"/>
      <c r="CF1051" s="145"/>
    </row>
    <row r="1052" spans="2:84" ht="12.95" customHeight="1">
      <c r="B1052" s="145"/>
      <c r="C1052" s="145"/>
      <c r="D1052" s="145"/>
      <c r="E1052" s="146"/>
      <c r="F1052" s="146"/>
      <c r="G1052" s="145"/>
      <c r="H1052" s="145"/>
      <c r="I1052" s="145"/>
      <c r="J1052" s="145"/>
      <c r="K1052" s="145"/>
      <c r="L1052" s="145"/>
      <c r="M1052" s="145"/>
      <c r="N1052" s="145"/>
      <c r="O1052" s="145"/>
      <c r="P1052" s="145"/>
      <c r="Q1052" s="145"/>
      <c r="R1052" s="145"/>
      <c r="S1052" s="145"/>
      <c r="T1052" s="145"/>
      <c r="U1052" s="145"/>
      <c r="V1052" s="145"/>
      <c r="W1052" s="145"/>
      <c r="X1052" s="145"/>
      <c r="Y1052" s="145"/>
      <c r="Z1052" s="145"/>
      <c r="AA1052" s="145"/>
      <c r="AB1052" s="145"/>
      <c r="AC1052" s="145"/>
      <c r="AD1052" s="145"/>
      <c r="AE1052" s="145"/>
      <c r="AF1052" s="145"/>
      <c r="AG1052" s="145"/>
      <c r="AH1052" s="145"/>
      <c r="AI1052" s="145"/>
      <c r="AJ1052" s="145"/>
      <c r="AK1052" s="145"/>
      <c r="AL1052" s="145"/>
      <c r="AM1052" s="145"/>
      <c r="AN1052" s="145"/>
      <c r="AO1052" s="145"/>
      <c r="AP1052" s="145"/>
      <c r="AQ1052" s="145"/>
      <c r="AR1052" s="145"/>
      <c r="AS1052" s="145"/>
      <c r="AT1052" s="145"/>
      <c r="AU1052" s="145"/>
      <c r="AV1052" s="145"/>
      <c r="AW1052" s="145"/>
      <c r="AX1052" s="145"/>
      <c r="AY1052" s="145"/>
      <c r="AZ1052" s="145"/>
      <c r="BA1052" s="145"/>
      <c r="BB1052" s="145"/>
      <c r="BC1052" s="145"/>
      <c r="BD1052" s="145"/>
      <c r="BE1052" s="145"/>
      <c r="BF1052" s="145"/>
      <c r="BG1052" s="145"/>
      <c r="BH1052" s="145"/>
      <c r="BI1052" s="145"/>
      <c r="BJ1052" s="145"/>
      <c r="BK1052" s="145"/>
      <c r="BL1052" s="145"/>
      <c r="BM1052" s="145"/>
      <c r="BN1052" s="145"/>
      <c r="BO1052" s="145"/>
      <c r="BP1052" s="145"/>
      <c r="BQ1052" s="145"/>
      <c r="BR1052" s="145"/>
      <c r="BS1052" s="145"/>
      <c r="BT1052" s="145"/>
      <c r="BU1052" s="145"/>
      <c r="BV1052" s="145"/>
      <c r="BW1052" s="145"/>
      <c r="BX1052" s="145"/>
      <c r="BY1052" s="145"/>
      <c r="BZ1052" s="145"/>
      <c r="CA1052" s="145"/>
      <c r="CB1052" s="145"/>
      <c r="CC1052" s="145"/>
      <c r="CD1052" s="145"/>
      <c r="CE1052" s="145"/>
      <c r="CF1052" s="145"/>
    </row>
    <row r="1053" spans="2:84" ht="12.95" customHeight="1">
      <c r="B1053" s="145"/>
      <c r="C1053" s="145"/>
      <c r="D1053" s="145"/>
      <c r="E1053" s="146"/>
      <c r="F1053" s="146"/>
      <c r="G1053" s="145"/>
      <c r="H1053" s="145"/>
      <c r="I1053" s="145"/>
      <c r="J1053" s="145"/>
      <c r="K1053" s="145"/>
      <c r="L1053" s="145"/>
      <c r="M1053" s="145"/>
      <c r="N1053" s="145"/>
      <c r="O1053" s="145"/>
      <c r="P1053" s="145"/>
      <c r="Q1053" s="145"/>
      <c r="R1053" s="145"/>
      <c r="S1053" s="145"/>
      <c r="T1053" s="145"/>
      <c r="U1053" s="145"/>
      <c r="V1053" s="145"/>
      <c r="W1053" s="145"/>
      <c r="X1053" s="145"/>
      <c r="Y1053" s="145"/>
      <c r="Z1053" s="145"/>
      <c r="AA1053" s="145"/>
      <c r="AB1053" s="145"/>
      <c r="AC1053" s="145"/>
      <c r="AD1053" s="145"/>
      <c r="AE1053" s="145"/>
      <c r="AF1053" s="145"/>
      <c r="AG1053" s="145"/>
      <c r="AH1053" s="145"/>
      <c r="AI1053" s="145"/>
      <c r="AJ1053" s="145"/>
      <c r="AK1053" s="145"/>
      <c r="AL1053" s="145"/>
      <c r="AM1053" s="145"/>
      <c r="AN1053" s="145"/>
      <c r="AO1053" s="145"/>
      <c r="AP1053" s="145"/>
      <c r="AQ1053" s="145"/>
      <c r="AR1053" s="145"/>
      <c r="AS1053" s="145"/>
      <c r="AT1053" s="145"/>
      <c r="AU1053" s="145"/>
      <c r="AV1053" s="145"/>
      <c r="AW1053" s="145"/>
      <c r="AX1053" s="145"/>
      <c r="AY1053" s="145"/>
      <c r="AZ1053" s="145"/>
      <c r="BA1053" s="145"/>
      <c r="BB1053" s="145"/>
      <c r="BC1053" s="145"/>
      <c r="BD1053" s="145"/>
      <c r="BE1053" s="145"/>
      <c r="BF1053" s="145"/>
      <c r="BG1053" s="145"/>
      <c r="BH1053" s="145"/>
      <c r="BI1053" s="145"/>
      <c r="BJ1053" s="145"/>
      <c r="BK1053" s="145"/>
      <c r="BL1053" s="145"/>
      <c r="BM1053" s="145"/>
      <c r="BN1053" s="145"/>
      <c r="BO1053" s="145"/>
      <c r="BP1053" s="145"/>
      <c r="BQ1053" s="145"/>
      <c r="BR1053" s="145"/>
      <c r="BS1053" s="145"/>
      <c r="BT1053" s="145"/>
      <c r="BU1053" s="145"/>
      <c r="BV1053" s="145"/>
      <c r="BW1053" s="145"/>
      <c r="BX1053" s="145"/>
      <c r="BY1053" s="145"/>
      <c r="BZ1053" s="145"/>
      <c r="CA1053" s="145"/>
      <c r="CB1053" s="145"/>
      <c r="CC1053" s="145"/>
      <c r="CD1053" s="145"/>
      <c r="CE1053" s="145"/>
      <c r="CF1053" s="145"/>
    </row>
    <row r="1054" spans="2:84" ht="12.95" customHeight="1">
      <c r="B1054" s="145"/>
      <c r="C1054" s="145"/>
      <c r="D1054" s="145"/>
      <c r="E1054" s="146"/>
      <c r="F1054" s="146"/>
      <c r="G1054" s="145"/>
      <c r="H1054" s="145"/>
      <c r="I1054" s="145"/>
      <c r="J1054" s="145"/>
      <c r="K1054" s="145"/>
      <c r="L1054" s="145"/>
      <c r="M1054" s="145"/>
      <c r="N1054" s="145"/>
      <c r="O1054" s="145"/>
      <c r="P1054" s="145"/>
      <c r="Q1054" s="145"/>
      <c r="R1054" s="145"/>
      <c r="S1054" s="145"/>
      <c r="T1054" s="145"/>
      <c r="U1054" s="145"/>
      <c r="V1054" s="145"/>
      <c r="W1054" s="145"/>
      <c r="X1054" s="145"/>
      <c r="Y1054" s="145"/>
      <c r="Z1054" s="145"/>
      <c r="AA1054" s="145"/>
      <c r="AB1054" s="145"/>
      <c r="AC1054" s="145"/>
      <c r="AD1054" s="145"/>
      <c r="AE1054" s="145"/>
      <c r="AF1054" s="145"/>
      <c r="AG1054" s="145"/>
      <c r="AH1054" s="145"/>
      <c r="AI1054" s="145"/>
      <c r="AJ1054" s="145"/>
      <c r="AK1054" s="145"/>
      <c r="AL1054" s="145"/>
      <c r="AM1054" s="145"/>
      <c r="AN1054" s="145"/>
      <c r="AO1054" s="145"/>
      <c r="AP1054" s="145"/>
      <c r="AQ1054" s="145"/>
      <c r="AR1054" s="145"/>
      <c r="AS1054" s="145"/>
      <c r="AT1054" s="145"/>
      <c r="AU1054" s="145"/>
      <c r="AV1054" s="145"/>
      <c r="AW1054" s="145"/>
      <c r="AX1054" s="145"/>
      <c r="AY1054" s="145"/>
      <c r="AZ1054" s="145"/>
      <c r="BA1054" s="145"/>
      <c r="BB1054" s="145"/>
      <c r="BC1054" s="145"/>
      <c r="BD1054" s="145"/>
      <c r="BE1054" s="145"/>
      <c r="BF1054" s="145"/>
      <c r="BG1054" s="145"/>
      <c r="BH1054" s="145"/>
      <c r="BI1054" s="145"/>
      <c r="BJ1054" s="145"/>
      <c r="BK1054" s="145"/>
      <c r="BL1054" s="145"/>
      <c r="BM1054" s="145"/>
      <c r="BN1054" s="145"/>
      <c r="BO1054" s="145"/>
      <c r="BP1054" s="145"/>
      <c r="BQ1054" s="145"/>
      <c r="BR1054" s="145"/>
      <c r="BS1054" s="145"/>
      <c r="BT1054" s="145"/>
      <c r="BU1054" s="145"/>
      <c r="BV1054" s="145"/>
      <c r="BW1054" s="145"/>
      <c r="BX1054" s="145"/>
      <c r="BY1054" s="145"/>
      <c r="BZ1054" s="145"/>
      <c r="CA1054" s="145"/>
      <c r="CB1054" s="145"/>
      <c r="CC1054" s="145"/>
      <c r="CD1054" s="145"/>
      <c r="CE1054" s="145"/>
      <c r="CF1054" s="145"/>
    </row>
    <row r="1055" spans="2:84" ht="12.95" customHeight="1">
      <c r="B1055" s="145"/>
      <c r="C1055" s="145"/>
      <c r="D1055" s="145"/>
      <c r="E1055" s="146"/>
      <c r="F1055" s="146"/>
      <c r="G1055" s="145"/>
      <c r="H1055" s="145"/>
      <c r="I1055" s="145"/>
      <c r="J1055" s="145"/>
      <c r="K1055" s="145"/>
      <c r="L1055" s="145"/>
      <c r="M1055" s="145"/>
      <c r="N1055" s="145"/>
      <c r="O1055" s="145"/>
      <c r="P1055" s="145"/>
      <c r="Q1055" s="145"/>
      <c r="R1055" s="145"/>
      <c r="S1055" s="145"/>
      <c r="T1055" s="145"/>
      <c r="U1055" s="145"/>
      <c r="V1055" s="145"/>
      <c r="W1055" s="145"/>
      <c r="X1055" s="145"/>
      <c r="Y1055" s="145"/>
      <c r="Z1055" s="145"/>
      <c r="AA1055" s="145"/>
      <c r="AB1055" s="145"/>
      <c r="AC1055" s="145"/>
      <c r="AD1055" s="145"/>
      <c r="AE1055" s="145"/>
      <c r="AF1055" s="145"/>
      <c r="AG1055" s="145"/>
      <c r="AH1055" s="145"/>
      <c r="AI1055" s="145"/>
      <c r="AJ1055" s="145"/>
      <c r="AK1055" s="145"/>
      <c r="AL1055" s="145"/>
      <c r="AM1055" s="145"/>
      <c r="AN1055" s="145"/>
      <c r="AO1055" s="145"/>
      <c r="AP1055" s="145"/>
      <c r="AQ1055" s="145"/>
      <c r="AR1055" s="145"/>
      <c r="AS1055" s="145"/>
      <c r="AT1055" s="145"/>
      <c r="AU1055" s="145"/>
      <c r="AV1055" s="145"/>
      <c r="AW1055" s="145"/>
      <c r="AX1055" s="145"/>
      <c r="AY1055" s="145"/>
      <c r="AZ1055" s="145"/>
      <c r="BA1055" s="145"/>
      <c r="BB1055" s="145"/>
      <c r="BC1055" s="145"/>
      <c r="BD1055" s="145"/>
      <c r="BE1055" s="145"/>
      <c r="BF1055" s="145"/>
      <c r="BG1055" s="145"/>
      <c r="BH1055" s="145"/>
      <c r="BI1055" s="145"/>
      <c r="BJ1055" s="145"/>
      <c r="BK1055" s="145"/>
      <c r="BL1055" s="145"/>
      <c r="BM1055" s="145"/>
      <c r="BN1055" s="145"/>
      <c r="BO1055" s="145"/>
      <c r="BP1055" s="145"/>
      <c r="BQ1055" s="145"/>
      <c r="BR1055" s="145"/>
      <c r="BS1055" s="145"/>
      <c r="BT1055" s="145"/>
      <c r="BU1055" s="145"/>
      <c r="BV1055" s="145"/>
      <c r="BW1055" s="145"/>
      <c r="BX1055" s="145"/>
      <c r="BY1055" s="145"/>
      <c r="BZ1055" s="145"/>
      <c r="CA1055" s="145"/>
      <c r="CB1055" s="145"/>
      <c r="CC1055" s="145"/>
      <c r="CD1055" s="145"/>
      <c r="CE1055" s="145"/>
      <c r="CF1055" s="145"/>
    </row>
    <row r="1056" spans="2:84" ht="12.95" customHeight="1">
      <c r="B1056" s="145"/>
      <c r="C1056" s="145"/>
      <c r="D1056" s="145"/>
      <c r="E1056" s="146"/>
      <c r="F1056" s="146"/>
      <c r="G1056" s="145"/>
      <c r="H1056" s="145"/>
      <c r="I1056" s="145"/>
      <c r="J1056" s="145"/>
      <c r="K1056" s="145"/>
      <c r="L1056" s="145"/>
      <c r="M1056" s="145"/>
      <c r="N1056" s="145"/>
      <c r="O1056" s="145"/>
      <c r="P1056" s="145"/>
      <c r="Q1056" s="145"/>
      <c r="R1056" s="145"/>
      <c r="S1056" s="145"/>
      <c r="T1056" s="145"/>
      <c r="U1056" s="145"/>
      <c r="V1056" s="145"/>
      <c r="W1056" s="145"/>
      <c r="X1056" s="145"/>
      <c r="Y1056" s="145"/>
      <c r="Z1056" s="145"/>
      <c r="AA1056" s="145"/>
      <c r="AB1056" s="145"/>
      <c r="AC1056" s="145"/>
      <c r="AD1056" s="145"/>
      <c r="AE1056" s="145"/>
      <c r="AF1056" s="145"/>
      <c r="AG1056" s="145"/>
      <c r="AH1056" s="145"/>
      <c r="AI1056" s="145"/>
      <c r="AJ1056" s="145"/>
      <c r="AK1056" s="145"/>
      <c r="AL1056" s="145"/>
      <c r="AM1056" s="145"/>
      <c r="AN1056" s="145"/>
      <c r="AO1056" s="145"/>
      <c r="AP1056" s="145"/>
      <c r="AQ1056" s="145"/>
      <c r="AR1056" s="145"/>
      <c r="AS1056" s="145"/>
      <c r="AT1056" s="145"/>
      <c r="AU1056" s="145"/>
      <c r="AV1056" s="145"/>
      <c r="AW1056" s="145"/>
      <c r="AX1056" s="145"/>
      <c r="AY1056" s="145"/>
      <c r="AZ1056" s="145"/>
      <c r="BA1056" s="145"/>
      <c r="BB1056" s="145"/>
      <c r="BC1056" s="145"/>
      <c r="BD1056" s="145"/>
      <c r="BE1056" s="145"/>
      <c r="BF1056" s="145"/>
      <c r="BG1056" s="145"/>
      <c r="BH1056" s="145"/>
      <c r="BI1056" s="145"/>
      <c r="BJ1056" s="145"/>
      <c r="BK1056" s="145"/>
      <c r="BL1056" s="145"/>
      <c r="BM1056" s="145"/>
      <c r="BN1056" s="145"/>
      <c r="BO1056" s="145"/>
      <c r="BP1056" s="145"/>
      <c r="BQ1056" s="145"/>
      <c r="BR1056" s="145"/>
      <c r="BS1056" s="145"/>
      <c r="BT1056" s="145"/>
      <c r="BU1056" s="145"/>
      <c r="BV1056" s="145"/>
      <c r="BW1056" s="145"/>
      <c r="BX1056" s="145"/>
      <c r="BY1056" s="145"/>
      <c r="BZ1056" s="145"/>
      <c r="CA1056" s="145"/>
      <c r="CB1056" s="145"/>
      <c r="CC1056" s="145"/>
      <c r="CD1056" s="145"/>
      <c r="CE1056" s="145"/>
      <c r="CF1056" s="145"/>
    </row>
    <row r="1057" spans="2:84" ht="12.95" customHeight="1">
      <c r="B1057" s="145"/>
      <c r="C1057" s="145"/>
      <c r="D1057" s="145"/>
      <c r="E1057" s="146"/>
      <c r="F1057" s="146"/>
      <c r="G1057" s="145"/>
      <c r="H1057" s="145"/>
      <c r="I1057" s="145"/>
      <c r="J1057" s="145"/>
      <c r="K1057" s="145"/>
      <c r="L1057" s="145"/>
      <c r="M1057" s="145"/>
      <c r="N1057" s="145"/>
      <c r="O1057" s="145"/>
      <c r="P1057" s="145"/>
      <c r="Q1057" s="145"/>
      <c r="R1057" s="145"/>
      <c r="S1057" s="145"/>
      <c r="T1057" s="145"/>
      <c r="U1057" s="145"/>
      <c r="V1057" s="145"/>
      <c r="W1057" s="145"/>
      <c r="X1057" s="145"/>
      <c r="Y1057" s="145"/>
      <c r="Z1057" s="145"/>
      <c r="AA1057" s="145"/>
      <c r="AB1057" s="145"/>
      <c r="AC1057" s="145"/>
      <c r="AD1057" s="145"/>
      <c r="AE1057" s="145"/>
      <c r="AF1057" s="145"/>
      <c r="AG1057" s="145"/>
      <c r="AH1057" s="145"/>
      <c r="AI1057" s="145"/>
      <c r="AJ1057" s="145"/>
      <c r="AK1057" s="145"/>
      <c r="AL1057" s="145"/>
      <c r="AM1057" s="145"/>
      <c r="AN1057" s="145"/>
      <c r="AO1057" s="145"/>
      <c r="AP1057" s="145"/>
      <c r="AQ1057" s="145"/>
      <c r="AR1057" s="145"/>
      <c r="AS1057" s="145"/>
      <c r="AT1057" s="145"/>
      <c r="AU1057" s="145"/>
      <c r="AV1057" s="145"/>
      <c r="AW1057" s="145"/>
      <c r="AX1057" s="145"/>
      <c r="AY1057" s="145"/>
      <c r="AZ1057" s="145"/>
      <c r="BA1057" s="145"/>
      <c r="BB1057" s="145"/>
      <c r="BC1057" s="145"/>
      <c r="BD1057" s="145"/>
      <c r="BE1057" s="145"/>
      <c r="BF1057" s="145"/>
      <c r="BG1057" s="145"/>
      <c r="BH1057" s="145"/>
      <c r="BI1057" s="145"/>
      <c r="BJ1057" s="145"/>
      <c r="BK1057" s="145"/>
      <c r="BL1057" s="145"/>
      <c r="BM1057" s="145"/>
      <c r="BN1057" s="145"/>
      <c r="BO1057" s="145"/>
      <c r="BP1057" s="145"/>
      <c r="BQ1057" s="145"/>
      <c r="BR1057" s="145"/>
      <c r="BS1057" s="145"/>
      <c r="BT1057" s="145"/>
      <c r="BU1057" s="145"/>
      <c r="BV1057" s="145"/>
      <c r="BW1057" s="145"/>
      <c r="BX1057" s="145"/>
      <c r="BY1057" s="145"/>
      <c r="BZ1057" s="145"/>
      <c r="CA1057" s="145"/>
      <c r="CB1057" s="145"/>
      <c r="CC1057" s="145"/>
      <c r="CD1057" s="145"/>
      <c r="CE1057" s="145"/>
      <c r="CF1057" s="145"/>
    </row>
    <row r="1058" spans="2:84" ht="12.95" customHeight="1">
      <c r="B1058" s="145"/>
      <c r="C1058" s="145"/>
      <c r="D1058" s="145"/>
      <c r="E1058" s="146"/>
      <c r="F1058" s="146"/>
      <c r="G1058" s="145"/>
      <c r="H1058" s="145"/>
      <c r="I1058" s="145"/>
      <c r="J1058" s="145"/>
      <c r="K1058" s="145"/>
      <c r="L1058" s="145"/>
      <c r="M1058" s="145"/>
      <c r="N1058" s="145"/>
      <c r="O1058" s="145"/>
      <c r="P1058" s="145"/>
      <c r="Q1058" s="145"/>
      <c r="R1058" s="145"/>
      <c r="S1058" s="145"/>
      <c r="T1058" s="145"/>
      <c r="U1058" s="145"/>
      <c r="V1058" s="145"/>
      <c r="W1058" s="145"/>
      <c r="X1058" s="145"/>
      <c r="Y1058" s="145"/>
      <c r="Z1058" s="145"/>
      <c r="AA1058" s="145"/>
      <c r="AB1058" s="145"/>
      <c r="AC1058" s="145"/>
      <c r="AD1058" s="145"/>
      <c r="AE1058" s="145"/>
      <c r="AF1058" s="145"/>
      <c r="AG1058" s="145"/>
      <c r="AH1058" s="145"/>
      <c r="AI1058" s="145"/>
      <c r="AJ1058" s="145"/>
      <c r="AK1058" s="145"/>
      <c r="AL1058" s="145"/>
      <c r="AM1058" s="145"/>
      <c r="AN1058" s="145"/>
      <c r="AO1058" s="145"/>
      <c r="AP1058" s="145"/>
      <c r="AQ1058" s="145"/>
      <c r="AR1058" s="145"/>
      <c r="AS1058" s="145"/>
      <c r="AT1058" s="145"/>
      <c r="AU1058" s="145"/>
      <c r="AV1058" s="145"/>
      <c r="AW1058" s="145"/>
      <c r="AX1058" s="145"/>
      <c r="AY1058" s="145"/>
      <c r="AZ1058" s="145"/>
      <c r="BA1058" s="145"/>
      <c r="BB1058" s="145"/>
      <c r="BC1058" s="145"/>
      <c r="BD1058" s="145"/>
      <c r="BE1058" s="145"/>
      <c r="BF1058" s="145"/>
      <c r="BG1058" s="145"/>
      <c r="BH1058" s="145"/>
      <c r="BI1058" s="145"/>
      <c r="BJ1058" s="145"/>
      <c r="BK1058" s="145"/>
      <c r="BL1058" s="145"/>
      <c r="BM1058" s="145"/>
      <c r="BN1058" s="145"/>
      <c r="BO1058" s="145"/>
      <c r="BP1058" s="145"/>
      <c r="BQ1058" s="145"/>
      <c r="BR1058" s="145"/>
      <c r="BS1058" s="145"/>
      <c r="BT1058" s="145"/>
      <c r="BU1058" s="145"/>
      <c r="BV1058" s="145"/>
      <c r="BW1058" s="145"/>
      <c r="BX1058" s="145"/>
      <c r="BY1058" s="145"/>
      <c r="BZ1058" s="145"/>
      <c r="CA1058" s="145"/>
      <c r="CB1058" s="145"/>
      <c r="CC1058" s="145"/>
      <c r="CD1058" s="145"/>
      <c r="CE1058" s="145"/>
      <c r="CF1058" s="145"/>
    </row>
    <row r="1059" spans="2:84" ht="12.95" customHeight="1">
      <c r="B1059" s="145"/>
      <c r="C1059" s="145"/>
      <c r="D1059" s="145"/>
      <c r="E1059" s="146"/>
      <c r="F1059" s="146"/>
      <c r="G1059" s="145"/>
      <c r="H1059" s="145"/>
      <c r="I1059" s="145"/>
      <c r="J1059" s="145"/>
      <c r="K1059" s="145"/>
      <c r="L1059" s="145"/>
      <c r="M1059" s="145"/>
      <c r="N1059" s="145"/>
      <c r="O1059" s="145"/>
      <c r="P1059" s="145"/>
      <c r="Q1059" s="145"/>
      <c r="R1059" s="145"/>
      <c r="S1059" s="145"/>
      <c r="T1059" s="145"/>
      <c r="U1059" s="145"/>
      <c r="V1059" s="145"/>
      <c r="W1059" s="145"/>
      <c r="X1059" s="145"/>
      <c r="Y1059" s="145"/>
      <c r="Z1059" s="145"/>
      <c r="AA1059" s="145"/>
      <c r="AB1059" s="145"/>
      <c r="AC1059" s="145"/>
      <c r="AD1059" s="145"/>
      <c r="AE1059" s="145"/>
      <c r="AF1059" s="145"/>
      <c r="AG1059" s="145"/>
      <c r="AH1059" s="145"/>
      <c r="AI1059" s="145"/>
      <c r="AJ1059" s="145"/>
      <c r="AK1059" s="145"/>
      <c r="AL1059" s="145"/>
      <c r="AM1059" s="145"/>
      <c r="AN1059" s="145"/>
      <c r="AO1059" s="145"/>
      <c r="AP1059" s="145"/>
      <c r="AQ1059" s="145"/>
      <c r="AR1059" s="145"/>
      <c r="AS1059" s="145"/>
      <c r="AT1059" s="145"/>
      <c r="AU1059" s="145"/>
      <c r="AV1059" s="145"/>
      <c r="AW1059" s="145"/>
      <c r="AX1059" s="145"/>
      <c r="AY1059" s="145"/>
      <c r="AZ1059" s="145"/>
      <c r="BA1059" s="145"/>
      <c r="BB1059" s="145"/>
      <c r="BC1059" s="145"/>
      <c r="BD1059" s="145"/>
      <c r="BE1059" s="145"/>
      <c r="BF1059" s="145"/>
      <c r="BG1059" s="145"/>
      <c r="BH1059" s="145"/>
      <c r="BI1059" s="145"/>
      <c r="BJ1059" s="145"/>
      <c r="BK1059" s="145"/>
      <c r="BL1059" s="145"/>
      <c r="BM1059" s="145"/>
      <c r="BN1059" s="145"/>
      <c r="BO1059" s="145"/>
      <c r="BP1059" s="145"/>
      <c r="BQ1059" s="145"/>
      <c r="BR1059" s="145"/>
      <c r="BS1059" s="145"/>
      <c r="BT1059" s="145"/>
      <c r="BU1059" s="145"/>
      <c r="BV1059" s="145"/>
      <c r="BW1059" s="145"/>
      <c r="BX1059" s="145"/>
      <c r="BY1059" s="145"/>
      <c r="BZ1059" s="145"/>
      <c r="CA1059" s="145"/>
      <c r="CB1059" s="145"/>
      <c r="CC1059" s="145"/>
      <c r="CD1059" s="145"/>
      <c r="CE1059" s="145"/>
      <c r="CF1059" s="145"/>
    </row>
    <row r="1060" spans="2:84" ht="12.95" customHeight="1">
      <c r="B1060" s="145"/>
      <c r="C1060" s="145"/>
      <c r="D1060" s="145"/>
      <c r="E1060" s="146"/>
      <c r="F1060" s="146"/>
      <c r="G1060" s="145"/>
      <c r="H1060" s="145"/>
      <c r="I1060" s="145"/>
      <c r="J1060" s="145"/>
      <c r="K1060" s="145"/>
      <c r="L1060" s="145"/>
      <c r="M1060" s="145"/>
      <c r="N1060" s="145"/>
      <c r="O1060" s="145"/>
      <c r="P1060" s="145"/>
      <c r="Q1060" s="145"/>
      <c r="R1060" s="145"/>
      <c r="S1060" s="145"/>
      <c r="T1060" s="145"/>
      <c r="U1060" s="145"/>
      <c r="V1060" s="145"/>
      <c r="W1060" s="145"/>
      <c r="X1060" s="145"/>
      <c r="Y1060" s="145"/>
      <c r="Z1060" s="145"/>
      <c r="AA1060" s="145"/>
      <c r="AB1060" s="145"/>
      <c r="AC1060" s="145"/>
      <c r="AD1060" s="145"/>
      <c r="AE1060" s="145"/>
      <c r="AF1060" s="145"/>
      <c r="AG1060" s="145"/>
      <c r="AH1060" s="145"/>
      <c r="AI1060" s="145"/>
      <c r="AJ1060" s="145"/>
      <c r="AK1060" s="145"/>
      <c r="AL1060" s="145"/>
      <c r="AM1060" s="145"/>
      <c r="AN1060" s="145"/>
      <c r="AO1060" s="145"/>
      <c r="AP1060" s="145"/>
      <c r="AQ1060" s="145"/>
      <c r="AR1060" s="145"/>
      <c r="AS1060" s="145"/>
      <c r="AT1060" s="145"/>
      <c r="AU1060" s="145"/>
      <c r="AV1060" s="145"/>
      <c r="AW1060" s="145"/>
      <c r="AX1060" s="145"/>
      <c r="AY1060" s="145"/>
      <c r="AZ1060" s="145"/>
      <c r="BA1060" s="145"/>
      <c r="BB1060" s="145"/>
      <c r="BC1060" s="145"/>
      <c r="BD1060" s="145"/>
      <c r="BE1060" s="145"/>
      <c r="BF1060" s="145"/>
      <c r="BG1060" s="145"/>
      <c r="BH1060" s="145"/>
      <c r="BI1060" s="145"/>
      <c r="BJ1060" s="145"/>
      <c r="BK1060" s="145"/>
      <c r="BL1060" s="145"/>
      <c r="BM1060" s="145"/>
      <c r="BN1060" s="145"/>
      <c r="BO1060" s="145"/>
      <c r="BP1060" s="145"/>
      <c r="BQ1060" s="145"/>
      <c r="BR1060" s="145"/>
      <c r="BS1060" s="145"/>
      <c r="BT1060" s="145"/>
      <c r="BU1060" s="145"/>
      <c r="BV1060" s="145"/>
      <c r="BW1060" s="145"/>
      <c r="BX1060" s="145"/>
      <c r="BY1060" s="145"/>
      <c r="BZ1060" s="145"/>
      <c r="CA1060" s="145"/>
      <c r="CB1060" s="145"/>
      <c r="CC1060" s="145"/>
      <c r="CD1060" s="145"/>
      <c r="CE1060" s="145"/>
      <c r="CF1060" s="145"/>
    </row>
    <row r="1061" spans="2:84" ht="12.95" customHeight="1">
      <c r="B1061" s="145"/>
      <c r="C1061" s="145"/>
      <c r="D1061" s="145"/>
      <c r="E1061" s="146"/>
      <c r="F1061" s="146"/>
      <c r="G1061" s="145"/>
      <c r="H1061" s="145"/>
      <c r="I1061" s="145"/>
      <c r="J1061" s="145"/>
      <c r="K1061" s="145"/>
      <c r="L1061" s="145"/>
      <c r="M1061" s="145"/>
      <c r="N1061" s="145"/>
      <c r="O1061" s="145"/>
      <c r="P1061" s="145"/>
      <c r="Q1061" s="145"/>
      <c r="R1061" s="145"/>
      <c r="S1061" s="145"/>
      <c r="T1061" s="145"/>
      <c r="U1061" s="145"/>
      <c r="V1061" s="145"/>
      <c r="W1061" s="145"/>
      <c r="X1061" s="145"/>
      <c r="Y1061" s="145"/>
      <c r="Z1061" s="145"/>
      <c r="AA1061" s="145"/>
      <c r="AB1061" s="145"/>
      <c r="AC1061" s="145"/>
      <c r="AD1061" s="145"/>
      <c r="AE1061" s="145"/>
      <c r="AF1061" s="145"/>
      <c r="AG1061" s="145"/>
      <c r="AH1061" s="145"/>
      <c r="AI1061" s="145"/>
      <c r="AJ1061" s="145"/>
      <c r="AK1061" s="145"/>
      <c r="AL1061" s="145"/>
      <c r="AM1061" s="145"/>
      <c r="AN1061" s="145"/>
      <c r="AO1061" s="145"/>
      <c r="AP1061" s="145"/>
      <c r="AQ1061" s="145"/>
      <c r="AR1061" s="145"/>
      <c r="AS1061" s="145"/>
      <c r="AT1061" s="145"/>
      <c r="AU1061" s="145"/>
      <c r="AV1061" s="145"/>
      <c r="AW1061" s="145"/>
      <c r="AX1061" s="145"/>
      <c r="AY1061" s="145"/>
      <c r="AZ1061" s="145"/>
      <c r="BA1061" s="145"/>
      <c r="BB1061" s="145"/>
      <c r="BC1061" s="145"/>
      <c r="BD1061" s="145"/>
      <c r="BE1061" s="145"/>
      <c r="BF1061" s="145"/>
      <c r="BG1061" s="145"/>
      <c r="BH1061" s="145"/>
      <c r="BI1061" s="145"/>
      <c r="BJ1061" s="145"/>
      <c r="BK1061" s="145"/>
      <c r="BL1061" s="145"/>
      <c r="BM1061" s="145"/>
      <c r="BN1061" s="145"/>
      <c r="BO1061" s="145"/>
      <c r="BP1061" s="145"/>
      <c r="BQ1061" s="145"/>
      <c r="BR1061" s="145"/>
      <c r="BS1061" s="145"/>
      <c r="BT1061" s="145"/>
      <c r="BU1061" s="145"/>
      <c r="BV1061" s="145"/>
      <c r="BW1061" s="145"/>
      <c r="BX1061" s="145"/>
      <c r="BY1061" s="145"/>
      <c r="BZ1061" s="145"/>
      <c r="CA1061" s="145"/>
      <c r="CB1061" s="145"/>
      <c r="CC1061" s="145"/>
      <c r="CD1061" s="145"/>
      <c r="CE1061" s="145"/>
      <c r="CF1061" s="145"/>
    </row>
    <row r="1062" spans="2:84" ht="12.95" customHeight="1">
      <c r="B1062" s="145"/>
      <c r="C1062" s="145"/>
      <c r="D1062" s="145"/>
      <c r="E1062" s="146"/>
      <c r="F1062" s="146"/>
      <c r="G1062" s="145"/>
      <c r="H1062" s="145"/>
      <c r="I1062" s="145"/>
      <c r="J1062" s="145"/>
      <c r="K1062" s="145"/>
      <c r="L1062" s="145"/>
      <c r="M1062" s="145"/>
      <c r="N1062" s="145"/>
      <c r="O1062" s="145"/>
      <c r="P1062" s="145"/>
      <c r="Q1062" s="145"/>
      <c r="R1062" s="145"/>
      <c r="S1062" s="145"/>
      <c r="T1062" s="145"/>
      <c r="U1062" s="145"/>
      <c r="V1062" s="145"/>
      <c r="W1062" s="145"/>
      <c r="X1062" s="145"/>
      <c r="Y1062" s="145"/>
      <c r="Z1062" s="145"/>
      <c r="AA1062" s="145"/>
      <c r="AB1062" s="145"/>
      <c r="AC1062" s="145"/>
      <c r="AD1062" s="145"/>
      <c r="AE1062" s="145"/>
      <c r="AF1062" s="145"/>
      <c r="AG1062" s="145"/>
      <c r="AH1062" s="145"/>
      <c r="AI1062" s="145"/>
      <c r="AJ1062" s="145"/>
      <c r="AK1062" s="145"/>
      <c r="AL1062" s="145"/>
      <c r="AM1062" s="145"/>
      <c r="AN1062" s="145"/>
      <c r="AO1062" s="145"/>
      <c r="AP1062" s="145"/>
      <c r="AQ1062" s="145"/>
      <c r="AR1062" s="145"/>
      <c r="AS1062" s="145"/>
      <c r="AT1062" s="145"/>
      <c r="AU1062" s="145"/>
      <c r="AV1062" s="145"/>
      <c r="AW1062" s="145"/>
      <c r="AX1062" s="145"/>
      <c r="AY1062" s="145"/>
      <c r="AZ1062" s="145"/>
      <c r="BA1062" s="145"/>
      <c r="BB1062" s="145"/>
      <c r="BC1062" s="145"/>
      <c r="BD1062" s="145"/>
      <c r="BE1062" s="145"/>
      <c r="BF1062" s="145"/>
      <c r="BG1062" s="145"/>
      <c r="BH1062" s="145"/>
      <c r="BI1062" s="145"/>
      <c r="BJ1062" s="145"/>
      <c r="BK1062" s="145"/>
      <c r="BL1062" s="145"/>
      <c r="BM1062" s="145"/>
      <c r="BN1062" s="145"/>
      <c r="BO1062" s="145"/>
      <c r="BP1062" s="145"/>
      <c r="BQ1062" s="145"/>
      <c r="BR1062" s="145"/>
      <c r="BS1062" s="145"/>
      <c r="BT1062" s="145"/>
      <c r="BU1062" s="145"/>
      <c r="BV1062" s="145"/>
      <c r="BW1062" s="145"/>
      <c r="BX1062" s="145"/>
      <c r="BY1062" s="145"/>
      <c r="BZ1062" s="145"/>
      <c r="CA1062" s="145"/>
      <c r="CB1062" s="145"/>
      <c r="CC1062" s="145"/>
      <c r="CD1062" s="145"/>
      <c r="CE1062" s="145"/>
      <c r="CF1062" s="145"/>
    </row>
    <row r="1063" spans="2:84" ht="12.95" customHeight="1">
      <c r="B1063" s="145"/>
      <c r="C1063" s="145"/>
      <c r="D1063" s="145"/>
      <c r="E1063" s="146"/>
      <c r="F1063" s="146"/>
      <c r="G1063" s="145"/>
      <c r="H1063" s="145"/>
      <c r="I1063" s="145"/>
      <c r="J1063" s="145"/>
      <c r="K1063" s="145"/>
      <c r="L1063" s="145"/>
      <c r="M1063" s="145"/>
      <c r="N1063" s="145"/>
      <c r="O1063" s="145"/>
      <c r="P1063" s="145"/>
      <c r="Q1063" s="145"/>
      <c r="R1063" s="145"/>
      <c r="S1063" s="145"/>
      <c r="T1063" s="145"/>
      <c r="U1063" s="145"/>
      <c r="V1063" s="145"/>
      <c r="W1063" s="145"/>
      <c r="X1063" s="145"/>
      <c r="Y1063" s="145"/>
      <c r="Z1063" s="145"/>
      <c r="AA1063" s="145"/>
      <c r="AB1063" s="145"/>
      <c r="AC1063" s="145"/>
      <c r="AD1063" s="145"/>
      <c r="AE1063" s="145"/>
      <c r="AF1063" s="145"/>
      <c r="AG1063" s="145"/>
      <c r="AH1063" s="145"/>
      <c r="AI1063" s="145"/>
      <c r="AJ1063" s="145"/>
      <c r="AK1063" s="145"/>
      <c r="AL1063" s="145"/>
      <c r="AM1063" s="145"/>
      <c r="AN1063" s="145"/>
      <c r="AO1063" s="145"/>
      <c r="AP1063" s="145"/>
      <c r="AQ1063" s="145"/>
      <c r="AR1063" s="145"/>
      <c r="AS1063" s="145"/>
      <c r="AT1063" s="145"/>
      <c r="AU1063" s="145"/>
      <c r="AV1063" s="145"/>
      <c r="AW1063" s="145"/>
      <c r="AX1063" s="145"/>
      <c r="AY1063" s="145"/>
      <c r="AZ1063" s="145"/>
      <c r="BA1063" s="145"/>
      <c r="BB1063" s="145"/>
      <c r="BC1063" s="145"/>
      <c r="BD1063" s="145"/>
      <c r="BE1063" s="145"/>
      <c r="BF1063" s="145"/>
      <c r="BG1063" s="145"/>
      <c r="BH1063" s="145"/>
      <c r="BI1063" s="145"/>
      <c r="BJ1063" s="145"/>
      <c r="BK1063" s="145"/>
      <c r="BL1063" s="145"/>
      <c r="BM1063" s="145"/>
      <c r="BN1063" s="145"/>
      <c r="BO1063" s="145"/>
      <c r="BP1063" s="145"/>
      <c r="BQ1063" s="145"/>
      <c r="BR1063" s="145"/>
      <c r="BS1063" s="145"/>
      <c r="BT1063" s="145"/>
      <c r="BU1063" s="145"/>
      <c r="BV1063" s="145"/>
      <c r="BW1063" s="145"/>
      <c r="BX1063" s="145"/>
      <c r="BY1063" s="145"/>
      <c r="BZ1063" s="145"/>
      <c r="CA1063" s="145"/>
      <c r="CB1063" s="145"/>
      <c r="CC1063" s="145"/>
      <c r="CD1063" s="145"/>
      <c r="CE1063" s="145"/>
      <c r="CF1063" s="145"/>
    </row>
    <row r="1064" spans="2:84" ht="12.95" customHeight="1">
      <c r="B1064" s="145"/>
      <c r="C1064" s="145"/>
      <c r="D1064" s="145"/>
      <c r="E1064" s="146"/>
      <c r="F1064" s="146"/>
      <c r="G1064" s="145"/>
      <c r="H1064" s="145"/>
      <c r="I1064" s="145"/>
      <c r="J1064" s="145"/>
      <c r="K1064" s="145"/>
      <c r="L1064" s="145"/>
      <c r="M1064" s="145"/>
      <c r="N1064" s="145"/>
      <c r="O1064" s="145"/>
      <c r="P1064" s="145"/>
      <c r="Q1064" s="145"/>
      <c r="R1064" s="145"/>
      <c r="S1064" s="145"/>
      <c r="T1064" s="145"/>
      <c r="U1064" s="145"/>
      <c r="V1064" s="145"/>
      <c r="W1064" s="145"/>
      <c r="X1064" s="145"/>
      <c r="Y1064" s="145"/>
      <c r="Z1064" s="145"/>
      <c r="AA1064" s="145"/>
      <c r="AB1064" s="145"/>
      <c r="AC1064" s="145"/>
      <c r="AD1064" s="145"/>
      <c r="AE1064" s="145"/>
      <c r="AF1064" s="145"/>
      <c r="AG1064" s="145"/>
      <c r="AH1064" s="145"/>
      <c r="AI1064" s="145"/>
      <c r="AJ1064" s="145"/>
      <c r="AK1064" s="145"/>
      <c r="AL1064" s="145"/>
      <c r="AM1064" s="145"/>
      <c r="AN1064" s="145"/>
      <c r="AO1064" s="145"/>
      <c r="AP1064" s="145"/>
      <c r="AQ1064" s="145"/>
      <c r="AR1064" s="145"/>
      <c r="AS1064" s="145"/>
      <c r="AT1064" s="145"/>
      <c r="AU1064" s="145"/>
      <c r="AV1064" s="145"/>
      <c r="AW1064" s="145"/>
      <c r="AX1064" s="145"/>
      <c r="AY1064" s="145"/>
      <c r="AZ1064" s="145"/>
      <c r="BA1064" s="145"/>
      <c r="BB1064" s="145"/>
      <c r="BC1064" s="145"/>
      <c r="BD1064" s="145"/>
      <c r="BE1064" s="145"/>
      <c r="BF1064" s="145"/>
      <c r="BG1064" s="145"/>
      <c r="BH1064" s="145"/>
      <c r="BI1064" s="145"/>
      <c r="BJ1064" s="145"/>
      <c r="BK1064" s="145"/>
      <c r="BL1064" s="145"/>
      <c r="BM1064" s="145"/>
      <c r="BN1064" s="145"/>
      <c r="BO1064" s="145"/>
      <c r="BP1064" s="145"/>
      <c r="BQ1064" s="145"/>
      <c r="BR1064" s="145"/>
      <c r="BS1064" s="145"/>
      <c r="BT1064" s="145"/>
      <c r="BU1064" s="145"/>
      <c r="BV1064" s="145"/>
      <c r="BW1064" s="145"/>
      <c r="BX1064" s="145"/>
      <c r="BY1064" s="145"/>
      <c r="BZ1064" s="145"/>
      <c r="CA1064" s="145"/>
      <c r="CB1064" s="145"/>
      <c r="CC1064" s="145"/>
      <c r="CD1064" s="145"/>
      <c r="CE1064" s="145"/>
      <c r="CF1064" s="145"/>
    </row>
    <row r="1065" spans="2:84" ht="12.95" customHeight="1">
      <c r="B1065" s="145"/>
      <c r="C1065" s="145"/>
      <c r="D1065" s="145"/>
      <c r="E1065" s="146"/>
      <c r="F1065" s="146"/>
      <c r="G1065" s="145"/>
      <c r="H1065" s="145"/>
      <c r="I1065" s="145"/>
      <c r="J1065" s="145"/>
      <c r="K1065" s="145"/>
      <c r="L1065" s="145"/>
      <c r="M1065" s="145"/>
      <c r="N1065" s="145"/>
      <c r="O1065" s="145"/>
      <c r="P1065" s="145"/>
      <c r="Q1065" s="145"/>
      <c r="R1065" s="145"/>
      <c r="S1065" s="145"/>
      <c r="T1065" s="145"/>
      <c r="U1065" s="145"/>
      <c r="V1065" s="145"/>
      <c r="W1065" s="145"/>
      <c r="X1065" s="145"/>
      <c r="Y1065" s="145"/>
      <c r="Z1065" s="145"/>
      <c r="AA1065" s="145"/>
      <c r="AB1065" s="145"/>
      <c r="AC1065" s="145"/>
      <c r="AD1065" s="145"/>
      <c r="AE1065" s="145"/>
      <c r="AF1065" s="145"/>
      <c r="AG1065" s="145"/>
      <c r="AH1065" s="145"/>
      <c r="AI1065" s="145"/>
      <c r="AJ1065" s="145"/>
      <c r="AK1065" s="145"/>
      <c r="AL1065" s="145"/>
      <c r="AM1065" s="145"/>
      <c r="AN1065" s="145"/>
      <c r="AO1065" s="145"/>
      <c r="AP1065" s="145"/>
      <c r="AQ1065" s="145"/>
      <c r="AR1065" s="145"/>
      <c r="AS1065" s="145"/>
      <c r="AT1065" s="145"/>
      <c r="AU1065" s="145"/>
      <c r="AV1065" s="145"/>
      <c r="AW1065" s="145"/>
      <c r="AX1065" s="145"/>
      <c r="AY1065" s="145"/>
      <c r="AZ1065" s="145"/>
      <c r="BA1065" s="145"/>
      <c r="BB1065" s="145"/>
      <c r="BC1065" s="145"/>
      <c r="BD1065" s="145"/>
      <c r="BE1065" s="145"/>
      <c r="BF1065" s="145"/>
      <c r="BG1065" s="145"/>
      <c r="BH1065" s="145"/>
      <c r="BI1065" s="145"/>
      <c r="BJ1065" s="145"/>
      <c r="BK1065" s="145"/>
      <c r="BL1065" s="145"/>
      <c r="BM1065" s="145"/>
      <c r="BN1065" s="145"/>
      <c r="BO1065" s="145"/>
      <c r="BP1065" s="145"/>
      <c r="BQ1065" s="145"/>
      <c r="BR1065" s="145"/>
      <c r="BS1065" s="145"/>
      <c r="BT1065" s="145"/>
      <c r="BU1065" s="145"/>
      <c r="BV1065" s="145"/>
      <c r="BW1065" s="145"/>
      <c r="BX1065" s="145"/>
      <c r="BY1065" s="145"/>
      <c r="BZ1065" s="145"/>
      <c r="CA1065" s="145"/>
      <c r="CB1065" s="145"/>
      <c r="CC1065" s="145"/>
      <c r="CD1065" s="145"/>
      <c r="CE1065" s="145"/>
      <c r="CF1065" s="145"/>
    </row>
    <row r="1066" spans="2:84" ht="12.95" customHeight="1">
      <c r="B1066" s="145"/>
      <c r="C1066" s="145"/>
      <c r="D1066" s="145"/>
      <c r="E1066" s="146"/>
      <c r="F1066" s="146"/>
      <c r="G1066" s="145"/>
      <c r="H1066" s="145"/>
      <c r="I1066" s="145"/>
      <c r="J1066" s="145"/>
      <c r="K1066" s="145"/>
      <c r="L1066" s="145"/>
      <c r="M1066" s="145"/>
      <c r="N1066" s="145"/>
      <c r="O1066" s="145"/>
      <c r="P1066" s="145"/>
      <c r="Q1066" s="145"/>
      <c r="R1066" s="145"/>
      <c r="S1066" s="145"/>
      <c r="T1066" s="145"/>
      <c r="U1066" s="145"/>
      <c r="V1066" s="145"/>
      <c r="W1066" s="145"/>
      <c r="X1066" s="145"/>
      <c r="Y1066" s="145"/>
      <c r="Z1066" s="145"/>
      <c r="AA1066" s="145"/>
      <c r="AB1066" s="145"/>
      <c r="AC1066" s="145"/>
      <c r="AD1066" s="145"/>
      <c r="AE1066" s="145"/>
      <c r="AF1066" s="145"/>
      <c r="AG1066" s="145"/>
      <c r="AH1066" s="145"/>
      <c r="AI1066" s="145"/>
      <c r="AJ1066" s="145"/>
      <c r="AK1066" s="145"/>
      <c r="AL1066" s="145"/>
      <c r="AM1066" s="145"/>
      <c r="AN1066" s="145"/>
      <c r="AO1066" s="145"/>
      <c r="AP1066" s="145"/>
      <c r="AQ1066" s="145"/>
      <c r="AR1066" s="145"/>
      <c r="AS1066" s="145"/>
      <c r="AT1066" s="145"/>
      <c r="AU1066" s="145"/>
      <c r="AV1066" s="145"/>
      <c r="AW1066" s="145"/>
      <c r="AX1066" s="145"/>
      <c r="AY1066" s="145"/>
      <c r="AZ1066" s="145"/>
      <c r="BA1066" s="145"/>
      <c r="BB1066" s="145"/>
      <c r="BC1066" s="145"/>
      <c r="BD1066" s="145"/>
      <c r="BE1066" s="145"/>
      <c r="BF1066" s="145"/>
      <c r="BG1066" s="145"/>
      <c r="BH1066" s="145"/>
      <c r="BI1066" s="145"/>
      <c r="BJ1066" s="145"/>
      <c r="BK1066" s="145"/>
      <c r="BL1066" s="145"/>
      <c r="BM1066" s="145"/>
      <c r="BN1066" s="145"/>
      <c r="BO1066" s="145"/>
      <c r="BP1066" s="145"/>
      <c r="BQ1066" s="145"/>
      <c r="BR1066" s="145"/>
      <c r="BS1066" s="145"/>
      <c r="BT1066" s="145"/>
      <c r="BU1066" s="145"/>
      <c r="BV1066" s="145"/>
      <c r="BW1066" s="145"/>
      <c r="BX1066" s="145"/>
      <c r="BY1066" s="145"/>
      <c r="BZ1066" s="145"/>
      <c r="CA1066" s="145"/>
      <c r="CB1066" s="145"/>
      <c r="CC1066" s="145"/>
      <c r="CD1066" s="145"/>
      <c r="CE1066" s="145"/>
      <c r="CF1066" s="145"/>
    </row>
    <row r="1067" spans="2:84" ht="12.95" customHeight="1">
      <c r="B1067" s="145"/>
      <c r="C1067" s="145"/>
      <c r="D1067" s="145"/>
      <c r="E1067" s="146"/>
      <c r="F1067" s="146"/>
      <c r="G1067" s="145"/>
      <c r="H1067" s="145"/>
      <c r="I1067" s="145"/>
      <c r="J1067" s="145"/>
      <c r="K1067" s="145"/>
      <c r="L1067" s="145"/>
      <c r="M1067" s="145"/>
      <c r="N1067" s="145"/>
      <c r="O1067" s="145"/>
      <c r="P1067" s="145"/>
      <c r="Q1067" s="145"/>
      <c r="R1067" s="145"/>
      <c r="S1067" s="145"/>
      <c r="T1067" s="145"/>
      <c r="U1067" s="145"/>
      <c r="V1067" s="145"/>
      <c r="W1067" s="145"/>
      <c r="X1067" s="145"/>
      <c r="Y1067" s="145"/>
      <c r="Z1067" s="145"/>
      <c r="AA1067" s="145"/>
      <c r="AB1067" s="145"/>
      <c r="AC1067" s="145"/>
      <c r="AD1067" s="145"/>
      <c r="AE1067" s="145"/>
      <c r="AF1067" s="145"/>
      <c r="AG1067" s="145"/>
      <c r="AH1067" s="145"/>
      <c r="AI1067" s="145"/>
      <c r="AJ1067" s="145"/>
      <c r="AK1067" s="145"/>
      <c r="AL1067" s="145"/>
      <c r="AM1067" s="145"/>
      <c r="AN1067" s="145"/>
      <c r="AO1067" s="145"/>
      <c r="AP1067" s="145"/>
      <c r="AQ1067" s="145"/>
      <c r="AR1067" s="145"/>
      <c r="AS1067" s="145"/>
      <c r="AT1067" s="145"/>
      <c r="AU1067" s="145"/>
      <c r="AV1067" s="145"/>
      <c r="AW1067" s="145"/>
      <c r="AX1067" s="145"/>
      <c r="AY1067" s="145"/>
      <c r="AZ1067" s="145"/>
      <c r="BA1067" s="145"/>
      <c r="BB1067" s="145"/>
      <c r="BC1067" s="145"/>
      <c r="BD1067" s="145"/>
      <c r="BE1067" s="145"/>
      <c r="BF1067" s="145"/>
      <c r="BG1067" s="145"/>
      <c r="BH1067" s="145"/>
      <c r="BI1067" s="145"/>
      <c r="BJ1067" s="145"/>
      <c r="BK1067" s="145"/>
      <c r="BL1067" s="145"/>
      <c r="BM1067" s="145"/>
      <c r="BN1067" s="145"/>
      <c r="BO1067" s="145"/>
      <c r="BP1067" s="145"/>
      <c r="BQ1067" s="145"/>
      <c r="BR1067" s="145"/>
      <c r="BS1067" s="145"/>
      <c r="BT1067" s="145"/>
      <c r="BU1067" s="145"/>
      <c r="BV1067" s="145"/>
      <c r="BW1067" s="145"/>
      <c r="BX1067" s="145"/>
      <c r="BY1067" s="145"/>
      <c r="BZ1067" s="145"/>
      <c r="CA1067" s="145"/>
      <c r="CB1067" s="145"/>
      <c r="CC1067" s="145"/>
      <c r="CD1067" s="145"/>
      <c r="CE1067" s="145"/>
      <c r="CF1067" s="145"/>
    </row>
    <row r="1068" spans="2:84" ht="12.95" customHeight="1">
      <c r="B1068" s="145"/>
      <c r="C1068" s="145"/>
      <c r="D1068" s="145"/>
      <c r="E1068" s="146"/>
      <c r="F1068" s="146"/>
      <c r="G1068" s="145"/>
      <c r="H1068" s="145"/>
      <c r="I1068" s="145"/>
      <c r="J1068" s="145"/>
      <c r="K1068" s="145"/>
      <c r="L1068" s="145"/>
      <c r="M1068" s="145"/>
      <c r="N1068" s="145"/>
      <c r="O1068" s="145"/>
      <c r="P1068" s="145"/>
      <c r="Q1068" s="145"/>
      <c r="R1068" s="145"/>
      <c r="S1068" s="145"/>
      <c r="T1068" s="145"/>
      <c r="U1068" s="145"/>
      <c r="V1068" s="145"/>
      <c r="W1068" s="145"/>
      <c r="X1068" s="145"/>
      <c r="Y1068" s="145"/>
      <c r="Z1068" s="145"/>
      <c r="AA1068" s="145"/>
      <c r="AB1068" s="145"/>
      <c r="AC1068" s="145"/>
      <c r="AD1068" s="145"/>
      <c r="AE1068" s="145"/>
      <c r="AF1068" s="145"/>
      <c r="AG1068" s="145"/>
      <c r="AH1068" s="145"/>
      <c r="AI1068" s="145"/>
      <c r="AJ1068" s="145"/>
      <c r="AK1068" s="145"/>
      <c r="AL1068" s="145"/>
      <c r="AM1068" s="145"/>
      <c r="AN1068" s="145"/>
      <c r="AO1068" s="145"/>
      <c r="AP1068" s="145"/>
      <c r="AQ1068" s="145"/>
      <c r="AR1068" s="145"/>
      <c r="AS1068" s="145"/>
      <c r="AT1068" s="145"/>
      <c r="AU1068" s="145"/>
      <c r="AV1068" s="145"/>
      <c r="AW1068" s="145"/>
      <c r="AX1068" s="145"/>
      <c r="AY1068" s="145"/>
      <c r="AZ1068" s="145"/>
      <c r="BA1068" s="145"/>
      <c r="BB1068" s="145"/>
      <c r="BC1068" s="145"/>
      <c r="BD1068" s="145"/>
      <c r="BE1068" s="145"/>
      <c r="BF1068" s="145"/>
      <c r="BG1068" s="145"/>
      <c r="BH1068" s="145"/>
      <c r="BI1068" s="145"/>
      <c r="BJ1068" s="145"/>
      <c r="BK1068" s="145"/>
      <c r="BL1068" s="145"/>
      <c r="BM1068" s="145"/>
      <c r="BN1068" s="145"/>
      <c r="BO1068" s="145"/>
      <c r="BP1068" s="145"/>
      <c r="BQ1068" s="145"/>
      <c r="BR1068" s="145"/>
      <c r="BS1068" s="145"/>
      <c r="BT1068" s="145"/>
      <c r="BU1068" s="145"/>
      <c r="BV1068" s="145"/>
      <c r="BW1068" s="145"/>
      <c r="BX1068" s="145"/>
      <c r="BY1068" s="145"/>
      <c r="BZ1068" s="145"/>
      <c r="CA1068" s="145"/>
      <c r="CB1068" s="145"/>
      <c r="CC1068" s="145"/>
      <c r="CD1068" s="145"/>
      <c r="CE1068" s="145"/>
      <c r="CF1068" s="145"/>
    </row>
    <row r="1069" spans="2:84" ht="12.95" customHeight="1">
      <c r="B1069" s="145"/>
      <c r="C1069" s="145"/>
      <c r="D1069" s="145"/>
      <c r="E1069" s="146"/>
      <c r="F1069" s="146"/>
      <c r="G1069" s="145"/>
      <c r="H1069" s="145"/>
      <c r="I1069" s="145"/>
      <c r="J1069" s="145"/>
      <c r="K1069" s="145"/>
      <c r="L1069" s="145"/>
      <c r="M1069" s="145"/>
      <c r="N1069" s="145"/>
      <c r="O1069" s="145"/>
      <c r="P1069" s="145"/>
      <c r="Q1069" s="145"/>
      <c r="R1069" s="145"/>
      <c r="S1069" s="145"/>
      <c r="T1069" s="145"/>
      <c r="U1069" s="145"/>
      <c r="V1069" s="145"/>
      <c r="W1069" s="145"/>
      <c r="X1069" s="145"/>
      <c r="Y1069" s="145"/>
      <c r="Z1069" s="145"/>
      <c r="AA1069" s="145"/>
      <c r="AB1069" s="145"/>
      <c r="AC1069" s="145"/>
      <c r="AD1069" s="145"/>
      <c r="AE1069" s="145"/>
      <c r="AF1069" s="145"/>
      <c r="AG1069" s="145"/>
      <c r="AH1069" s="145"/>
      <c r="AI1069" s="145"/>
      <c r="AJ1069" s="145"/>
      <c r="AK1069" s="145"/>
      <c r="AL1069" s="145"/>
      <c r="AM1069" s="145"/>
      <c r="AN1069" s="145"/>
      <c r="AO1069" s="145"/>
      <c r="AP1069" s="145"/>
      <c r="AQ1069" s="145"/>
      <c r="AR1069" s="145"/>
      <c r="AS1069" s="145"/>
      <c r="AT1069" s="145"/>
      <c r="AU1069" s="145"/>
      <c r="AV1069" s="145"/>
      <c r="AW1069" s="145"/>
      <c r="AX1069" s="145"/>
      <c r="AY1069" s="145"/>
      <c r="AZ1069" s="145"/>
      <c r="BA1069" s="145"/>
      <c r="BB1069" s="145"/>
      <c r="BC1069" s="145"/>
      <c r="BD1069" s="145"/>
      <c r="BE1069" s="145"/>
      <c r="BF1069" s="145"/>
      <c r="BG1069" s="145"/>
      <c r="BH1069" s="145"/>
      <c r="BI1069" s="145"/>
      <c r="BJ1069" s="145"/>
      <c r="BK1069" s="145"/>
      <c r="BL1069" s="145"/>
      <c r="BM1069" s="145"/>
      <c r="BN1069" s="145"/>
      <c r="BO1069" s="145"/>
      <c r="BP1069" s="145"/>
      <c r="BQ1069" s="145"/>
      <c r="BR1069" s="145"/>
      <c r="BS1069" s="145"/>
      <c r="BT1069" s="145"/>
      <c r="BU1069" s="145"/>
      <c r="BV1069" s="145"/>
      <c r="BW1069" s="145"/>
      <c r="BX1069" s="145"/>
      <c r="BY1069" s="145"/>
      <c r="BZ1069" s="145"/>
      <c r="CA1069" s="145"/>
      <c r="CB1069" s="145"/>
      <c r="CC1069" s="145"/>
      <c r="CD1069" s="145"/>
      <c r="CE1069" s="145"/>
      <c r="CF1069" s="145"/>
    </row>
    <row r="1070" spans="2:84" ht="12.95" customHeight="1">
      <c r="B1070" s="145"/>
      <c r="C1070" s="145"/>
      <c r="D1070" s="145"/>
      <c r="E1070" s="146"/>
      <c r="F1070" s="146"/>
      <c r="G1070" s="145"/>
      <c r="H1070" s="145"/>
      <c r="I1070" s="145"/>
      <c r="J1070" s="145"/>
      <c r="K1070" s="145"/>
      <c r="L1070" s="145"/>
      <c r="M1070" s="145"/>
      <c r="N1070" s="145"/>
      <c r="O1070" s="145"/>
      <c r="P1070" s="145"/>
      <c r="Q1070" s="145"/>
      <c r="R1070" s="145"/>
      <c r="S1070" s="145"/>
      <c r="T1070" s="145"/>
      <c r="U1070" s="145"/>
      <c r="V1070" s="145"/>
      <c r="W1070" s="145"/>
      <c r="X1070" s="145"/>
      <c r="Y1070" s="145"/>
      <c r="Z1070" s="145"/>
      <c r="AA1070" s="145"/>
      <c r="AB1070" s="145"/>
      <c r="AC1070" s="145"/>
      <c r="AD1070" s="145"/>
      <c r="AE1070" s="145"/>
      <c r="AF1070" s="145"/>
      <c r="AG1070" s="145"/>
      <c r="AH1070" s="145"/>
      <c r="AI1070" s="145"/>
      <c r="AJ1070" s="145"/>
      <c r="AK1070" s="145"/>
      <c r="AL1070" s="145"/>
      <c r="AM1070" s="145"/>
      <c r="AN1070" s="145"/>
      <c r="AO1070" s="145"/>
      <c r="AP1070" s="145"/>
      <c r="AQ1070" s="145"/>
      <c r="AR1070" s="145"/>
      <c r="AS1070" s="145"/>
      <c r="AT1070" s="145"/>
      <c r="AU1070" s="145"/>
      <c r="AV1070" s="145"/>
      <c r="AW1070" s="145"/>
      <c r="AX1070" s="145"/>
      <c r="AY1070" s="145"/>
      <c r="AZ1070" s="145"/>
      <c r="BA1070" s="145"/>
      <c r="BB1070" s="145"/>
      <c r="BC1070" s="145"/>
      <c r="BD1070" s="145"/>
      <c r="BE1070" s="145"/>
      <c r="BF1070" s="145"/>
      <c r="BG1070" s="145"/>
      <c r="BH1070" s="145"/>
      <c r="BI1070" s="145"/>
      <c r="BJ1070" s="145"/>
      <c r="BK1070" s="145"/>
      <c r="BL1070" s="145"/>
      <c r="BM1070" s="145"/>
      <c r="BN1070" s="145"/>
      <c r="BO1070" s="145"/>
      <c r="BP1070" s="145"/>
      <c r="BQ1070" s="145"/>
      <c r="BR1070" s="145"/>
      <c r="BS1070" s="145"/>
      <c r="BT1070" s="145"/>
      <c r="BU1070" s="145"/>
      <c r="BV1070" s="145"/>
      <c r="BW1070" s="145"/>
      <c r="BX1070" s="145"/>
      <c r="BY1070" s="145"/>
      <c r="BZ1070" s="145"/>
      <c r="CA1070" s="145"/>
      <c r="CB1070" s="145"/>
      <c r="CC1070" s="145"/>
      <c r="CD1070" s="145"/>
      <c r="CE1070" s="145"/>
      <c r="CF1070" s="145"/>
    </row>
    <row r="1071" spans="2:84" ht="12.95" customHeight="1">
      <c r="B1071" s="145"/>
      <c r="C1071" s="145"/>
      <c r="D1071" s="145"/>
      <c r="E1071" s="146"/>
      <c r="F1071" s="146"/>
      <c r="G1071" s="145"/>
      <c r="H1071" s="145"/>
      <c r="I1071" s="145"/>
      <c r="J1071" s="145"/>
      <c r="K1071" s="145"/>
      <c r="L1071" s="145"/>
      <c r="M1071" s="145"/>
      <c r="N1071" s="145"/>
      <c r="O1071" s="145"/>
      <c r="P1071" s="145"/>
      <c r="Q1071" s="145"/>
      <c r="R1071" s="145"/>
      <c r="S1071" s="145"/>
      <c r="T1071" s="145"/>
      <c r="U1071" s="145"/>
      <c r="V1071" s="145"/>
      <c r="W1071" s="145"/>
      <c r="X1071" s="145"/>
      <c r="Y1071" s="145"/>
      <c r="Z1071" s="145"/>
      <c r="AA1071" s="145"/>
      <c r="AB1071" s="145"/>
      <c r="AC1071" s="145"/>
      <c r="AD1071" s="145"/>
      <c r="AE1071" s="145"/>
      <c r="AF1071" s="145"/>
      <c r="AG1071" s="145"/>
      <c r="AH1071" s="145"/>
      <c r="AI1071" s="145"/>
      <c r="AJ1071" s="145"/>
      <c r="AK1071" s="145"/>
      <c r="AL1071" s="145"/>
      <c r="AM1071" s="145"/>
      <c r="AN1071" s="145"/>
      <c r="AO1071" s="145"/>
      <c r="AP1071" s="145"/>
      <c r="AQ1071" s="145"/>
      <c r="AR1071" s="145"/>
      <c r="AS1071" s="145"/>
      <c r="AT1071" s="145"/>
      <c r="AU1071" s="145"/>
      <c r="AV1071" s="145"/>
      <c r="AW1071" s="145"/>
      <c r="AX1071" s="145"/>
      <c r="AY1071" s="145"/>
      <c r="AZ1071" s="145"/>
      <c r="BA1071" s="145"/>
      <c r="BB1071" s="145"/>
      <c r="BC1071" s="145"/>
      <c r="BD1071" s="145"/>
      <c r="BE1071" s="145"/>
      <c r="BF1071" s="145"/>
      <c r="BG1071" s="145"/>
      <c r="BH1071" s="145"/>
      <c r="BI1071" s="145"/>
      <c r="BJ1071" s="145"/>
      <c r="BK1071" s="145"/>
      <c r="BL1071" s="145"/>
      <c r="BM1071" s="145"/>
      <c r="BN1071" s="145"/>
      <c r="BO1071" s="145"/>
      <c r="BP1071" s="145"/>
      <c r="BQ1071" s="145"/>
      <c r="BR1071" s="145"/>
      <c r="BS1071" s="145"/>
      <c r="BT1071" s="145"/>
      <c r="BU1071" s="145"/>
      <c r="BV1071" s="145"/>
      <c r="BW1071" s="145"/>
      <c r="BX1071" s="145"/>
      <c r="BY1071" s="145"/>
      <c r="BZ1071" s="145"/>
      <c r="CA1071" s="145"/>
      <c r="CB1071" s="145"/>
      <c r="CC1071" s="145"/>
      <c r="CD1071" s="145"/>
      <c r="CE1071" s="145"/>
      <c r="CF1071" s="145"/>
    </row>
    <row r="1072" spans="2:84" ht="12.95" customHeight="1">
      <c r="B1072" s="145"/>
      <c r="C1072" s="145"/>
      <c r="D1072" s="145"/>
      <c r="E1072" s="146"/>
      <c r="F1072" s="146"/>
      <c r="G1072" s="145"/>
      <c r="H1072" s="145"/>
      <c r="I1072" s="145"/>
      <c r="J1072" s="145"/>
      <c r="K1072" s="145"/>
      <c r="L1072" s="145"/>
      <c r="M1072" s="145"/>
      <c r="N1072" s="145"/>
      <c r="O1072" s="145"/>
      <c r="P1072" s="145"/>
      <c r="Q1072" s="145"/>
      <c r="R1072" s="145"/>
      <c r="S1072" s="145"/>
      <c r="T1072" s="145"/>
      <c r="U1072" s="145"/>
      <c r="V1072" s="145"/>
      <c r="W1072" s="145"/>
      <c r="X1072" s="145"/>
      <c r="Y1072" s="145"/>
      <c r="Z1072" s="145"/>
      <c r="AA1072" s="145"/>
      <c r="AB1072" s="145"/>
      <c r="AC1072" s="145"/>
      <c r="AD1072" s="145"/>
      <c r="AE1072" s="145"/>
      <c r="AF1072" s="145"/>
      <c r="AG1072" s="145"/>
      <c r="AH1072" s="145"/>
      <c r="AI1072" s="145"/>
      <c r="AJ1072" s="145"/>
      <c r="AK1072" s="145"/>
      <c r="AL1072" s="145"/>
      <c r="AM1072" s="145"/>
      <c r="AN1072" s="145"/>
      <c r="AO1072" s="145"/>
      <c r="AP1072" s="145"/>
      <c r="AQ1072" s="145"/>
      <c r="AR1072" s="145"/>
      <c r="AS1072" s="145"/>
      <c r="AT1072" s="145"/>
      <c r="AU1072" s="145"/>
      <c r="AV1072" s="145"/>
      <c r="AW1072" s="145"/>
      <c r="AX1072" s="145"/>
      <c r="AY1072" s="145"/>
      <c r="AZ1072" s="145"/>
      <c r="BA1072" s="145"/>
      <c r="BB1072" s="145"/>
      <c r="BC1072" s="145"/>
      <c r="BD1072" s="145"/>
      <c r="BE1072" s="145"/>
      <c r="BF1072" s="145"/>
      <c r="BG1072" s="145"/>
      <c r="BH1072" s="145"/>
      <c r="BI1072" s="145"/>
      <c r="BJ1072" s="145"/>
      <c r="BK1072" s="145"/>
      <c r="BL1072" s="145"/>
      <c r="BM1072" s="145"/>
      <c r="BN1072" s="145"/>
      <c r="BO1072" s="145"/>
      <c r="BP1072" s="145"/>
      <c r="BQ1072" s="145"/>
      <c r="BR1072" s="145"/>
      <c r="BS1072" s="145"/>
      <c r="BT1072" s="145"/>
      <c r="BU1072" s="145"/>
      <c r="BV1072" s="145"/>
      <c r="BW1072" s="145"/>
      <c r="BX1072" s="145"/>
      <c r="BY1072" s="145"/>
      <c r="BZ1072" s="145"/>
      <c r="CA1072" s="145"/>
      <c r="CB1072" s="145"/>
      <c r="CC1072" s="145"/>
      <c r="CD1072" s="145"/>
      <c r="CE1072" s="145"/>
      <c r="CF1072" s="145"/>
    </row>
    <row r="1073" spans="2:84" ht="12.95" customHeight="1">
      <c r="B1073" s="145"/>
      <c r="C1073" s="145"/>
      <c r="D1073" s="145"/>
      <c r="E1073" s="146"/>
      <c r="F1073" s="146"/>
      <c r="G1073" s="145"/>
      <c r="H1073" s="145"/>
      <c r="I1073" s="145"/>
      <c r="J1073" s="145"/>
      <c r="K1073" s="145"/>
      <c r="L1073" s="145"/>
      <c r="M1073" s="145"/>
      <c r="N1073" s="145"/>
      <c r="O1073" s="145"/>
      <c r="P1073" s="145"/>
      <c r="Q1073" s="145"/>
      <c r="R1073" s="145"/>
      <c r="S1073" s="145"/>
      <c r="T1073" s="145"/>
      <c r="U1073" s="145"/>
      <c r="V1073" s="145"/>
      <c r="W1073" s="145"/>
      <c r="X1073" s="145"/>
      <c r="Y1073" s="145"/>
      <c r="Z1073" s="145"/>
      <c r="AA1073" s="145"/>
      <c r="AB1073" s="145"/>
      <c r="AC1073" s="145"/>
      <c r="AD1073" s="145"/>
      <c r="AE1073" s="145"/>
      <c r="AF1073" s="145"/>
      <c r="AG1073" s="145"/>
      <c r="AH1073" s="145"/>
      <c r="AI1073" s="145"/>
      <c r="AJ1073" s="145"/>
      <c r="AK1073" s="145"/>
      <c r="AL1073" s="145"/>
      <c r="AM1073" s="145"/>
      <c r="AN1073" s="145"/>
      <c r="AO1073" s="145"/>
      <c r="AP1073" s="145"/>
      <c r="AQ1073" s="145"/>
      <c r="AR1073" s="145"/>
      <c r="AS1073" s="145"/>
      <c r="AT1073" s="145"/>
      <c r="AU1073" s="145"/>
      <c r="AV1073" s="145"/>
      <c r="AW1073" s="145"/>
      <c r="AX1073" s="145"/>
      <c r="AY1073" s="145"/>
      <c r="AZ1073" s="145"/>
      <c r="BA1073" s="145"/>
      <c r="BB1073" s="145"/>
      <c r="BC1073" s="145"/>
      <c r="BD1073" s="145"/>
      <c r="BE1073" s="145"/>
      <c r="BF1073" s="145"/>
      <c r="BG1073" s="145"/>
      <c r="BH1073" s="145"/>
      <c r="BI1073" s="145"/>
      <c r="BJ1073" s="145"/>
      <c r="BK1073" s="145"/>
      <c r="BL1073" s="145"/>
      <c r="BM1073" s="145"/>
      <c r="BN1073" s="145"/>
      <c r="BO1073" s="145"/>
      <c r="BP1073" s="145"/>
      <c r="BQ1073" s="145"/>
      <c r="BR1073" s="145"/>
      <c r="BS1073" s="145"/>
      <c r="BT1073" s="145"/>
      <c r="BU1073" s="145"/>
      <c r="BV1073" s="145"/>
      <c r="BW1073" s="145"/>
      <c r="BX1073" s="145"/>
      <c r="BY1073" s="145"/>
      <c r="BZ1073" s="145"/>
      <c r="CA1073" s="145"/>
      <c r="CB1073" s="145"/>
      <c r="CC1073" s="145"/>
      <c r="CD1073" s="145"/>
      <c r="CE1073" s="145"/>
      <c r="CF1073" s="145"/>
    </row>
    <row r="1074" spans="2:84" ht="12.95" customHeight="1">
      <c r="B1074" s="145"/>
      <c r="C1074" s="145"/>
      <c r="D1074" s="145"/>
      <c r="E1074" s="146"/>
      <c r="F1074" s="146"/>
      <c r="G1074" s="145"/>
      <c r="H1074" s="145"/>
      <c r="I1074" s="145"/>
      <c r="J1074" s="145"/>
      <c r="K1074" s="145"/>
      <c r="L1074" s="145"/>
      <c r="M1074" s="145"/>
      <c r="N1074" s="145"/>
      <c r="O1074" s="145"/>
      <c r="P1074" s="145"/>
      <c r="Q1074" s="145"/>
      <c r="R1074" s="145"/>
      <c r="S1074" s="145"/>
      <c r="T1074" s="145"/>
      <c r="U1074" s="145"/>
      <c r="V1074" s="145"/>
      <c r="W1074" s="145"/>
      <c r="X1074" s="145"/>
      <c r="Y1074" s="145"/>
      <c r="Z1074" s="145"/>
      <c r="AA1074" s="145"/>
      <c r="AB1074" s="145"/>
      <c r="AC1074" s="145"/>
      <c r="AD1074" s="145"/>
      <c r="AE1074" s="145"/>
      <c r="AF1074" s="145"/>
      <c r="AG1074" s="145"/>
      <c r="AH1074" s="145"/>
      <c r="AI1074" s="145"/>
      <c r="AJ1074" s="145"/>
      <c r="AK1074" s="145"/>
      <c r="AL1074" s="145"/>
      <c r="AM1074" s="145"/>
      <c r="AN1074" s="145"/>
      <c r="AO1074" s="145"/>
      <c r="AP1074" s="145"/>
      <c r="AQ1074" s="145"/>
      <c r="AR1074" s="145"/>
      <c r="AS1074" s="145"/>
      <c r="AT1074" s="145"/>
      <c r="AU1074" s="145"/>
      <c r="AV1074" s="145"/>
      <c r="AW1074" s="145"/>
      <c r="AX1074" s="145"/>
      <c r="AY1074" s="145"/>
      <c r="AZ1074" s="145"/>
      <c r="BA1074" s="145"/>
      <c r="BB1074" s="145"/>
      <c r="BC1074" s="145"/>
      <c r="BD1074" s="145"/>
      <c r="BE1074" s="145"/>
      <c r="BF1074" s="145"/>
      <c r="BG1074" s="145"/>
      <c r="BH1074" s="145"/>
      <c r="BI1074" s="145"/>
      <c r="BJ1074" s="145"/>
      <c r="BK1074" s="145"/>
      <c r="BL1074" s="145"/>
      <c r="BM1074" s="145"/>
      <c r="BN1074" s="145"/>
      <c r="BO1074" s="145"/>
      <c r="BP1074" s="145"/>
      <c r="BQ1074" s="145"/>
      <c r="BR1074" s="145"/>
      <c r="BS1074" s="145"/>
      <c r="BT1074" s="145"/>
      <c r="BU1074" s="145"/>
      <c r="BV1074" s="145"/>
      <c r="BW1074" s="145"/>
      <c r="BX1074" s="145"/>
      <c r="BY1074" s="145"/>
      <c r="BZ1074" s="145"/>
      <c r="CA1074" s="145"/>
      <c r="CB1074" s="145"/>
      <c r="CC1074" s="145"/>
      <c r="CD1074" s="145"/>
      <c r="CE1074" s="145"/>
      <c r="CF1074" s="145"/>
    </row>
    <row r="1075" spans="2:84" ht="12.95" customHeight="1">
      <c r="B1075" s="145"/>
      <c r="C1075" s="145"/>
      <c r="D1075" s="145"/>
      <c r="E1075" s="146"/>
      <c r="F1075" s="146"/>
      <c r="G1075" s="145"/>
      <c r="H1075" s="145"/>
      <c r="I1075" s="145"/>
      <c r="J1075" s="145"/>
      <c r="K1075" s="145"/>
      <c r="L1075" s="145"/>
      <c r="M1075" s="145"/>
      <c r="N1075" s="145"/>
      <c r="O1075" s="145"/>
      <c r="P1075" s="145"/>
      <c r="Q1075" s="145"/>
      <c r="R1075" s="145"/>
      <c r="S1075" s="145"/>
      <c r="T1075" s="145"/>
      <c r="U1075" s="145"/>
      <c r="V1075" s="145"/>
      <c r="W1075" s="145"/>
      <c r="X1075" s="145"/>
      <c r="Y1075" s="145"/>
      <c r="Z1075" s="145"/>
      <c r="AA1075" s="145"/>
      <c r="AB1075" s="145"/>
      <c r="AC1075" s="145"/>
      <c r="AD1075" s="145"/>
      <c r="AE1075" s="145"/>
      <c r="AF1075" s="145"/>
      <c r="AG1075" s="145"/>
      <c r="AH1075" s="145"/>
      <c r="AI1075" s="145"/>
      <c r="AJ1075" s="145"/>
      <c r="AK1075" s="145"/>
      <c r="AL1075" s="145"/>
      <c r="AM1075" s="145"/>
      <c r="AN1075" s="145"/>
      <c r="AO1075" s="145"/>
      <c r="AP1075" s="145"/>
      <c r="AQ1075" s="145"/>
      <c r="AR1075" s="145"/>
      <c r="AS1075" s="145"/>
      <c r="AT1075" s="145"/>
      <c r="AU1075" s="145"/>
      <c r="AV1075" s="145"/>
      <c r="AW1075" s="145"/>
      <c r="AX1075" s="145"/>
      <c r="AY1075" s="145"/>
      <c r="AZ1075" s="145"/>
      <c r="BA1075" s="145"/>
      <c r="BB1075" s="145"/>
      <c r="BC1075" s="145"/>
      <c r="BD1075" s="145"/>
      <c r="BE1075" s="145"/>
      <c r="BF1075" s="145"/>
      <c r="BG1075" s="145"/>
      <c r="BH1075" s="145"/>
      <c r="BI1075" s="145"/>
      <c r="BJ1075" s="145"/>
      <c r="BK1075" s="145"/>
      <c r="BL1075" s="145"/>
      <c r="BM1075" s="145"/>
      <c r="BN1075" s="145"/>
      <c r="BO1075" s="145"/>
      <c r="BP1075" s="145"/>
      <c r="BQ1075" s="145"/>
      <c r="BR1075" s="145"/>
      <c r="BS1075" s="145"/>
      <c r="BT1075" s="145"/>
      <c r="BU1075" s="145"/>
      <c r="BV1075" s="145"/>
      <c r="BW1075" s="145"/>
      <c r="BX1075" s="145"/>
      <c r="BY1075" s="145"/>
      <c r="BZ1075" s="145"/>
      <c r="CA1075" s="145"/>
      <c r="CB1075" s="145"/>
      <c r="CC1075" s="145"/>
      <c r="CD1075" s="145"/>
      <c r="CE1075" s="145"/>
      <c r="CF1075" s="145"/>
    </row>
    <row r="1076" spans="2:84" ht="12.95" customHeight="1">
      <c r="B1076" s="145"/>
      <c r="C1076" s="145"/>
      <c r="D1076" s="145"/>
      <c r="E1076" s="146"/>
      <c r="F1076" s="146"/>
      <c r="G1076" s="145"/>
      <c r="H1076" s="145"/>
      <c r="I1076" s="145"/>
      <c r="J1076" s="145"/>
      <c r="K1076" s="145"/>
      <c r="L1076" s="145"/>
      <c r="M1076" s="145"/>
      <c r="N1076" s="145"/>
      <c r="O1076" s="145"/>
      <c r="P1076" s="145"/>
      <c r="Q1076" s="145"/>
      <c r="R1076" s="145"/>
      <c r="S1076" s="145"/>
      <c r="T1076" s="145"/>
      <c r="U1076" s="145"/>
      <c r="V1076" s="145"/>
      <c r="W1076" s="145"/>
      <c r="X1076" s="145"/>
      <c r="Y1076" s="145"/>
      <c r="Z1076" s="145"/>
      <c r="AA1076" s="145"/>
      <c r="AB1076" s="145"/>
      <c r="AC1076" s="145"/>
      <c r="AD1076" s="145"/>
      <c r="AE1076" s="145"/>
      <c r="AF1076" s="145"/>
      <c r="AG1076" s="145"/>
      <c r="AH1076" s="145"/>
      <c r="AI1076" s="145"/>
      <c r="AJ1076" s="145"/>
      <c r="AK1076" s="145"/>
      <c r="AL1076" s="145"/>
      <c r="AM1076" s="145"/>
      <c r="AN1076" s="145"/>
      <c r="AO1076" s="145"/>
      <c r="AP1076" s="145"/>
      <c r="AQ1076" s="145"/>
      <c r="AR1076" s="145"/>
      <c r="AS1076" s="145"/>
      <c r="AT1076" s="145"/>
      <c r="AU1076" s="145"/>
      <c r="AV1076" s="145"/>
      <c r="AW1076" s="145"/>
      <c r="AX1076" s="145"/>
      <c r="AY1076" s="145"/>
      <c r="AZ1076" s="145"/>
      <c r="BA1076" s="145"/>
      <c r="BB1076" s="145"/>
      <c r="BC1076" s="145"/>
      <c r="BD1076" s="145"/>
      <c r="BE1076" s="145"/>
      <c r="BF1076" s="145"/>
      <c r="BG1076" s="145"/>
      <c r="BH1076" s="145"/>
      <c r="BI1076" s="145"/>
      <c r="BJ1076" s="145"/>
      <c r="BK1076" s="145"/>
      <c r="BL1076" s="145"/>
      <c r="BM1076" s="145"/>
      <c r="BN1076" s="145"/>
      <c r="BO1076" s="145"/>
      <c r="BP1076" s="145"/>
      <c r="BQ1076" s="145"/>
      <c r="BR1076" s="145"/>
      <c r="BS1076" s="145"/>
      <c r="BT1076" s="145"/>
      <c r="BU1076" s="145"/>
      <c r="BV1076" s="145"/>
      <c r="BW1076" s="145"/>
      <c r="BX1076" s="145"/>
      <c r="BY1076" s="145"/>
      <c r="BZ1076" s="145"/>
      <c r="CA1076" s="145"/>
      <c r="CB1076" s="145"/>
      <c r="CC1076" s="145"/>
      <c r="CD1076" s="145"/>
      <c r="CE1076" s="145"/>
      <c r="CF1076" s="145"/>
    </row>
    <row r="1077" spans="2:84" ht="12.95" customHeight="1">
      <c r="B1077" s="145"/>
      <c r="C1077" s="145"/>
      <c r="D1077" s="145"/>
      <c r="E1077" s="146"/>
      <c r="F1077" s="146"/>
      <c r="G1077" s="145"/>
      <c r="H1077" s="145"/>
      <c r="I1077" s="145"/>
      <c r="J1077" s="145"/>
      <c r="K1077" s="145"/>
      <c r="L1077" s="145"/>
      <c r="M1077" s="145"/>
      <c r="N1077" s="145"/>
      <c r="O1077" s="145"/>
      <c r="P1077" s="145"/>
      <c r="Q1077" s="145"/>
      <c r="R1077" s="145"/>
      <c r="S1077" s="145"/>
      <c r="T1077" s="145"/>
      <c r="U1077" s="145"/>
      <c r="V1077" s="145"/>
      <c r="W1077" s="145"/>
      <c r="X1077" s="145"/>
      <c r="Y1077" s="145"/>
      <c r="Z1077" s="145"/>
      <c r="AA1077" s="145"/>
      <c r="AB1077" s="145"/>
      <c r="AC1077" s="145"/>
      <c r="AD1077" s="145"/>
      <c r="AE1077" s="145"/>
      <c r="AF1077" s="145"/>
      <c r="AG1077" s="145"/>
      <c r="AH1077" s="145"/>
      <c r="AI1077" s="145"/>
      <c r="AJ1077" s="145"/>
      <c r="AK1077" s="145"/>
      <c r="AL1077" s="145"/>
      <c r="AM1077" s="145"/>
      <c r="AN1077" s="145"/>
      <c r="AO1077" s="145"/>
      <c r="AP1077" s="145"/>
      <c r="AQ1077" s="145"/>
      <c r="AR1077" s="145"/>
      <c r="AS1077" s="145"/>
      <c r="AT1077" s="145"/>
      <c r="AU1077" s="145"/>
      <c r="AV1077" s="145"/>
      <c r="AW1077" s="145"/>
      <c r="AX1077" s="145"/>
      <c r="AY1077" s="145"/>
      <c r="AZ1077" s="145"/>
      <c r="BA1077" s="145"/>
      <c r="BB1077" s="145"/>
      <c r="BC1077" s="145"/>
      <c r="BD1077" s="145"/>
      <c r="BE1077" s="145"/>
      <c r="BF1077" s="145"/>
      <c r="BG1077" s="145"/>
      <c r="BH1077" s="145"/>
      <c r="BI1077" s="145"/>
      <c r="BJ1077" s="145"/>
      <c r="BK1077" s="145"/>
      <c r="BL1077" s="145"/>
      <c r="BM1077" s="145"/>
      <c r="BN1077" s="145"/>
      <c r="BO1077" s="145"/>
      <c r="BP1077" s="145"/>
      <c r="BQ1077" s="145"/>
      <c r="BR1077" s="145"/>
      <c r="BS1077" s="145"/>
      <c r="BT1077" s="145"/>
      <c r="BU1077" s="145"/>
      <c r="BV1077" s="145"/>
      <c r="BW1077" s="145"/>
      <c r="BX1077" s="145"/>
      <c r="BY1077" s="145"/>
      <c r="BZ1077" s="145"/>
      <c r="CA1077" s="145"/>
      <c r="CB1077" s="145"/>
      <c r="CC1077" s="145"/>
      <c r="CD1077" s="145"/>
      <c r="CE1077" s="145"/>
      <c r="CF1077" s="145"/>
    </row>
    <row r="1078" spans="2:84" ht="12.95" customHeight="1">
      <c r="B1078" s="145"/>
      <c r="C1078" s="145"/>
      <c r="D1078" s="145"/>
      <c r="E1078" s="146"/>
      <c r="F1078" s="146"/>
      <c r="G1078" s="145"/>
      <c r="H1078" s="145"/>
      <c r="I1078" s="145"/>
      <c r="J1078" s="145"/>
      <c r="K1078" s="145"/>
      <c r="L1078" s="145"/>
      <c r="M1078" s="145"/>
      <c r="N1078" s="145"/>
      <c r="O1078" s="145"/>
      <c r="P1078" s="145"/>
      <c r="Q1078" s="145"/>
      <c r="R1078" s="145"/>
      <c r="S1078" s="145"/>
      <c r="T1078" s="145"/>
      <c r="U1078" s="145"/>
      <c r="V1078" s="145"/>
      <c r="W1078" s="145"/>
      <c r="X1078" s="145"/>
      <c r="Y1078" s="145"/>
      <c r="Z1078" s="145"/>
      <c r="AA1078" s="145"/>
      <c r="AB1078" s="145"/>
      <c r="AC1078" s="145"/>
      <c r="AD1078" s="145"/>
      <c r="AE1078" s="145"/>
      <c r="AF1078" s="145"/>
      <c r="AG1078" s="145"/>
      <c r="AH1078" s="145"/>
      <c r="AI1078" s="145"/>
      <c r="AJ1078" s="145"/>
      <c r="AK1078" s="145"/>
      <c r="AL1078" s="145"/>
      <c r="AM1078" s="145"/>
      <c r="AN1078" s="145"/>
      <c r="AO1078" s="145"/>
      <c r="AP1078" s="145"/>
      <c r="AQ1078" s="145"/>
      <c r="AR1078" s="145"/>
      <c r="AS1078" s="145"/>
      <c r="AT1078" s="145"/>
      <c r="AU1078" s="145"/>
      <c r="AV1078" s="145"/>
      <c r="AW1078" s="145"/>
      <c r="AX1078" s="145"/>
      <c r="AY1078" s="145"/>
      <c r="AZ1078" s="145"/>
      <c r="BA1078" s="145"/>
      <c r="BB1078" s="145"/>
      <c r="BC1078" s="145"/>
      <c r="BD1078" s="145"/>
      <c r="BE1078" s="145"/>
      <c r="BF1078" s="145"/>
      <c r="BG1078" s="145"/>
      <c r="BH1078" s="145"/>
      <c r="BI1078" s="145"/>
      <c r="BJ1078" s="145"/>
      <c r="BK1078" s="145"/>
      <c r="BL1078" s="145"/>
      <c r="BM1078" s="145"/>
      <c r="BN1078" s="145"/>
      <c r="BO1078" s="145"/>
      <c r="BP1078" s="145"/>
      <c r="BQ1078" s="145"/>
      <c r="BR1078" s="145"/>
      <c r="BS1078" s="145"/>
      <c r="BT1078" s="145"/>
      <c r="BU1078" s="145"/>
      <c r="BV1078" s="145"/>
      <c r="BW1078" s="145"/>
      <c r="BX1078" s="145"/>
      <c r="BY1078" s="145"/>
      <c r="BZ1078" s="145"/>
      <c r="CA1078" s="145"/>
      <c r="CB1078" s="145"/>
      <c r="CC1078" s="145"/>
      <c r="CD1078" s="145"/>
      <c r="CE1078" s="145"/>
      <c r="CF1078" s="145"/>
    </row>
    <row r="1079" spans="2:84" ht="12.95" customHeight="1">
      <c r="B1079" s="145"/>
      <c r="C1079" s="145"/>
      <c r="D1079" s="145"/>
      <c r="E1079" s="146"/>
      <c r="F1079" s="146"/>
      <c r="G1079" s="145"/>
      <c r="H1079" s="145"/>
      <c r="I1079" s="145"/>
      <c r="J1079" s="145"/>
      <c r="K1079" s="145"/>
      <c r="L1079" s="145"/>
      <c r="M1079" s="145"/>
      <c r="N1079" s="145"/>
      <c r="O1079" s="145"/>
      <c r="P1079" s="145"/>
      <c r="Q1079" s="145"/>
      <c r="R1079" s="145"/>
      <c r="S1079" s="145"/>
      <c r="T1079" s="145"/>
      <c r="U1079" s="145"/>
      <c r="V1079" s="145"/>
      <c r="W1079" s="145"/>
      <c r="X1079" s="145"/>
      <c r="Y1079" s="145"/>
      <c r="Z1079" s="145"/>
      <c r="AA1079" s="145"/>
      <c r="AB1079" s="145"/>
      <c r="AC1079" s="145"/>
      <c r="AD1079" s="145"/>
      <c r="AE1079" s="145"/>
      <c r="AF1079" s="145"/>
      <c r="AG1079" s="145"/>
      <c r="AH1079" s="145"/>
      <c r="AI1079" s="145"/>
      <c r="AJ1079" s="145"/>
      <c r="AK1079" s="145"/>
      <c r="AL1079" s="145"/>
      <c r="AM1079" s="145"/>
      <c r="AN1079" s="145"/>
      <c r="AO1079" s="145"/>
      <c r="AP1079" s="145"/>
      <c r="AQ1079" s="145"/>
      <c r="AR1079" s="145"/>
      <c r="AS1079" s="145"/>
      <c r="AT1079" s="145"/>
      <c r="AU1079" s="145"/>
      <c r="AV1079" s="145"/>
      <c r="AW1079" s="145"/>
      <c r="AX1079" s="145"/>
      <c r="AY1079" s="145"/>
      <c r="AZ1079" s="145"/>
      <c r="BA1079" s="145"/>
      <c r="BB1079" s="145"/>
      <c r="BC1079" s="145"/>
      <c r="BD1079" s="145"/>
      <c r="BE1079" s="145"/>
      <c r="BF1079" s="145"/>
      <c r="BG1079" s="145"/>
      <c r="BH1079" s="145"/>
      <c r="BI1079" s="145"/>
      <c r="BJ1079" s="145"/>
      <c r="BK1079" s="145"/>
      <c r="BL1079" s="145"/>
      <c r="BM1079" s="145"/>
      <c r="BN1079" s="145"/>
      <c r="BO1079" s="145"/>
      <c r="BP1079" s="145"/>
      <c r="BQ1079" s="145"/>
      <c r="BR1079" s="145"/>
      <c r="BS1079" s="145"/>
      <c r="BT1079" s="145"/>
      <c r="BU1079" s="145"/>
      <c r="BV1079" s="145"/>
      <c r="BW1079" s="145"/>
      <c r="BX1079" s="145"/>
      <c r="BY1079" s="145"/>
      <c r="BZ1079" s="145"/>
      <c r="CA1079" s="145"/>
      <c r="CB1079" s="145"/>
      <c r="CC1079" s="145"/>
      <c r="CD1079" s="145"/>
      <c r="CE1079" s="145"/>
      <c r="CF1079" s="145"/>
    </row>
    <row r="1080" spans="2:84" ht="12.95" customHeight="1">
      <c r="B1080" s="145"/>
      <c r="C1080" s="145"/>
      <c r="D1080" s="145"/>
      <c r="E1080" s="146"/>
      <c r="F1080" s="146"/>
      <c r="G1080" s="145"/>
      <c r="H1080" s="145"/>
      <c r="I1080" s="145"/>
      <c r="J1080" s="145"/>
      <c r="K1080" s="145"/>
      <c r="L1080" s="145"/>
      <c r="M1080" s="145"/>
      <c r="N1080" s="145"/>
      <c r="O1080" s="145"/>
      <c r="P1080" s="145"/>
      <c r="Q1080" s="145"/>
      <c r="R1080" s="145"/>
      <c r="S1080" s="145"/>
      <c r="T1080" s="145"/>
      <c r="U1080" s="145"/>
      <c r="V1080" s="145"/>
      <c r="W1080" s="145"/>
      <c r="X1080" s="145"/>
      <c r="Y1080" s="145"/>
      <c r="Z1080" s="145"/>
      <c r="AA1080" s="145"/>
      <c r="AB1080" s="145"/>
      <c r="AC1080" s="145"/>
      <c r="AD1080" s="145"/>
      <c r="AE1080" s="145"/>
      <c r="AF1080" s="145"/>
      <c r="AG1080" s="145"/>
      <c r="AH1080" s="145"/>
      <c r="AI1080" s="145"/>
      <c r="AJ1080" s="145"/>
      <c r="AK1080" s="145"/>
      <c r="AL1080" s="145"/>
      <c r="AM1080" s="145"/>
      <c r="AN1080" s="145"/>
      <c r="AO1080" s="145"/>
      <c r="AP1080" s="145"/>
      <c r="AQ1080" s="145"/>
      <c r="AR1080" s="145"/>
      <c r="AS1080" s="145"/>
      <c r="AT1080" s="145"/>
      <c r="AU1080" s="145"/>
      <c r="AV1080" s="145"/>
      <c r="AW1080" s="145"/>
      <c r="AX1080" s="145"/>
      <c r="AY1080" s="145"/>
      <c r="AZ1080" s="145"/>
      <c r="BA1080" s="145"/>
      <c r="BB1080" s="145"/>
      <c r="BC1080" s="145"/>
      <c r="BD1080" s="145"/>
      <c r="BE1080" s="145"/>
      <c r="BF1080" s="145"/>
      <c r="BG1080" s="145"/>
      <c r="BH1080" s="145"/>
      <c r="BI1080" s="145"/>
      <c r="BJ1080" s="145"/>
      <c r="BK1080" s="145"/>
      <c r="BL1080" s="145"/>
      <c r="BM1080" s="145"/>
      <c r="BN1080" s="145"/>
      <c r="BO1080" s="145"/>
      <c r="BP1080" s="145"/>
      <c r="BQ1080" s="145"/>
      <c r="BR1080" s="145"/>
      <c r="BS1080" s="145"/>
      <c r="BT1080" s="145"/>
      <c r="BU1080" s="145"/>
      <c r="BV1080" s="145"/>
      <c r="BW1080" s="145"/>
      <c r="BX1080" s="145"/>
      <c r="BY1080" s="145"/>
      <c r="BZ1080" s="145"/>
      <c r="CA1080" s="145"/>
      <c r="CB1080" s="145"/>
      <c r="CC1080" s="145"/>
      <c r="CD1080" s="145"/>
      <c r="CE1080" s="145"/>
      <c r="CF1080" s="145"/>
    </row>
    <row r="1081" spans="2:84" ht="12.95" customHeight="1">
      <c r="B1081" s="145"/>
      <c r="C1081" s="145"/>
      <c r="D1081" s="145"/>
      <c r="E1081" s="146"/>
      <c r="F1081" s="146"/>
      <c r="G1081" s="145"/>
      <c r="H1081" s="145"/>
      <c r="I1081" s="145"/>
      <c r="J1081" s="145"/>
      <c r="K1081" s="145"/>
      <c r="L1081" s="145"/>
      <c r="M1081" s="145"/>
      <c r="N1081" s="145"/>
      <c r="O1081" s="145"/>
      <c r="P1081" s="145"/>
      <c r="Q1081" s="145"/>
      <c r="R1081" s="145"/>
      <c r="S1081" s="145"/>
      <c r="T1081" s="145"/>
      <c r="U1081" s="145"/>
      <c r="V1081" s="145"/>
      <c r="W1081" s="145"/>
      <c r="X1081" s="145"/>
      <c r="Y1081" s="145"/>
      <c r="Z1081" s="145"/>
      <c r="AA1081" s="145"/>
      <c r="AB1081" s="145"/>
      <c r="AC1081" s="145"/>
      <c r="AD1081" s="145"/>
      <c r="AE1081" s="145"/>
      <c r="AF1081" s="145"/>
      <c r="AG1081" s="145"/>
      <c r="AH1081" s="145"/>
      <c r="AI1081" s="145"/>
      <c r="AJ1081" s="145"/>
      <c r="AK1081" s="145"/>
      <c r="AL1081" s="145"/>
      <c r="AM1081" s="145"/>
      <c r="AN1081" s="145"/>
      <c r="AO1081" s="145"/>
      <c r="AP1081" s="145"/>
      <c r="AQ1081" s="145"/>
      <c r="AR1081" s="145"/>
      <c r="AS1081" s="145"/>
      <c r="AT1081" s="145"/>
      <c r="AU1081" s="145"/>
      <c r="AV1081" s="145"/>
      <c r="AW1081" s="145"/>
      <c r="AX1081" s="145"/>
      <c r="AY1081" s="145"/>
      <c r="AZ1081" s="145"/>
      <c r="BA1081" s="145"/>
      <c r="BB1081" s="145"/>
      <c r="BC1081" s="145"/>
      <c r="BD1081" s="145"/>
      <c r="BE1081" s="145"/>
      <c r="BF1081" s="145"/>
      <c r="BG1081" s="145"/>
      <c r="BH1081" s="145"/>
      <c r="BI1081" s="145"/>
      <c r="BJ1081" s="145"/>
      <c r="BK1081" s="145"/>
      <c r="BL1081" s="145"/>
      <c r="BM1081" s="145"/>
      <c r="BN1081" s="145"/>
      <c r="BO1081" s="145"/>
      <c r="BP1081" s="145"/>
      <c r="BQ1081" s="145"/>
      <c r="BR1081" s="145"/>
      <c r="BS1081" s="145"/>
      <c r="BT1081" s="145"/>
      <c r="BU1081" s="145"/>
      <c r="BV1081" s="145"/>
      <c r="BW1081" s="145"/>
      <c r="BX1081" s="145"/>
      <c r="BY1081" s="145"/>
      <c r="BZ1081" s="145"/>
      <c r="CA1081" s="145"/>
      <c r="CB1081" s="145"/>
      <c r="CC1081" s="145"/>
      <c r="CD1081" s="145"/>
      <c r="CE1081" s="145"/>
      <c r="CF1081" s="145"/>
    </row>
    <row r="1082" spans="2:84" ht="12.95" customHeight="1">
      <c r="B1082" s="145"/>
      <c r="C1082" s="145"/>
      <c r="D1082" s="145"/>
      <c r="E1082" s="146"/>
      <c r="F1082" s="146"/>
      <c r="G1082" s="145"/>
      <c r="H1082" s="145"/>
      <c r="I1082" s="145"/>
      <c r="J1082" s="145"/>
      <c r="K1082" s="145"/>
      <c r="L1082" s="145"/>
      <c r="M1082" s="145"/>
      <c r="N1082" s="145"/>
      <c r="O1082" s="145"/>
      <c r="P1082" s="145"/>
      <c r="Q1082" s="145"/>
      <c r="R1082" s="145"/>
      <c r="S1082" s="145"/>
      <c r="T1082" s="145"/>
      <c r="U1082" s="145"/>
      <c r="V1082" s="145"/>
      <c r="W1082" s="145"/>
      <c r="X1082" s="145"/>
      <c r="Y1082" s="145"/>
      <c r="Z1082" s="145"/>
      <c r="AA1082" s="145"/>
      <c r="AB1082" s="145"/>
      <c r="AC1082" s="145"/>
      <c r="AD1082" s="145"/>
      <c r="AE1082" s="145"/>
      <c r="AF1082" s="145"/>
      <c r="AG1082" s="145"/>
      <c r="AH1082" s="145"/>
      <c r="AI1082" s="145"/>
      <c r="AJ1082" s="145"/>
      <c r="AK1082" s="145"/>
      <c r="AL1082" s="145"/>
      <c r="AM1082" s="145"/>
      <c r="AN1082" s="145"/>
      <c r="AO1082" s="145"/>
      <c r="AP1082" s="145"/>
      <c r="AQ1082" s="145"/>
      <c r="AR1082" s="145"/>
      <c r="AS1082" s="145"/>
      <c r="AT1082" s="145"/>
      <c r="AU1082" s="145"/>
      <c r="AV1082" s="145"/>
      <c r="AW1082" s="145"/>
      <c r="AX1082" s="145"/>
      <c r="AY1082" s="145"/>
      <c r="AZ1082" s="145"/>
      <c r="BA1082" s="145"/>
      <c r="BB1082" s="145"/>
      <c r="BC1082" s="145"/>
      <c r="BD1082" s="145"/>
      <c r="BE1082" s="145"/>
      <c r="BF1082" s="145"/>
      <c r="BG1082" s="145"/>
      <c r="BH1082" s="145"/>
      <c r="BI1082" s="145"/>
      <c r="BJ1082" s="145"/>
      <c r="BK1082" s="145"/>
      <c r="BL1082" s="145"/>
      <c r="BM1082" s="145"/>
      <c r="BN1082" s="145"/>
      <c r="BO1082" s="145"/>
      <c r="BP1082" s="145"/>
      <c r="BQ1082" s="145"/>
      <c r="BR1082" s="145"/>
      <c r="BS1082" s="145"/>
      <c r="BT1082" s="145"/>
      <c r="BU1082" s="145"/>
      <c r="BV1082" s="145"/>
      <c r="BW1082" s="145"/>
      <c r="BX1082" s="145"/>
      <c r="BY1082" s="145"/>
      <c r="BZ1082" s="145"/>
      <c r="CA1082" s="145"/>
      <c r="CB1082" s="145"/>
      <c r="CC1082" s="145"/>
      <c r="CD1082" s="145"/>
      <c r="CE1082" s="145"/>
      <c r="CF1082" s="145"/>
    </row>
    <row r="1083" spans="2:84" ht="12.95" customHeight="1">
      <c r="B1083" s="145"/>
      <c r="C1083" s="145"/>
      <c r="D1083" s="145"/>
      <c r="E1083" s="146"/>
      <c r="F1083" s="146"/>
      <c r="G1083" s="145"/>
      <c r="H1083" s="145"/>
      <c r="I1083" s="145"/>
      <c r="J1083" s="145"/>
      <c r="K1083" s="145"/>
      <c r="L1083" s="145"/>
      <c r="M1083" s="145"/>
      <c r="N1083" s="145"/>
      <c r="O1083" s="145"/>
      <c r="P1083" s="145"/>
      <c r="Q1083" s="145"/>
      <c r="R1083" s="145"/>
      <c r="S1083" s="145"/>
      <c r="T1083" s="145"/>
      <c r="U1083" s="145"/>
      <c r="V1083" s="145"/>
      <c r="W1083" s="145"/>
      <c r="X1083" s="145"/>
      <c r="Y1083" s="145"/>
      <c r="Z1083" s="145"/>
      <c r="AA1083" s="145"/>
      <c r="AB1083" s="145"/>
      <c r="AC1083" s="145"/>
      <c r="AD1083" s="145"/>
      <c r="AE1083" s="145"/>
      <c r="AF1083" s="145"/>
      <c r="AG1083" s="145"/>
      <c r="AH1083" s="145"/>
      <c r="AI1083" s="145"/>
      <c r="AJ1083" s="145"/>
      <c r="AK1083" s="145"/>
      <c r="AL1083" s="145"/>
      <c r="AM1083" s="145"/>
      <c r="AN1083" s="145"/>
      <c r="AO1083" s="145"/>
      <c r="AP1083" s="145"/>
      <c r="AQ1083" s="145"/>
      <c r="AR1083" s="145"/>
      <c r="AS1083" s="145"/>
      <c r="AT1083" s="145"/>
      <c r="AU1083" s="145"/>
      <c r="AV1083" s="145"/>
      <c r="AW1083" s="145"/>
      <c r="AX1083" s="145"/>
      <c r="AY1083" s="145"/>
      <c r="AZ1083" s="145"/>
      <c r="BA1083" s="145"/>
      <c r="BB1083" s="145"/>
      <c r="BC1083" s="145"/>
      <c r="BD1083" s="145"/>
      <c r="BE1083" s="145"/>
      <c r="BF1083" s="145"/>
      <c r="BG1083" s="145"/>
      <c r="BH1083" s="145"/>
      <c r="BI1083" s="145"/>
      <c r="BJ1083" s="145"/>
      <c r="BK1083" s="145"/>
      <c r="BL1083" s="145"/>
      <c r="BM1083" s="145"/>
      <c r="BN1083" s="145"/>
      <c r="BO1083" s="145"/>
      <c r="BP1083" s="145"/>
      <c r="BQ1083" s="145"/>
      <c r="BR1083" s="145"/>
      <c r="BS1083" s="145"/>
      <c r="BT1083" s="145"/>
      <c r="BU1083" s="145"/>
      <c r="BV1083" s="145"/>
      <c r="BW1083" s="145"/>
      <c r="BX1083" s="145"/>
      <c r="BY1083" s="145"/>
      <c r="BZ1083" s="145"/>
      <c r="CA1083" s="145"/>
      <c r="CB1083" s="145"/>
      <c r="CC1083" s="145"/>
      <c r="CD1083" s="145"/>
      <c r="CE1083" s="145"/>
      <c r="CF1083" s="145"/>
    </row>
    <row r="1084" spans="2:84" ht="12.95" customHeight="1">
      <c r="B1084" s="145"/>
      <c r="C1084" s="145"/>
      <c r="D1084" s="145"/>
      <c r="E1084" s="146"/>
      <c r="F1084" s="146"/>
      <c r="G1084" s="145"/>
      <c r="H1084" s="145"/>
      <c r="I1084" s="145"/>
      <c r="J1084" s="145"/>
      <c r="K1084" s="145"/>
      <c r="L1084" s="145"/>
      <c r="M1084" s="145"/>
      <c r="N1084" s="145"/>
      <c r="O1084" s="145"/>
      <c r="P1084" s="145"/>
      <c r="Q1084" s="145"/>
      <c r="R1084" s="145"/>
      <c r="S1084" s="145"/>
      <c r="T1084" s="145"/>
      <c r="U1084" s="145"/>
      <c r="V1084" s="145"/>
      <c r="W1084" s="145"/>
      <c r="X1084" s="145"/>
      <c r="Y1084" s="145"/>
      <c r="Z1084" s="145"/>
      <c r="AA1084" s="145"/>
      <c r="AB1084" s="145"/>
      <c r="AC1084" s="145"/>
      <c r="AD1084" s="145"/>
      <c r="AE1084" s="145"/>
      <c r="AF1084" s="145"/>
      <c r="AG1084" s="145"/>
      <c r="AH1084" s="145"/>
      <c r="AI1084" s="145"/>
      <c r="AJ1084" s="145"/>
      <c r="AK1084" s="145"/>
      <c r="AL1084" s="145"/>
      <c r="AM1084" s="145"/>
      <c r="AN1084" s="145"/>
      <c r="AO1084" s="145"/>
      <c r="AP1084" s="145"/>
      <c r="AQ1084" s="145"/>
      <c r="AR1084" s="145"/>
      <c r="AS1084" s="145"/>
      <c r="AT1084" s="145"/>
      <c r="AU1084" s="145"/>
      <c r="AV1084" s="145"/>
      <c r="AW1084" s="145"/>
      <c r="AX1084" s="145"/>
      <c r="AY1084" s="145"/>
      <c r="AZ1084" s="145"/>
      <c r="BA1084" s="145"/>
      <c r="BB1084" s="145"/>
      <c r="BC1084" s="145"/>
      <c r="BD1084" s="145"/>
      <c r="BE1084" s="145"/>
      <c r="BF1084" s="145"/>
      <c r="BG1084" s="145"/>
      <c r="BH1084" s="145"/>
      <c r="BI1084" s="145"/>
      <c r="BJ1084" s="145"/>
      <c r="BK1084" s="145"/>
      <c r="BL1084" s="145"/>
      <c r="BM1084" s="145"/>
      <c r="BN1084" s="145"/>
      <c r="BO1084" s="145"/>
      <c r="BP1084" s="145"/>
      <c r="BQ1084" s="145"/>
      <c r="BR1084" s="145"/>
      <c r="BS1084" s="145"/>
      <c r="BT1084" s="145"/>
      <c r="BU1084" s="145"/>
      <c r="BV1084" s="145"/>
      <c r="BW1084" s="145"/>
      <c r="BX1084" s="145"/>
      <c r="BY1084" s="145"/>
      <c r="BZ1084" s="145"/>
      <c r="CA1084" s="145"/>
      <c r="CB1084" s="145"/>
      <c r="CC1084" s="145"/>
      <c r="CD1084" s="145"/>
      <c r="CE1084" s="145"/>
      <c r="CF1084" s="145"/>
    </row>
    <row r="1085" spans="2:84" ht="12.95" customHeight="1">
      <c r="B1085" s="145"/>
      <c r="C1085" s="145"/>
      <c r="D1085" s="145"/>
      <c r="E1085" s="146"/>
      <c r="F1085" s="146"/>
      <c r="G1085" s="145"/>
      <c r="H1085" s="145"/>
      <c r="I1085" s="145"/>
      <c r="J1085" s="145"/>
      <c r="K1085" s="145"/>
      <c r="L1085" s="145"/>
      <c r="M1085" s="145"/>
      <c r="N1085" s="145"/>
      <c r="O1085" s="145"/>
      <c r="P1085" s="145"/>
      <c r="Q1085" s="145"/>
      <c r="R1085" s="145"/>
      <c r="S1085" s="145"/>
      <c r="T1085" s="145"/>
      <c r="U1085" s="145"/>
      <c r="V1085" s="145"/>
      <c r="W1085" s="145"/>
      <c r="X1085" s="145"/>
      <c r="Y1085" s="145"/>
      <c r="Z1085" s="145"/>
      <c r="AA1085" s="145"/>
      <c r="AB1085" s="145"/>
      <c r="AC1085" s="145"/>
      <c r="AD1085" s="145"/>
      <c r="AE1085" s="145"/>
      <c r="AF1085" s="145"/>
      <c r="AG1085" s="145"/>
      <c r="AH1085" s="145"/>
      <c r="AI1085" s="145"/>
      <c r="AJ1085" s="145"/>
      <c r="AK1085" s="145"/>
      <c r="AL1085" s="145"/>
      <c r="AM1085" s="145"/>
      <c r="AN1085" s="145"/>
      <c r="AO1085" s="145"/>
      <c r="AP1085" s="145"/>
      <c r="AQ1085" s="145"/>
      <c r="AR1085" s="145"/>
      <c r="AS1085" s="145"/>
      <c r="AT1085" s="145"/>
      <c r="AU1085" s="145"/>
      <c r="AV1085" s="145"/>
      <c r="AW1085" s="145"/>
      <c r="AX1085" s="145"/>
      <c r="AY1085" s="145"/>
      <c r="AZ1085" s="145"/>
      <c r="BA1085" s="145"/>
      <c r="BB1085" s="145"/>
      <c r="BC1085" s="145"/>
      <c r="BD1085" s="145"/>
      <c r="BE1085" s="145"/>
      <c r="BF1085" s="145"/>
      <c r="BG1085" s="145"/>
      <c r="BH1085" s="145"/>
      <c r="BI1085" s="145"/>
      <c r="BJ1085" s="145"/>
      <c r="BK1085" s="145"/>
      <c r="BL1085" s="145"/>
      <c r="BM1085" s="145"/>
      <c r="BN1085" s="145"/>
      <c r="BO1085" s="145"/>
      <c r="BP1085" s="145"/>
      <c r="BQ1085" s="145"/>
      <c r="BR1085" s="145"/>
      <c r="BS1085" s="145"/>
      <c r="BT1085" s="145"/>
      <c r="BU1085" s="145"/>
      <c r="BV1085" s="145"/>
      <c r="BW1085" s="145"/>
      <c r="BX1085" s="145"/>
      <c r="BY1085" s="145"/>
      <c r="BZ1085" s="145"/>
      <c r="CA1085" s="145"/>
      <c r="CB1085" s="145"/>
      <c r="CC1085" s="145"/>
      <c r="CD1085" s="145"/>
      <c r="CE1085" s="145"/>
      <c r="CF1085" s="145"/>
    </row>
    <row r="1086" spans="2:84" ht="12.95" customHeight="1">
      <c r="B1086" s="145"/>
      <c r="C1086" s="145"/>
      <c r="D1086" s="145"/>
      <c r="E1086" s="146"/>
      <c r="F1086" s="146"/>
      <c r="G1086" s="145"/>
      <c r="H1086" s="145"/>
      <c r="I1086" s="145"/>
      <c r="J1086" s="145"/>
      <c r="K1086" s="145"/>
      <c r="L1086" s="145"/>
      <c r="M1086" s="145"/>
      <c r="N1086" s="145"/>
      <c r="O1086" s="145"/>
      <c r="P1086" s="145"/>
      <c r="Q1086" s="145"/>
      <c r="R1086" s="145"/>
      <c r="S1086" s="145"/>
      <c r="T1086" s="145"/>
      <c r="U1086" s="145"/>
      <c r="V1086" s="145"/>
      <c r="W1086" s="145"/>
      <c r="X1086" s="145"/>
      <c r="Y1086" s="145"/>
      <c r="Z1086" s="145"/>
      <c r="AA1086" s="145"/>
      <c r="AB1086" s="145"/>
      <c r="AC1086" s="145"/>
      <c r="AD1086" s="145"/>
      <c r="AE1086" s="145"/>
      <c r="AF1086" s="145"/>
      <c r="AG1086" s="145"/>
      <c r="AH1086" s="145"/>
      <c r="AI1086" s="145"/>
      <c r="AJ1086" s="145"/>
      <c r="AK1086" s="145"/>
      <c r="AL1086" s="145"/>
      <c r="AM1086" s="145"/>
      <c r="AN1086" s="145"/>
      <c r="AO1086" s="145"/>
      <c r="AP1086" s="145"/>
      <c r="AQ1086" s="145"/>
      <c r="AR1086" s="145"/>
      <c r="AS1086" s="145"/>
      <c r="AT1086" s="145"/>
      <c r="AU1086" s="145"/>
      <c r="AV1086" s="145"/>
      <c r="AW1086" s="145"/>
      <c r="AX1086" s="145"/>
      <c r="AY1086" s="145"/>
      <c r="AZ1086" s="145"/>
      <c r="BA1086" s="145"/>
      <c r="BB1086" s="145"/>
      <c r="BC1086" s="145"/>
      <c r="BD1086" s="145"/>
      <c r="BE1086" s="145"/>
      <c r="BF1086" s="145"/>
      <c r="BG1086" s="145"/>
      <c r="BH1086" s="145"/>
      <c r="BI1086" s="145"/>
      <c r="BJ1086" s="145"/>
      <c r="BK1086" s="145"/>
      <c r="BL1086" s="145"/>
      <c r="BM1086" s="145"/>
      <c r="BN1086" s="145"/>
      <c r="BO1086" s="145"/>
      <c r="BP1086" s="145"/>
      <c r="BQ1086" s="145"/>
      <c r="BR1086" s="145"/>
      <c r="BS1086" s="145"/>
      <c r="BT1086" s="145"/>
      <c r="BU1086" s="145"/>
      <c r="BV1086" s="145"/>
      <c r="BW1086" s="145"/>
      <c r="BX1086" s="145"/>
      <c r="BY1086" s="145"/>
      <c r="BZ1086" s="145"/>
      <c r="CA1086" s="145"/>
      <c r="CB1086" s="145"/>
      <c r="CC1086" s="145"/>
      <c r="CD1086" s="145"/>
      <c r="CE1086" s="145"/>
      <c r="CF1086" s="145"/>
    </row>
    <row r="1087" spans="2:84" ht="12.95" customHeight="1">
      <c r="B1087" s="145"/>
      <c r="C1087" s="145"/>
      <c r="D1087" s="145"/>
      <c r="E1087" s="146"/>
      <c r="F1087" s="146"/>
      <c r="G1087" s="145"/>
      <c r="H1087" s="145"/>
      <c r="I1087" s="145"/>
      <c r="J1087" s="145"/>
      <c r="K1087" s="145"/>
      <c r="L1087" s="145"/>
      <c r="M1087" s="145"/>
      <c r="N1087" s="145"/>
      <c r="O1087" s="145"/>
      <c r="P1087" s="145"/>
      <c r="Q1087" s="145"/>
      <c r="R1087" s="145"/>
      <c r="S1087" s="145"/>
      <c r="T1087" s="145"/>
      <c r="U1087" s="145"/>
      <c r="V1087" s="145"/>
      <c r="W1087" s="145"/>
      <c r="X1087" s="145"/>
      <c r="Y1087" s="145"/>
      <c r="Z1087" s="145"/>
      <c r="AA1087" s="145"/>
      <c r="AB1087" s="145"/>
      <c r="AC1087" s="145"/>
      <c r="AD1087" s="145"/>
      <c r="AE1087" s="145"/>
      <c r="AF1087" s="145"/>
      <c r="AG1087" s="145"/>
      <c r="AH1087" s="145"/>
      <c r="AI1087" s="145"/>
      <c r="AJ1087" s="145"/>
      <c r="AK1087" s="145"/>
      <c r="AL1087" s="145"/>
      <c r="AM1087" s="145"/>
      <c r="AN1087" s="145"/>
      <c r="AO1087" s="145"/>
      <c r="AP1087" s="145"/>
      <c r="AQ1087" s="145"/>
      <c r="AR1087" s="145"/>
      <c r="AS1087" s="145"/>
      <c r="AT1087" s="145"/>
      <c r="AU1087" s="145"/>
      <c r="AV1087" s="145"/>
      <c r="AW1087" s="145"/>
      <c r="AX1087" s="145"/>
      <c r="AY1087" s="145"/>
      <c r="AZ1087" s="145"/>
      <c r="BA1087" s="145"/>
      <c r="BB1087" s="145"/>
      <c r="BC1087" s="145"/>
      <c r="BD1087" s="145"/>
      <c r="BE1087" s="145"/>
      <c r="BF1087" s="145"/>
      <c r="BG1087" s="145"/>
      <c r="BH1087" s="145"/>
      <c r="BI1087" s="145"/>
      <c r="BJ1087" s="145"/>
      <c r="BK1087" s="145"/>
      <c r="BL1087" s="145"/>
      <c r="BM1087" s="145"/>
      <c r="BN1087" s="145"/>
      <c r="BO1087" s="145"/>
      <c r="BP1087" s="145"/>
      <c r="BQ1087" s="145"/>
      <c r="BR1087" s="145"/>
      <c r="BS1087" s="145"/>
      <c r="BT1087" s="145"/>
      <c r="BU1087" s="145"/>
      <c r="BV1087" s="145"/>
      <c r="BW1087" s="145"/>
      <c r="BX1087" s="145"/>
      <c r="BY1087" s="145"/>
      <c r="BZ1087" s="145"/>
      <c r="CA1087" s="145"/>
      <c r="CB1087" s="145"/>
      <c r="CC1087" s="145"/>
      <c r="CD1087" s="145"/>
      <c r="CE1087" s="145"/>
      <c r="CF1087" s="145"/>
    </row>
    <row r="1088" spans="2:84" ht="12.95" customHeight="1">
      <c r="B1088" s="145"/>
      <c r="C1088" s="145"/>
      <c r="D1088" s="145"/>
      <c r="E1088" s="146"/>
      <c r="F1088" s="146"/>
      <c r="G1088" s="145"/>
      <c r="H1088" s="145"/>
      <c r="I1088" s="145"/>
      <c r="J1088" s="145"/>
      <c r="K1088" s="145"/>
      <c r="L1088" s="145"/>
      <c r="M1088" s="145"/>
      <c r="N1088" s="145"/>
      <c r="O1088" s="145"/>
      <c r="P1088" s="145"/>
      <c r="Q1088" s="145"/>
      <c r="R1088" s="145"/>
      <c r="S1088" s="145"/>
      <c r="T1088" s="145"/>
      <c r="U1088" s="145"/>
      <c r="V1088" s="145"/>
      <c r="W1088" s="145"/>
      <c r="X1088" s="145"/>
      <c r="Y1088" s="145"/>
      <c r="Z1088" s="145"/>
      <c r="AA1088" s="145"/>
      <c r="AB1088" s="145"/>
      <c r="AC1088" s="145"/>
      <c r="AD1088" s="145"/>
      <c r="AE1088" s="145"/>
      <c r="AF1088" s="145"/>
      <c r="AG1088" s="145"/>
      <c r="AH1088" s="145"/>
      <c r="AI1088" s="145"/>
      <c r="AJ1088" s="145"/>
      <c r="AK1088" s="145"/>
      <c r="AL1088" s="145"/>
      <c r="AM1088" s="145"/>
      <c r="AN1088" s="145"/>
      <c r="AO1088" s="145"/>
      <c r="AP1088" s="145"/>
      <c r="AQ1088" s="145"/>
      <c r="AR1088" s="145"/>
      <c r="AS1088" s="145"/>
      <c r="AT1088" s="145"/>
      <c r="AU1088" s="145"/>
      <c r="AV1088" s="145"/>
      <c r="AW1088" s="145"/>
      <c r="AX1088" s="145"/>
      <c r="AY1088" s="145"/>
      <c r="AZ1088" s="145"/>
      <c r="BA1088" s="145"/>
      <c r="BB1088" s="145"/>
      <c r="BC1088" s="145"/>
      <c r="BD1088" s="145"/>
      <c r="BE1088" s="145"/>
      <c r="BF1088" s="145"/>
      <c r="BG1088" s="145"/>
      <c r="BH1088" s="145"/>
      <c r="BI1088" s="145"/>
      <c r="BJ1088" s="145"/>
      <c r="BK1088" s="145"/>
      <c r="BL1088" s="145"/>
      <c r="BM1088" s="145"/>
      <c r="BN1088" s="145"/>
      <c r="BO1088" s="145"/>
      <c r="BP1088" s="145"/>
      <c r="BQ1088" s="145"/>
      <c r="BR1088" s="145"/>
      <c r="BS1088" s="145"/>
      <c r="BT1088" s="145"/>
      <c r="BU1088" s="145"/>
      <c r="BV1088" s="145"/>
      <c r="BW1088" s="145"/>
      <c r="BX1088" s="145"/>
      <c r="BY1088" s="145"/>
      <c r="BZ1088" s="145"/>
      <c r="CA1088" s="145"/>
      <c r="CB1088" s="145"/>
      <c r="CC1088" s="145"/>
      <c r="CD1088" s="145"/>
      <c r="CE1088" s="145"/>
      <c r="CF1088" s="145"/>
    </row>
    <row r="1089" spans="2:84" ht="12.95" customHeight="1">
      <c r="B1089" s="145"/>
      <c r="C1089" s="145"/>
      <c r="D1089" s="145"/>
      <c r="E1089" s="146"/>
      <c r="F1089" s="146"/>
      <c r="G1089" s="145"/>
      <c r="H1089" s="145"/>
      <c r="I1089" s="145"/>
      <c r="J1089" s="145"/>
      <c r="K1089" s="145"/>
      <c r="L1089" s="145"/>
      <c r="M1089" s="145"/>
      <c r="N1089" s="145"/>
      <c r="O1089" s="145"/>
      <c r="P1089" s="145"/>
      <c r="Q1089" s="145"/>
      <c r="R1089" s="145"/>
      <c r="S1089" s="145"/>
      <c r="T1089" s="145"/>
      <c r="U1089" s="145"/>
      <c r="V1089" s="145"/>
      <c r="W1089" s="145"/>
      <c r="X1089" s="145"/>
      <c r="Y1089" s="145"/>
      <c r="Z1089" s="145"/>
      <c r="AA1089" s="145"/>
      <c r="AB1089" s="145"/>
      <c r="AC1089" s="145"/>
      <c r="AD1089" s="145"/>
      <c r="AE1089" s="145"/>
      <c r="AF1089" s="145"/>
      <c r="AG1089" s="145"/>
      <c r="AH1089" s="145"/>
      <c r="AI1089" s="145"/>
      <c r="AJ1089" s="145"/>
      <c r="AK1089" s="145"/>
      <c r="AL1089" s="145"/>
      <c r="AM1089" s="145"/>
      <c r="AN1089" s="145"/>
      <c r="AO1089" s="145"/>
      <c r="AP1089" s="145"/>
      <c r="AQ1089" s="145"/>
      <c r="AR1089" s="145"/>
      <c r="AS1089" s="145"/>
      <c r="AT1089" s="145"/>
      <c r="AU1089" s="145"/>
      <c r="AV1089" s="145"/>
      <c r="AW1089" s="145"/>
      <c r="AX1089" s="145"/>
      <c r="AY1089" s="145"/>
      <c r="AZ1089" s="145"/>
      <c r="BA1089" s="145"/>
      <c r="BB1089" s="145"/>
      <c r="BC1089" s="145"/>
      <c r="BD1089" s="145"/>
      <c r="BE1089" s="145"/>
      <c r="BF1089" s="145"/>
      <c r="BG1089" s="145"/>
      <c r="BH1089" s="145"/>
      <c r="BI1089" s="145"/>
      <c r="BJ1089" s="145"/>
      <c r="BK1089" s="145"/>
      <c r="BL1089" s="145"/>
      <c r="BM1089" s="145"/>
      <c r="BN1089" s="145"/>
      <c r="BO1089" s="145"/>
      <c r="BP1089" s="145"/>
      <c r="BQ1089" s="145"/>
      <c r="BR1089" s="145"/>
      <c r="BS1089" s="145"/>
      <c r="BT1089" s="145"/>
      <c r="BU1089" s="145"/>
      <c r="BV1089" s="145"/>
      <c r="BW1089" s="145"/>
      <c r="BX1089" s="145"/>
      <c r="BY1089" s="145"/>
      <c r="BZ1089" s="145"/>
      <c r="CA1089" s="145"/>
      <c r="CB1089" s="145"/>
      <c r="CC1089" s="145"/>
      <c r="CD1089" s="145"/>
      <c r="CE1089" s="145"/>
      <c r="CF1089" s="145"/>
    </row>
    <row r="1090" spans="2:84" ht="12.95" customHeight="1">
      <c r="B1090" s="145"/>
      <c r="C1090" s="145"/>
      <c r="D1090" s="145"/>
      <c r="E1090" s="146"/>
      <c r="F1090" s="146"/>
      <c r="G1090" s="145"/>
      <c r="H1090" s="145"/>
      <c r="I1090" s="145"/>
      <c r="J1090" s="145"/>
      <c r="K1090" s="145"/>
      <c r="L1090" s="145"/>
      <c r="M1090" s="145"/>
      <c r="N1090" s="145"/>
      <c r="O1090" s="145"/>
      <c r="P1090" s="145"/>
      <c r="Q1090" s="145"/>
      <c r="R1090" s="145"/>
      <c r="S1090" s="145"/>
      <c r="T1090" s="145"/>
      <c r="U1090" s="145"/>
      <c r="V1090" s="145"/>
      <c r="W1090" s="145"/>
      <c r="X1090" s="145"/>
      <c r="Y1090" s="145"/>
      <c r="Z1090" s="145"/>
      <c r="AA1090" s="145"/>
      <c r="AB1090" s="145"/>
      <c r="AC1090" s="145"/>
      <c r="AD1090" s="145"/>
      <c r="AE1090" s="145"/>
      <c r="AF1090" s="145"/>
      <c r="AG1090" s="145"/>
      <c r="AH1090" s="145"/>
      <c r="AI1090" s="145"/>
      <c r="AJ1090" s="145"/>
      <c r="AK1090" s="145"/>
      <c r="AL1090" s="145"/>
      <c r="AM1090" s="145"/>
      <c r="AN1090" s="145"/>
      <c r="AO1090" s="145"/>
      <c r="AP1090" s="145"/>
      <c r="AQ1090" s="145"/>
      <c r="AR1090" s="145"/>
      <c r="AS1090" s="145"/>
      <c r="AT1090" s="145"/>
      <c r="AU1090" s="145"/>
      <c r="AV1090" s="145"/>
      <c r="AW1090" s="145"/>
      <c r="AX1090" s="145"/>
      <c r="AY1090" s="145"/>
      <c r="AZ1090" s="145"/>
      <c r="BA1090" s="145"/>
      <c r="BB1090" s="145"/>
      <c r="BC1090" s="145"/>
      <c r="BD1090" s="145"/>
      <c r="BE1090" s="145"/>
      <c r="BF1090" s="145"/>
      <c r="BG1090" s="145"/>
      <c r="BH1090" s="145"/>
      <c r="BI1090" s="145"/>
      <c r="BJ1090" s="145"/>
      <c r="BK1090" s="145"/>
      <c r="BL1090" s="145"/>
      <c r="BM1090" s="145"/>
      <c r="BN1090" s="145"/>
      <c r="BO1090" s="145"/>
      <c r="BP1090" s="145"/>
      <c r="BQ1090" s="145"/>
      <c r="BR1090" s="145"/>
      <c r="BS1090" s="145"/>
      <c r="BT1090" s="145"/>
      <c r="BU1090" s="145"/>
      <c r="BV1090" s="145"/>
      <c r="BW1090" s="145"/>
      <c r="BX1090" s="145"/>
      <c r="BY1090" s="145"/>
      <c r="BZ1090" s="145"/>
      <c r="CA1090" s="145"/>
      <c r="CB1090" s="145"/>
      <c r="CC1090" s="145"/>
      <c r="CD1090" s="145"/>
      <c r="CE1090" s="145"/>
      <c r="CF1090" s="145"/>
    </row>
    <row r="1091" spans="2:84" ht="12.95" customHeight="1">
      <c r="B1091" s="145"/>
      <c r="C1091" s="145"/>
      <c r="D1091" s="145"/>
      <c r="E1091" s="146"/>
      <c r="F1091" s="146"/>
      <c r="G1091" s="145"/>
      <c r="H1091" s="145"/>
      <c r="I1091" s="145"/>
      <c r="J1091" s="145"/>
      <c r="K1091" s="145"/>
      <c r="L1091" s="145"/>
      <c r="M1091" s="145"/>
      <c r="N1091" s="145"/>
      <c r="O1091" s="145"/>
      <c r="P1091" s="145"/>
      <c r="Q1091" s="145"/>
      <c r="R1091" s="145"/>
      <c r="S1091" s="145"/>
      <c r="T1091" s="145"/>
      <c r="U1091" s="145"/>
      <c r="V1091" s="145"/>
      <c r="W1091" s="145"/>
      <c r="X1091" s="145"/>
      <c r="Y1091" s="145"/>
      <c r="Z1091" s="145"/>
      <c r="AA1091" s="145"/>
      <c r="AB1091" s="145"/>
      <c r="AC1091" s="145"/>
      <c r="AD1091" s="145"/>
      <c r="AE1091" s="145"/>
      <c r="AF1091" s="145"/>
      <c r="AG1091" s="145"/>
      <c r="AH1091" s="145"/>
      <c r="AI1091" s="145"/>
      <c r="AJ1091" s="145"/>
      <c r="AK1091" s="145"/>
      <c r="AL1091" s="145"/>
      <c r="AM1091" s="145"/>
      <c r="AN1091" s="145"/>
      <c r="AO1091" s="145"/>
      <c r="AP1091" s="145"/>
      <c r="AQ1091" s="145"/>
      <c r="AR1091" s="145"/>
      <c r="AS1091" s="145"/>
      <c r="AT1091" s="145"/>
      <c r="AU1091" s="145"/>
      <c r="AV1091" s="145"/>
      <c r="AW1091" s="145"/>
      <c r="AX1091" s="145"/>
      <c r="AY1091" s="145"/>
      <c r="AZ1091" s="145"/>
      <c r="BA1091" s="145"/>
      <c r="BB1091" s="145"/>
      <c r="BC1091" s="145"/>
      <c r="BD1091" s="145"/>
      <c r="BE1091" s="145"/>
      <c r="BF1091" s="145"/>
      <c r="BG1091" s="145"/>
      <c r="BH1091" s="145"/>
      <c r="BI1091" s="145"/>
      <c r="BJ1091" s="145"/>
      <c r="BK1091" s="145"/>
      <c r="BL1091" s="145"/>
      <c r="BM1091" s="145"/>
      <c r="BN1091" s="145"/>
      <c r="BO1091" s="145"/>
      <c r="BP1091" s="145"/>
      <c r="BQ1091" s="145"/>
      <c r="BR1091" s="145"/>
      <c r="BS1091" s="145"/>
      <c r="BT1091" s="145"/>
      <c r="BU1091" s="145"/>
      <c r="BV1091" s="145"/>
      <c r="BW1091" s="145"/>
      <c r="BX1091" s="145"/>
      <c r="BY1091" s="145"/>
      <c r="BZ1091" s="145"/>
      <c r="CA1091" s="145"/>
      <c r="CB1091" s="145"/>
      <c r="CC1091" s="145"/>
      <c r="CD1091" s="145"/>
      <c r="CE1091" s="145"/>
      <c r="CF1091" s="145"/>
    </row>
    <row r="1092" spans="2:84" ht="12.95" customHeight="1">
      <c r="B1092" s="145"/>
      <c r="C1092" s="145"/>
      <c r="D1092" s="145"/>
      <c r="E1092" s="146"/>
      <c r="F1092" s="146"/>
      <c r="G1092" s="145"/>
      <c r="H1092" s="145"/>
      <c r="I1092" s="145"/>
      <c r="J1092" s="145"/>
      <c r="K1092" s="145"/>
      <c r="L1092" s="145"/>
      <c r="M1092" s="145"/>
      <c r="N1092" s="145"/>
      <c r="O1092" s="145"/>
      <c r="P1092" s="145"/>
      <c r="Q1092" s="145"/>
      <c r="R1092" s="145"/>
      <c r="S1092" s="145"/>
      <c r="T1092" s="145"/>
      <c r="U1092" s="145"/>
      <c r="V1092" s="145"/>
      <c r="W1092" s="145"/>
      <c r="X1092" s="145"/>
      <c r="Y1092" s="145"/>
      <c r="Z1092" s="145"/>
      <c r="AA1092" s="145"/>
      <c r="AB1092" s="145"/>
      <c r="AC1092" s="145"/>
      <c r="AD1092" s="145"/>
      <c r="AE1092" s="145"/>
      <c r="AF1092" s="145"/>
      <c r="AG1092" s="145"/>
      <c r="AH1092" s="145"/>
      <c r="AI1092" s="145"/>
      <c r="AJ1092" s="145"/>
      <c r="AK1092" s="145"/>
      <c r="AL1092" s="145"/>
      <c r="AM1092" s="145"/>
      <c r="AN1092" s="145"/>
      <c r="AO1092" s="145"/>
      <c r="AP1092" s="145"/>
      <c r="AQ1092" s="145"/>
      <c r="AR1092" s="145"/>
      <c r="AS1092" s="145"/>
      <c r="AT1092" s="145"/>
      <c r="AU1092" s="145"/>
      <c r="AV1092" s="145"/>
      <c r="AW1092" s="145"/>
      <c r="AX1092" s="145"/>
      <c r="AY1092" s="145"/>
      <c r="AZ1092" s="145"/>
      <c r="BA1092" s="145"/>
      <c r="BB1092" s="145"/>
      <c r="BC1092" s="145"/>
      <c r="BD1092" s="145"/>
      <c r="BE1092" s="145"/>
      <c r="BF1092" s="145"/>
      <c r="BG1092" s="145"/>
      <c r="BH1092" s="145"/>
      <c r="BI1092" s="145"/>
      <c r="BJ1092" s="145"/>
      <c r="BK1092" s="145"/>
      <c r="BL1092" s="145"/>
      <c r="BM1092" s="145"/>
      <c r="BN1092" s="145"/>
      <c r="BO1092" s="145"/>
      <c r="BP1092" s="145"/>
      <c r="BQ1092" s="145"/>
      <c r="BR1092" s="145"/>
      <c r="BS1092" s="145"/>
      <c r="BT1092" s="145"/>
      <c r="BU1092" s="145"/>
      <c r="BV1092" s="145"/>
      <c r="BW1092" s="145"/>
      <c r="BX1092" s="145"/>
      <c r="BY1092" s="145"/>
      <c r="BZ1092" s="145"/>
      <c r="CA1092" s="145"/>
      <c r="CB1092" s="145"/>
      <c r="CC1092" s="145"/>
      <c r="CD1092" s="145"/>
      <c r="CE1092" s="145"/>
      <c r="CF1092" s="145"/>
    </row>
    <row r="1093" spans="2:84" ht="12.95" customHeight="1">
      <c r="B1093" s="145"/>
      <c r="C1093" s="145"/>
      <c r="D1093" s="145"/>
      <c r="E1093" s="146"/>
      <c r="F1093" s="146"/>
      <c r="G1093" s="145"/>
      <c r="H1093" s="145"/>
      <c r="I1093" s="145"/>
      <c r="J1093" s="145"/>
      <c r="K1093" s="145"/>
      <c r="L1093" s="145"/>
      <c r="M1093" s="145"/>
      <c r="N1093" s="145"/>
      <c r="O1093" s="145"/>
      <c r="P1093" s="145"/>
      <c r="Q1093" s="145"/>
      <c r="R1093" s="145"/>
      <c r="S1093" s="145"/>
      <c r="T1093" s="145"/>
      <c r="U1093" s="145"/>
      <c r="V1093" s="145"/>
      <c r="W1093" s="145"/>
      <c r="X1093" s="145"/>
      <c r="Y1093" s="145"/>
      <c r="Z1093" s="145"/>
      <c r="AA1093" s="145"/>
      <c r="AB1093" s="145"/>
      <c r="AC1093" s="145"/>
      <c r="AD1093" s="145"/>
      <c r="AE1093" s="145"/>
      <c r="AF1093" s="145"/>
      <c r="AG1093" s="145"/>
      <c r="AH1093" s="145"/>
      <c r="AI1093" s="145"/>
      <c r="AJ1093" s="145"/>
      <c r="AK1093" s="145"/>
      <c r="AL1093" s="145"/>
      <c r="AM1093" s="145"/>
      <c r="AN1093" s="145"/>
      <c r="AO1093" s="145"/>
      <c r="AP1093" s="145"/>
      <c r="AQ1093" s="145"/>
      <c r="AR1093" s="145"/>
      <c r="AS1093" s="145"/>
      <c r="AT1093" s="145"/>
      <c r="AU1093" s="145"/>
      <c r="AV1093" s="145"/>
      <c r="AW1093" s="145"/>
      <c r="AX1093" s="145"/>
      <c r="AY1093" s="145"/>
      <c r="AZ1093" s="145"/>
      <c r="BA1093" s="145"/>
      <c r="BB1093" s="145"/>
      <c r="BC1093" s="145"/>
      <c r="BD1093" s="145"/>
      <c r="BE1093" s="145"/>
      <c r="BF1093" s="145"/>
      <c r="BG1093" s="145"/>
      <c r="BH1093" s="145"/>
      <c r="BI1093" s="145"/>
      <c r="BJ1093" s="145"/>
      <c r="BK1093" s="145"/>
      <c r="BL1093" s="145"/>
      <c r="BM1093" s="145"/>
      <c r="BN1093" s="145"/>
      <c r="BO1093" s="145"/>
      <c r="BP1093" s="145"/>
      <c r="BQ1093" s="145"/>
      <c r="BR1093" s="145"/>
      <c r="BS1093" s="145"/>
      <c r="BT1093" s="145"/>
      <c r="BU1093" s="145"/>
      <c r="BV1093" s="145"/>
      <c r="BW1093" s="145"/>
      <c r="BX1093" s="145"/>
      <c r="BY1093" s="145"/>
      <c r="BZ1093" s="145"/>
      <c r="CA1093" s="145"/>
      <c r="CB1093" s="145"/>
      <c r="CC1093" s="145"/>
      <c r="CD1093" s="145"/>
      <c r="CE1093" s="145"/>
      <c r="CF1093" s="145"/>
    </row>
    <row r="1094" spans="2:84" ht="12.95" customHeight="1">
      <c r="B1094" s="145"/>
      <c r="C1094" s="145"/>
      <c r="D1094" s="145"/>
      <c r="E1094" s="146"/>
      <c r="F1094" s="146"/>
      <c r="G1094" s="145"/>
      <c r="H1094" s="145"/>
      <c r="I1094" s="145"/>
      <c r="J1094" s="145"/>
      <c r="K1094" s="145"/>
      <c r="L1094" s="145"/>
      <c r="M1094" s="145"/>
      <c r="N1094" s="145"/>
      <c r="O1094" s="145"/>
      <c r="P1094" s="145"/>
      <c r="Q1094" s="145"/>
      <c r="R1094" s="145"/>
      <c r="S1094" s="145"/>
      <c r="T1094" s="145"/>
      <c r="U1094" s="145"/>
      <c r="V1094" s="145"/>
      <c r="W1094" s="145"/>
      <c r="X1094" s="145"/>
      <c r="Y1094" s="145"/>
      <c r="Z1094" s="145"/>
      <c r="AA1094" s="145"/>
      <c r="AB1094" s="145"/>
      <c r="AC1094" s="145"/>
      <c r="AD1094" s="145"/>
      <c r="AE1094" s="145"/>
      <c r="AF1094" s="145"/>
      <c r="AG1094" s="145"/>
      <c r="AH1094" s="145"/>
      <c r="AI1094" s="145"/>
      <c r="AJ1094" s="145"/>
      <c r="AK1094" s="145"/>
      <c r="AL1094" s="145"/>
      <c r="AM1094" s="145"/>
      <c r="AN1094" s="145"/>
      <c r="AO1094" s="145"/>
      <c r="AP1094" s="145"/>
      <c r="AQ1094" s="145"/>
      <c r="AR1094" s="145"/>
      <c r="AS1094" s="145"/>
      <c r="AT1094" s="145"/>
      <c r="AU1094" s="145"/>
      <c r="AV1094" s="145"/>
      <c r="AW1094" s="145"/>
      <c r="AX1094" s="145"/>
      <c r="AY1094" s="145"/>
      <c r="AZ1094" s="145"/>
      <c r="BA1094" s="145"/>
      <c r="BB1094" s="145"/>
      <c r="BC1094" s="145"/>
      <c r="BD1094" s="145"/>
      <c r="BE1094" s="145"/>
      <c r="BF1094" s="145"/>
      <c r="BG1094" s="145"/>
      <c r="BH1094" s="145"/>
      <c r="BI1094" s="145"/>
      <c r="BJ1094" s="145"/>
      <c r="BK1094" s="145"/>
      <c r="BL1094" s="145"/>
      <c r="BM1094" s="145"/>
      <c r="BN1094" s="145"/>
      <c r="BO1094" s="145"/>
      <c r="BP1094" s="145"/>
      <c r="BQ1094" s="145"/>
      <c r="BR1094" s="145"/>
      <c r="BS1094" s="145"/>
      <c r="BT1094" s="145"/>
      <c r="BU1094" s="145"/>
      <c r="BV1094" s="145"/>
      <c r="BW1094" s="145"/>
      <c r="BX1094" s="145"/>
      <c r="BY1094" s="145"/>
      <c r="BZ1094" s="145"/>
      <c r="CA1094" s="145"/>
      <c r="CB1094" s="145"/>
      <c r="CC1094" s="145"/>
      <c r="CD1094" s="145"/>
      <c r="CE1094" s="145"/>
      <c r="CF1094" s="145"/>
    </row>
    <row r="1095" spans="2:84" ht="12.95" customHeight="1">
      <c r="B1095" s="145"/>
      <c r="C1095" s="145"/>
      <c r="D1095" s="145"/>
      <c r="E1095" s="146"/>
      <c r="F1095" s="146"/>
      <c r="G1095" s="145"/>
      <c r="H1095" s="145"/>
      <c r="I1095" s="145"/>
      <c r="J1095" s="145"/>
      <c r="K1095" s="145"/>
      <c r="L1095" s="145"/>
      <c r="M1095" s="145"/>
      <c r="N1095" s="145"/>
      <c r="O1095" s="145"/>
      <c r="P1095" s="145"/>
      <c r="Q1095" s="145"/>
      <c r="R1095" s="145"/>
      <c r="S1095" s="145"/>
      <c r="T1095" s="145"/>
      <c r="U1095" s="145"/>
      <c r="V1095" s="145"/>
      <c r="W1095" s="145"/>
      <c r="X1095" s="145"/>
      <c r="Y1095" s="145"/>
      <c r="Z1095" s="145"/>
      <c r="AA1095" s="145"/>
      <c r="AB1095" s="145"/>
      <c r="AC1095" s="145"/>
      <c r="AD1095" s="145"/>
      <c r="AE1095" s="145"/>
      <c r="AF1095" s="145"/>
      <c r="AG1095" s="145"/>
      <c r="AH1095" s="145"/>
      <c r="AI1095" s="145"/>
      <c r="AJ1095" s="145"/>
      <c r="AK1095" s="145"/>
      <c r="AL1095" s="145"/>
      <c r="AM1095" s="145"/>
      <c r="AN1095" s="145"/>
      <c r="AO1095" s="145"/>
      <c r="AP1095" s="145"/>
      <c r="AQ1095" s="145"/>
      <c r="AR1095" s="145"/>
      <c r="AS1095" s="145"/>
      <c r="AT1095" s="145"/>
      <c r="AU1095" s="145"/>
      <c r="AV1095" s="145"/>
      <c r="AW1095" s="145"/>
      <c r="AX1095" s="145"/>
      <c r="AY1095" s="145"/>
      <c r="AZ1095" s="145"/>
      <c r="BA1095" s="145"/>
      <c r="BB1095" s="145"/>
      <c r="BC1095" s="145"/>
      <c r="BD1095" s="145"/>
      <c r="BE1095" s="145"/>
      <c r="BF1095" s="145"/>
      <c r="BG1095" s="145"/>
      <c r="BH1095" s="145"/>
      <c r="BI1095" s="145"/>
      <c r="BJ1095" s="145"/>
      <c r="BK1095" s="145"/>
      <c r="BL1095" s="145"/>
      <c r="BM1095" s="145"/>
      <c r="BN1095" s="145"/>
      <c r="BO1095" s="145"/>
      <c r="BP1095" s="145"/>
      <c r="BQ1095" s="145"/>
      <c r="BR1095" s="145"/>
      <c r="BS1095" s="145"/>
      <c r="BT1095" s="145"/>
      <c r="BU1095" s="145"/>
      <c r="BV1095" s="145"/>
      <c r="BW1095" s="145"/>
      <c r="BX1095" s="145"/>
      <c r="BY1095" s="145"/>
      <c r="BZ1095" s="145"/>
      <c r="CA1095" s="145"/>
      <c r="CB1095" s="145"/>
      <c r="CC1095" s="145"/>
      <c r="CD1095" s="145"/>
      <c r="CE1095" s="145"/>
      <c r="CF1095" s="145"/>
    </row>
    <row r="1096" spans="2:84" ht="12.95" customHeight="1">
      <c r="B1096" s="145"/>
      <c r="C1096" s="145"/>
      <c r="D1096" s="145"/>
      <c r="E1096" s="146"/>
      <c r="F1096" s="146"/>
      <c r="G1096" s="145"/>
      <c r="H1096" s="145"/>
      <c r="I1096" s="145"/>
      <c r="J1096" s="145"/>
      <c r="K1096" s="145"/>
      <c r="L1096" s="145"/>
      <c r="M1096" s="145"/>
      <c r="N1096" s="145"/>
      <c r="O1096" s="145"/>
      <c r="P1096" s="145"/>
      <c r="Q1096" s="145"/>
      <c r="R1096" s="145"/>
      <c r="S1096" s="145"/>
      <c r="T1096" s="145"/>
      <c r="U1096" s="145"/>
      <c r="V1096" s="145"/>
      <c r="W1096" s="145"/>
      <c r="X1096" s="145"/>
      <c r="Y1096" s="145"/>
      <c r="Z1096" s="145"/>
      <c r="AA1096" s="145"/>
      <c r="AB1096" s="145"/>
      <c r="AC1096" s="145"/>
      <c r="AD1096" s="145"/>
      <c r="AE1096" s="145"/>
      <c r="AF1096" s="145"/>
      <c r="AG1096" s="145"/>
      <c r="AH1096" s="145"/>
      <c r="AI1096" s="145"/>
      <c r="AJ1096" s="145"/>
      <c r="AK1096" s="145"/>
      <c r="AL1096" s="145"/>
      <c r="AM1096" s="145"/>
      <c r="AN1096" s="145"/>
      <c r="AO1096" s="145"/>
      <c r="AP1096" s="145"/>
      <c r="AQ1096" s="145"/>
      <c r="AR1096" s="145"/>
      <c r="AS1096" s="145"/>
      <c r="AT1096" s="145"/>
      <c r="AU1096" s="145"/>
      <c r="AV1096" s="145"/>
      <c r="AW1096" s="145"/>
      <c r="AX1096" s="145"/>
      <c r="AY1096" s="145"/>
      <c r="AZ1096" s="145"/>
      <c r="BA1096" s="145"/>
      <c r="BB1096" s="145"/>
      <c r="BC1096" s="145"/>
      <c r="BD1096" s="145"/>
      <c r="BE1096" s="145"/>
      <c r="BF1096" s="145"/>
      <c r="BG1096" s="145"/>
      <c r="BH1096" s="145"/>
      <c r="BI1096" s="145"/>
      <c r="BJ1096" s="145"/>
      <c r="BK1096" s="145"/>
      <c r="BL1096" s="145"/>
      <c r="BM1096" s="145"/>
      <c r="BN1096" s="145"/>
      <c r="BO1096" s="145"/>
      <c r="BP1096" s="145"/>
      <c r="BQ1096" s="145"/>
      <c r="BR1096" s="145"/>
      <c r="BS1096" s="145"/>
      <c r="BT1096" s="145"/>
      <c r="BU1096" s="145"/>
      <c r="BV1096" s="145"/>
      <c r="BW1096" s="145"/>
      <c r="BX1096" s="145"/>
      <c r="BY1096" s="145"/>
      <c r="BZ1096" s="145"/>
      <c r="CA1096" s="145"/>
      <c r="CB1096" s="145"/>
      <c r="CC1096" s="145"/>
      <c r="CD1096" s="145"/>
      <c r="CE1096" s="145"/>
      <c r="CF1096" s="145"/>
    </row>
    <row r="1097" spans="2:84" ht="12.95" customHeight="1">
      <c r="B1097" s="145"/>
      <c r="C1097" s="145"/>
      <c r="D1097" s="145"/>
      <c r="E1097" s="146"/>
      <c r="F1097" s="146"/>
      <c r="G1097" s="145"/>
      <c r="H1097" s="145"/>
      <c r="I1097" s="145"/>
      <c r="J1097" s="145"/>
      <c r="K1097" s="145"/>
      <c r="L1097" s="145"/>
      <c r="M1097" s="145"/>
      <c r="N1097" s="145"/>
      <c r="O1097" s="145"/>
      <c r="P1097" s="145"/>
      <c r="Q1097" s="145"/>
      <c r="R1097" s="145"/>
      <c r="S1097" s="145"/>
      <c r="T1097" s="145"/>
      <c r="U1097" s="145"/>
      <c r="V1097" s="145"/>
      <c r="W1097" s="145"/>
      <c r="X1097" s="145"/>
      <c r="Y1097" s="145"/>
      <c r="Z1097" s="145"/>
      <c r="AA1097" s="145"/>
      <c r="AB1097" s="145"/>
      <c r="AC1097" s="145"/>
      <c r="AD1097" s="145"/>
      <c r="AE1097" s="145"/>
      <c r="AF1097" s="145"/>
      <c r="AG1097" s="145"/>
      <c r="AH1097" s="145"/>
      <c r="AI1097" s="145"/>
      <c r="AJ1097" s="145"/>
      <c r="AK1097" s="145"/>
      <c r="AL1097" s="145"/>
      <c r="AM1097" s="145"/>
      <c r="AN1097" s="145"/>
      <c r="AO1097" s="145"/>
      <c r="AP1097" s="145"/>
      <c r="AQ1097" s="145"/>
      <c r="AR1097" s="145"/>
      <c r="AS1097" s="145"/>
      <c r="AT1097" s="145"/>
      <c r="AU1097" s="145"/>
      <c r="AV1097" s="145"/>
      <c r="AW1097" s="145"/>
      <c r="AX1097" s="145"/>
      <c r="AY1097" s="145"/>
      <c r="AZ1097" s="145"/>
      <c r="BA1097" s="145"/>
      <c r="BB1097" s="145"/>
      <c r="BC1097" s="145"/>
      <c r="BD1097" s="145"/>
      <c r="BE1097" s="145"/>
      <c r="BF1097" s="145"/>
      <c r="BG1097" s="145"/>
      <c r="BH1097" s="145"/>
      <c r="BI1097" s="145"/>
      <c r="BJ1097" s="145"/>
      <c r="BK1097" s="145"/>
      <c r="BL1097" s="145"/>
      <c r="BM1097" s="145"/>
      <c r="BN1097" s="145"/>
      <c r="BO1097" s="145"/>
      <c r="BP1097" s="145"/>
      <c r="BQ1097" s="145"/>
      <c r="BR1097" s="145"/>
      <c r="BS1097" s="145"/>
      <c r="BT1097" s="145"/>
      <c r="BU1097" s="145"/>
      <c r="BV1097" s="145"/>
      <c r="BW1097" s="145"/>
      <c r="BX1097" s="145"/>
      <c r="BY1097" s="145"/>
      <c r="BZ1097" s="145"/>
      <c r="CA1097" s="145"/>
      <c r="CB1097" s="145"/>
      <c r="CC1097" s="145"/>
      <c r="CD1097" s="145"/>
      <c r="CE1097" s="145"/>
      <c r="CF1097" s="145"/>
    </row>
    <row r="1098" spans="2:84" ht="12.95" customHeight="1">
      <c r="B1098" s="145"/>
      <c r="C1098" s="145"/>
      <c r="D1098" s="145"/>
      <c r="E1098" s="146"/>
      <c r="F1098" s="146"/>
      <c r="G1098" s="145"/>
      <c r="H1098" s="145"/>
      <c r="I1098" s="145"/>
      <c r="J1098" s="145"/>
      <c r="K1098" s="145"/>
      <c r="L1098" s="145"/>
      <c r="M1098" s="145"/>
      <c r="N1098" s="145"/>
      <c r="O1098" s="145"/>
      <c r="P1098" s="145"/>
      <c r="Q1098" s="145"/>
      <c r="R1098" s="145"/>
      <c r="S1098" s="145"/>
      <c r="T1098" s="145"/>
      <c r="U1098" s="145"/>
      <c r="V1098" s="145"/>
      <c r="W1098" s="145"/>
      <c r="X1098" s="145"/>
      <c r="Y1098" s="145"/>
      <c r="Z1098" s="145"/>
      <c r="AA1098" s="145"/>
      <c r="AB1098" s="145"/>
      <c r="AC1098" s="145"/>
      <c r="AD1098" s="145"/>
      <c r="AE1098" s="145"/>
      <c r="AF1098" s="145"/>
      <c r="AG1098" s="145"/>
      <c r="AH1098" s="145"/>
      <c r="AI1098" s="145"/>
      <c r="AJ1098" s="145"/>
      <c r="AK1098" s="145"/>
      <c r="AL1098" s="145"/>
      <c r="AM1098" s="145"/>
      <c r="AN1098" s="145"/>
      <c r="AO1098" s="145"/>
      <c r="AP1098" s="145"/>
      <c r="AQ1098" s="145"/>
      <c r="AR1098" s="145"/>
      <c r="AS1098" s="145"/>
      <c r="AT1098" s="145"/>
      <c r="AU1098" s="145"/>
      <c r="AV1098" s="145"/>
      <c r="AW1098" s="145"/>
      <c r="AX1098" s="145"/>
      <c r="AY1098" s="145"/>
      <c r="AZ1098" s="145"/>
      <c r="BA1098" s="145"/>
      <c r="BB1098" s="145"/>
      <c r="BC1098" s="145"/>
      <c r="BD1098" s="145"/>
      <c r="BE1098" s="145"/>
      <c r="BF1098" s="145"/>
      <c r="BG1098" s="145"/>
      <c r="BH1098" s="145"/>
      <c r="BI1098" s="145"/>
      <c r="BJ1098" s="145"/>
      <c r="BK1098" s="145"/>
      <c r="BL1098" s="145"/>
      <c r="BM1098" s="145"/>
      <c r="BN1098" s="145"/>
      <c r="BO1098" s="145"/>
      <c r="BP1098" s="145"/>
      <c r="BQ1098" s="145"/>
      <c r="BR1098" s="145"/>
      <c r="BS1098" s="145"/>
      <c r="BT1098" s="145"/>
      <c r="BU1098" s="145"/>
      <c r="BV1098" s="145"/>
      <c r="BW1098" s="145"/>
      <c r="BX1098" s="145"/>
      <c r="BY1098" s="145"/>
      <c r="BZ1098" s="145"/>
      <c r="CA1098" s="145"/>
      <c r="CB1098" s="145"/>
      <c r="CC1098" s="145"/>
      <c r="CD1098" s="145"/>
      <c r="CE1098" s="145"/>
      <c r="CF1098" s="145"/>
    </row>
    <row r="1099" spans="2:84" ht="12.95" customHeight="1">
      <c r="B1099" s="145"/>
      <c r="C1099" s="145"/>
      <c r="D1099" s="145"/>
      <c r="E1099" s="146"/>
      <c r="F1099" s="146"/>
      <c r="G1099" s="145"/>
      <c r="H1099" s="145"/>
      <c r="I1099" s="145"/>
      <c r="J1099" s="145"/>
      <c r="K1099" s="145"/>
      <c r="L1099" s="145"/>
      <c r="M1099" s="145"/>
      <c r="N1099" s="145"/>
      <c r="O1099" s="145"/>
      <c r="P1099" s="145"/>
      <c r="Q1099" s="145"/>
      <c r="R1099" s="145"/>
      <c r="S1099" s="145"/>
      <c r="T1099" s="145"/>
      <c r="U1099" s="145"/>
      <c r="V1099" s="145"/>
      <c r="W1099" s="145"/>
      <c r="X1099" s="145"/>
      <c r="Y1099" s="145"/>
      <c r="Z1099" s="145"/>
      <c r="AA1099" s="145"/>
      <c r="AB1099" s="145"/>
      <c r="AC1099" s="145"/>
      <c r="AD1099" s="145"/>
      <c r="AE1099" s="145"/>
      <c r="AF1099" s="145"/>
      <c r="AG1099" s="145"/>
      <c r="AH1099" s="145"/>
      <c r="AI1099" s="145"/>
      <c r="AJ1099" s="145"/>
      <c r="AK1099" s="145"/>
      <c r="AL1099" s="145"/>
      <c r="AM1099" s="145"/>
      <c r="AN1099" s="145"/>
      <c r="AO1099" s="145"/>
      <c r="AP1099" s="145"/>
      <c r="AQ1099" s="145"/>
      <c r="AR1099" s="145"/>
      <c r="AS1099" s="145"/>
      <c r="AT1099" s="145"/>
      <c r="AU1099" s="145"/>
      <c r="AV1099" s="145"/>
      <c r="AW1099" s="145"/>
      <c r="AX1099" s="145"/>
      <c r="AY1099" s="145"/>
      <c r="AZ1099" s="145"/>
      <c r="BA1099" s="145"/>
      <c r="BB1099" s="145"/>
      <c r="BC1099" s="145"/>
      <c r="BD1099" s="145"/>
      <c r="BE1099" s="145"/>
      <c r="BF1099" s="145"/>
      <c r="BG1099" s="145"/>
      <c r="BH1099" s="145"/>
      <c r="BI1099" s="145"/>
      <c r="BJ1099" s="145"/>
      <c r="BK1099" s="145"/>
      <c r="BL1099" s="145"/>
      <c r="BM1099" s="145"/>
      <c r="BN1099" s="145"/>
      <c r="BO1099" s="145"/>
      <c r="BP1099" s="145"/>
      <c r="BQ1099" s="145"/>
      <c r="BR1099" s="145"/>
      <c r="BS1099" s="145"/>
      <c r="BT1099" s="145"/>
      <c r="BU1099" s="145"/>
      <c r="BV1099" s="145"/>
      <c r="BW1099" s="145"/>
      <c r="BX1099" s="145"/>
      <c r="BY1099" s="145"/>
      <c r="BZ1099" s="145"/>
      <c r="CA1099" s="145"/>
      <c r="CB1099" s="145"/>
      <c r="CC1099" s="145"/>
      <c r="CD1099" s="145"/>
      <c r="CE1099" s="145"/>
      <c r="CF1099" s="145"/>
    </row>
    <row r="1100" spans="2:84" ht="12.95" customHeight="1">
      <c r="B1100" s="145"/>
      <c r="C1100" s="145"/>
      <c r="D1100" s="145"/>
      <c r="E1100" s="146"/>
      <c r="F1100" s="146"/>
      <c r="G1100" s="145"/>
      <c r="H1100" s="145"/>
      <c r="I1100" s="145"/>
      <c r="J1100" s="145"/>
      <c r="K1100" s="145"/>
      <c r="L1100" s="145"/>
      <c r="M1100" s="145"/>
      <c r="N1100" s="145"/>
      <c r="O1100" s="145"/>
      <c r="P1100" s="145"/>
      <c r="Q1100" s="145"/>
      <c r="R1100" s="145"/>
      <c r="S1100" s="145"/>
      <c r="T1100" s="145"/>
      <c r="U1100" s="145"/>
      <c r="V1100" s="145"/>
      <c r="W1100" s="145"/>
      <c r="X1100" s="145"/>
      <c r="Y1100" s="145"/>
      <c r="Z1100" s="145"/>
      <c r="AA1100" s="145"/>
      <c r="AB1100" s="145"/>
      <c r="AC1100" s="145"/>
      <c r="AD1100" s="145"/>
      <c r="AE1100" s="145"/>
      <c r="AF1100" s="145"/>
      <c r="AG1100" s="145"/>
      <c r="AH1100" s="145"/>
      <c r="AI1100" s="145"/>
      <c r="AJ1100" s="145"/>
      <c r="AK1100" s="145"/>
      <c r="AL1100" s="145"/>
      <c r="AM1100" s="145"/>
      <c r="AN1100" s="145"/>
      <c r="AO1100" s="145"/>
      <c r="AP1100" s="145"/>
      <c r="AQ1100" s="145"/>
      <c r="AR1100" s="145"/>
      <c r="AS1100" s="145"/>
      <c r="AT1100" s="145"/>
      <c r="AU1100" s="145"/>
      <c r="AV1100" s="145"/>
      <c r="AW1100" s="145"/>
      <c r="AX1100" s="145"/>
      <c r="AY1100" s="145"/>
      <c r="AZ1100" s="145"/>
      <c r="BA1100" s="145"/>
      <c r="BB1100" s="145"/>
      <c r="BC1100" s="145"/>
      <c r="BD1100" s="145"/>
      <c r="BE1100" s="145"/>
      <c r="BF1100" s="145"/>
      <c r="BG1100" s="145"/>
      <c r="BH1100" s="145"/>
      <c r="BI1100" s="145"/>
      <c r="BJ1100" s="145"/>
      <c r="BK1100" s="145"/>
      <c r="BL1100" s="145"/>
      <c r="BM1100" s="145"/>
      <c r="BN1100" s="145"/>
      <c r="BO1100" s="145"/>
      <c r="BP1100" s="145"/>
      <c r="BQ1100" s="145"/>
      <c r="BR1100" s="145"/>
      <c r="BS1100" s="145"/>
      <c r="BT1100" s="145"/>
      <c r="BU1100" s="145"/>
      <c r="BV1100" s="145"/>
      <c r="BW1100" s="145"/>
      <c r="BX1100" s="145"/>
      <c r="BY1100" s="145"/>
      <c r="BZ1100" s="145"/>
      <c r="CA1100" s="145"/>
      <c r="CB1100" s="145"/>
      <c r="CC1100" s="145"/>
      <c r="CD1100" s="145"/>
      <c r="CE1100" s="145"/>
      <c r="CF1100" s="145"/>
    </row>
    <row r="1101" spans="2:84" ht="12.95" customHeight="1">
      <c r="B1101" s="145"/>
      <c r="C1101" s="145"/>
      <c r="D1101" s="145"/>
      <c r="E1101" s="146"/>
      <c r="F1101" s="146"/>
      <c r="G1101" s="145"/>
      <c r="H1101" s="145"/>
      <c r="I1101" s="145"/>
      <c r="J1101" s="145"/>
      <c r="K1101" s="145"/>
      <c r="L1101" s="145"/>
      <c r="M1101" s="145"/>
      <c r="N1101" s="145"/>
      <c r="O1101" s="145"/>
      <c r="P1101" s="145"/>
      <c r="Q1101" s="145"/>
      <c r="R1101" s="145"/>
      <c r="S1101" s="145"/>
      <c r="T1101" s="145"/>
      <c r="U1101" s="145"/>
      <c r="V1101" s="145"/>
      <c r="W1101" s="145"/>
      <c r="X1101" s="145"/>
      <c r="Y1101" s="145"/>
      <c r="Z1101" s="145"/>
      <c r="AA1101" s="145"/>
      <c r="AB1101" s="145"/>
      <c r="AC1101" s="145"/>
      <c r="AD1101" s="145"/>
      <c r="AE1101" s="145"/>
      <c r="AF1101" s="145"/>
      <c r="AG1101" s="145"/>
      <c r="AH1101" s="145"/>
      <c r="AI1101" s="145"/>
      <c r="AJ1101" s="145"/>
      <c r="AK1101" s="145"/>
      <c r="AL1101" s="145"/>
      <c r="AM1101" s="145"/>
      <c r="AN1101" s="145"/>
      <c r="AO1101" s="145"/>
      <c r="AP1101" s="145"/>
      <c r="AQ1101" s="145"/>
      <c r="AR1101" s="145"/>
      <c r="AS1101" s="145"/>
      <c r="AT1101" s="145"/>
      <c r="AU1101" s="145"/>
      <c r="AV1101" s="145"/>
      <c r="AW1101" s="145"/>
      <c r="AX1101" s="145"/>
      <c r="AY1101" s="145"/>
      <c r="AZ1101" s="145"/>
      <c r="BA1101" s="145"/>
      <c r="BB1101" s="145"/>
      <c r="BC1101" s="145"/>
      <c r="BD1101" s="145"/>
      <c r="BE1101" s="145"/>
      <c r="BF1101" s="145"/>
      <c r="BG1101" s="145"/>
      <c r="BH1101" s="145"/>
      <c r="BI1101" s="145"/>
      <c r="BJ1101" s="145"/>
      <c r="BK1101" s="145"/>
      <c r="BL1101" s="145"/>
      <c r="BM1101" s="145"/>
      <c r="BN1101" s="145"/>
      <c r="BO1101" s="145"/>
      <c r="BP1101" s="145"/>
      <c r="BQ1101" s="145"/>
      <c r="BR1101" s="145"/>
      <c r="BS1101" s="145"/>
      <c r="BT1101" s="145"/>
      <c r="BU1101" s="145"/>
      <c r="BV1101" s="145"/>
      <c r="BW1101" s="145"/>
      <c r="BX1101" s="145"/>
      <c r="BY1101" s="145"/>
      <c r="BZ1101" s="145"/>
      <c r="CA1101" s="145"/>
      <c r="CB1101" s="145"/>
      <c r="CC1101" s="145"/>
      <c r="CD1101" s="145"/>
      <c r="CE1101" s="145"/>
      <c r="CF1101" s="145"/>
    </row>
    <row r="1102" spans="2:84" ht="12.95" customHeight="1">
      <c r="B1102" s="145"/>
      <c r="C1102" s="145"/>
      <c r="D1102" s="145"/>
      <c r="E1102" s="146"/>
      <c r="F1102" s="146"/>
      <c r="G1102" s="145"/>
      <c r="H1102" s="145"/>
      <c r="I1102" s="145"/>
      <c r="J1102" s="145"/>
      <c r="K1102" s="145"/>
      <c r="L1102" s="145"/>
      <c r="M1102" s="145"/>
      <c r="N1102" s="145"/>
      <c r="O1102" s="145"/>
      <c r="P1102" s="145"/>
      <c r="Q1102" s="145"/>
      <c r="R1102" s="145"/>
      <c r="S1102" s="145"/>
      <c r="T1102" s="145"/>
      <c r="U1102" s="145"/>
      <c r="V1102" s="145"/>
      <c r="W1102" s="145"/>
      <c r="X1102" s="145"/>
      <c r="Y1102" s="145"/>
      <c r="Z1102" s="145"/>
      <c r="AA1102" s="145"/>
      <c r="AB1102" s="145"/>
      <c r="AC1102" s="145"/>
      <c r="AD1102" s="145"/>
      <c r="AE1102" s="145"/>
      <c r="AF1102" s="145"/>
      <c r="AG1102" s="145"/>
      <c r="AH1102" s="145"/>
      <c r="AI1102" s="145"/>
      <c r="AJ1102" s="145"/>
      <c r="AK1102" s="145"/>
      <c r="AL1102" s="145"/>
      <c r="AM1102" s="145"/>
      <c r="AN1102" s="145"/>
      <c r="AO1102" s="145"/>
      <c r="AP1102" s="145"/>
      <c r="AQ1102" s="145"/>
      <c r="AR1102" s="145"/>
      <c r="AS1102" s="145"/>
      <c r="AT1102" s="145"/>
      <c r="AU1102" s="145"/>
      <c r="AV1102" s="145"/>
      <c r="AW1102" s="145"/>
      <c r="AX1102" s="145"/>
      <c r="AY1102" s="145"/>
      <c r="AZ1102" s="145"/>
      <c r="BA1102" s="145"/>
      <c r="BB1102" s="145"/>
      <c r="BC1102" s="145"/>
      <c r="BD1102" s="145"/>
      <c r="BE1102" s="145"/>
      <c r="BF1102" s="145"/>
      <c r="BG1102" s="145"/>
      <c r="BH1102" s="145"/>
      <c r="BI1102" s="145"/>
      <c r="BJ1102" s="145"/>
      <c r="BK1102" s="145"/>
      <c r="BL1102" s="145"/>
      <c r="BM1102" s="145"/>
      <c r="BN1102" s="145"/>
      <c r="BO1102" s="145"/>
      <c r="BP1102" s="145"/>
      <c r="BQ1102" s="145"/>
      <c r="BR1102" s="145"/>
      <c r="BS1102" s="145"/>
      <c r="BT1102" s="145"/>
      <c r="BU1102" s="145"/>
      <c r="BV1102" s="145"/>
      <c r="BW1102" s="145"/>
      <c r="BX1102" s="145"/>
      <c r="BY1102" s="145"/>
      <c r="BZ1102" s="145"/>
      <c r="CA1102" s="145"/>
      <c r="CB1102" s="145"/>
      <c r="CC1102" s="145"/>
      <c r="CD1102" s="145"/>
      <c r="CE1102" s="145"/>
      <c r="CF1102" s="145"/>
    </row>
    <row r="1103" spans="2:84" ht="12.95" customHeight="1">
      <c r="B1103" s="145"/>
      <c r="C1103" s="145"/>
      <c r="D1103" s="145"/>
      <c r="E1103" s="146"/>
      <c r="F1103" s="146"/>
      <c r="G1103" s="145"/>
      <c r="H1103" s="145"/>
      <c r="I1103" s="145"/>
      <c r="J1103" s="145"/>
      <c r="K1103" s="145"/>
      <c r="L1103" s="145"/>
      <c r="M1103" s="145"/>
      <c r="N1103" s="145"/>
      <c r="O1103" s="145"/>
      <c r="P1103" s="145"/>
      <c r="Q1103" s="145"/>
      <c r="R1103" s="145"/>
      <c r="S1103" s="145"/>
      <c r="T1103" s="145"/>
      <c r="U1103" s="145"/>
      <c r="V1103" s="145"/>
      <c r="W1103" s="145"/>
      <c r="X1103" s="145"/>
      <c r="Y1103" s="145"/>
      <c r="Z1103" s="145"/>
      <c r="AA1103" s="145"/>
      <c r="AB1103" s="145"/>
      <c r="AC1103" s="145"/>
      <c r="AD1103" s="145"/>
      <c r="AE1103" s="145"/>
      <c r="AF1103" s="145"/>
      <c r="AG1103" s="145"/>
      <c r="AH1103" s="145"/>
      <c r="AI1103" s="145"/>
      <c r="AJ1103" s="145"/>
      <c r="AK1103" s="145"/>
      <c r="AL1103" s="145"/>
      <c r="AM1103" s="145"/>
      <c r="AN1103" s="145"/>
      <c r="AO1103" s="145"/>
      <c r="AP1103" s="145"/>
      <c r="AQ1103" s="145"/>
      <c r="AR1103" s="145"/>
      <c r="AS1103" s="145"/>
      <c r="AT1103" s="145"/>
      <c r="AU1103" s="145"/>
      <c r="AV1103" s="145"/>
      <c r="AW1103" s="145"/>
      <c r="AX1103" s="145"/>
      <c r="AY1103" s="145"/>
      <c r="AZ1103" s="145"/>
      <c r="BA1103" s="145"/>
      <c r="BB1103" s="145"/>
      <c r="BC1103" s="145"/>
      <c r="BD1103" s="145"/>
      <c r="BE1103" s="145"/>
      <c r="BF1103" s="145"/>
      <c r="BG1103" s="145"/>
      <c r="BH1103" s="145"/>
      <c r="BI1103" s="145"/>
      <c r="BJ1103" s="145"/>
      <c r="BK1103" s="145"/>
      <c r="BL1103" s="145"/>
      <c r="BM1103" s="145"/>
      <c r="BN1103" s="145"/>
      <c r="BO1103" s="145"/>
      <c r="BP1103" s="145"/>
      <c r="BQ1103" s="145"/>
      <c r="BR1103" s="145"/>
      <c r="BS1103" s="145"/>
      <c r="BT1103" s="145"/>
      <c r="BU1103" s="145"/>
      <c r="BV1103" s="145"/>
      <c r="BW1103" s="145"/>
      <c r="BX1103" s="145"/>
      <c r="BY1103" s="145"/>
      <c r="BZ1103" s="145"/>
      <c r="CA1103" s="145"/>
      <c r="CB1103" s="145"/>
      <c r="CC1103" s="145"/>
      <c r="CD1103" s="145"/>
      <c r="CE1103" s="145"/>
      <c r="CF1103" s="145"/>
    </row>
    <row r="1104" spans="2:84" ht="12.95" customHeight="1">
      <c r="B1104" s="145"/>
      <c r="C1104" s="145"/>
      <c r="D1104" s="145"/>
      <c r="E1104" s="146"/>
      <c r="F1104" s="146"/>
      <c r="G1104" s="145"/>
      <c r="H1104" s="145"/>
      <c r="I1104" s="145"/>
      <c r="J1104" s="145"/>
      <c r="K1104" s="145"/>
      <c r="L1104" s="145"/>
      <c r="M1104" s="145"/>
      <c r="N1104" s="145"/>
      <c r="O1104" s="145"/>
      <c r="P1104" s="145"/>
      <c r="Q1104" s="145"/>
      <c r="R1104" s="145"/>
      <c r="S1104" s="145"/>
      <c r="T1104" s="145"/>
      <c r="U1104" s="145"/>
      <c r="V1104" s="145"/>
      <c r="W1104" s="145"/>
      <c r="X1104" s="145"/>
      <c r="Y1104" s="145"/>
      <c r="Z1104" s="145"/>
      <c r="AA1104" s="145"/>
      <c r="AB1104" s="145"/>
      <c r="AC1104" s="145"/>
      <c r="AD1104" s="145"/>
      <c r="AE1104" s="145"/>
      <c r="AF1104" s="145"/>
      <c r="AG1104" s="145"/>
      <c r="AH1104" s="145"/>
      <c r="AI1104" s="145"/>
      <c r="AJ1104" s="145"/>
      <c r="AK1104" s="145"/>
      <c r="AL1104" s="145"/>
      <c r="AM1104" s="145"/>
      <c r="AN1104" s="145"/>
      <c r="AO1104" s="145"/>
      <c r="AP1104" s="145"/>
      <c r="AQ1104" s="145"/>
      <c r="AR1104" s="145"/>
      <c r="AS1104" s="145"/>
      <c r="AT1104" s="145"/>
      <c r="AU1104" s="145"/>
      <c r="AV1104" s="145"/>
      <c r="AW1104" s="145"/>
      <c r="AX1104" s="145"/>
      <c r="AY1104" s="145"/>
      <c r="AZ1104" s="145"/>
      <c r="BA1104" s="145"/>
      <c r="BB1104" s="145"/>
      <c r="BC1104" s="145"/>
      <c r="BD1104" s="145"/>
      <c r="BE1104" s="145"/>
      <c r="BF1104" s="145"/>
      <c r="BG1104" s="145"/>
      <c r="BH1104" s="145"/>
      <c r="BI1104" s="145"/>
      <c r="BJ1104" s="145"/>
      <c r="BK1104" s="145"/>
      <c r="BL1104" s="145"/>
      <c r="BM1104" s="145"/>
      <c r="BN1104" s="145"/>
      <c r="BO1104" s="145"/>
      <c r="BP1104" s="145"/>
      <c r="BQ1104" s="145"/>
      <c r="BR1104" s="145"/>
      <c r="BS1104" s="145"/>
      <c r="BT1104" s="145"/>
      <c r="BU1104" s="145"/>
      <c r="BV1104" s="145"/>
      <c r="BW1104" s="145"/>
      <c r="BX1104" s="145"/>
      <c r="BY1104" s="145"/>
      <c r="BZ1104" s="145"/>
      <c r="CA1104" s="145"/>
      <c r="CB1104" s="145"/>
      <c r="CC1104" s="145"/>
      <c r="CD1104" s="145"/>
      <c r="CE1104" s="145"/>
      <c r="CF1104" s="145"/>
    </row>
    <row r="1105" spans="2:84" ht="12.95" customHeight="1">
      <c r="B1105" s="145"/>
      <c r="C1105" s="145"/>
      <c r="D1105" s="145"/>
      <c r="E1105" s="146"/>
      <c r="F1105" s="146"/>
      <c r="G1105" s="145"/>
      <c r="H1105" s="145"/>
      <c r="I1105" s="145"/>
      <c r="J1105" s="145"/>
      <c r="K1105" s="145"/>
      <c r="L1105" s="145"/>
      <c r="M1105" s="145"/>
      <c r="N1105" s="145"/>
      <c r="O1105" s="145"/>
      <c r="P1105" s="145"/>
      <c r="Q1105" s="145"/>
      <c r="R1105" s="145"/>
      <c r="S1105" s="145"/>
      <c r="T1105" s="145"/>
      <c r="U1105" s="145"/>
      <c r="V1105" s="145"/>
      <c r="W1105" s="145"/>
      <c r="X1105" s="145"/>
      <c r="Y1105" s="145"/>
      <c r="Z1105" s="145"/>
      <c r="AA1105" s="145"/>
      <c r="AB1105" s="145"/>
      <c r="AC1105" s="145"/>
      <c r="AD1105" s="145"/>
      <c r="AE1105" s="145"/>
      <c r="AF1105" s="145"/>
      <c r="AG1105" s="145"/>
      <c r="AH1105" s="145"/>
      <c r="AI1105" s="145"/>
      <c r="AJ1105" s="145"/>
      <c r="AK1105" s="145"/>
      <c r="AL1105" s="145"/>
      <c r="AM1105" s="145"/>
      <c r="AN1105" s="145"/>
      <c r="AO1105" s="145"/>
      <c r="AP1105" s="145"/>
      <c r="AQ1105" s="145"/>
      <c r="AR1105" s="145"/>
      <c r="AS1105" s="145"/>
      <c r="AT1105" s="145"/>
      <c r="AU1105" s="145"/>
      <c r="AV1105" s="145"/>
      <c r="AW1105" s="145"/>
      <c r="AX1105" s="145"/>
      <c r="AY1105" s="145"/>
      <c r="AZ1105" s="145"/>
      <c r="BA1105" s="145"/>
      <c r="BB1105" s="145"/>
      <c r="BC1105" s="145"/>
      <c r="BD1105" s="145"/>
      <c r="BE1105" s="145"/>
      <c r="BF1105" s="145"/>
      <c r="BG1105" s="145"/>
      <c r="BH1105" s="145"/>
      <c r="BI1105" s="145"/>
      <c r="BJ1105" s="145"/>
      <c r="BK1105" s="145"/>
      <c r="BL1105" s="145"/>
      <c r="BM1105" s="145"/>
      <c r="BN1105" s="145"/>
      <c r="BO1105" s="145"/>
      <c r="BP1105" s="145"/>
      <c r="BQ1105" s="145"/>
      <c r="BR1105" s="145"/>
      <c r="BS1105" s="145"/>
      <c r="BT1105" s="145"/>
      <c r="BU1105" s="145"/>
      <c r="BV1105" s="145"/>
      <c r="BW1105" s="145"/>
      <c r="BX1105" s="145"/>
      <c r="BY1105" s="145"/>
      <c r="BZ1105" s="145"/>
      <c r="CA1105" s="145"/>
      <c r="CB1105" s="145"/>
      <c r="CC1105" s="145"/>
      <c r="CD1105" s="145"/>
      <c r="CE1105" s="145"/>
      <c r="CF1105" s="145"/>
    </row>
    <row r="1106" spans="2:84" ht="12.95" customHeight="1">
      <c r="B1106" s="145"/>
      <c r="C1106" s="145"/>
      <c r="D1106" s="145"/>
      <c r="E1106" s="146"/>
      <c r="F1106" s="146"/>
      <c r="G1106" s="145"/>
      <c r="H1106" s="145"/>
      <c r="I1106" s="145"/>
      <c r="J1106" s="145"/>
      <c r="K1106" s="145"/>
      <c r="L1106" s="145"/>
      <c r="M1106" s="145"/>
      <c r="N1106" s="145"/>
      <c r="O1106" s="145"/>
      <c r="P1106" s="145"/>
      <c r="Q1106" s="145"/>
      <c r="R1106" s="145"/>
      <c r="S1106" s="145"/>
      <c r="T1106" s="145"/>
      <c r="U1106" s="145"/>
      <c r="V1106" s="145"/>
      <c r="W1106" s="145"/>
      <c r="X1106" s="145"/>
      <c r="Y1106" s="145"/>
      <c r="Z1106" s="145"/>
      <c r="AA1106" s="145"/>
      <c r="AB1106" s="145"/>
      <c r="AC1106" s="145"/>
      <c r="AD1106" s="145"/>
      <c r="AE1106" s="145"/>
      <c r="AF1106" s="145"/>
      <c r="AG1106" s="145"/>
      <c r="AH1106" s="145"/>
      <c r="AI1106" s="145"/>
      <c r="AJ1106" s="145"/>
      <c r="AK1106" s="145"/>
      <c r="AL1106" s="145"/>
      <c r="AM1106" s="145"/>
      <c r="AN1106" s="145"/>
      <c r="AO1106" s="145"/>
      <c r="AP1106" s="145"/>
      <c r="AQ1106" s="145"/>
      <c r="AR1106" s="145"/>
      <c r="AS1106" s="145"/>
      <c r="AT1106" s="145"/>
      <c r="AU1106" s="145"/>
      <c r="AV1106" s="145"/>
      <c r="AW1106" s="145"/>
      <c r="AX1106" s="145"/>
      <c r="AY1106" s="145"/>
      <c r="AZ1106" s="145"/>
      <c r="BA1106" s="145"/>
      <c r="BB1106" s="145"/>
      <c r="BC1106" s="145"/>
      <c r="BD1106" s="145"/>
      <c r="BE1106" s="145"/>
      <c r="BF1106" s="145"/>
      <c r="BG1106" s="145"/>
      <c r="BH1106" s="145"/>
      <c r="BI1106" s="145"/>
      <c r="BJ1106" s="145"/>
      <c r="BK1106" s="145"/>
      <c r="BL1106" s="145"/>
      <c r="BM1106" s="145"/>
      <c r="BN1106" s="145"/>
      <c r="BO1106" s="145"/>
      <c r="BP1106" s="145"/>
      <c r="BQ1106" s="145"/>
      <c r="BR1106" s="145"/>
      <c r="BS1106" s="145"/>
      <c r="BT1106" s="145"/>
      <c r="BU1106" s="145"/>
      <c r="BV1106" s="145"/>
      <c r="BW1106" s="145"/>
      <c r="BX1106" s="145"/>
      <c r="BY1106" s="145"/>
      <c r="BZ1106" s="145"/>
      <c r="CA1106" s="145"/>
      <c r="CB1106" s="145"/>
      <c r="CC1106" s="145"/>
      <c r="CD1106" s="145"/>
      <c r="CE1106" s="145"/>
      <c r="CF1106" s="145"/>
    </row>
    <row r="1107" spans="2:84" ht="12.95" customHeight="1">
      <c r="B1107" s="145"/>
      <c r="C1107" s="145"/>
      <c r="D1107" s="145"/>
      <c r="E1107" s="146"/>
      <c r="F1107" s="146"/>
      <c r="G1107" s="145"/>
      <c r="H1107" s="145"/>
      <c r="I1107" s="145"/>
      <c r="J1107" s="145"/>
      <c r="K1107" s="145"/>
      <c r="L1107" s="145"/>
      <c r="M1107" s="145"/>
      <c r="N1107" s="145"/>
      <c r="O1107" s="145"/>
      <c r="P1107" s="145"/>
      <c r="Q1107" s="145"/>
      <c r="R1107" s="145"/>
      <c r="S1107" s="145"/>
      <c r="T1107" s="145"/>
      <c r="U1107" s="145"/>
      <c r="V1107" s="145"/>
      <c r="W1107" s="145"/>
      <c r="X1107" s="145"/>
      <c r="Y1107" s="145"/>
      <c r="Z1107" s="145"/>
      <c r="AA1107" s="145"/>
      <c r="AB1107" s="145"/>
      <c r="AC1107" s="145"/>
      <c r="AD1107" s="145"/>
      <c r="AE1107" s="145"/>
      <c r="AF1107" s="145"/>
      <c r="AG1107" s="145"/>
      <c r="AH1107" s="145"/>
      <c r="AI1107" s="145"/>
      <c r="AJ1107" s="145"/>
      <c r="AK1107" s="145"/>
      <c r="AL1107" s="145"/>
      <c r="AM1107" s="145"/>
      <c r="AN1107" s="145"/>
      <c r="AO1107" s="145"/>
      <c r="AP1107" s="145"/>
      <c r="AQ1107" s="145"/>
      <c r="AR1107" s="145"/>
      <c r="AS1107" s="145"/>
      <c r="AT1107" s="145"/>
      <c r="AU1107" s="145"/>
      <c r="AV1107" s="145"/>
      <c r="AW1107" s="145"/>
      <c r="AX1107" s="145"/>
      <c r="AY1107" s="145"/>
      <c r="AZ1107" s="145"/>
      <c r="BA1107" s="145"/>
      <c r="BB1107" s="145"/>
      <c r="BC1107" s="145"/>
      <c r="BD1107" s="145"/>
      <c r="BE1107" s="145"/>
      <c r="BF1107" s="145"/>
      <c r="BG1107" s="145"/>
      <c r="BH1107" s="145"/>
      <c r="BI1107" s="145"/>
      <c r="BJ1107" s="145"/>
      <c r="BK1107" s="145"/>
      <c r="BL1107" s="145"/>
      <c r="BM1107" s="145"/>
      <c r="BN1107" s="145"/>
      <c r="BO1107" s="145"/>
      <c r="BP1107" s="145"/>
      <c r="BQ1107" s="145"/>
      <c r="BR1107" s="145"/>
      <c r="BS1107" s="145"/>
      <c r="BT1107" s="145"/>
      <c r="BU1107" s="145"/>
      <c r="BV1107" s="145"/>
      <c r="BW1107" s="145"/>
      <c r="BX1107" s="145"/>
      <c r="BY1107" s="145"/>
      <c r="BZ1107" s="145"/>
      <c r="CA1107" s="145"/>
      <c r="CB1107" s="145"/>
      <c r="CC1107" s="145"/>
      <c r="CD1107" s="145"/>
      <c r="CE1107" s="145"/>
      <c r="CF1107" s="145"/>
    </row>
    <row r="1108" spans="2:84" ht="12.95" customHeight="1">
      <c r="B1108" s="145"/>
      <c r="C1108" s="145"/>
      <c r="D1108" s="145"/>
      <c r="E1108" s="146"/>
      <c r="F1108" s="146"/>
      <c r="G1108" s="145"/>
      <c r="H1108" s="145"/>
      <c r="I1108" s="145"/>
      <c r="J1108" s="145"/>
      <c r="K1108" s="145"/>
      <c r="L1108" s="145"/>
      <c r="M1108" s="145"/>
      <c r="N1108" s="145"/>
      <c r="O1108" s="145"/>
      <c r="P1108" s="145"/>
      <c r="Q1108" s="145"/>
      <c r="R1108" s="145"/>
      <c r="S1108" s="145"/>
      <c r="T1108" s="145"/>
      <c r="U1108" s="145"/>
      <c r="V1108" s="145"/>
      <c r="W1108" s="145"/>
      <c r="X1108" s="145"/>
      <c r="Y1108" s="145"/>
      <c r="Z1108" s="145"/>
      <c r="AA1108" s="145"/>
      <c r="AB1108" s="145"/>
      <c r="AC1108" s="145"/>
      <c r="AD1108" s="145"/>
      <c r="AE1108" s="145"/>
      <c r="AF1108" s="145"/>
      <c r="AG1108" s="145"/>
      <c r="AH1108" s="145"/>
      <c r="AI1108" s="145"/>
      <c r="AJ1108" s="145"/>
      <c r="AK1108" s="145"/>
      <c r="AL1108" s="145"/>
      <c r="AM1108" s="145"/>
      <c r="AN1108" s="145"/>
      <c r="AO1108" s="145"/>
      <c r="AP1108" s="145"/>
      <c r="AQ1108" s="145"/>
      <c r="AR1108" s="145"/>
      <c r="AS1108" s="145"/>
      <c r="AT1108" s="145"/>
      <c r="AU1108" s="145"/>
      <c r="AV1108" s="145"/>
      <c r="AW1108" s="145"/>
      <c r="AX1108" s="145"/>
      <c r="AY1108" s="145"/>
      <c r="AZ1108" s="145"/>
      <c r="BA1108" s="145"/>
      <c r="BB1108" s="145"/>
      <c r="BC1108" s="145"/>
      <c r="BD1108" s="145"/>
      <c r="BE1108" s="145"/>
      <c r="BF1108" s="145"/>
      <c r="BG1108" s="145"/>
      <c r="BH1108" s="145"/>
      <c r="BI1108" s="145"/>
      <c r="BJ1108" s="145"/>
      <c r="BK1108" s="145"/>
      <c r="BL1108" s="145"/>
      <c r="BM1108" s="145"/>
      <c r="BN1108" s="145"/>
      <c r="BO1108" s="145"/>
      <c r="BP1108" s="145"/>
      <c r="BQ1108" s="145"/>
      <c r="BR1108" s="145"/>
      <c r="BS1108" s="145"/>
      <c r="BT1108" s="145"/>
      <c r="BU1108" s="145"/>
      <c r="BV1108" s="145"/>
      <c r="BW1108" s="145"/>
      <c r="BX1108" s="145"/>
      <c r="BY1108" s="145"/>
      <c r="BZ1108" s="145"/>
      <c r="CA1108" s="145"/>
      <c r="CB1108" s="145"/>
      <c r="CC1108" s="145"/>
      <c r="CD1108" s="145"/>
      <c r="CE1108" s="145"/>
      <c r="CF1108" s="145"/>
    </row>
    <row r="1109" spans="2:84" ht="12.95" customHeight="1">
      <c r="B1109" s="145"/>
      <c r="C1109" s="145"/>
      <c r="D1109" s="145"/>
      <c r="E1109" s="146"/>
      <c r="F1109" s="146"/>
      <c r="G1109" s="145"/>
      <c r="H1109" s="145"/>
      <c r="I1109" s="145"/>
      <c r="J1109" s="145"/>
      <c r="K1109" s="145"/>
      <c r="L1109" s="145"/>
      <c r="M1109" s="145"/>
      <c r="N1109" s="145"/>
      <c r="O1109" s="145"/>
      <c r="P1109" s="145"/>
      <c r="Q1109" s="145"/>
      <c r="R1109" s="145"/>
      <c r="S1109" s="145"/>
      <c r="T1109" s="145"/>
      <c r="U1109" s="145"/>
      <c r="V1109" s="145"/>
      <c r="W1109" s="145"/>
      <c r="X1109" s="145"/>
      <c r="Y1109" s="145"/>
      <c r="Z1109" s="145"/>
      <c r="AA1109" s="145"/>
      <c r="AB1109" s="145"/>
      <c r="AC1109" s="145"/>
      <c r="AD1109" s="145"/>
      <c r="AE1109" s="145"/>
      <c r="AF1109" s="145"/>
      <c r="AG1109" s="145"/>
      <c r="AH1109" s="145"/>
      <c r="AI1109" s="145"/>
      <c r="AJ1109" s="145"/>
      <c r="AK1109" s="145"/>
      <c r="AL1109" s="145"/>
      <c r="AM1109" s="145"/>
      <c r="AN1109" s="145"/>
      <c r="AO1109" s="145"/>
      <c r="AP1109" s="145"/>
      <c r="AQ1109" s="145"/>
      <c r="AR1109" s="145"/>
      <c r="AS1109" s="145"/>
      <c r="AT1109" s="145"/>
      <c r="AU1109" s="145"/>
      <c r="AV1109" s="145"/>
      <c r="AW1109" s="145"/>
      <c r="AX1109" s="145"/>
      <c r="AY1109" s="145"/>
      <c r="AZ1109" s="145"/>
      <c r="BA1109" s="145"/>
      <c r="BB1109" s="145"/>
      <c r="BC1109" s="145"/>
      <c r="BD1109" s="145"/>
      <c r="BE1109" s="145"/>
      <c r="BF1109" s="145"/>
      <c r="BG1109" s="145"/>
      <c r="BH1109" s="145"/>
      <c r="BI1109" s="145"/>
      <c r="BJ1109" s="145"/>
      <c r="BK1109" s="145"/>
      <c r="BL1109" s="145"/>
      <c r="BM1109" s="145"/>
      <c r="BN1109" s="145"/>
      <c r="BO1109" s="145"/>
      <c r="BP1109" s="145"/>
      <c r="BQ1109" s="145"/>
      <c r="BR1109" s="145"/>
      <c r="BS1109" s="145"/>
      <c r="BT1109" s="145"/>
      <c r="BU1109" s="145"/>
      <c r="BV1109" s="145"/>
      <c r="BW1109" s="145"/>
      <c r="BX1109" s="145"/>
      <c r="BY1109" s="145"/>
      <c r="BZ1109" s="145"/>
      <c r="CA1109" s="145"/>
      <c r="CB1109" s="145"/>
      <c r="CC1109" s="145"/>
      <c r="CD1109" s="145"/>
      <c r="CE1109" s="145"/>
      <c r="CF1109" s="145"/>
    </row>
    <row r="1110" spans="2:84" ht="12.95" customHeight="1">
      <c r="B1110" s="145"/>
      <c r="C1110" s="145"/>
      <c r="D1110" s="145"/>
      <c r="E1110" s="146"/>
      <c r="F1110" s="146"/>
      <c r="G1110" s="145"/>
      <c r="H1110" s="145"/>
      <c r="I1110" s="145"/>
      <c r="J1110" s="145"/>
      <c r="K1110" s="145"/>
      <c r="L1110" s="145"/>
      <c r="M1110" s="145"/>
      <c r="N1110" s="145"/>
      <c r="O1110" s="145"/>
      <c r="P1110" s="145"/>
      <c r="Q1110" s="145"/>
      <c r="R1110" s="145"/>
      <c r="S1110" s="145"/>
      <c r="T1110" s="145"/>
      <c r="U1110" s="145"/>
      <c r="V1110" s="145"/>
      <c r="W1110" s="145"/>
      <c r="X1110" s="145"/>
      <c r="Y1110" s="145"/>
      <c r="Z1110" s="145"/>
      <c r="AA1110" s="145"/>
      <c r="AB1110" s="145"/>
      <c r="AC1110" s="145"/>
      <c r="AD1110" s="145"/>
      <c r="AE1110" s="145"/>
      <c r="AF1110" s="145"/>
      <c r="AG1110" s="145"/>
      <c r="AH1110" s="145"/>
      <c r="AI1110" s="145"/>
      <c r="AJ1110" s="145"/>
      <c r="AK1110" s="145"/>
      <c r="AL1110" s="145"/>
      <c r="AM1110" s="145"/>
      <c r="AN1110" s="145"/>
      <c r="AO1110" s="145"/>
      <c r="AP1110" s="145"/>
      <c r="AQ1110" s="145"/>
      <c r="AR1110" s="145"/>
      <c r="AS1110" s="145"/>
      <c r="AT1110" s="145"/>
      <c r="AU1110" s="145"/>
      <c r="AV1110" s="145"/>
      <c r="AW1110" s="145"/>
      <c r="AX1110" s="145"/>
      <c r="AY1110" s="145"/>
      <c r="AZ1110" s="145"/>
      <c r="BA1110" s="145"/>
      <c r="BB1110" s="145"/>
      <c r="BC1110" s="145"/>
      <c r="BD1110" s="145"/>
      <c r="BE1110" s="145"/>
      <c r="BF1110" s="145"/>
      <c r="BG1110" s="145"/>
      <c r="BH1110" s="145"/>
      <c r="BI1110" s="145"/>
      <c r="BJ1110" s="145"/>
      <c r="BK1110" s="145"/>
      <c r="BL1110" s="145"/>
      <c r="BM1110" s="145"/>
      <c r="BN1110" s="145"/>
      <c r="BO1110" s="145"/>
      <c r="BP1110" s="145"/>
      <c r="BQ1110" s="145"/>
      <c r="BR1110" s="145"/>
      <c r="BS1110" s="145"/>
      <c r="BT1110" s="145"/>
      <c r="BU1110" s="145"/>
      <c r="BV1110" s="145"/>
      <c r="BW1110" s="145"/>
      <c r="BX1110" s="145"/>
      <c r="BY1110" s="145"/>
      <c r="BZ1110" s="145"/>
      <c r="CA1110" s="145"/>
      <c r="CB1110" s="145"/>
      <c r="CC1110" s="145"/>
      <c r="CD1110" s="145"/>
      <c r="CE1110" s="145"/>
      <c r="CF1110" s="145"/>
    </row>
    <row r="1111" spans="2:84" ht="12.95" customHeight="1">
      <c r="B1111" s="145"/>
      <c r="C1111" s="145"/>
      <c r="D1111" s="145"/>
      <c r="E1111" s="146"/>
      <c r="F1111" s="146"/>
      <c r="G1111" s="145"/>
      <c r="H1111" s="145"/>
      <c r="I1111" s="145"/>
      <c r="J1111" s="145"/>
      <c r="K1111" s="145"/>
      <c r="L1111" s="145"/>
      <c r="M1111" s="145"/>
      <c r="N1111" s="145"/>
      <c r="O1111" s="145"/>
      <c r="P1111" s="145"/>
      <c r="Q1111" s="145"/>
      <c r="R1111" s="145"/>
      <c r="S1111" s="145"/>
      <c r="T1111" s="145"/>
      <c r="U1111" s="145"/>
      <c r="V1111" s="145"/>
      <c r="W1111" s="145"/>
      <c r="X1111" s="145"/>
      <c r="Y1111" s="145"/>
      <c r="Z1111" s="145"/>
      <c r="AA1111" s="145"/>
      <c r="AB1111" s="145"/>
      <c r="AC1111" s="145"/>
      <c r="AD1111" s="145"/>
      <c r="AE1111" s="145"/>
      <c r="AF1111" s="145"/>
      <c r="AG1111" s="145"/>
      <c r="AH1111" s="145"/>
      <c r="AI1111" s="145"/>
      <c r="AJ1111" s="145"/>
      <c r="AK1111" s="145"/>
      <c r="AL1111" s="145"/>
      <c r="AM1111" s="145"/>
      <c r="AN1111" s="145"/>
      <c r="AO1111" s="145"/>
      <c r="AP1111" s="145"/>
      <c r="AQ1111" s="145"/>
      <c r="AR1111" s="145"/>
      <c r="AS1111" s="145"/>
      <c r="AT1111" s="145"/>
      <c r="AU1111" s="145"/>
      <c r="AV1111" s="145"/>
      <c r="AW1111" s="145"/>
      <c r="AX1111" s="145"/>
      <c r="AY1111" s="145"/>
      <c r="AZ1111" s="145"/>
      <c r="BA1111" s="145"/>
      <c r="BB1111" s="145"/>
      <c r="BC1111" s="145"/>
      <c r="BD1111" s="145"/>
      <c r="BE1111" s="145"/>
      <c r="BF1111" s="145"/>
      <c r="BG1111" s="145"/>
      <c r="BH1111" s="145"/>
      <c r="BI1111" s="145"/>
      <c r="BJ1111" s="145"/>
      <c r="BK1111" s="145"/>
      <c r="BL1111" s="145"/>
      <c r="BM1111" s="145"/>
      <c r="BN1111" s="145"/>
      <c r="BO1111" s="145"/>
      <c r="BP1111" s="145"/>
      <c r="BQ1111" s="145"/>
      <c r="BR1111" s="145"/>
      <c r="BS1111" s="145"/>
      <c r="BT1111" s="145"/>
      <c r="BU1111" s="145"/>
      <c r="BV1111" s="145"/>
      <c r="BW1111" s="145"/>
      <c r="BX1111" s="145"/>
      <c r="BY1111" s="145"/>
      <c r="BZ1111" s="145"/>
      <c r="CA1111" s="145"/>
      <c r="CB1111" s="145"/>
      <c r="CC1111" s="145"/>
      <c r="CD1111" s="145"/>
      <c r="CE1111" s="145"/>
      <c r="CF1111" s="145"/>
    </row>
    <row r="1112" spans="2:84" ht="12.95" customHeight="1">
      <c r="B1112" s="145"/>
      <c r="C1112" s="145"/>
      <c r="D1112" s="145"/>
      <c r="E1112" s="146"/>
      <c r="F1112" s="146"/>
      <c r="G1112" s="145"/>
      <c r="H1112" s="145"/>
      <c r="I1112" s="145"/>
      <c r="J1112" s="145"/>
      <c r="K1112" s="145"/>
      <c r="L1112" s="145"/>
      <c r="M1112" s="145"/>
      <c r="N1112" s="145"/>
      <c r="O1112" s="145"/>
      <c r="P1112" s="145"/>
      <c r="Q1112" s="145"/>
      <c r="R1112" s="145"/>
      <c r="S1112" s="145"/>
      <c r="T1112" s="145"/>
      <c r="U1112" s="145"/>
      <c r="V1112" s="145"/>
      <c r="W1112" s="145"/>
      <c r="X1112" s="145"/>
      <c r="Y1112" s="145"/>
      <c r="Z1112" s="145"/>
      <c r="AA1112" s="145"/>
      <c r="AB1112" s="145"/>
      <c r="AC1112" s="145"/>
      <c r="AD1112" s="145"/>
      <c r="AE1112" s="145"/>
      <c r="AF1112" s="145"/>
      <c r="AG1112" s="145"/>
      <c r="AH1112" s="145"/>
      <c r="AI1112" s="145"/>
      <c r="AJ1112" s="145"/>
      <c r="AK1112" s="145"/>
      <c r="AL1112" s="145"/>
      <c r="AM1112" s="145"/>
      <c r="AN1112" s="145"/>
      <c r="AO1112" s="145"/>
      <c r="AP1112" s="145"/>
      <c r="AQ1112" s="145"/>
      <c r="AR1112" s="145"/>
      <c r="AS1112" s="145"/>
      <c r="AT1112" s="145"/>
      <c r="AU1112" s="145"/>
      <c r="AV1112" s="145"/>
      <c r="AW1112" s="145"/>
      <c r="AX1112" s="145"/>
      <c r="AY1112" s="145"/>
      <c r="AZ1112" s="145"/>
      <c r="BA1112" s="145"/>
      <c r="BB1112" s="145"/>
      <c r="BC1112" s="145"/>
      <c r="BD1112" s="145"/>
      <c r="BE1112" s="145"/>
      <c r="BF1112" s="145"/>
      <c r="BG1112" s="145"/>
      <c r="BH1112" s="145"/>
      <c r="BI1112" s="145"/>
      <c r="BJ1112" s="145"/>
      <c r="BK1112" s="145"/>
      <c r="BL1112" s="145"/>
      <c r="BM1112" s="145"/>
      <c r="BN1112" s="145"/>
      <c r="BO1112" s="145"/>
      <c r="BP1112" s="145"/>
      <c r="BQ1112" s="145"/>
      <c r="BR1112" s="145"/>
      <c r="BS1112" s="145"/>
      <c r="BT1112" s="145"/>
      <c r="BU1112" s="145"/>
      <c r="BV1112" s="145"/>
      <c r="BW1112" s="145"/>
      <c r="BX1112" s="145"/>
      <c r="BY1112" s="145"/>
      <c r="BZ1112" s="145"/>
      <c r="CA1112" s="145"/>
      <c r="CB1112" s="145"/>
      <c r="CC1112" s="145"/>
      <c r="CD1112" s="145"/>
      <c r="CE1112" s="145"/>
      <c r="CF1112" s="145"/>
    </row>
    <row r="1113" spans="2:84" ht="12.95" customHeight="1">
      <c r="B1113" s="145"/>
      <c r="C1113" s="145"/>
      <c r="D1113" s="145"/>
      <c r="E1113" s="146"/>
      <c r="F1113" s="146"/>
      <c r="G1113" s="145"/>
      <c r="H1113" s="145"/>
      <c r="I1113" s="145"/>
      <c r="J1113" s="145"/>
      <c r="K1113" s="145"/>
      <c r="L1113" s="145"/>
      <c r="M1113" s="145"/>
      <c r="N1113" s="145"/>
      <c r="O1113" s="145"/>
      <c r="P1113" s="145"/>
      <c r="Q1113" s="145"/>
      <c r="R1113" s="145"/>
      <c r="S1113" s="145"/>
      <c r="T1113" s="145"/>
      <c r="U1113" s="145"/>
      <c r="V1113" s="145"/>
      <c r="W1113" s="145"/>
      <c r="X1113" s="145"/>
      <c r="Y1113" s="145"/>
      <c r="Z1113" s="145"/>
      <c r="AA1113" s="145"/>
      <c r="AB1113" s="145"/>
      <c r="AC1113" s="145"/>
      <c r="AD1113" s="145"/>
      <c r="AE1113" s="145"/>
      <c r="AF1113" s="145"/>
      <c r="AG1113" s="145"/>
      <c r="AH1113" s="145"/>
      <c r="AI1113" s="145"/>
      <c r="AJ1113" s="145"/>
      <c r="AK1113" s="145"/>
      <c r="AL1113" s="145"/>
      <c r="AM1113" s="145"/>
      <c r="AN1113" s="145"/>
      <c r="AO1113" s="145"/>
      <c r="AP1113" s="145"/>
      <c r="AQ1113" s="145"/>
      <c r="AR1113" s="145"/>
      <c r="AS1113" s="145"/>
      <c r="AT1113" s="145"/>
      <c r="AU1113" s="145"/>
      <c r="AV1113" s="145"/>
      <c r="AW1113" s="145"/>
      <c r="AX1113" s="145"/>
      <c r="AY1113" s="145"/>
      <c r="AZ1113" s="145"/>
      <c r="BA1113" s="145"/>
      <c r="BB1113" s="145"/>
      <c r="BC1113" s="145"/>
      <c r="BD1113" s="145"/>
      <c r="BE1113" s="145"/>
      <c r="BF1113" s="145"/>
      <c r="BG1113" s="145"/>
      <c r="BH1113" s="145"/>
      <c r="BI1113" s="145"/>
      <c r="BJ1113" s="145"/>
      <c r="BK1113" s="145"/>
      <c r="BL1113" s="145"/>
      <c r="BM1113" s="145"/>
      <c r="BN1113" s="145"/>
      <c r="BO1113" s="145"/>
      <c r="BP1113" s="145"/>
      <c r="BQ1113" s="145"/>
      <c r="BR1113" s="145"/>
      <c r="BS1113" s="145"/>
      <c r="BT1113" s="145"/>
      <c r="BU1113" s="145"/>
      <c r="BV1113" s="145"/>
      <c r="BW1113" s="145"/>
      <c r="BX1113" s="145"/>
      <c r="BY1113" s="145"/>
      <c r="BZ1113" s="145"/>
      <c r="CA1113" s="145"/>
      <c r="CB1113" s="145"/>
      <c r="CC1113" s="145"/>
      <c r="CD1113" s="145"/>
      <c r="CE1113" s="145"/>
      <c r="CF1113" s="145"/>
    </row>
    <row r="1114" spans="2:84" ht="12.95" customHeight="1">
      <c r="B1114" s="145"/>
      <c r="C1114" s="145"/>
      <c r="D1114" s="145"/>
      <c r="E1114" s="146"/>
      <c r="F1114" s="146"/>
      <c r="G1114" s="145"/>
      <c r="H1114" s="145"/>
      <c r="I1114" s="145"/>
      <c r="J1114" s="145"/>
      <c r="K1114" s="145"/>
      <c r="L1114" s="145"/>
      <c r="M1114" s="145"/>
      <c r="N1114" s="145"/>
      <c r="O1114" s="145"/>
      <c r="P1114" s="145"/>
      <c r="Q1114" s="145"/>
      <c r="R1114" s="145"/>
      <c r="S1114" s="145"/>
      <c r="T1114" s="145"/>
      <c r="U1114" s="145"/>
      <c r="V1114" s="145"/>
      <c r="W1114" s="145"/>
      <c r="X1114" s="145"/>
      <c r="Y1114" s="145"/>
      <c r="Z1114" s="145"/>
      <c r="AA1114" s="145"/>
      <c r="AB1114" s="145"/>
      <c r="AC1114" s="145"/>
      <c r="AD1114" s="145"/>
      <c r="AE1114" s="145"/>
      <c r="AF1114" s="145"/>
      <c r="AG1114" s="145"/>
      <c r="AH1114" s="145"/>
      <c r="AI1114" s="145"/>
      <c r="AJ1114" s="145"/>
      <c r="AK1114" s="145"/>
      <c r="AL1114" s="145"/>
      <c r="AM1114" s="145"/>
      <c r="AN1114" s="145"/>
      <c r="AO1114" s="145"/>
      <c r="AP1114" s="145"/>
      <c r="AQ1114" s="145"/>
      <c r="AR1114" s="145"/>
      <c r="AS1114" s="145"/>
      <c r="AT1114" s="145"/>
      <c r="AU1114" s="145"/>
      <c r="AV1114" s="145"/>
      <c r="AW1114" s="145"/>
      <c r="AX1114" s="145"/>
      <c r="AY1114" s="145"/>
      <c r="AZ1114" s="145"/>
      <c r="BA1114" s="145"/>
      <c r="BB1114" s="145"/>
      <c r="BC1114" s="145"/>
      <c r="BD1114" s="145"/>
      <c r="BE1114" s="145"/>
      <c r="BF1114" s="145"/>
      <c r="BG1114" s="145"/>
      <c r="BH1114" s="145"/>
      <c r="BI1114" s="145"/>
      <c r="BJ1114" s="145"/>
      <c r="BK1114" s="145"/>
      <c r="BL1114" s="145"/>
      <c r="BM1114" s="145"/>
      <c r="BN1114" s="145"/>
      <c r="BO1114" s="145"/>
      <c r="BP1114" s="145"/>
      <c r="BQ1114" s="145"/>
      <c r="BR1114" s="145"/>
      <c r="BS1114" s="145"/>
      <c r="BT1114" s="145"/>
      <c r="BU1114" s="145"/>
      <c r="BV1114" s="145"/>
      <c r="BW1114" s="145"/>
      <c r="BX1114" s="145"/>
      <c r="BY1114" s="145"/>
      <c r="BZ1114" s="145"/>
      <c r="CA1114" s="145"/>
      <c r="CB1114" s="145"/>
      <c r="CC1114" s="145"/>
      <c r="CD1114" s="145"/>
      <c r="CE1114" s="145"/>
      <c r="CF1114" s="145"/>
    </row>
    <row r="1115" spans="2:84" ht="12.95" customHeight="1">
      <c r="B1115" s="145"/>
      <c r="C1115" s="145"/>
      <c r="D1115" s="145"/>
      <c r="E1115" s="146"/>
      <c r="F1115" s="146"/>
      <c r="G1115" s="145"/>
      <c r="H1115" s="145"/>
      <c r="I1115" s="145"/>
      <c r="J1115" s="145"/>
      <c r="K1115" s="145"/>
      <c r="L1115" s="145"/>
      <c r="M1115" s="145"/>
      <c r="N1115" s="145"/>
      <c r="O1115" s="145"/>
      <c r="P1115" s="145"/>
      <c r="Q1115" s="145"/>
      <c r="R1115" s="145"/>
      <c r="S1115" s="145"/>
      <c r="T1115" s="145"/>
      <c r="U1115" s="145"/>
      <c r="V1115" s="145"/>
      <c r="W1115" s="145"/>
      <c r="X1115" s="145"/>
      <c r="Y1115" s="145"/>
      <c r="Z1115" s="145"/>
      <c r="AA1115" s="145"/>
      <c r="AB1115" s="145"/>
      <c r="AC1115" s="145"/>
      <c r="AD1115" s="145"/>
      <c r="AE1115" s="145"/>
      <c r="AF1115" s="145"/>
      <c r="AG1115" s="145"/>
      <c r="AH1115" s="145"/>
      <c r="AI1115" s="145"/>
      <c r="AJ1115" s="145"/>
      <c r="AK1115" s="145"/>
      <c r="AL1115" s="145"/>
      <c r="AM1115" s="145"/>
      <c r="AN1115" s="145"/>
      <c r="AO1115" s="145"/>
      <c r="AP1115" s="145"/>
      <c r="AQ1115" s="145"/>
      <c r="AR1115" s="145"/>
      <c r="AS1115" s="145"/>
      <c r="AT1115" s="145"/>
      <c r="AU1115" s="145"/>
      <c r="AV1115" s="145"/>
      <c r="AW1115" s="145"/>
      <c r="AX1115" s="145"/>
      <c r="AY1115" s="145"/>
      <c r="AZ1115" s="145"/>
      <c r="BA1115" s="145"/>
      <c r="BB1115" s="145"/>
      <c r="BC1115" s="145"/>
      <c r="BD1115" s="145"/>
      <c r="BE1115" s="145"/>
      <c r="BF1115" s="145"/>
      <c r="BG1115" s="145"/>
      <c r="BH1115" s="145"/>
      <c r="BI1115" s="145"/>
      <c r="BJ1115" s="145"/>
      <c r="BK1115" s="145"/>
      <c r="BL1115" s="145"/>
      <c r="BM1115" s="145"/>
      <c r="BN1115" s="145"/>
      <c r="BO1115" s="145"/>
      <c r="BP1115" s="145"/>
      <c r="BQ1115" s="145"/>
      <c r="BR1115" s="145"/>
      <c r="BS1115" s="145"/>
      <c r="BT1115" s="145"/>
      <c r="BU1115" s="145"/>
      <c r="BV1115" s="145"/>
      <c r="BW1115" s="145"/>
      <c r="BX1115" s="145"/>
      <c r="BY1115" s="145"/>
      <c r="BZ1115" s="145"/>
      <c r="CA1115" s="145"/>
      <c r="CB1115" s="145"/>
      <c r="CC1115" s="145"/>
      <c r="CD1115" s="145"/>
      <c r="CE1115" s="145"/>
      <c r="CF1115" s="145"/>
    </row>
    <row r="1116" spans="2:84" ht="12.95" customHeight="1">
      <c r="B1116" s="145"/>
      <c r="C1116" s="145"/>
      <c r="D1116" s="145"/>
      <c r="E1116" s="146"/>
      <c r="F1116" s="146"/>
      <c r="G1116" s="145"/>
      <c r="H1116" s="145"/>
      <c r="I1116" s="145"/>
      <c r="J1116" s="145"/>
      <c r="K1116" s="145"/>
      <c r="L1116" s="145"/>
      <c r="M1116" s="145"/>
      <c r="N1116" s="145"/>
      <c r="O1116" s="145"/>
      <c r="P1116" s="145"/>
      <c r="Q1116" s="145"/>
      <c r="R1116" s="145"/>
      <c r="S1116" s="145"/>
      <c r="T1116" s="145"/>
      <c r="U1116" s="145"/>
      <c r="V1116" s="145"/>
      <c r="W1116" s="145"/>
      <c r="X1116" s="145"/>
      <c r="Y1116" s="145"/>
      <c r="Z1116" s="145"/>
      <c r="AA1116" s="145"/>
      <c r="AB1116" s="145"/>
      <c r="AC1116" s="145"/>
      <c r="AD1116" s="145"/>
      <c r="AE1116" s="145"/>
      <c r="AF1116" s="145"/>
      <c r="AG1116" s="145"/>
      <c r="AH1116" s="145"/>
      <c r="AI1116" s="145"/>
      <c r="AJ1116" s="145"/>
      <c r="AK1116" s="145"/>
      <c r="AL1116" s="145"/>
      <c r="AM1116" s="145"/>
      <c r="AN1116" s="145"/>
      <c r="AO1116" s="145"/>
      <c r="AP1116" s="145"/>
      <c r="AQ1116" s="145"/>
      <c r="AR1116" s="145"/>
      <c r="AS1116" s="145"/>
      <c r="AT1116" s="145"/>
      <c r="AU1116" s="145"/>
      <c r="AV1116" s="145"/>
      <c r="AW1116" s="145"/>
      <c r="AX1116" s="145"/>
      <c r="AY1116" s="145"/>
      <c r="AZ1116" s="145"/>
      <c r="BA1116" s="145"/>
      <c r="BB1116" s="145"/>
      <c r="BC1116" s="145"/>
      <c r="BD1116" s="145"/>
      <c r="BE1116" s="145"/>
      <c r="BF1116" s="145"/>
      <c r="BG1116" s="145"/>
      <c r="BH1116" s="145"/>
      <c r="BI1116" s="145"/>
      <c r="BJ1116" s="145"/>
      <c r="BK1116" s="145"/>
      <c r="BL1116" s="145"/>
      <c r="BM1116" s="145"/>
      <c r="BN1116" s="145"/>
      <c r="BO1116" s="145"/>
      <c r="BP1116" s="145"/>
      <c r="BQ1116" s="145"/>
      <c r="BR1116" s="145"/>
      <c r="BS1116" s="145"/>
      <c r="BT1116" s="145"/>
      <c r="BU1116" s="145"/>
      <c r="BV1116" s="145"/>
      <c r="BW1116" s="145"/>
      <c r="BX1116" s="145"/>
      <c r="BY1116" s="145"/>
      <c r="BZ1116" s="145"/>
      <c r="CA1116" s="145"/>
      <c r="CB1116" s="145"/>
      <c r="CC1116" s="145"/>
      <c r="CD1116" s="145"/>
      <c r="CE1116" s="145"/>
      <c r="CF1116" s="145"/>
    </row>
    <row r="1117" spans="2:84" ht="12.95" customHeight="1">
      <c r="B1117" s="145"/>
      <c r="C1117" s="145"/>
      <c r="D1117" s="145"/>
      <c r="E1117" s="146"/>
      <c r="F1117" s="146"/>
      <c r="G1117" s="145"/>
      <c r="H1117" s="145"/>
      <c r="I1117" s="145"/>
      <c r="J1117" s="145"/>
      <c r="K1117" s="145"/>
      <c r="L1117" s="145"/>
      <c r="M1117" s="145"/>
      <c r="N1117" s="145"/>
      <c r="O1117" s="145"/>
      <c r="P1117" s="145"/>
      <c r="Q1117" s="145"/>
      <c r="R1117" s="145"/>
      <c r="S1117" s="145"/>
      <c r="T1117" s="145"/>
      <c r="U1117" s="145"/>
      <c r="V1117" s="145"/>
      <c r="W1117" s="145"/>
      <c r="X1117" s="145"/>
      <c r="Y1117" s="145"/>
      <c r="Z1117" s="145"/>
      <c r="AA1117" s="145"/>
      <c r="AB1117" s="145"/>
      <c r="AC1117" s="145"/>
      <c r="AD1117" s="145"/>
      <c r="AE1117" s="145"/>
      <c r="AF1117" s="145"/>
      <c r="AG1117" s="145"/>
      <c r="AH1117" s="145"/>
      <c r="AI1117" s="145"/>
      <c r="AJ1117" s="145"/>
      <c r="AK1117" s="145"/>
      <c r="AL1117" s="145"/>
      <c r="AM1117" s="145"/>
      <c r="AN1117" s="145"/>
      <c r="AO1117" s="145"/>
      <c r="AP1117" s="145"/>
      <c r="AQ1117" s="145"/>
      <c r="AR1117" s="145"/>
      <c r="AS1117" s="145"/>
      <c r="AT1117" s="145"/>
      <c r="AU1117" s="145"/>
      <c r="AV1117" s="145"/>
      <c r="AW1117" s="145"/>
      <c r="AX1117" s="145"/>
      <c r="AY1117" s="145"/>
      <c r="AZ1117" s="145"/>
      <c r="BA1117" s="145"/>
      <c r="BB1117" s="145"/>
      <c r="BC1117" s="145"/>
      <c r="BD1117" s="145"/>
      <c r="BE1117" s="145"/>
      <c r="BF1117" s="145"/>
      <c r="BG1117" s="145"/>
      <c r="BH1117" s="145"/>
      <c r="BI1117" s="145"/>
      <c r="BJ1117" s="145"/>
      <c r="BK1117" s="145"/>
      <c r="BL1117" s="145"/>
      <c r="BM1117" s="145"/>
      <c r="BN1117" s="145"/>
      <c r="BO1117" s="145"/>
      <c r="BP1117" s="145"/>
      <c r="BQ1117" s="145"/>
      <c r="BR1117" s="145"/>
      <c r="BS1117" s="145"/>
      <c r="BT1117" s="145"/>
      <c r="BU1117" s="145"/>
      <c r="BV1117" s="145"/>
      <c r="BW1117" s="145"/>
      <c r="BX1117" s="145"/>
      <c r="BY1117" s="145"/>
      <c r="BZ1117" s="145"/>
      <c r="CA1117" s="145"/>
      <c r="CB1117" s="145"/>
      <c r="CC1117" s="145"/>
      <c r="CD1117" s="145"/>
      <c r="CE1117" s="145"/>
      <c r="CF1117" s="145"/>
    </row>
    <row r="1118" spans="2:84" ht="12.95" customHeight="1">
      <c r="B1118" s="145"/>
      <c r="C1118" s="145"/>
      <c r="D1118" s="145"/>
      <c r="E1118" s="146"/>
      <c r="F1118" s="146"/>
      <c r="G1118" s="145"/>
      <c r="H1118" s="145"/>
      <c r="I1118" s="145"/>
      <c r="J1118" s="145"/>
      <c r="K1118" s="145"/>
      <c r="L1118" s="145"/>
      <c r="M1118" s="145"/>
      <c r="N1118" s="145"/>
      <c r="O1118" s="145"/>
      <c r="P1118" s="145"/>
      <c r="Q1118" s="145"/>
      <c r="R1118" s="145"/>
      <c r="S1118" s="145"/>
      <c r="T1118" s="145"/>
      <c r="U1118" s="145"/>
      <c r="V1118" s="145"/>
      <c r="W1118" s="145"/>
      <c r="X1118" s="145"/>
      <c r="Y1118" s="145"/>
      <c r="Z1118" s="145"/>
      <c r="AA1118" s="145"/>
      <c r="AB1118" s="145"/>
      <c r="AC1118" s="145"/>
      <c r="AD1118" s="145"/>
      <c r="AE1118" s="145"/>
      <c r="AF1118" s="145"/>
      <c r="AG1118" s="145"/>
      <c r="AH1118" s="145"/>
      <c r="AI1118" s="145"/>
      <c r="AJ1118" s="145"/>
      <c r="AK1118" s="145"/>
      <c r="AL1118" s="145"/>
      <c r="AM1118" s="145"/>
      <c r="AN1118" s="145"/>
      <c r="AO1118" s="145"/>
      <c r="AP1118" s="145"/>
      <c r="AQ1118" s="145"/>
      <c r="AR1118" s="145"/>
      <c r="AS1118" s="145"/>
      <c r="AT1118" s="145"/>
      <c r="AU1118" s="145"/>
      <c r="AV1118" s="145"/>
      <c r="AW1118" s="145"/>
      <c r="AX1118" s="145"/>
      <c r="AY1118" s="145"/>
      <c r="AZ1118" s="145"/>
      <c r="BA1118" s="145"/>
      <c r="BB1118" s="145"/>
      <c r="BC1118" s="145"/>
      <c r="BD1118" s="145"/>
      <c r="BE1118" s="145"/>
      <c r="BF1118" s="145"/>
      <c r="BG1118" s="145"/>
      <c r="BH1118" s="145"/>
      <c r="BI1118" s="145"/>
      <c r="BJ1118" s="145"/>
      <c r="BK1118" s="145"/>
      <c r="BL1118" s="145"/>
      <c r="BM1118" s="145"/>
      <c r="BN1118" s="145"/>
      <c r="BO1118" s="145"/>
      <c r="BP1118" s="145"/>
      <c r="BQ1118" s="145"/>
      <c r="BR1118" s="145"/>
      <c r="BS1118" s="145"/>
      <c r="BT1118" s="145"/>
      <c r="BU1118" s="145"/>
      <c r="BV1118" s="145"/>
      <c r="BW1118" s="145"/>
      <c r="BX1118" s="145"/>
      <c r="BY1118" s="145"/>
      <c r="BZ1118" s="145"/>
      <c r="CA1118" s="145"/>
      <c r="CB1118" s="145"/>
      <c r="CC1118" s="145"/>
      <c r="CD1118" s="145"/>
      <c r="CE1118" s="145"/>
      <c r="CF1118" s="145"/>
    </row>
    <row r="1119" spans="2:84" ht="12.95" customHeight="1">
      <c r="B1119" s="145"/>
      <c r="C1119" s="145"/>
      <c r="D1119" s="145"/>
      <c r="E1119" s="146"/>
      <c r="F1119" s="146"/>
      <c r="G1119" s="145"/>
      <c r="H1119" s="145"/>
      <c r="I1119" s="145"/>
      <c r="J1119" s="145"/>
      <c r="K1119" s="145"/>
      <c r="L1119" s="145"/>
      <c r="M1119" s="145"/>
      <c r="N1119" s="145"/>
      <c r="O1119" s="145"/>
      <c r="P1119" s="145"/>
      <c r="Q1119" s="145"/>
      <c r="R1119" s="145"/>
      <c r="S1119" s="145"/>
      <c r="T1119" s="145"/>
      <c r="U1119" s="145"/>
      <c r="V1119" s="145"/>
      <c r="W1119" s="145"/>
      <c r="X1119" s="145"/>
      <c r="Y1119" s="145"/>
      <c r="Z1119" s="145"/>
      <c r="AA1119" s="145"/>
      <c r="AB1119" s="145"/>
      <c r="AC1119" s="145"/>
      <c r="AD1119" s="145"/>
      <c r="AE1119" s="145"/>
      <c r="AF1119" s="145"/>
      <c r="AG1119" s="145"/>
      <c r="AH1119" s="145"/>
      <c r="AI1119" s="145"/>
      <c r="AJ1119" s="145"/>
      <c r="AK1119" s="145"/>
      <c r="AL1119" s="145"/>
      <c r="AM1119" s="145"/>
      <c r="AN1119" s="145"/>
      <c r="AO1119" s="145"/>
      <c r="AP1119" s="145"/>
      <c r="AQ1119" s="145"/>
      <c r="AR1119" s="145"/>
      <c r="AS1119" s="145"/>
      <c r="AT1119" s="145"/>
      <c r="AU1119" s="145"/>
      <c r="AV1119" s="145"/>
      <c r="AW1119" s="145"/>
      <c r="AX1119" s="145"/>
      <c r="AY1119" s="145"/>
      <c r="AZ1119" s="145"/>
      <c r="BA1119" s="145"/>
      <c r="BB1119" s="145"/>
      <c r="BC1119" s="145"/>
      <c r="BD1119" s="145"/>
      <c r="BE1119" s="145"/>
      <c r="BF1119" s="145"/>
      <c r="BG1119" s="145"/>
      <c r="BH1119" s="145"/>
      <c r="BI1119" s="145"/>
      <c r="BJ1119" s="145"/>
      <c r="BK1119" s="145"/>
      <c r="BL1119" s="145"/>
      <c r="BM1119" s="145"/>
      <c r="BN1119" s="145"/>
      <c r="BO1119" s="145"/>
      <c r="BP1119" s="145"/>
      <c r="BQ1119" s="145"/>
      <c r="BR1119" s="145"/>
      <c r="BS1119" s="145"/>
      <c r="BT1119" s="145"/>
      <c r="BU1119" s="145"/>
      <c r="BV1119" s="145"/>
      <c r="BW1119" s="145"/>
      <c r="BX1119" s="145"/>
      <c r="BY1119" s="145"/>
      <c r="BZ1119" s="145"/>
      <c r="CA1119" s="145"/>
      <c r="CB1119" s="145"/>
      <c r="CC1119" s="145"/>
      <c r="CD1119" s="145"/>
      <c r="CE1119" s="145"/>
      <c r="CF1119" s="145"/>
    </row>
    <row r="1120" spans="2:84" ht="12.95" customHeight="1">
      <c r="B1120" s="145"/>
      <c r="C1120" s="145"/>
      <c r="D1120" s="145"/>
      <c r="E1120" s="146"/>
      <c r="F1120" s="146"/>
      <c r="G1120" s="145"/>
      <c r="H1120" s="145"/>
      <c r="I1120" s="145"/>
      <c r="J1120" s="145"/>
      <c r="K1120" s="145"/>
      <c r="L1120" s="145"/>
      <c r="M1120" s="145"/>
      <c r="N1120" s="145"/>
      <c r="O1120" s="145"/>
      <c r="P1120" s="145"/>
      <c r="Q1120" s="145"/>
      <c r="R1120" s="145"/>
      <c r="S1120" s="145"/>
      <c r="T1120" s="145"/>
      <c r="U1120" s="145"/>
      <c r="V1120" s="145"/>
      <c r="W1120" s="145"/>
      <c r="X1120" s="145"/>
      <c r="Y1120" s="145"/>
      <c r="Z1120" s="145"/>
      <c r="AA1120" s="145"/>
      <c r="AB1120" s="145"/>
      <c r="AC1120" s="145"/>
      <c r="AD1120" s="145"/>
      <c r="AE1120" s="145"/>
      <c r="AF1120" s="145"/>
      <c r="AG1120" s="145"/>
      <c r="AH1120" s="145"/>
      <c r="AI1120" s="145"/>
      <c r="AJ1120" s="145"/>
      <c r="AK1120" s="145"/>
      <c r="AL1120" s="145"/>
      <c r="AM1120" s="145"/>
      <c r="AN1120" s="145"/>
      <c r="AO1120" s="145"/>
      <c r="AP1120" s="145"/>
      <c r="AQ1120" s="145"/>
      <c r="AR1120" s="145"/>
      <c r="AS1120" s="145"/>
      <c r="AT1120" s="145"/>
      <c r="AU1120" s="145"/>
      <c r="AV1120" s="145"/>
      <c r="AW1120" s="145"/>
      <c r="AX1120" s="145"/>
      <c r="AY1120" s="145"/>
      <c r="AZ1120" s="145"/>
      <c r="BA1120" s="145"/>
      <c r="BB1120" s="145"/>
      <c r="BC1120" s="145"/>
      <c r="BD1120" s="145"/>
      <c r="BE1120" s="145"/>
      <c r="BF1120" s="145"/>
      <c r="BG1120" s="145"/>
      <c r="BH1120" s="145"/>
      <c r="BI1120" s="145"/>
      <c r="BJ1120" s="145"/>
      <c r="BK1120" s="145"/>
      <c r="BL1120" s="145"/>
      <c r="BM1120" s="145"/>
      <c r="BN1120" s="145"/>
      <c r="BO1120" s="145"/>
      <c r="BP1120" s="145"/>
      <c r="BQ1120" s="145"/>
      <c r="BR1120" s="145"/>
      <c r="BS1120" s="145"/>
      <c r="BT1120" s="145"/>
      <c r="BU1120" s="145"/>
      <c r="BV1120" s="145"/>
      <c r="BW1120" s="145"/>
      <c r="BX1120" s="145"/>
      <c r="BY1120" s="145"/>
      <c r="BZ1120" s="145"/>
      <c r="CA1120" s="145"/>
      <c r="CB1120" s="145"/>
      <c r="CC1120" s="145"/>
      <c r="CD1120" s="145"/>
      <c r="CE1120" s="145"/>
      <c r="CF1120" s="145"/>
    </row>
    <row r="1121" spans="2:84" ht="12.95" customHeight="1">
      <c r="B1121" s="145"/>
      <c r="C1121" s="145"/>
      <c r="D1121" s="145"/>
      <c r="E1121" s="146"/>
      <c r="F1121" s="146"/>
      <c r="G1121" s="145"/>
      <c r="H1121" s="145"/>
      <c r="I1121" s="145"/>
      <c r="J1121" s="145"/>
      <c r="K1121" s="145"/>
      <c r="L1121" s="145"/>
      <c r="M1121" s="145"/>
      <c r="N1121" s="145"/>
      <c r="O1121" s="145"/>
      <c r="P1121" s="145"/>
      <c r="Q1121" s="145"/>
      <c r="R1121" s="145"/>
      <c r="S1121" s="145"/>
      <c r="T1121" s="145"/>
      <c r="U1121" s="145"/>
      <c r="V1121" s="145"/>
      <c r="W1121" s="145"/>
      <c r="X1121" s="145"/>
      <c r="Y1121" s="145"/>
      <c r="Z1121" s="145"/>
      <c r="AA1121" s="145"/>
      <c r="AB1121" s="145"/>
      <c r="AC1121" s="145"/>
      <c r="AD1121" s="145"/>
      <c r="AE1121" s="145"/>
      <c r="AF1121" s="145"/>
      <c r="AG1121" s="145"/>
      <c r="AH1121" s="145"/>
      <c r="AI1121" s="145"/>
      <c r="AJ1121" s="145"/>
      <c r="AK1121" s="145"/>
      <c r="AL1121" s="145"/>
      <c r="AM1121" s="145"/>
      <c r="AN1121" s="145"/>
      <c r="AO1121" s="145"/>
      <c r="AP1121" s="145"/>
      <c r="AQ1121" s="145"/>
      <c r="AR1121" s="145"/>
      <c r="AS1121" s="145"/>
      <c r="AT1121" s="145"/>
      <c r="AU1121" s="145"/>
      <c r="AV1121" s="145"/>
      <c r="AW1121" s="145"/>
      <c r="AX1121" s="145"/>
      <c r="AY1121" s="145"/>
      <c r="AZ1121" s="145"/>
      <c r="BA1121" s="145"/>
      <c r="BB1121" s="145"/>
      <c r="BC1121" s="145"/>
      <c r="BD1121" s="145"/>
      <c r="BE1121" s="145"/>
      <c r="BF1121" s="145"/>
      <c r="BG1121" s="145"/>
      <c r="BH1121" s="145"/>
      <c r="BI1121" s="145"/>
      <c r="BJ1121" s="145"/>
      <c r="BK1121" s="145"/>
      <c r="BL1121" s="145"/>
      <c r="BM1121" s="145"/>
      <c r="BN1121" s="145"/>
      <c r="BO1121" s="145"/>
      <c r="BP1121" s="145"/>
      <c r="BQ1121" s="145"/>
      <c r="BR1121" s="145"/>
      <c r="BS1121" s="145"/>
      <c r="BT1121" s="145"/>
      <c r="BU1121" s="145"/>
      <c r="BV1121" s="145"/>
      <c r="BW1121" s="145"/>
      <c r="BX1121" s="145"/>
      <c r="BY1121" s="145"/>
      <c r="BZ1121" s="145"/>
      <c r="CA1121" s="145"/>
      <c r="CB1121" s="145"/>
      <c r="CC1121" s="145"/>
      <c r="CD1121" s="145"/>
      <c r="CE1121" s="145"/>
      <c r="CF1121" s="145"/>
    </row>
    <row r="1122" spans="2:84" ht="12.95" customHeight="1">
      <c r="B1122" s="145"/>
      <c r="C1122" s="145"/>
      <c r="D1122" s="145"/>
      <c r="E1122" s="146"/>
      <c r="F1122" s="146"/>
      <c r="G1122" s="145"/>
      <c r="H1122" s="145"/>
      <c r="I1122" s="145"/>
      <c r="J1122" s="145"/>
      <c r="K1122" s="145"/>
      <c r="L1122" s="145"/>
      <c r="M1122" s="145"/>
      <c r="N1122" s="145"/>
      <c r="O1122" s="145"/>
      <c r="P1122" s="145"/>
      <c r="Q1122" s="145"/>
      <c r="R1122" s="145"/>
      <c r="S1122" s="145"/>
      <c r="T1122" s="145"/>
      <c r="U1122" s="145"/>
      <c r="V1122" s="145"/>
      <c r="W1122" s="145"/>
      <c r="X1122" s="145"/>
      <c r="Y1122" s="145"/>
      <c r="Z1122" s="145"/>
      <c r="AA1122" s="145"/>
      <c r="AB1122" s="145"/>
      <c r="AC1122" s="145"/>
      <c r="AD1122" s="145"/>
      <c r="AE1122" s="145"/>
      <c r="AF1122" s="145"/>
      <c r="AG1122" s="145"/>
      <c r="AH1122" s="145"/>
      <c r="AI1122" s="145"/>
      <c r="AJ1122" s="145"/>
      <c r="AK1122" s="145"/>
      <c r="AL1122" s="145"/>
      <c r="AM1122" s="145"/>
      <c r="AN1122" s="145"/>
      <c r="AO1122" s="145"/>
      <c r="AP1122" s="145"/>
      <c r="AQ1122" s="145"/>
      <c r="AR1122" s="145"/>
      <c r="AS1122" s="145"/>
      <c r="AT1122" s="145"/>
      <c r="AU1122" s="145"/>
      <c r="AV1122" s="145"/>
      <c r="AW1122" s="145"/>
      <c r="AX1122" s="145"/>
      <c r="AY1122" s="145"/>
      <c r="AZ1122" s="145"/>
      <c r="BA1122" s="145"/>
      <c r="BB1122" s="145"/>
      <c r="BC1122" s="145"/>
      <c r="BD1122" s="145"/>
      <c r="BE1122" s="145"/>
      <c r="BF1122" s="145"/>
      <c r="BG1122" s="145"/>
      <c r="BH1122" s="145"/>
      <c r="BI1122" s="145"/>
      <c r="BJ1122" s="145"/>
      <c r="BK1122" s="145"/>
      <c r="BL1122" s="145"/>
      <c r="BM1122" s="145"/>
      <c r="BN1122" s="145"/>
      <c r="BO1122" s="145"/>
      <c r="BP1122" s="145"/>
      <c r="BQ1122" s="145"/>
      <c r="BR1122" s="145"/>
      <c r="BS1122" s="145"/>
      <c r="BT1122" s="145"/>
      <c r="BU1122" s="145"/>
      <c r="BV1122" s="145"/>
      <c r="BW1122" s="145"/>
      <c r="BX1122" s="145"/>
      <c r="BY1122" s="145"/>
      <c r="BZ1122" s="145"/>
      <c r="CA1122" s="145"/>
      <c r="CB1122" s="145"/>
      <c r="CC1122" s="145"/>
      <c r="CD1122" s="145"/>
      <c r="CE1122" s="145"/>
      <c r="CF1122" s="145"/>
    </row>
    <row r="1123" spans="2:84" ht="12.95" customHeight="1">
      <c r="B1123" s="145"/>
      <c r="C1123" s="145"/>
      <c r="D1123" s="145"/>
      <c r="E1123" s="146"/>
      <c r="F1123" s="146"/>
      <c r="G1123" s="145"/>
      <c r="H1123" s="145"/>
      <c r="I1123" s="145"/>
      <c r="J1123" s="145"/>
      <c r="K1123" s="145"/>
      <c r="L1123" s="145"/>
      <c r="M1123" s="145"/>
      <c r="N1123" s="145"/>
      <c r="O1123" s="145"/>
      <c r="P1123" s="145"/>
      <c r="Q1123" s="145"/>
      <c r="R1123" s="145"/>
      <c r="S1123" s="145"/>
      <c r="T1123" s="145"/>
      <c r="U1123" s="145"/>
      <c r="V1123" s="145"/>
      <c r="W1123" s="145"/>
      <c r="X1123" s="145"/>
      <c r="Y1123" s="145"/>
      <c r="Z1123" s="145"/>
      <c r="AA1123" s="145"/>
      <c r="AB1123" s="145"/>
      <c r="AC1123" s="145"/>
      <c r="AD1123" s="145"/>
      <c r="AE1123" s="145"/>
      <c r="AF1123" s="145"/>
      <c r="AG1123" s="145"/>
      <c r="AH1123" s="145"/>
      <c r="AI1123" s="145"/>
      <c r="AJ1123" s="145"/>
      <c r="AK1123" s="145"/>
      <c r="AL1123" s="145"/>
      <c r="AM1123" s="145"/>
      <c r="AN1123" s="145"/>
      <c r="AO1123" s="145"/>
      <c r="AP1123" s="145"/>
      <c r="AQ1123" s="145"/>
      <c r="AR1123" s="145"/>
      <c r="AS1123" s="145"/>
      <c r="AT1123" s="145"/>
      <c r="AU1123" s="145"/>
      <c r="AV1123" s="145"/>
      <c r="AW1123" s="145"/>
      <c r="AX1123" s="145"/>
      <c r="AY1123" s="145"/>
      <c r="AZ1123" s="145"/>
      <c r="BA1123" s="145"/>
      <c r="BB1123" s="145"/>
      <c r="BC1123" s="145"/>
      <c r="BD1123" s="145"/>
      <c r="BE1123" s="145"/>
      <c r="BF1123" s="145"/>
      <c r="BG1123" s="145"/>
      <c r="BH1123" s="145"/>
      <c r="BI1123" s="145"/>
      <c r="BJ1123" s="145"/>
      <c r="BK1123" s="145"/>
      <c r="BL1123" s="145"/>
      <c r="BM1123" s="145"/>
      <c r="BN1123" s="145"/>
      <c r="BO1123" s="145"/>
      <c r="BP1123" s="145"/>
      <c r="BQ1123" s="145"/>
      <c r="BR1123" s="145"/>
      <c r="BS1123" s="145"/>
      <c r="BT1123" s="145"/>
      <c r="BU1123" s="145"/>
      <c r="BV1123" s="145"/>
      <c r="BW1123" s="145"/>
      <c r="BX1123" s="145"/>
      <c r="BY1123" s="145"/>
      <c r="BZ1123" s="145"/>
      <c r="CA1123" s="145"/>
      <c r="CB1123" s="145"/>
      <c r="CC1123" s="145"/>
      <c r="CD1123" s="145"/>
      <c r="CE1123" s="145"/>
      <c r="CF1123" s="145"/>
    </row>
    <row r="1124" spans="2:84" ht="12.95" customHeight="1">
      <c r="B1124" s="145"/>
      <c r="C1124" s="145"/>
      <c r="D1124" s="145"/>
      <c r="E1124" s="146"/>
      <c r="F1124" s="146"/>
      <c r="G1124" s="145"/>
      <c r="H1124" s="145"/>
      <c r="I1124" s="145"/>
      <c r="J1124" s="145"/>
      <c r="K1124" s="145"/>
      <c r="L1124" s="145"/>
      <c r="M1124" s="145"/>
      <c r="N1124" s="145"/>
      <c r="O1124" s="145"/>
      <c r="P1124" s="145"/>
      <c r="Q1124" s="145"/>
      <c r="R1124" s="145"/>
      <c r="S1124" s="145"/>
      <c r="T1124" s="145"/>
      <c r="U1124" s="145"/>
      <c r="V1124" s="145"/>
      <c r="W1124" s="145"/>
      <c r="X1124" s="145"/>
      <c r="Y1124" s="145"/>
      <c r="Z1124" s="145"/>
      <c r="AA1124" s="145"/>
      <c r="AB1124" s="145"/>
      <c r="AC1124" s="145"/>
      <c r="AD1124" s="145"/>
      <c r="AE1124" s="145"/>
      <c r="AF1124" s="145"/>
      <c r="AG1124" s="145"/>
      <c r="AH1124" s="145"/>
      <c r="AI1124" s="145"/>
      <c r="AJ1124" s="145"/>
      <c r="AK1124" s="145"/>
      <c r="AL1124" s="145"/>
      <c r="AM1124" s="145"/>
      <c r="AN1124" s="145"/>
      <c r="AO1124" s="145"/>
      <c r="AP1124" s="145"/>
      <c r="AQ1124" s="145"/>
      <c r="AR1124" s="145"/>
      <c r="AS1124" s="145"/>
      <c r="AT1124" s="145"/>
      <c r="AU1124" s="145"/>
      <c r="AV1124" s="145"/>
      <c r="AW1124" s="145"/>
      <c r="AX1124" s="145"/>
      <c r="AY1124" s="145"/>
      <c r="AZ1124" s="145"/>
      <c r="BA1124" s="145"/>
      <c r="BB1124" s="145"/>
      <c r="BC1124" s="145"/>
      <c r="BD1124" s="145"/>
      <c r="BE1124" s="145"/>
      <c r="BF1124" s="145"/>
      <c r="BG1124" s="145"/>
      <c r="BH1124" s="145"/>
      <c r="BI1124" s="145"/>
      <c r="BJ1124" s="145"/>
      <c r="BK1124" s="145"/>
      <c r="BL1124" s="145"/>
      <c r="BM1124" s="145"/>
      <c r="BN1124" s="145"/>
      <c r="BO1124" s="145"/>
      <c r="BP1124" s="145"/>
      <c r="BQ1124" s="145"/>
      <c r="BR1124" s="145"/>
      <c r="BS1124" s="145"/>
      <c r="BT1124" s="145"/>
      <c r="BU1124" s="145"/>
      <c r="BV1124" s="145"/>
      <c r="BW1124" s="145"/>
      <c r="BX1124" s="145"/>
      <c r="BY1124" s="145"/>
      <c r="BZ1124" s="145"/>
      <c r="CA1124" s="145"/>
      <c r="CB1124" s="145"/>
      <c r="CC1124" s="145"/>
      <c r="CD1124" s="145"/>
      <c r="CE1124" s="145"/>
      <c r="CF1124" s="145"/>
    </row>
    <row r="1125" spans="2:84" ht="12.95" customHeight="1">
      <c r="B1125" s="145"/>
      <c r="C1125" s="145"/>
      <c r="D1125" s="145"/>
      <c r="E1125" s="146"/>
      <c r="F1125" s="146"/>
      <c r="G1125" s="145"/>
      <c r="H1125" s="145"/>
      <c r="I1125" s="145"/>
      <c r="J1125" s="145"/>
      <c r="K1125" s="145"/>
      <c r="L1125" s="145"/>
      <c r="M1125" s="145"/>
      <c r="N1125" s="145"/>
      <c r="O1125" s="145"/>
      <c r="P1125" s="145"/>
      <c r="Q1125" s="145"/>
      <c r="R1125" s="145"/>
      <c r="S1125" s="145"/>
      <c r="T1125" s="145"/>
      <c r="U1125" s="145"/>
      <c r="V1125" s="145"/>
      <c r="W1125" s="145"/>
      <c r="X1125" s="145"/>
      <c r="Y1125" s="145"/>
      <c r="Z1125" s="145"/>
      <c r="AA1125" s="145"/>
      <c r="AB1125" s="145"/>
      <c r="AC1125" s="145"/>
      <c r="AD1125" s="145"/>
      <c r="AE1125" s="145"/>
      <c r="AF1125" s="145"/>
      <c r="AG1125" s="145"/>
      <c r="AH1125" s="145"/>
      <c r="AI1125" s="145"/>
      <c r="AJ1125" s="145"/>
      <c r="AK1125" s="145"/>
      <c r="AL1125" s="145"/>
      <c r="AM1125" s="145"/>
      <c r="AN1125" s="145"/>
      <c r="AO1125" s="145"/>
      <c r="AP1125" s="145"/>
      <c r="AQ1125" s="145"/>
      <c r="AR1125" s="145"/>
      <c r="AS1125" s="145"/>
      <c r="AT1125" s="145"/>
      <c r="AU1125" s="145"/>
      <c r="AV1125" s="145"/>
      <c r="AW1125" s="145"/>
      <c r="AX1125" s="145"/>
      <c r="AY1125" s="145"/>
      <c r="AZ1125" s="145"/>
      <c r="BA1125" s="145"/>
      <c r="BB1125" s="145"/>
      <c r="BC1125" s="145"/>
      <c r="BD1125" s="145"/>
      <c r="BE1125" s="145"/>
      <c r="BF1125" s="145"/>
      <c r="BG1125" s="145"/>
      <c r="BH1125" s="145"/>
      <c r="BI1125" s="145"/>
      <c r="BJ1125" s="145"/>
      <c r="BK1125" s="145"/>
      <c r="BL1125" s="145"/>
      <c r="BM1125" s="145"/>
      <c r="BN1125" s="145"/>
      <c r="BO1125" s="145"/>
      <c r="BP1125" s="145"/>
      <c r="BQ1125" s="145"/>
      <c r="BR1125" s="145"/>
      <c r="BS1125" s="145"/>
      <c r="BT1125" s="145"/>
      <c r="BU1125" s="145"/>
      <c r="BV1125" s="145"/>
      <c r="BW1125" s="145"/>
      <c r="BX1125" s="145"/>
      <c r="BY1125" s="145"/>
      <c r="BZ1125" s="145"/>
      <c r="CA1125" s="145"/>
      <c r="CB1125" s="145"/>
      <c r="CC1125" s="145"/>
      <c r="CD1125" s="145"/>
      <c r="CE1125" s="145"/>
      <c r="CF1125" s="145"/>
    </row>
    <row r="1126" spans="2:84" ht="12.95" customHeight="1">
      <c r="B1126" s="145"/>
      <c r="C1126" s="145"/>
      <c r="D1126" s="145"/>
      <c r="E1126" s="146"/>
      <c r="F1126" s="146"/>
      <c r="G1126" s="145"/>
      <c r="H1126" s="145"/>
      <c r="I1126" s="145"/>
      <c r="J1126" s="145"/>
      <c r="K1126" s="145"/>
      <c r="L1126" s="145"/>
      <c r="M1126" s="145"/>
      <c r="N1126" s="145"/>
      <c r="O1126" s="145"/>
      <c r="P1126" s="145"/>
      <c r="Q1126" s="145"/>
      <c r="R1126" s="145"/>
      <c r="S1126" s="145"/>
      <c r="T1126" s="145"/>
      <c r="U1126" s="145"/>
      <c r="V1126" s="145"/>
      <c r="W1126" s="145"/>
      <c r="X1126" s="145"/>
      <c r="Y1126" s="145"/>
      <c r="Z1126" s="145"/>
      <c r="AA1126" s="145"/>
      <c r="AB1126" s="145"/>
      <c r="AC1126" s="145"/>
      <c r="AD1126" s="145"/>
      <c r="AE1126" s="145"/>
      <c r="AF1126" s="145"/>
      <c r="AG1126" s="145"/>
      <c r="AH1126" s="145"/>
      <c r="AI1126" s="145"/>
      <c r="AJ1126" s="145"/>
      <c r="AK1126" s="145"/>
      <c r="AL1126" s="145"/>
      <c r="AM1126" s="145"/>
      <c r="AN1126" s="145"/>
      <c r="AO1126" s="145"/>
      <c r="AP1126" s="145"/>
      <c r="AQ1126" s="145"/>
      <c r="AR1126" s="145"/>
      <c r="AS1126" s="145"/>
      <c r="AT1126" s="145"/>
      <c r="AU1126" s="145"/>
      <c r="AV1126" s="145"/>
      <c r="AW1126" s="145"/>
      <c r="AX1126" s="145"/>
      <c r="AY1126" s="145"/>
      <c r="AZ1126" s="145"/>
      <c r="BA1126" s="145"/>
      <c r="BB1126" s="145"/>
      <c r="BC1126" s="145"/>
      <c r="BD1126" s="145"/>
      <c r="BE1126" s="145"/>
      <c r="BF1126" s="145"/>
      <c r="BG1126" s="145"/>
      <c r="BH1126" s="145"/>
      <c r="BI1126" s="145"/>
      <c r="BJ1126" s="145"/>
      <c r="BK1126" s="145"/>
      <c r="BL1126" s="145"/>
      <c r="BM1126" s="145"/>
      <c r="BN1126" s="145"/>
      <c r="BO1126" s="145"/>
      <c r="BP1126" s="145"/>
      <c r="BQ1126" s="145"/>
      <c r="BR1126" s="145"/>
      <c r="BS1126" s="145"/>
      <c r="BT1126" s="145"/>
      <c r="BU1126" s="145"/>
      <c r="BV1126" s="145"/>
      <c r="BW1126" s="145"/>
      <c r="BX1126" s="145"/>
      <c r="BY1126" s="145"/>
      <c r="BZ1126" s="145"/>
      <c r="CA1126" s="145"/>
      <c r="CB1126" s="145"/>
      <c r="CC1126" s="145"/>
      <c r="CD1126" s="145"/>
      <c r="CE1126" s="145"/>
      <c r="CF1126" s="145"/>
    </row>
    <row r="1127" spans="2:84" ht="12.95" customHeight="1">
      <c r="B1127" s="145"/>
      <c r="C1127" s="145"/>
      <c r="D1127" s="145"/>
      <c r="E1127" s="146"/>
      <c r="F1127" s="146"/>
      <c r="G1127" s="145"/>
      <c r="H1127" s="145"/>
      <c r="I1127" s="145"/>
      <c r="J1127" s="145"/>
      <c r="K1127" s="145"/>
      <c r="L1127" s="145"/>
      <c r="M1127" s="145"/>
      <c r="N1127" s="145"/>
      <c r="O1127" s="145"/>
      <c r="P1127" s="145"/>
      <c r="Q1127" s="145"/>
      <c r="R1127" s="145"/>
      <c r="S1127" s="145"/>
      <c r="T1127" s="145"/>
      <c r="U1127" s="145"/>
      <c r="V1127" s="145"/>
      <c r="W1127" s="145"/>
      <c r="X1127" s="145"/>
      <c r="Y1127" s="145"/>
      <c r="Z1127" s="145"/>
      <c r="AA1127" s="145"/>
      <c r="AB1127" s="145"/>
      <c r="AC1127" s="145"/>
      <c r="AD1127" s="145"/>
      <c r="AE1127" s="145"/>
      <c r="AF1127" s="145"/>
      <c r="AG1127" s="145"/>
      <c r="AH1127" s="145"/>
      <c r="AI1127" s="145"/>
      <c r="AJ1127" s="145"/>
      <c r="AK1127" s="145"/>
      <c r="AL1127" s="145"/>
      <c r="AM1127" s="145"/>
      <c r="AN1127" s="145"/>
      <c r="AO1127" s="145"/>
      <c r="AP1127" s="145"/>
      <c r="AQ1127" s="145"/>
      <c r="AR1127" s="145"/>
      <c r="AS1127" s="145"/>
      <c r="AT1127" s="145"/>
      <c r="AU1127" s="145"/>
      <c r="AV1127" s="145"/>
      <c r="AW1127" s="145"/>
      <c r="AX1127" s="145"/>
      <c r="AY1127" s="145"/>
      <c r="AZ1127" s="145"/>
      <c r="BA1127" s="145"/>
      <c r="BB1127" s="145"/>
      <c r="BC1127" s="145"/>
      <c r="BD1127" s="145"/>
      <c r="BE1127" s="145"/>
      <c r="BF1127" s="145"/>
      <c r="BG1127" s="145"/>
      <c r="BH1127" s="145"/>
      <c r="BI1127" s="145"/>
      <c r="BJ1127" s="145"/>
      <c r="BK1127" s="145"/>
      <c r="BL1127" s="145"/>
      <c r="BM1127" s="145"/>
      <c r="BN1127" s="145"/>
      <c r="BO1127" s="145"/>
      <c r="BP1127" s="145"/>
      <c r="BQ1127" s="145"/>
      <c r="BR1127" s="145"/>
      <c r="BS1127" s="145"/>
      <c r="BT1127" s="145"/>
      <c r="BU1127" s="145"/>
      <c r="BV1127" s="145"/>
      <c r="BW1127" s="145"/>
      <c r="BX1127" s="145"/>
      <c r="BY1127" s="145"/>
      <c r="BZ1127" s="145"/>
      <c r="CA1127" s="145"/>
      <c r="CB1127" s="145"/>
      <c r="CC1127" s="145"/>
      <c r="CD1127" s="145"/>
      <c r="CE1127" s="145"/>
      <c r="CF1127" s="145"/>
    </row>
    <row r="1128" spans="2:84" ht="12.95" customHeight="1">
      <c r="B1128" s="145"/>
      <c r="C1128" s="145"/>
      <c r="D1128" s="145"/>
      <c r="E1128" s="146"/>
      <c r="F1128" s="146"/>
      <c r="G1128" s="145"/>
      <c r="H1128" s="145"/>
      <c r="I1128" s="145"/>
      <c r="J1128" s="145"/>
      <c r="K1128" s="145"/>
      <c r="L1128" s="145"/>
      <c r="M1128" s="145"/>
      <c r="N1128" s="145"/>
      <c r="O1128" s="145"/>
      <c r="P1128" s="145"/>
      <c r="Q1128" s="145"/>
      <c r="R1128" s="145"/>
      <c r="S1128" s="145"/>
      <c r="T1128" s="145"/>
      <c r="U1128" s="145"/>
      <c r="V1128" s="145"/>
      <c r="W1128" s="145"/>
      <c r="X1128" s="145"/>
      <c r="Y1128" s="145"/>
      <c r="Z1128" s="145"/>
      <c r="AA1128" s="145"/>
      <c r="AB1128" s="145"/>
      <c r="AC1128" s="145"/>
      <c r="AD1128" s="145"/>
      <c r="AE1128" s="145"/>
      <c r="AF1128" s="145"/>
      <c r="AG1128" s="145"/>
      <c r="AH1128" s="145"/>
      <c r="AI1128" s="145"/>
      <c r="AJ1128" s="145"/>
      <c r="AK1128" s="145"/>
      <c r="AL1128" s="145"/>
      <c r="AM1128" s="145"/>
      <c r="AN1128" s="145"/>
      <c r="AO1128" s="145"/>
      <c r="AP1128" s="145"/>
      <c r="AQ1128" s="145"/>
      <c r="AR1128" s="145"/>
      <c r="AS1128" s="145"/>
      <c r="AT1128" s="145"/>
      <c r="AU1128" s="145"/>
      <c r="AV1128" s="145"/>
      <c r="AW1128" s="145"/>
      <c r="AX1128" s="145"/>
      <c r="AY1128" s="145"/>
      <c r="AZ1128" s="145"/>
      <c r="BA1128" s="145"/>
      <c r="BB1128" s="145"/>
      <c r="BC1128" s="145"/>
      <c r="BD1128" s="145"/>
      <c r="BE1128" s="145"/>
      <c r="BF1128" s="145"/>
      <c r="BG1128" s="145"/>
      <c r="BH1128" s="145"/>
      <c r="BI1128" s="145"/>
      <c r="BJ1128" s="145"/>
      <c r="BK1128" s="145"/>
      <c r="BL1128" s="145"/>
      <c r="BM1128" s="145"/>
      <c r="BN1128" s="145"/>
      <c r="BO1128" s="145"/>
      <c r="BP1128" s="145"/>
      <c r="BQ1128" s="145"/>
      <c r="BR1128" s="145"/>
      <c r="BS1128" s="145"/>
      <c r="BT1128" s="145"/>
      <c r="BU1128" s="145"/>
      <c r="BV1128" s="145"/>
      <c r="BW1128" s="145"/>
      <c r="BX1128" s="145"/>
      <c r="BY1128" s="145"/>
      <c r="BZ1128" s="145"/>
      <c r="CA1128" s="145"/>
      <c r="CB1128" s="145"/>
      <c r="CC1128" s="145"/>
      <c r="CD1128" s="145"/>
      <c r="CE1128" s="145"/>
      <c r="CF1128" s="145"/>
    </row>
    <row r="1129" spans="2:84" ht="12.95" customHeight="1">
      <c r="B1129" s="145"/>
      <c r="C1129" s="145"/>
      <c r="D1129" s="145"/>
      <c r="E1129" s="146"/>
      <c r="F1129" s="146"/>
      <c r="G1129" s="145"/>
      <c r="H1129" s="145"/>
      <c r="I1129" s="145"/>
      <c r="J1129" s="145"/>
      <c r="K1129" s="145"/>
      <c r="L1129" s="145"/>
      <c r="M1129" s="145"/>
      <c r="N1129" s="145"/>
      <c r="O1129" s="145"/>
      <c r="P1129" s="145"/>
      <c r="Q1129" s="145"/>
      <c r="R1129" s="145"/>
      <c r="S1129" s="145"/>
      <c r="T1129" s="145"/>
      <c r="U1129" s="145"/>
      <c r="V1129" s="145"/>
      <c r="W1129" s="145"/>
      <c r="X1129" s="145"/>
      <c r="Y1129" s="145"/>
      <c r="Z1129" s="145"/>
      <c r="AA1129" s="145"/>
      <c r="AB1129" s="145"/>
      <c r="AC1129" s="145"/>
      <c r="AD1129" s="145"/>
      <c r="AE1129" s="145"/>
      <c r="AF1129" s="145"/>
      <c r="AG1129" s="145"/>
      <c r="AH1129" s="145"/>
      <c r="AI1129" s="145"/>
      <c r="AJ1129" s="145"/>
      <c r="AK1129" s="145"/>
      <c r="AL1129" s="145"/>
      <c r="AM1129" s="145"/>
      <c r="AN1129" s="145"/>
      <c r="AO1129" s="145"/>
      <c r="AP1129" s="145"/>
      <c r="AQ1129" s="145"/>
      <c r="AR1129" s="145"/>
      <c r="AS1129" s="145"/>
      <c r="AT1129" s="145"/>
      <c r="AU1129" s="145"/>
      <c r="AV1129" s="145"/>
      <c r="AW1129" s="145"/>
      <c r="AX1129" s="145"/>
      <c r="AY1129" s="145"/>
      <c r="AZ1129" s="145"/>
      <c r="BA1129" s="145"/>
      <c r="BB1129" s="145"/>
      <c r="BC1129" s="145"/>
      <c r="BD1129" s="145"/>
      <c r="BE1129" s="145"/>
      <c r="BF1129" s="145"/>
      <c r="BG1129" s="145"/>
      <c r="BH1129" s="145"/>
      <c r="BI1129" s="145"/>
      <c r="BJ1129" s="145"/>
      <c r="BK1129" s="145"/>
      <c r="BL1129" s="145"/>
      <c r="BM1129" s="145"/>
      <c r="BN1129" s="145"/>
      <c r="BO1129" s="145"/>
      <c r="BP1129" s="145"/>
      <c r="BQ1129" s="145"/>
      <c r="BR1129" s="145"/>
      <c r="BS1129" s="145"/>
      <c r="BT1129" s="145"/>
      <c r="BU1129" s="145"/>
      <c r="BV1129" s="145"/>
      <c r="BW1129" s="145"/>
      <c r="BX1129" s="145"/>
      <c r="BY1129" s="145"/>
      <c r="BZ1129" s="145"/>
      <c r="CA1129" s="145"/>
      <c r="CB1129" s="145"/>
      <c r="CC1129" s="145"/>
      <c r="CD1129" s="145"/>
      <c r="CE1129" s="145"/>
      <c r="CF1129" s="145"/>
    </row>
    <row r="1130" spans="2:84" ht="12.95" customHeight="1">
      <c r="B1130" s="145"/>
      <c r="C1130" s="145"/>
      <c r="D1130" s="145"/>
      <c r="E1130" s="146"/>
      <c r="F1130" s="146"/>
      <c r="G1130" s="145"/>
      <c r="H1130" s="145"/>
      <c r="I1130" s="145"/>
      <c r="J1130" s="145"/>
      <c r="K1130" s="145"/>
      <c r="L1130" s="145"/>
      <c r="M1130" s="145"/>
      <c r="N1130" s="145"/>
      <c r="O1130" s="145"/>
      <c r="P1130" s="145"/>
      <c r="Q1130" s="145"/>
      <c r="R1130" s="145"/>
      <c r="S1130" s="145"/>
      <c r="T1130" s="145"/>
      <c r="U1130" s="145"/>
      <c r="V1130" s="145"/>
      <c r="W1130" s="145"/>
      <c r="X1130" s="145"/>
      <c r="Y1130" s="145"/>
      <c r="Z1130" s="145"/>
      <c r="AA1130" s="145"/>
      <c r="AB1130" s="145"/>
      <c r="AC1130" s="145"/>
      <c r="AD1130" s="145"/>
      <c r="AE1130" s="145"/>
      <c r="AF1130" s="145"/>
      <c r="AG1130" s="145"/>
      <c r="AH1130" s="145"/>
      <c r="AI1130" s="145"/>
      <c r="AJ1130" s="145"/>
      <c r="AK1130" s="145"/>
      <c r="AL1130" s="145"/>
      <c r="AM1130" s="145"/>
      <c r="AN1130" s="145"/>
      <c r="AO1130" s="145"/>
      <c r="AP1130" s="145"/>
      <c r="AQ1130" s="145"/>
      <c r="AR1130" s="145"/>
      <c r="AS1130" s="145"/>
      <c r="AT1130" s="145"/>
      <c r="AU1130" s="145"/>
      <c r="AV1130" s="145"/>
      <c r="AW1130" s="145"/>
      <c r="AX1130" s="145"/>
      <c r="AY1130" s="145"/>
      <c r="AZ1130" s="145"/>
      <c r="BA1130" s="145"/>
      <c r="BB1130" s="145"/>
      <c r="BC1130" s="145"/>
      <c r="BD1130" s="145"/>
      <c r="BE1130" s="145"/>
      <c r="BF1130" s="145"/>
      <c r="BG1130" s="145"/>
      <c r="BH1130" s="145"/>
      <c r="BI1130" s="145"/>
      <c r="BJ1130" s="145"/>
      <c r="BK1130" s="145"/>
      <c r="BL1130" s="145"/>
      <c r="BM1130" s="145"/>
      <c r="BN1130" s="145"/>
      <c r="BO1130" s="145"/>
      <c r="BP1130" s="145"/>
      <c r="BQ1130" s="145"/>
      <c r="BR1130" s="145"/>
      <c r="BS1130" s="145"/>
      <c r="BT1130" s="145"/>
      <c r="BU1130" s="145"/>
      <c r="BV1130" s="145"/>
      <c r="BW1130" s="145"/>
      <c r="BX1130" s="145"/>
      <c r="BY1130" s="145"/>
      <c r="BZ1130" s="145"/>
      <c r="CA1130" s="145"/>
      <c r="CB1130" s="145"/>
      <c r="CC1130" s="145"/>
      <c r="CD1130" s="145"/>
      <c r="CE1130" s="145"/>
      <c r="CF1130" s="145"/>
    </row>
    <row r="1131" spans="2:84" ht="12.95" customHeight="1">
      <c r="B1131" s="145"/>
      <c r="C1131" s="145"/>
      <c r="D1131" s="145"/>
      <c r="E1131" s="146"/>
      <c r="F1131" s="146"/>
      <c r="G1131" s="145"/>
      <c r="H1131" s="145"/>
      <c r="I1131" s="145"/>
      <c r="J1131" s="145"/>
      <c r="K1131" s="145"/>
      <c r="L1131" s="145"/>
      <c r="M1131" s="145"/>
      <c r="N1131" s="145"/>
      <c r="O1131" s="145"/>
      <c r="P1131" s="145"/>
      <c r="Q1131" s="145"/>
      <c r="R1131" s="145"/>
      <c r="S1131" s="145"/>
      <c r="T1131" s="145"/>
      <c r="U1131" s="145"/>
      <c r="V1131" s="145"/>
      <c r="W1131" s="145"/>
      <c r="X1131" s="145"/>
      <c r="Y1131" s="145"/>
      <c r="Z1131" s="145"/>
      <c r="AA1131" s="145"/>
      <c r="AB1131" s="145"/>
      <c r="AC1131" s="145"/>
      <c r="AD1131" s="145"/>
      <c r="AE1131" s="145"/>
      <c r="AF1131" s="145"/>
      <c r="AG1131" s="145"/>
      <c r="AH1131" s="145"/>
      <c r="AI1131" s="145"/>
      <c r="AJ1131" s="145"/>
      <c r="AK1131" s="145"/>
      <c r="AL1131" s="145"/>
      <c r="AM1131" s="145"/>
      <c r="AN1131" s="145"/>
      <c r="AO1131" s="145"/>
      <c r="AP1131" s="145"/>
      <c r="AQ1131" s="145"/>
      <c r="AR1131" s="145"/>
      <c r="AS1131" s="145"/>
      <c r="AT1131" s="145"/>
      <c r="AU1131" s="145"/>
      <c r="AV1131" s="145"/>
      <c r="AW1131" s="145"/>
      <c r="AX1131" s="145"/>
      <c r="AY1131" s="145"/>
      <c r="AZ1131" s="145"/>
      <c r="BA1131" s="145"/>
      <c r="BB1131" s="145"/>
      <c r="BC1131" s="145"/>
      <c r="BD1131" s="145"/>
      <c r="BE1131" s="145"/>
      <c r="BF1131" s="145"/>
      <c r="BG1131" s="145"/>
      <c r="BH1131" s="145"/>
      <c r="BI1131" s="145"/>
      <c r="BJ1131" s="145"/>
      <c r="BK1131" s="145"/>
      <c r="BL1131" s="145"/>
      <c r="BM1131" s="145"/>
      <c r="BN1131" s="145"/>
      <c r="BO1131" s="145"/>
      <c r="BP1131" s="145"/>
      <c r="BQ1131" s="145"/>
      <c r="BR1131" s="145"/>
      <c r="BS1131" s="145"/>
      <c r="BT1131" s="145"/>
      <c r="BU1131" s="145"/>
      <c r="BV1131" s="145"/>
      <c r="BW1131" s="145"/>
      <c r="BX1131" s="145"/>
      <c r="BY1131" s="145"/>
      <c r="BZ1131" s="145"/>
      <c r="CA1131" s="145"/>
      <c r="CB1131" s="145"/>
      <c r="CC1131" s="145"/>
      <c r="CD1131" s="145"/>
      <c r="CE1131" s="145"/>
      <c r="CF1131" s="145"/>
    </row>
    <row r="1132" spans="2:84" ht="12.95" customHeight="1">
      <c r="B1132" s="145"/>
      <c r="C1132" s="145"/>
      <c r="D1132" s="145"/>
      <c r="E1132" s="146"/>
      <c r="F1132" s="146"/>
      <c r="G1132" s="145"/>
      <c r="H1132" s="145"/>
      <c r="I1132" s="145"/>
      <c r="J1132" s="145"/>
      <c r="K1132" s="145"/>
      <c r="L1132" s="145"/>
      <c r="M1132" s="145"/>
      <c r="N1132" s="145"/>
      <c r="O1132" s="145"/>
      <c r="P1132" s="145"/>
      <c r="Q1132" s="145"/>
      <c r="R1132" s="145"/>
      <c r="S1132" s="145"/>
      <c r="T1132" s="145"/>
      <c r="U1132" s="145"/>
      <c r="V1132" s="145"/>
      <c r="W1132" s="145"/>
      <c r="X1132" s="145"/>
      <c r="Y1132" s="145"/>
      <c r="Z1132" s="145"/>
      <c r="AA1132" s="145"/>
      <c r="AB1132" s="145"/>
      <c r="AC1132" s="145"/>
      <c r="AD1132" s="145"/>
      <c r="AE1132" s="145"/>
      <c r="AF1132" s="145"/>
      <c r="AG1132" s="145"/>
      <c r="AH1132" s="145"/>
      <c r="AI1132" s="145"/>
      <c r="AJ1132" s="145"/>
      <c r="AK1132" s="145"/>
      <c r="AL1132" s="145"/>
      <c r="AM1132" s="145"/>
      <c r="AN1132" s="145"/>
      <c r="AO1132" s="145"/>
      <c r="AP1132" s="145"/>
      <c r="AQ1132" s="145"/>
      <c r="AR1132" s="145"/>
      <c r="AS1132" s="145"/>
      <c r="AT1132" s="145"/>
      <c r="AU1132" s="145"/>
      <c r="AV1132" s="145"/>
      <c r="AW1132" s="145"/>
      <c r="AX1132" s="145"/>
      <c r="AY1132" s="145"/>
      <c r="AZ1132" s="145"/>
      <c r="BA1132" s="145"/>
      <c r="BB1132" s="145"/>
      <c r="BC1132" s="145"/>
      <c r="BD1132" s="145"/>
      <c r="BE1132" s="145"/>
      <c r="BF1132" s="145"/>
      <c r="BG1132" s="145"/>
      <c r="BH1132" s="145"/>
      <c r="BI1132" s="145"/>
      <c r="BJ1132" s="145"/>
      <c r="BK1132" s="145"/>
      <c r="BL1132" s="145"/>
      <c r="BM1132" s="145"/>
      <c r="BN1132" s="145"/>
      <c r="BO1132" s="145"/>
      <c r="BP1132" s="145"/>
      <c r="BQ1132" s="145"/>
      <c r="BR1132" s="145"/>
      <c r="BS1132" s="145"/>
      <c r="BT1132" s="145"/>
      <c r="BU1132" s="145"/>
      <c r="BV1132" s="145"/>
      <c r="BW1132" s="145"/>
      <c r="BX1132" s="145"/>
      <c r="BY1132" s="145"/>
      <c r="BZ1132" s="145"/>
      <c r="CA1132" s="145"/>
      <c r="CB1132" s="145"/>
      <c r="CC1132" s="145"/>
      <c r="CD1132" s="145"/>
      <c r="CE1132" s="145"/>
      <c r="CF1132" s="145"/>
    </row>
    <row r="1133" spans="2:84" ht="12.95" customHeight="1">
      <c r="B1133" s="145"/>
      <c r="C1133" s="145"/>
      <c r="D1133" s="145"/>
      <c r="E1133" s="146"/>
      <c r="F1133" s="146"/>
      <c r="G1133" s="145"/>
      <c r="H1133" s="145"/>
      <c r="I1133" s="145"/>
      <c r="J1133" s="145"/>
      <c r="K1133" s="145"/>
      <c r="L1133" s="145"/>
      <c r="M1133" s="145"/>
      <c r="N1133" s="145"/>
      <c r="O1133" s="145"/>
      <c r="P1133" s="145"/>
      <c r="Q1133" s="145"/>
      <c r="R1133" s="145"/>
      <c r="S1133" s="145"/>
      <c r="T1133" s="145"/>
      <c r="U1133" s="145"/>
      <c r="V1133" s="145"/>
      <c r="W1133" s="145"/>
      <c r="X1133" s="145"/>
      <c r="Y1133" s="145"/>
      <c r="Z1133" s="145"/>
      <c r="AA1133" s="145"/>
      <c r="AB1133" s="145"/>
      <c r="AC1133" s="145"/>
      <c r="AD1133" s="145"/>
      <c r="AE1133" s="145"/>
      <c r="AF1133" s="145"/>
      <c r="AG1133" s="145"/>
      <c r="AH1133" s="145"/>
      <c r="AI1133" s="145"/>
      <c r="AJ1133" s="145"/>
      <c r="AK1133" s="145"/>
      <c r="AL1133" s="145"/>
      <c r="AM1133" s="145"/>
      <c r="AN1133" s="145"/>
      <c r="AO1133" s="145"/>
      <c r="AP1133" s="145"/>
      <c r="AQ1133" s="145"/>
      <c r="AR1133" s="145"/>
      <c r="AS1133" s="145"/>
      <c r="AT1133" s="145"/>
      <c r="AU1133" s="145"/>
      <c r="AV1133" s="145"/>
      <c r="AW1133" s="145"/>
      <c r="AX1133" s="145"/>
      <c r="AY1133" s="145"/>
      <c r="AZ1133" s="145"/>
      <c r="BA1133" s="145"/>
      <c r="BB1133" s="145"/>
      <c r="BC1133" s="145"/>
      <c r="BD1133" s="145"/>
      <c r="BE1133" s="145"/>
      <c r="BF1133" s="145"/>
      <c r="BG1133" s="145"/>
      <c r="BH1133" s="145"/>
      <c r="BI1133" s="145"/>
      <c r="BJ1133" s="145"/>
      <c r="BK1133" s="145"/>
      <c r="BL1133" s="145"/>
      <c r="BM1133" s="145"/>
      <c r="BN1133" s="145"/>
      <c r="BO1133" s="145"/>
      <c r="BP1133" s="145"/>
      <c r="BQ1133" s="145"/>
      <c r="BR1133" s="145"/>
      <c r="BS1133" s="145"/>
      <c r="BT1133" s="145"/>
      <c r="BU1133" s="145"/>
      <c r="BV1133" s="145"/>
      <c r="BW1133" s="145"/>
      <c r="BX1133" s="145"/>
      <c r="BY1133" s="145"/>
      <c r="BZ1133" s="145"/>
      <c r="CA1133" s="145"/>
      <c r="CB1133" s="145"/>
      <c r="CC1133" s="145"/>
      <c r="CD1133" s="145"/>
      <c r="CE1133" s="145"/>
      <c r="CF1133" s="145"/>
    </row>
    <row r="1134" spans="2:84" ht="12.95" customHeight="1">
      <c r="B1134" s="145"/>
      <c r="C1134" s="145"/>
      <c r="D1134" s="145"/>
      <c r="E1134" s="146"/>
      <c r="F1134" s="146"/>
      <c r="G1134" s="145"/>
      <c r="H1134" s="145"/>
      <c r="I1134" s="145"/>
      <c r="J1134" s="145"/>
      <c r="K1134" s="145"/>
      <c r="L1134" s="145"/>
      <c r="M1134" s="145"/>
      <c r="N1134" s="145"/>
      <c r="O1134" s="145"/>
      <c r="P1134" s="145"/>
      <c r="Q1134" s="145"/>
      <c r="R1134" s="145"/>
      <c r="S1134" s="145"/>
      <c r="T1134" s="145"/>
      <c r="U1134" s="145"/>
      <c r="V1134" s="145"/>
      <c r="W1134" s="145"/>
      <c r="X1134" s="145"/>
      <c r="Y1134" s="145"/>
      <c r="Z1134" s="145"/>
      <c r="AA1134" s="145"/>
      <c r="AB1134" s="145"/>
      <c r="AC1134" s="145"/>
      <c r="AD1134" s="145"/>
      <c r="AE1134" s="145"/>
      <c r="AF1134" s="145"/>
      <c r="AG1134" s="145"/>
      <c r="AH1134" s="145"/>
      <c r="AI1134" s="145"/>
      <c r="AJ1134" s="145"/>
      <c r="AK1134" s="145"/>
      <c r="AL1134" s="145"/>
      <c r="AM1134" s="145"/>
      <c r="AN1134" s="145"/>
      <c r="AO1134" s="145"/>
      <c r="AP1134" s="145"/>
      <c r="AQ1134" s="145"/>
      <c r="AR1134" s="145"/>
      <c r="AS1134" s="145"/>
      <c r="AT1134" s="145"/>
      <c r="AU1134" s="145"/>
      <c r="AV1134" s="145"/>
      <c r="AW1134" s="145"/>
      <c r="AX1134" s="145"/>
      <c r="AY1134" s="145"/>
      <c r="AZ1134" s="145"/>
      <c r="BA1134" s="145"/>
      <c r="BB1134" s="145"/>
      <c r="BC1134" s="145"/>
      <c r="BD1134" s="145"/>
      <c r="BE1134" s="145"/>
      <c r="BF1134" s="145"/>
      <c r="BG1134" s="145"/>
      <c r="BH1134" s="145"/>
      <c r="BI1134" s="145"/>
      <c r="BJ1134" s="145"/>
      <c r="BK1134" s="145"/>
      <c r="BL1134" s="145"/>
      <c r="BM1134" s="145"/>
      <c r="BN1134" s="145"/>
      <c r="BO1134" s="145"/>
      <c r="BP1134" s="145"/>
      <c r="BQ1134" s="145"/>
      <c r="BR1134" s="145"/>
      <c r="BS1134" s="145"/>
      <c r="BT1134" s="145"/>
      <c r="BU1134" s="145"/>
      <c r="BV1134" s="145"/>
      <c r="BW1134" s="145"/>
      <c r="BX1134" s="145"/>
      <c r="BY1134" s="145"/>
      <c r="BZ1134" s="145"/>
      <c r="CA1134" s="145"/>
      <c r="CB1134" s="145"/>
      <c r="CC1134" s="145"/>
      <c r="CD1134" s="145"/>
      <c r="CE1134" s="145"/>
      <c r="CF1134" s="145"/>
    </row>
    <row r="1135" spans="2:84" ht="12.95" customHeight="1">
      <c r="B1135" s="145"/>
      <c r="C1135" s="145"/>
      <c r="D1135" s="145"/>
      <c r="E1135" s="146"/>
      <c r="F1135" s="146"/>
      <c r="G1135" s="145"/>
      <c r="H1135" s="145"/>
      <c r="I1135" s="145"/>
      <c r="J1135" s="145"/>
      <c r="K1135" s="145"/>
      <c r="L1135" s="145"/>
      <c r="M1135" s="145"/>
      <c r="N1135" s="145"/>
      <c r="O1135" s="145"/>
      <c r="P1135" s="145"/>
      <c r="Q1135" s="145"/>
      <c r="R1135" s="145"/>
      <c r="S1135" s="145"/>
      <c r="T1135" s="145"/>
      <c r="U1135" s="145"/>
      <c r="V1135" s="145"/>
      <c r="W1135" s="145"/>
      <c r="X1135" s="145"/>
      <c r="Y1135" s="145"/>
      <c r="Z1135" s="145"/>
      <c r="AA1135" s="145"/>
      <c r="AB1135" s="145"/>
      <c r="AC1135" s="145"/>
      <c r="AD1135" s="145"/>
      <c r="AE1135" s="145"/>
      <c r="AF1135" s="145"/>
      <c r="AG1135" s="145"/>
      <c r="AH1135" s="145"/>
      <c r="AI1135" s="145"/>
      <c r="AJ1135" s="145"/>
      <c r="AK1135" s="145"/>
      <c r="AL1135" s="145"/>
      <c r="AM1135" s="145"/>
      <c r="AN1135" s="145"/>
      <c r="AO1135" s="145"/>
      <c r="AP1135" s="145"/>
      <c r="AQ1135" s="145"/>
      <c r="AR1135" s="145"/>
      <c r="AS1135" s="145"/>
      <c r="AT1135" s="145"/>
      <c r="AU1135" s="145"/>
      <c r="AV1135" s="145"/>
      <c r="AW1135" s="145"/>
      <c r="AX1135" s="145"/>
      <c r="AY1135" s="145"/>
      <c r="AZ1135" s="145"/>
      <c r="BA1135" s="145"/>
      <c r="BB1135" s="145"/>
      <c r="BC1135" s="145"/>
      <c r="BD1135" s="145"/>
      <c r="BE1135" s="145"/>
      <c r="BF1135" s="145"/>
      <c r="BG1135" s="145"/>
      <c r="BH1135" s="145"/>
      <c r="BI1135" s="145"/>
      <c r="BJ1135" s="145"/>
      <c r="BK1135" s="145"/>
      <c r="BL1135" s="145"/>
      <c r="BM1135" s="145"/>
      <c r="BN1135" s="145"/>
      <c r="BO1135" s="145"/>
      <c r="BP1135" s="145"/>
      <c r="BQ1135" s="145"/>
      <c r="BR1135" s="145"/>
      <c r="BS1135" s="145"/>
      <c r="BT1135" s="145"/>
      <c r="BU1135" s="145"/>
      <c r="BV1135" s="145"/>
      <c r="BW1135" s="145"/>
      <c r="BX1135" s="145"/>
      <c r="BY1135" s="145"/>
      <c r="BZ1135" s="145"/>
      <c r="CA1135" s="145"/>
      <c r="CB1135" s="145"/>
      <c r="CC1135" s="145"/>
      <c r="CD1135" s="145"/>
      <c r="CE1135" s="145"/>
      <c r="CF1135" s="145"/>
    </row>
    <row r="1136" spans="2:84" ht="12.95" customHeight="1">
      <c r="B1136" s="145"/>
      <c r="C1136" s="145"/>
      <c r="D1136" s="145"/>
      <c r="E1136" s="146"/>
      <c r="F1136" s="146"/>
      <c r="G1136" s="145"/>
      <c r="H1136" s="145"/>
      <c r="I1136" s="145"/>
      <c r="J1136" s="145"/>
      <c r="K1136" s="145"/>
      <c r="L1136" s="145"/>
      <c r="M1136" s="145"/>
      <c r="N1136" s="145"/>
      <c r="O1136" s="145"/>
      <c r="P1136" s="145"/>
      <c r="Q1136" s="145"/>
      <c r="R1136" s="145"/>
      <c r="S1136" s="145"/>
      <c r="T1136" s="145"/>
      <c r="U1136" s="145"/>
      <c r="V1136" s="145"/>
      <c r="W1136" s="145"/>
      <c r="X1136" s="145"/>
      <c r="Y1136" s="145"/>
      <c r="Z1136" s="145"/>
      <c r="AA1136" s="145"/>
      <c r="AB1136" s="145"/>
      <c r="AC1136" s="145"/>
      <c r="AD1136" s="145"/>
      <c r="AE1136" s="145"/>
      <c r="AF1136" s="145"/>
      <c r="AG1136" s="145"/>
      <c r="AH1136" s="145"/>
      <c r="AI1136" s="145"/>
      <c r="AJ1136" s="145"/>
      <c r="AK1136" s="145"/>
      <c r="AL1136" s="145"/>
      <c r="AM1136" s="145"/>
      <c r="AN1136" s="145"/>
      <c r="AO1136" s="145"/>
      <c r="AP1136" s="145"/>
      <c r="AQ1136" s="145"/>
      <c r="AR1136" s="145"/>
      <c r="AS1136" s="145"/>
      <c r="AT1136" s="145"/>
      <c r="AU1136" s="145"/>
      <c r="AV1136" s="145"/>
      <c r="AW1136" s="145"/>
      <c r="AX1136" s="145"/>
      <c r="AY1136" s="145"/>
      <c r="AZ1136" s="145"/>
      <c r="BA1136" s="145"/>
      <c r="BB1136" s="145"/>
      <c r="BC1136" s="145"/>
      <c r="BD1136" s="145"/>
      <c r="BE1136" s="145"/>
      <c r="BF1136" s="145"/>
      <c r="BG1136" s="145"/>
      <c r="BH1136" s="145"/>
      <c r="BI1136" s="145"/>
      <c r="BJ1136" s="145"/>
      <c r="BK1136" s="145"/>
      <c r="BL1136" s="145"/>
      <c r="BM1136" s="145"/>
      <c r="BN1136" s="145"/>
      <c r="BO1136" s="145"/>
      <c r="BP1136" s="145"/>
      <c r="BQ1136" s="145"/>
      <c r="BR1136" s="145"/>
      <c r="BS1136" s="145"/>
      <c r="BT1136" s="145"/>
      <c r="BU1136" s="145"/>
      <c r="BV1136" s="145"/>
      <c r="BW1136" s="145"/>
      <c r="BX1136" s="145"/>
      <c r="BY1136" s="145"/>
      <c r="BZ1136" s="145"/>
      <c r="CA1136" s="145"/>
      <c r="CB1136" s="145"/>
      <c r="CC1136" s="145"/>
      <c r="CD1136" s="145"/>
      <c r="CE1136" s="145"/>
      <c r="CF1136" s="145"/>
    </row>
    <row r="1137" spans="2:84" ht="12.95" customHeight="1">
      <c r="B1137" s="145"/>
      <c r="C1137" s="145"/>
      <c r="D1137" s="145"/>
      <c r="E1137" s="146"/>
      <c r="F1137" s="146"/>
      <c r="G1137" s="145"/>
      <c r="H1137" s="145"/>
      <c r="I1137" s="145"/>
      <c r="J1137" s="145"/>
      <c r="K1137" s="145"/>
      <c r="L1137" s="145"/>
      <c r="M1137" s="145"/>
      <c r="N1137" s="145"/>
      <c r="O1137" s="145"/>
      <c r="P1137" s="145"/>
      <c r="Q1137" s="145"/>
      <c r="R1137" s="145"/>
      <c r="S1137" s="145"/>
      <c r="T1137" s="145"/>
      <c r="U1137" s="145"/>
      <c r="V1137" s="145"/>
      <c r="W1137" s="145"/>
      <c r="X1137" s="145"/>
      <c r="Y1137" s="145"/>
      <c r="Z1137" s="145"/>
      <c r="AA1137" s="145"/>
      <c r="AB1137" s="145"/>
      <c r="AC1137" s="145"/>
      <c r="AD1137" s="145"/>
      <c r="AE1137" s="145"/>
      <c r="AF1137" s="145"/>
      <c r="AG1137" s="145"/>
      <c r="AH1137" s="145"/>
      <c r="AI1137" s="145"/>
      <c r="AJ1137" s="145"/>
      <c r="AK1137" s="145"/>
      <c r="AL1137" s="145"/>
      <c r="AM1137" s="145"/>
      <c r="AN1137" s="145"/>
      <c r="AO1137" s="145"/>
      <c r="AP1137" s="145"/>
      <c r="AQ1137" s="145"/>
      <c r="AR1137" s="145"/>
      <c r="AS1137" s="145"/>
      <c r="AT1137" s="145"/>
      <c r="AU1137" s="145"/>
      <c r="AV1137" s="145"/>
      <c r="AW1137" s="145"/>
      <c r="AX1137" s="145"/>
      <c r="AY1137" s="145"/>
      <c r="AZ1137" s="145"/>
      <c r="BA1137" s="145"/>
      <c r="BB1137" s="145"/>
      <c r="BC1137" s="145"/>
      <c r="BD1137" s="145"/>
      <c r="BE1137" s="145"/>
      <c r="BF1137" s="145"/>
      <c r="BG1137" s="145"/>
      <c r="BH1137" s="145"/>
      <c r="BI1137" s="145"/>
      <c r="BJ1137" s="145"/>
      <c r="BK1137" s="145"/>
      <c r="BL1137" s="145"/>
      <c r="BM1137" s="145"/>
      <c r="BN1137" s="145"/>
      <c r="BO1137" s="145"/>
      <c r="BP1137" s="145"/>
      <c r="BQ1137" s="145"/>
      <c r="BR1137" s="145"/>
      <c r="BS1137" s="145"/>
      <c r="BT1137" s="145"/>
      <c r="BU1137" s="145"/>
      <c r="BV1137" s="145"/>
      <c r="BW1137" s="145"/>
      <c r="BX1137" s="145"/>
      <c r="BY1137" s="145"/>
      <c r="BZ1137" s="145"/>
      <c r="CA1137" s="145"/>
      <c r="CB1137" s="145"/>
      <c r="CC1137" s="145"/>
      <c r="CD1137" s="145"/>
      <c r="CE1137" s="145"/>
      <c r="CF1137" s="145"/>
    </row>
    <row r="1138" spans="2:84" ht="12.95" customHeight="1">
      <c r="B1138" s="145"/>
      <c r="C1138" s="145"/>
      <c r="D1138" s="145"/>
      <c r="E1138" s="146"/>
      <c r="F1138" s="146"/>
      <c r="G1138" s="145"/>
      <c r="H1138" s="145"/>
      <c r="I1138" s="145"/>
      <c r="J1138" s="145"/>
      <c r="K1138" s="145"/>
      <c r="L1138" s="145"/>
      <c r="M1138" s="145"/>
      <c r="N1138" s="145"/>
      <c r="O1138" s="145"/>
      <c r="P1138" s="145"/>
      <c r="Q1138" s="145"/>
      <c r="R1138" s="145"/>
      <c r="S1138" s="145"/>
      <c r="T1138" s="145"/>
      <c r="U1138" s="145"/>
      <c r="V1138" s="145"/>
      <c r="W1138" s="145"/>
      <c r="X1138" s="145"/>
      <c r="Y1138" s="145"/>
      <c r="Z1138" s="145"/>
      <c r="AA1138" s="145"/>
      <c r="AB1138" s="145"/>
      <c r="AC1138" s="145"/>
      <c r="AD1138" s="145"/>
      <c r="AE1138" s="145"/>
      <c r="AF1138" s="145"/>
      <c r="AG1138" s="145"/>
      <c r="AH1138" s="145"/>
      <c r="AI1138" s="145"/>
      <c r="AJ1138" s="145"/>
      <c r="AK1138" s="145"/>
      <c r="AL1138" s="145"/>
      <c r="AM1138" s="145"/>
      <c r="AN1138" s="145"/>
      <c r="AO1138" s="145"/>
      <c r="AP1138" s="145"/>
      <c r="AQ1138" s="145"/>
      <c r="AR1138" s="145"/>
      <c r="AS1138" s="145"/>
      <c r="AT1138" s="145"/>
      <c r="AU1138" s="145"/>
      <c r="AV1138" s="145"/>
      <c r="AW1138" s="145"/>
      <c r="AX1138" s="145"/>
      <c r="AY1138" s="145"/>
      <c r="AZ1138" s="145"/>
      <c r="BA1138" s="145"/>
      <c r="BB1138" s="145"/>
      <c r="BC1138" s="145"/>
      <c r="BD1138" s="145"/>
      <c r="BE1138" s="145"/>
      <c r="BF1138" s="145"/>
      <c r="BG1138" s="145"/>
      <c r="BH1138" s="145"/>
      <c r="BI1138" s="145"/>
      <c r="BJ1138" s="145"/>
      <c r="BK1138" s="145"/>
      <c r="BL1138" s="145"/>
      <c r="BM1138" s="145"/>
      <c r="BN1138" s="145"/>
      <c r="BO1138" s="145"/>
      <c r="BP1138" s="145"/>
      <c r="BQ1138" s="145"/>
      <c r="BR1138" s="145"/>
      <c r="BS1138" s="145"/>
      <c r="BT1138" s="145"/>
      <c r="BU1138" s="145"/>
      <c r="BV1138" s="145"/>
      <c r="BW1138" s="145"/>
      <c r="BX1138" s="145"/>
      <c r="BY1138" s="145"/>
      <c r="BZ1138" s="145"/>
      <c r="CA1138" s="145"/>
      <c r="CB1138" s="145"/>
      <c r="CC1138" s="145"/>
      <c r="CD1138" s="145"/>
      <c r="CE1138" s="145"/>
      <c r="CF1138" s="145"/>
    </row>
    <row r="1139" spans="2:84" ht="12.95" customHeight="1">
      <c r="B1139" s="145"/>
      <c r="C1139" s="145"/>
      <c r="D1139" s="145"/>
      <c r="E1139" s="146"/>
      <c r="F1139" s="146"/>
      <c r="G1139" s="145"/>
      <c r="H1139" s="145"/>
      <c r="I1139" s="145"/>
      <c r="J1139" s="145"/>
      <c r="K1139" s="145"/>
      <c r="L1139" s="145"/>
      <c r="M1139" s="145"/>
      <c r="N1139" s="145"/>
      <c r="O1139" s="145"/>
      <c r="P1139" s="145"/>
      <c r="Q1139" s="145"/>
      <c r="R1139" s="145"/>
      <c r="S1139" s="145"/>
      <c r="T1139" s="145"/>
      <c r="U1139" s="145"/>
      <c r="V1139" s="145"/>
      <c r="W1139" s="145"/>
      <c r="X1139" s="145"/>
      <c r="Y1139" s="145"/>
      <c r="Z1139" s="145"/>
      <c r="AA1139" s="145"/>
      <c r="AB1139" s="145"/>
      <c r="AC1139" s="145"/>
      <c r="AD1139" s="145"/>
      <c r="AE1139" s="145"/>
      <c r="AF1139" s="145"/>
      <c r="AG1139" s="145"/>
      <c r="AH1139" s="145"/>
      <c r="AI1139" s="145"/>
      <c r="AJ1139" s="145"/>
      <c r="AK1139" s="145"/>
      <c r="AL1139" s="145"/>
      <c r="AM1139" s="145"/>
      <c r="AN1139" s="145"/>
      <c r="AO1139" s="145"/>
      <c r="AP1139" s="145"/>
      <c r="AQ1139" s="145"/>
      <c r="AR1139" s="145"/>
      <c r="AS1139" s="145"/>
      <c r="AT1139" s="145"/>
      <c r="AU1139" s="145"/>
      <c r="AV1139" s="145"/>
      <c r="AW1139" s="145"/>
      <c r="AX1139" s="145"/>
      <c r="AY1139" s="145"/>
      <c r="AZ1139" s="145"/>
      <c r="BA1139" s="145"/>
      <c r="BB1139" s="145"/>
      <c r="BC1139" s="145"/>
      <c r="BD1139" s="145"/>
      <c r="BE1139" s="145"/>
      <c r="BF1139" s="145"/>
      <c r="BG1139" s="145"/>
      <c r="BH1139" s="145"/>
      <c r="BI1139" s="145"/>
      <c r="BJ1139" s="145"/>
      <c r="BK1139" s="145"/>
      <c r="BL1139" s="145"/>
      <c r="BM1139" s="145"/>
      <c r="BN1139" s="145"/>
      <c r="BO1139" s="145"/>
      <c r="BP1139" s="145"/>
      <c r="BQ1139" s="145"/>
      <c r="BR1139" s="145"/>
      <c r="BS1139" s="145"/>
      <c r="BT1139" s="145"/>
      <c r="BU1139" s="145"/>
      <c r="BV1139" s="145"/>
      <c r="BW1139" s="145"/>
      <c r="BX1139" s="145"/>
      <c r="BY1139" s="145"/>
      <c r="BZ1139" s="145"/>
      <c r="CA1139" s="145"/>
      <c r="CB1139" s="145"/>
      <c r="CC1139" s="145"/>
      <c r="CD1139" s="145"/>
      <c r="CE1139" s="145"/>
      <c r="CF1139" s="145"/>
    </row>
    <row r="1140" spans="2:84" ht="12.95" customHeight="1">
      <c r="B1140" s="145"/>
      <c r="C1140" s="145"/>
      <c r="D1140" s="145"/>
      <c r="E1140" s="146"/>
      <c r="F1140" s="146"/>
      <c r="G1140" s="145"/>
      <c r="H1140" s="145"/>
      <c r="I1140" s="145"/>
      <c r="J1140" s="145"/>
      <c r="K1140" s="145"/>
      <c r="L1140" s="145"/>
      <c r="M1140" s="145"/>
      <c r="N1140" s="145"/>
      <c r="O1140" s="145"/>
      <c r="P1140" s="145"/>
      <c r="Q1140" s="145"/>
      <c r="R1140" s="145"/>
      <c r="S1140" s="145"/>
      <c r="T1140" s="145"/>
      <c r="U1140" s="145"/>
      <c r="V1140" s="145"/>
      <c r="W1140" s="145"/>
      <c r="X1140" s="145"/>
      <c r="Y1140" s="145"/>
      <c r="Z1140" s="145"/>
      <c r="AA1140" s="145"/>
      <c r="AB1140" s="145"/>
      <c r="AC1140" s="145"/>
      <c r="AD1140" s="145"/>
      <c r="AE1140" s="145"/>
      <c r="AF1140" s="145"/>
      <c r="AG1140" s="145"/>
      <c r="AH1140" s="145"/>
      <c r="AI1140" s="145"/>
      <c r="AJ1140" s="145"/>
      <c r="AK1140" s="145"/>
      <c r="AL1140" s="145"/>
      <c r="AM1140" s="145"/>
      <c r="AN1140" s="145"/>
      <c r="AO1140" s="145"/>
      <c r="AP1140" s="145"/>
      <c r="AQ1140" s="145"/>
      <c r="AR1140" s="145"/>
      <c r="AS1140" s="145"/>
      <c r="AT1140" s="145"/>
      <c r="AU1140" s="145"/>
      <c r="AV1140" s="145"/>
      <c r="AW1140" s="145"/>
      <c r="AX1140" s="145"/>
      <c r="AY1140" s="145"/>
      <c r="AZ1140" s="145"/>
      <c r="BA1140" s="145"/>
      <c r="BB1140" s="145"/>
      <c r="BC1140" s="145"/>
      <c r="BD1140" s="145"/>
      <c r="BE1140" s="145"/>
      <c r="BF1140" s="145"/>
      <c r="BG1140" s="145"/>
      <c r="BH1140" s="145"/>
      <c r="BI1140" s="145"/>
      <c r="BJ1140" s="145"/>
      <c r="BK1140" s="145"/>
      <c r="BL1140" s="145"/>
      <c r="BM1140" s="145"/>
      <c r="BN1140" s="145"/>
      <c r="BO1140" s="145"/>
      <c r="BP1140" s="145"/>
      <c r="BQ1140" s="145"/>
      <c r="BR1140" s="145"/>
      <c r="BS1140" s="145"/>
      <c r="BT1140" s="145"/>
      <c r="BU1140" s="145"/>
      <c r="BV1140" s="145"/>
      <c r="BW1140" s="145"/>
      <c r="BX1140" s="145"/>
      <c r="BY1140" s="145"/>
      <c r="BZ1140" s="145"/>
      <c r="CA1140" s="145"/>
      <c r="CB1140" s="145"/>
      <c r="CC1140" s="145"/>
      <c r="CD1140" s="145"/>
      <c r="CE1140" s="145"/>
      <c r="CF1140" s="145"/>
    </row>
    <row r="1141" spans="2:84" ht="12.95" customHeight="1">
      <c r="B1141" s="145"/>
      <c r="C1141" s="145"/>
      <c r="D1141" s="145"/>
      <c r="E1141" s="146"/>
      <c r="F1141" s="146"/>
      <c r="G1141" s="145"/>
      <c r="H1141" s="145"/>
      <c r="I1141" s="145"/>
      <c r="J1141" s="145"/>
      <c r="K1141" s="145"/>
      <c r="L1141" s="145"/>
      <c r="M1141" s="145"/>
      <c r="N1141" s="145"/>
      <c r="O1141" s="145"/>
      <c r="P1141" s="145"/>
      <c r="Q1141" s="145"/>
      <c r="R1141" s="145"/>
      <c r="S1141" s="145"/>
      <c r="T1141" s="145"/>
      <c r="U1141" s="145"/>
      <c r="V1141" s="145"/>
      <c r="W1141" s="145"/>
      <c r="X1141" s="145"/>
      <c r="Y1141" s="145"/>
      <c r="Z1141" s="145"/>
      <c r="AA1141" s="145"/>
      <c r="AB1141" s="145"/>
      <c r="AC1141" s="145"/>
      <c r="AD1141" s="145"/>
      <c r="AE1141" s="145"/>
      <c r="AF1141" s="145"/>
      <c r="AG1141" s="145"/>
      <c r="AH1141" s="145"/>
      <c r="AI1141" s="145"/>
      <c r="AJ1141" s="145"/>
      <c r="AK1141" s="145"/>
      <c r="AL1141" s="145"/>
      <c r="AM1141" s="145"/>
      <c r="AN1141" s="145"/>
      <c r="AO1141" s="145"/>
      <c r="AP1141" s="145"/>
      <c r="AQ1141" s="145"/>
      <c r="AR1141" s="145"/>
      <c r="AS1141" s="145"/>
      <c r="AT1141" s="145"/>
      <c r="AU1141" s="145"/>
      <c r="AV1141" s="145"/>
      <c r="AW1141" s="145"/>
      <c r="AX1141" s="145"/>
      <c r="AY1141" s="145"/>
      <c r="AZ1141" s="145"/>
      <c r="BA1141" s="145"/>
      <c r="BB1141" s="145"/>
      <c r="BC1141" s="145"/>
      <c r="BD1141" s="145"/>
      <c r="BE1141" s="145"/>
      <c r="BF1141" s="145"/>
      <c r="BG1141" s="145"/>
      <c r="BH1141" s="145"/>
      <c r="BI1141" s="145"/>
      <c r="BJ1141" s="145"/>
      <c r="BK1141" s="145"/>
      <c r="BL1141" s="145"/>
      <c r="BM1141" s="145"/>
      <c r="BN1141" s="145"/>
      <c r="BO1141" s="145"/>
      <c r="BP1141" s="145"/>
      <c r="BQ1141" s="145"/>
      <c r="BR1141" s="145"/>
      <c r="BS1141" s="145"/>
      <c r="BT1141" s="145"/>
      <c r="BU1141" s="145"/>
      <c r="BV1141" s="145"/>
      <c r="BW1141" s="145"/>
      <c r="BX1141" s="145"/>
      <c r="BY1141" s="145"/>
      <c r="BZ1141" s="145"/>
      <c r="CA1141" s="145"/>
      <c r="CB1141" s="145"/>
      <c r="CC1141" s="145"/>
      <c r="CD1141" s="145"/>
      <c r="CE1141" s="145"/>
      <c r="CF1141" s="145"/>
    </row>
    <row r="1142" spans="2:84" ht="12.95" customHeight="1">
      <c r="B1142" s="145"/>
      <c r="C1142" s="145"/>
      <c r="D1142" s="145"/>
      <c r="E1142" s="146"/>
      <c r="F1142" s="146"/>
      <c r="G1142" s="145"/>
      <c r="H1142" s="145"/>
      <c r="I1142" s="145"/>
      <c r="J1142" s="145"/>
      <c r="K1142" s="145"/>
      <c r="L1142" s="145"/>
      <c r="M1142" s="145"/>
      <c r="N1142" s="145"/>
      <c r="O1142" s="145"/>
      <c r="P1142" s="145"/>
      <c r="Q1142" s="145"/>
      <c r="R1142" s="145"/>
      <c r="S1142" s="145"/>
      <c r="T1142" s="145"/>
      <c r="U1142" s="145"/>
      <c r="V1142" s="145"/>
      <c r="W1142" s="145"/>
      <c r="X1142" s="145"/>
      <c r="Y1142" s="145"/>
      <c r="Z1142" s="145"/>
      <c r="AA1142" s="145"/>
      <c r="AB1142" s="145"/>
      <c r="AC1142" s="145"/>
      <c r="AD1142" s="145"/>
      <c r="AE1142" s="145"/>
      <c r="AF1142" s="145"/>
      <c r="AG1142" s="145"/>
      <c r="AH1142" s="145"/>
      <c r="AI1142" s="145"/>
      <c r="AJ1142" s="145"/>
      <c r="AK1142" s="145"/>
      <c r="AL1142" s="145"/>
      <c r="AM1142" s="145"/>
      <c r="AN1142" s="145"/>
      <c r="AO1142" s="145"/>
      <c r="AP1142" s="145"/>
      <c r="AQ1142" s="145"/>
      <c r="AR1142" s="145"/>
      <c r="AS1142" s="145"/>
      <c r="AT1142" s="145"/>
      <c r="AU1142" s="145"/>
      <c r="AV1142" s="145"/>
      <c r="AW1142" s="145"/>
      <c r="AX1142" s="145"/>
      <c r="AY1142" s="145"/>
      <c r="AZ1142" s="145"/>
      <c r="BA1142" s="145"/>
      <c r="BB1142" s="145"/>
      <c r="BC1142" s="145"/>
      <c r="BD1142" s="145"/>
      <c r="BE1142" s="145"/>
      <c r="BF1142" s="145"/>
      <c r="BG1142" s="145"/>
      <c r="BH1142" s="145"/>
      <c r="BI1142" s="145"/>
      <c r="BJ1142" s="145"/>
      <c r="BK1142" s="145"/>
      <c r="BL1142" s="145"/>
      <c r="BM1142" s="145"/>
      <c r="BN1142" s="145"/>
      <c r="BO1142" s="145"/>
      <c r="BP1142" s="145"/>
      <c r="BQ1142" s="145"/>
      <c r="BR1142" s="145"/>
      <c r="BS1142" s="145"/>
      <c r="BT1142" s="145"/>
      <c r="BU1142" s="145"/>
      <c r="BV1142" s="145"/>
      <c r="BW1142" s="145"/>
      <c r="BX1142" s="145"/>
      <c r="BY1142" s="145"/>
      <c r="BZ1142" s="145"/>
      <c r="CA1142" s="145"/>
      <c r="CB1142" s="145"/>
      <c r="CC1142" s="145"/>
      <c r="CD1142" s="145"/>
      <c r="CE1142" s="145"/>
      <c r="CF1142" s="145"/>
    </row>
    <row r="1143" spans="2:84" ht="12.95" customHeight="1">
      <c r="B1143" s="145"/>
      <c r="C1143" s="145"/>
      <c r="D1143" s="145"/>
      <c r="E1143" s="146"/>
      <c r="F1143" s="146"/>
      <c r="G1143" s="145"/>
      <c r="H1143" s="145"/>
      <c r="I1143" s="145"/>
      <c r="J1143" s="145"/>
      <c r="K1143" s="145"/>
      <c r="L1143" s="145"/>
      <c r="M1143" s="145"/>
      <c r="N1143" s="145"/>
      <c r="O1143" s="145"/>
      <c r="P1143" s="145"/>
      <c r="Q1143" s="145"/>
      <c r="R1143" s="145"/>
      <c r="S1143" s="145"/>
      <c r="T1143" s="145"/>
      <c r="U1143" s="145"/>
      <c r="V1143" s="145"/>
      <c r="W1143" s="145"/>
      <c r="X1143" s="145"/>
      <c r="Y1143" s="145"/>
      <c r="Z1143" s="145"/>
      <c r="AA1143" s="145"/>
      <c r="AB1143" s="145"/>
      <c r="AC1143" s="145"/>
      <c r="AD1143" s="145"/>
      <c r="AE1143" s="145"/>
      <c r="AF1143" s="145"/>
      <c r="AG1143" s="145"/>
      <c r="AH1143" s="145"/>
      <c r="AI1143" s="145"/>
      <c r="AJ1143" s="145"/>
      <c r="AK1143" s="145"/>
      <c r="AL1143" s="145"/>
      <c r="AM1143" s="145"/>
      <c r="AN1143" s="145"/>
      <c r="AO1143" s="145"/>
      <c r="AP1143" s="145"/>
      <c r="AQ1143" s="145"/>
      <c r="AR1143" s="145"/>
      <c r="AS1143" s="145"/>
      <c r="AT1143" s="145"/>
      <c r="AU1143" s="145"/>
      <c r="AV1143" s="145"/>
      <c r="AW1143" s="145"/>
      <c r="AX1143" s="145"/>
      <c r="AY1143" s="145"/>
      <c r="AZ1143" s="145"/>
      <c r="BA1143" s="145"/>
      <c r="BB1143" s="145"/>
      <c r="BC1143" s="145"/>
      <c r="BD1143" s="145"/>
      <c r="BE1143" s="145"/>
      <c r="BF1143" s="145"/>
      <c r="BG1143" s="145"/>
      <c r="BH1143" s="145"/>
      <c r="BI1143" s="145"/>
      <c r="BJ1143" s="145"/>
      <c r="BK1143" s="145"/>
      <c r="BL1143" s="145"/>
      <c r="BM1143" s="145"/>
      <c r="BN1143" s="145"/>
      <c r="BO1143" s="145"/>
      <c r="BP1143" s="145"/>
      <c r="BQ1143" s="145"/>
      <c r="BR1143" s="145"/>
      <c r="BS1143" s="145"/>
      <c r="BT1143" s="145"/>
      <c r="BU1143" s="145"/>
      <c r="BV1143" s="145"/>
      <c r="BW1143" s="145"/>
      <c r="BX1143" s="145"/>
      <c r="BY1143" s="145"/>
      <c r="BZ1143" s="145"/>
      <c r="CA1143" s="145"/>
      <c r="CB1143" s="145"/>
      <c r="CC1143" s="145"/>
      <c r="CD1143" s="145"/>
      <c r="CE1143" s="145"/>
      <c r="CF1143" s="145"/>
    </row>
    <row r="1144" spans="2:84" ht="12.95" customHeight="1">
      <c r="B1144" s="145"/>
      <c r="C1144" s="145"/>
      <c r="D1144" s="145"/>
      <c r="E1144" s="146"/>
      <c r="F1144" s="146"/>
      <c r="G1144" s="145"/>
      <c r="H1144" s="145"/>
      <c r="I1144" s="145"/>
      <c r="J1144" s="145"/>
      <c r="K1144" s="145"/>
      <c r="L1144" s="145"/>
      <c r="M1144" s="145"/>
      <c r="N1144" s="145"/>
      <c r="O1144" s="145"/>
      <c r="P1144" s="145"/>
      <c r="Q1144" s="145"/>
      <c r="R1144" s="145"/>
      <c r="S1144" s="145"/>
      <c r="T1144" s="145"/>
      <c r="U1144" s="145"/>
      <c r="V1144" s="145"/>
      <c r="W1144" s="145"/>
      <c r="X1144" s="145"/>
      <c r="Y1144" s="145"/>
      <c r="Z1144" s="145"/>
      <c r="AA1144" s="145"/>
      <c r="AB1144" s="145"/>
      <c r="AC1144" s="145"/>
      <c r="AD1144" s="145"/>
      <c r="AE1144" s="145"/>
      <c r="AF1144" s="145"/>
      <c r="AG1144" s="145"/>
      <c r="AH1144" s="145"/>
      <c r="AI1144" s="145"/>
      <c r="AJ1144" s="145"/>
      <c r="AK1144" s="145"/>
      <c r="AL1144" s="145"/>
      <c r="AM1144" s="145"/>
      <c r="AN1144" s="145"/>
      <c r="AO1144" s="145"/>
      <c r="AP1144" s="145"/>
      <c r="AQ1144" s="145"/>
      <c r="AR1144" s="145"/>
      <c r="AS1144" s="145"/>
      <c r="AT1144" s="145"/>
      <c r="AU1144" s="145"/>
      <c r="AV1144" s="145"/>
      <c r="AW1144" s="145"/>
      <c r="AX1144" s="145"/>
      <c r="AY1144" s="145"/>
      <c r="AZ1144" s="145"/>
      <c r="BA1144" s="145"/>
      <c r="BB1144" s="145"/>
      <c r="BC1144" s="145"/>
      <c r="BD1144" s="145"/>
      <c r="BE1144" s="145"/>
      <c r="BF1144" s="145"/>
      <c r="BG1144" s="145"/>
      <c r="BH1144" s="145"/>
      <c r="BI1144" s="145"/>
      <c r="BJ1144" s="145"/>
      <c r="BK1144" s="145"/>
      <c r="BL1144" s="145"/>
      <c r="BM1144" s="145"/>
      <c r="BN1144" s="145"/>
      <c r="BO1144" s="145"/>
      <c r="BP1144" s="145"/>
      <c r="BQ1144" s="145"/>
      <c r="BR1144" s="145"/>
      <c r="BS1144" s="145"/>
      <c r="BT1144" s="145"/>
      <c r="BU1144" s="145"/>
      <c r="BV1144" s="145"/>
      <c r="BW1144" s="145"/>
      <c r="BX1144" s="145"/>
      <c r="BY1144" s="145"/>
      <c r="BZ1144" s="145"/>
      <c r="CA1144" s="145"/>
      <c r="CB1144" s="145"/>
      <c r="CC1144" s="145"/>
      <c r="CD1144" s="145"/>
      <c r="CE1144" s="145"/>
      <c r="CF1144" s="145"/>
    </row>
    <row r="1145" spans="2:84" ht="12.95" customHeight="1">
      <c r="B1145" s="145"/>
      <c r="C1145" s="145"/>
      <c r="D1145" s="145"/>
      <c r="E1145" s="146"/>
      <c r="F1145" s="146"/>
      <c r="G1145" s="145"/>
      <c r="H1145" s="145"/>
      <c r="I1145" s="145"/>
      <c r="J1145" s="145"/>
      <c r="K1145" s="145"/>
      <c r="L1145" s="145"/>
      <c r="M1145" s="145"/>
      <c r="N1145" s="145"/>
      <c r="O1145" s="145"/>
      <c r="P1145" s="145"/>
      <c r="Q1145" s="145"/>
      <c r="R1145" s="145"/>
      <c r="S1145" s="145"/>
      <c r="T1145" s="145"/>
      <c r="U1145" s="145"/>
      <c r="V1145" s="145"/>
      <c r="W1145" s="145"/>
      <c r="X1145" s="145"/>
      <c r="Y1145" s="145"/>
      <c r="Z1145" s="145"/>
      <c r="AA1145" s="145"/>
      <c r="AB1145" s="145"/>
      <c r="AC1145" s="145"/>
      <c r="AD1145" s="145"/>
      <c r="AE1145" s="145"/>
      <c r="AF1145" s="145"/>
      <c r="AG1145" s="145"/>
      <c r="AH1145" s="145"/>
      <c r="AI1145" s="145"/>
      <c r="AJ1145" s="145"/>
      <c r="AK1145" s="145"/>
      <c r="AL1145" s="145"/>
      <c r="AM1145" s="145"/>
      <c r="AN1145" s="145"/>
      <c r="AO1145" s="145"/>
      <c r="AP1145" s="145"/>
      <c r="AQ1145" s="145"/>
      <c r="AR1145" s="145"/>
      <c r="AS1145" s="145"/>
      <c r="AT1145" s="145"/>
      <c r="AU1145" s="145"/>
      <c r="AV1145" s="145"/>
      <c r="AW1145" s="145"/>
      <c r="AX1145" s="145"/>
      <c r="AY1145" s="145"/>
      <c r="AZ1145" s="145"/>
      <c r="BA1145" s="145"/>
      <c r="BB1145" s="145"/>
      <c r="BC1145" s="145"/>
      <c r="BD1145" s="145"/>
      <c r="BE1145" s="145"/>
      <c r="BF1145" s="145"/>
      <c r="BG1145" s="145"/>
      <c r="BH1145" s="145"/>
      <c r="BI1145" s="145"/>
      <c r="BJ1145" s="145"/>
      <c r="BK1145" s="145"/>
      <c r="BL1145" s="145"/>
      <c r="BM1145" s="145"/>
      <c r="BN1145" s="145"/>
      <c r="BO1145" s="145"/>
      <c r="BP1145" s="145"/>
      <c r="BQ1145" s="145"/>
      <c r="BR1145" s="145"/>
      <c r="BS1145" s="145"/>
      <c r="BT1145" s="145"/>
      <c r="BU1145" s="145"/>
      <c r="BV1145" s="145"/>
      <c r="BW1145" s="145"/>
      <c r="BX1145" s="145"/>
      <c r="BY1145" s="145"/>
      <c r="BZ1145" s="145"/>
      <c r="CA1145" s="145"/>
      <c r="CB1145" s="145"/>
      <c r="CC1145" s="145"/>
      <c r="CD1145" s="145"/>
      <c r="CE1145" s="145"/>
      <c r="CF1145" s="145"/>
    </row>
    <row r="1146" spans="2:84" ht="12.95" customHeight="1">
      <c r="B1146" s="145"/>
      <c r="C1146" s="145"/>
      <c r="D1146" s="145"/>
      <c r="E1146" s="146"/>
      <c r="F1146" s="146"/>
      <c r="G1146" s="145"/>
      <c r="H1146" s="145"/>
      <c r="I1146" s="145"/>
      <c r="J1146" s="145"/>
      <c r="K1146" s="145"/>
      <c r="L1146" s="145"/>
      <c r="M1146" s="145"/>
      <c r="N1146" s="145"/>
      <c r="O1146" s="145"/>
      <c r="P1146" s="145"/>
      <c r="Q1146" s="145"/>
      <c r="R1146" s="145"/>
      <c r="S1146" s="145"/>
      <c r="T1146" s="145"/>
      <c r="U1146" s="145"/>
      <c r="V1146" s="145"/>
      <c r="W1146" s="145"/>
      <c r="X1146" s="145"/>
      <c r="Y1146" s="145"/>
      <c r="Z1146" s="145"/>
      <c r="AA1146" s="145"/>
      <c r="AB1146" s="145"/>
      <c r="AC1146" s="145"/>
      <c r="AD1146" s="145"/>
      <c r="AE1146" s="145"/>
      <c r="AF1146" s="145"/>
      <c r="AG1146" s="145"/>
      <c r="AH1146" s="145"/>
      <c r="AI1146" s="145"/>
      <c r="AJ1146" s="145"/>
      <c r="AK1146" s="145"/>
      <c r="AL1146" s="145"/>
      <c r="AM1146" s="145"/>
      <c r="AN1146" s="145"/>
      <c r="AO1146" s="145"/>
      <c r="AP1146" s="145"/>
      <c r="AQ1146" s="145"/>
      <c r="AR1146" s="145"/>
      <c r="AS1146" s="145"/>
      <c r="AT1146" s="145"/>
      <c r="AU1146" s="145"/>
      <c r="AV1146" s="145"/>
      <c r="AW1146" s="145"/>
      <c r="AX1146" s="145"/>
      <c r="AY1146" s="145"/>
      <c r="AZ1146" s="145"/>
      <c r="BA1146" s="145"/>
      <c r="BB1146" s="145"/>
      <c r="BC1146" s="145"/>
      <c r="BD1146" s="145"/>
      <c r="BE1146" s="145"/>
      <c r="BF1146" s="145"/>
      <c r="BG1146" s="145"/>
      <c r="BH1146" s="145"/>
      <c r="BI1146" s="145"/>
      <c r="BJ1146" s="145"/>
      <c r="BK1146" s="145"/>
      <c r="BL1146" s="145"/>
      <c r="BM1146" s="145"/>
      <c r="BN1146" s="145"/>
      <c r="BO1146" s="145"/>
      <c r="BP1146" s="145"/>
      <c r="BQ1146" s="145"/>
      <c r="BR1146" s="145"/>
      <c r="BS1146" s="145"/>
      <c r="BT1146" s="145"/>
      <c r="BU1146" s="145"/>
      <c r="BV1146" s="145"/>
      <c r="BW1146" s="145"/>
      <c r="BX1146" s="145"/>
      <c r="BY1146" s="145"/>
      <c r="BZ1146" s="145"/>
      <c r="CA1146" s="145"/>
      <c r="CB1146" s="145"/>
      <c r="CC1146" s="145"/>
      <c r="CD1146" s="145"/>
      <c r="CE1146" s="145"/>
      <c r="CF1146" s="145"/>
    </row>
    <row r="1147" spans="2:84" ht="12.95" customHeight="1">
      <c r="B1147" s="145"/>
      <c r="C1147" s="145"/>
      <c r="D1147" s="145"/>
      <c r="E1147" s="146"/>
      <c r="F1147" s="146"/>
      <c r="G1147" s="145"/>
      <c r="H1147" s="145"/>
      <c r="I1147" s="145"/>
      <c r="J1147" s="145"/>
      <c r="K1147" s="145"/>
      <c r="L1147" s="145"/>
      <c r="M1147" s="145"/>
      <c r="N1147" s="145"/>
      <c r="O1147" s="145"/>
      <c r="P1147" s="145"/>
      <c r="Q1147" s="145"/>
      <c r="R1147" s="145"/>
      <c r="S1147" s="145"/>
      <c r="T1147" s="145"/>
      <c r="U1147" s="145"/>
      <c r="V1147" s="145"/>
      <c r="W1147" s="145"/>
      <c r="X1147" s="145"/>
      <c r="Y1147" s="145"/>
      <c r="Z1147" s="145"/>
      <c r="AA1147" s="145"/>
      <c r="AB1147" s="145"/>
      <c r="AC1147" s="145"/>
      <c r="AD1147" s="145"/>
      <c r="AE1147" s="145"/>
      <c r="AF1147" s="145"/>
      <c r="AG1147" s="145"/>
      <c r="AH1147" s="145"/>
      <c r="AI1147" s="145"/>
      <c r="AJ1147" s="145"/>
      <c r="AK1147" s="145"/>
      <c r="AL1147" s="145"/>
      <c r="AM1147" s="145"/>
      <c r="AN1147" s="145"/>
      <c r="AO1147" s="145"/>
      <c r="AP1147" s="145"/>
      <c r="AQ1147" s="145"/>
      <c r="AR1147" s="145"/>
      <c r="AS1147" s="145"/>
      <c r="AT1147" s="145"/>
      <c r="AU1147" s="145"/>
      <c r="AV1147" s="145"/>
      <c r="AW1147" s="145"/>
      <c r="AX1147" s="145"/>
      <c r="AY1147" s="145"/>
      <c r="AZ1147" s="145"/>
      <c r="BA1147" s="145"/>
      <c r="BB1147" s="145"/>
      <c r="BC1147" s="145"/>
      <c r="BD1147" s="145"/>
      <c r="BE1147" s="145"/>
      <c r="BF1147" s="145"/>
      <c r="BG1147" s="145"/>
      <c r="BH1147" s="145"/>
      <c r="BI1147" s="145"/>
      <c r="BJ1147" s="145"/>
      <c r="BK1147" s="145"/>
      <c r="BL1147" s="145"/>
      <c r="BM1147" s="145"/>
      <c r="BN1147" s="145"/>
      <c r="BO1147" s="145"/>
      <c r="BP1147" s="145"/>
      <c r="BQ1147" s="145"/>
      <c r="BR1147" s="145"/>
      <c r="BS1147" s="145"/>
      <c r="BT1147" s="145"/>
      <c r="BU1147" s="145"/>
      <c r="BV1147" s="145"/>
      <c r="BW1147" s="145"/>
      <c r="BX1147" s="145"/>
      <c r="BY1147" s="145"/>
      <c r="BZ1147" s="145"/>
      <c r="CA1147" s="145"/>
      <c r="CB1147" s="145"/>
      <c r="CC1147" s="145"/>
      <c r="CD1147" s="145"/>
      <c r="CE1147" s="145"/>
      <c r="CF1147" s="145"/>
    </row>
    <row r="1148" spans="2:84" ht="12.95" customHeight="1">
      <c r="B1148" s="145"/>
      <c r="C1148" s="145"/>
      <c r="D1148" s="145"/>
      <c r="E1148" s="146"/>
      <c r="F1148" s="146"/>
      <c r="G1148" s="145"/>
      <c r="H1148" s="145"/>
      <c r="I1148" s="145"/>
      <c r="J1148" s="145"/>
      <c r="K1148" s="145"/>
      <c r="L1148" s="145"/>
      <c r="M1148" s="145"/>
      <c r="N1148" s="145"/>
      <c r="O1148" s="145"/>
      <c r="P1148" s="145"/>
      <c r="Q1148" s="145"/>
      <c r="R1148" s="145"/>
      <c r="S1148" s="145"/>
      <c r="T1148" s="145"/>
      <c r="U1148" s="145"/>
      <c r="V1148" s="145"/>
      <c r="W1148" s="145"/>
      <c r="X1148" s="145"/>
      <c r="Y1148" s="145"/>
      <c r="Z1148" s="145"/>
      <c r="AA1148" s="145"/>
      <c r="AB1148" s="145"/>
      <c r="AC1148" s="145"/>
      <c r="AD1148" s="145"/>
      <c r="AE1148" s="145"/>
      <c r="AF1148" s="145"/>
      <c r="AG1148" s="145"/>
      <c r="AH1148" s="145"/>
      <c r="AI1148" s="145"/>
      <c r="AJ1148" s="145"/>
      <c r="AK1148" s="145"/>
      <c r="AL1148" s="145"/>
      <c r="AM1148" s="145"/>
      <c r="AN1148" s="145"/>
      <c r="AO1148" s="145"/>
      <c r="AP1148" s="145"/>
      <c r="AQ1148" s="145"/>
      <c r="AR1148" s="145"/>
      <c r="AS1148" s="145"/>
      <c r="AT1148" s="145"/>
      <c r="AU1148" s="145"/>
      <c r="AV1148" s="145"/>
      <c r="AW1148" s="145"/>
      <c r="AX1148" s="145"/>
      <c r="AY1148" s="145"/>
      <c r="AZ1148" s="145"/>
      <c r="BA1148" s="145"/>
      <c r="BB1148" s="145"/>
      <c r="BC1148" s="145"/>
      <c r="BD1148" s="145"/>
      <c r="BE1148" s="145"/>
      <c r="BF1148" s="145"/>
      <c r="BG1148" s="145"/>
      <c r="BH1148" s="145"/>
      <c r="BI1148" s="145"/>
      <c r="BJ1148" s="145"/>
      <c r="BK1148" s="145"/>
      <c r="BL1148" s="145"/>
      <c r="BM1148" s="145"/>
      <c r="BN1148" s="145"/>
      <c r="BO1148" s="145"/>
      <c r="BP1148" s="145"/>
      <c r="BQ1148" s="145"/>
      <c r="BR1148" s="145"/>
      <c r="BS1148" s="145"/>
      <c r="BT1148" s="145"/>
      <c r="BU1148" s="145"/>
      <c r="BV1148" s="145"/>
      <c r="BW1148" s="145"/>
      <c r="BX1148" s="145"/>
      <c r="BY1148" s="145"/>
      <c r="BZ1148" s="145"/>
      <c r="CA1148" s="145"/>
      <c r="CB1148" s="145"/>
      <c r="CC1148" s="145"/>
      <c r="CD1148" s="145"/>
      <c r="CE1148" s="145"/>
      <c r="CF1148" s="145"/>
    </row>
    <row r="1149" spans="2:84" ht="12.95" customHeight="1">
      <c r="B1149" s="145"/>
      <c r="C1149" s="145"/>
      <c r="D1149" s="145"/>
      <c r="E1149" s="146"/>
      <c r="F1149" s="146"/>
      <c r="G1149" s="145"/>
      <c r="H1149" s="145"/>
      <c r="I1149" s="145"/>
      <c r="J1149" s="145"/>
      <c r="K1149" s="145"/>
      <c r="L1149" s="145"/>
      <c r="M1149" s="145"/>
      <c r="N1149" s="145"/>
      <c r="O1149" s="145"/>
      <c r="P1149" s="145"/>
      <c r="Q1149" s="145"/>
      <c r="R1149" s="145"/>
      <c r="S1149" s="145"/>
      <c r="T1149" s="145"/>
      <c r="U1149" s="145"/>
      <c r="V1149" s="145"/>
      <c r="W1149" s="145"/>
      <c r="X1149" s="145"/>
      <c r="Y1149" s="145"/>
      <c r="Z1149" s="145"/>
      <c r="AA1149" s="145"/>
      <c r="AB1149" s="145"/>
      <c r="AC1149" s="145"/>
      <c r="AD1149" s="145"/>
      <c r="AE1149" s="145"/>
      <c r="AF1149" s="145"/>
      <c r="AG1149" s="145"/>
      <c r="AH1149" s="145"/>
      <c r="AI1149" s="145"/>
      <c r="AJ1149" s="145"/>
      <c r="AK1149" s="145"/>
      <c r="AL1149" s="145"/>
      <c r="AM1149" s="145"/>
      <c r="AN1149" s="145"/>
      <c r="AO1149" s="145"/>
      <c r="AP1149" s="145"/>
      <c r="AQ1149" s="145"/>
      <c r="AR1149" s="145"/>
      <c r="AS1149" s="145"/>
      <c r="AT1149" s="145"/>
      <c r="AU1149" s="145"/>
      <c r="AV1149" s="145"/>
      <c r="AW1149" s="145"/>
      <c r="AX1149" s="145"/>
      <c r="AY1149" s="145"/>
      <c r="AZ1149" s="145"/>
      <c r="BA1149" s="145"/>
      <c r="BB1149" s="145"/>
      <c r="BC1149" s="145"/>
      <c r="BD1149" s="145"/>
      <c r="BE1149" s="145"/>
      <c r="BF1149" s="145"/>
      <c r="BG1149" s="145"/>
      <c r="BH1149" s="145"/>
      <c r="BI1149" s="145"/>
      <c r="BJ1149" s="145"/>
      <c r="BK1149" s="145"/>
      <c r="BL1149" s="145"/>
      <c r="BM1149" s="145"/>
      <c r="BN1149" s="145"/>
      <c r="BO1149" s="145"/>
      <c r="BP1149" s="145"/>
      <c r="BQ1149" s="145"/>
      <c r="BR1149" s="145"/>
      <c r="BS1149" s="145"/>
      <c r="BT1149" s="145"/>
      <c r="BU1149" s="145"/>
      <c r="BV1149" s="145"/>
      <c r="BW1149" s="145"/>
      <c r="BX1149" s="145"/>
      <c r="BY1149" s="145"/>
      <c r="BZ1149" s="145"/>
      <c r="CA1149" s="145"/>
      <c r="CB1149" s="145"/>
      <c r="CC1149" s="145"/>
      <c r="CD1149" s="145"/>
      <c r="CE1149" s="145"/>
      <c r="CF1149" s="145"/>
    </row>
    <row r="1150" spans="2:84" ht="12.95" customHeight="1">
      <c r="B1150" s="145"/>
      <c r="C1150" s="145"/>
      <c r="D1150" s="145"/>
      <c r="E1150" s="146"/>
      <c r="F1150" s="146"/>
      <c r="G1150" s="145"/>
      <c r="H1150" s="145"/>
      <c r="I1150" s="145"/>
      <c r="J1150" s="145"/>
      <c r="K1150" s="145"/>
      <c r="L1150" s="145"/>
      <c r="M1150" s="145"/>
      <c r="N1150" s="145"/>
      <c r="O1150" s="145"/>
      <c r="P1150" s="145"/>
      <c r="Q1150" s="145"/>
      <c r="R1150" s="145"/>
      <c r="S1150" s="145"/>
      <c r="T1150" s="145"/>
      <c r="U1150" s="145"/>
      <c r="V1150" s="145"/>
      <c r="W1150" s="145"/>
      <c r="X1150" s="145"/>
      <c r="Y1150" s="145"/>
      <c r="Z1150" s="145"/>
      <c r="AA1150" s="145"/>
      <c r="AB1150" s="145"/>
      <c r="AC1150" s="145"/>
      <c r="AD1150" s="145"/>
      <c r="AE1150" s="145"/>
      <c r="AF1150" s="145"/>
      <c r="AG1150" s="145"/>
      <c r="AH1150" s="145"/>
      <c r="AI1150" s="145"/>
      <c r="AJ1150" s="145"/>
      <c r="AK1150" s="145"/>
      <c r="AL1150" s="145"/>
      <c r="AM1150" s="145"/>
      <c r="AN1150" s="145"/>
      <c r="AO1150" s="145"/>
      <c r="AP1150" s="145"/>
      <c r="AQ1150" s="145"/>
      <c r="AR1150" s="145"/>
      <c r="AS1150" s="145"/>
      <c r="AT1150" s="145"/>
      <c r="AU1150" s="145"/>
      <c r="AV1150" s="145"/>
      <c r="AW1150" s="145"/>
      <c r="AX1150" s="145"/>
      <c r="AY1150" s="145"/>
      <c r="AZ1150" s="145"/>
      <c r="BA1150" s="145"/>
      <c r="BB1150" s="145"/>
      <c r="BC1150" s="145"/>
      <c r="BD1150" s="145"/>
      <c r="BE1150" s="145"/>
      <c r="BF1150" s="145"/>
      <c r="BG1150" s="145"/>
      <c r="BH1150" s="145"/>
      <c r="BI1150" s="145"/>
      <c r="BJ1150" s="145"/>
      <c r="BK1150" s="145"/>
      <c r="BL1150" s="145"/>
      <c r="BM1150" s="145"/>
      <c r="BN1150" s="145"/>
      <c r="BO1150" s="145"/>
      <c r="BP1150" s="145"/>
      <c r="BQ1150" s="145"/>
      <c r="BR1150" s="145"/>
      <c r="BS1150" s="145"/>
      <c r="BT1150" s="145"/>
      <c r="BU1150" s="145"/>
      <c r="BV1150" s="145"/>
      <c r="BW1150" s="145"/>
      <c r="BX1150" s="145"/>
      <c r="BY1150" s="145"/>
      <c r="BZ1150" s="145"/>
      <c r="CA1150" s="145"/>
      <c r="CB1150" s="145"/>
      <c r="CC1150" s="145"/>
      <c r="CD1150" s="145"/>
      <c r="CE1150" s="145"/>
      <c r="CF1150" s="145"/>
    </row>
    <row r="1151" spans="2:84" ht="12.95" customHeight="1">
      <c r="B1151" s="145"/>
      <c r="C1151" s="145"/>
      <c r="D1151" s="145"/>
      <c r="E1151" s="146"/>
      <c r="F1151" s="146"/>
      <c r="G1151" s="145"/>
      <c r="H1151" s="145"/>
      <c r="I1151" s="145"/>
      <c r="J1151" s="145"/>
      <c r="K1151" s="145"/>
      <c r="L1151" s="145"/>
      <c r="M1151" s="145"/>
      <c r="N1151" s="145"/>
      <c r="O1151" s="145"/>
      <c r="P1151" s="145"/>
      <c r="Q1151" s="145"/>
      <c r="R1151" s="145"/>
      <c r="S1151" s="145"/>
      <c r="T1151" s="145"/>
      <c r="U1151" s="145"/>
      <c r="V1151" s="145"/>
      <c r="W1151" s="145"/>
      <c r="X1151" s="145"/>
      <c r="Y1151" s="145"/>
      <c r="Z1151" s="145"/>
      <c r="AA1151" s="145"/>
      <c r="AB1151" s="145"/>
      <c r="AC1151" s="145"/>
      <c r="AD1151" s="145"/>
      <c r="AE1151" s="145"/>
      <c r="AF1151" s="145"/>
      <c r="AG1151" s="145"/>
      <c r="AH1151" s="145"/>
      <c r="AI1151" s="145"/>
      <c r="AJ1151" s="145"/>
      <c r="AK1151" s="145"/>
      <c r="AL1151" s="145"/>
      <c r="AM1151" s="145"/>
      <c r="AN1151" s="145"/>
      <c r="AO1151" s="145"/>
      <c r="AP1151" s="145"/>
      <c r="AQ1151" s="145"/>
      <c r="AR1151" s="145"/>
      <c r="AS1151" s="145"/>
      <c r="AT1151" s="145"/>
      <c r="AU1151" s="145"/>
      <c r="AV1151" s="145"/>
      <c r="AW1151" s="145"/>
      <c r="AX1151" s="145"/>
      <c r="AY1151" s="145"/>
      <c r="AZ1151" s="145"/>
      <c r="BA1151" s="145"/>
      <c r="BB1151" s="145"/>
      <c r="BC1151" s="145"/>
      <c r="BD1151" s="145"/>
      <c r="BE1151" s="145"/>
      <c r="BF1151" s="145"/>
      <c r="BG1151" s="145"/>
      <c r="BH1151" s="145"/>
      <c r="BI1151" s="145"/>
      <c r="BJ1151" s="145"/>
      <c r="BK1151" s="145"/>
      <c r="BL1151" s="145"/>
      <c r="BM1151" s="145"/>
      <c r="BN1151" s="145"/>
      <c r="BO1151" s="145"/>
      <c r="BP1151" s="145"/>
      <c r="BQ1151" s="145"/>
      <c r="BR1151" s="145"/>
      <c r="BS1151" s="145"/>
      <c r="BT1151" s="145"/>
      <c r="BU1151" s="145"/>
      <c r="BV1151" s="145"/>
      <c r="BW1151" s="145"/>
      <c r="BX1151" s="145"/>
      <c r="BY1151" s="145"/>
      <c r="BZ1151" s="145"/>
      <c r="CA1151" s="145"/>
      <c r="CB1151" s="145"/>
      <c r="CC1151" s="145"/>
      <c r="CD1151" s="145"/>
      <c r="CE1151" s="145"/>
      <c r="CF1151" s="145"/>
    </row>
    <row r="1152" spans="2:84" ht="12.95" customHeight="1">
      <c r="B1152" s="145"/>
      <c r="C1152" s="145"/>
      <c r="D1152" s="145"/>
      <c r="E1152" s="146"/>
      <c r="F1152" s="146"/>
      <c r="G1152" s="145"/>
      <c r="H1152" s="145"/>
      <c r="I1152" s="145"/>
      <c r="J1152" s="145"/>
      <c r="K1152" s="145"/>
      <c r="L1152" s="145"/>
      <c r="M1152" s="145"/>
      <c r="N1152" s="145"/>
      <c r="O1152" s="145"/>
      <c r="P1152" s="145"/>
      <c r="Q1152" s="145"/>
      <c r="R1152" s="145"/>
      <c r="S1152" s="145"/>
      <c r="T1152" s="145"/>
      <c r="U1152" s="145"/>
      <c r="V1152" s="145"/>
      <c r="W1152" s="145"/>
      <c r="X1152" s="145"/>
      <c r="Y1152" s="145"/>
      <c r="Z1152" s="145"/>
      <c r="AA1152" s="145"/>
      <c r="AB1152" s="145"/>
      <c r="AC1152" s="145"/>
      <c r="AD1152" s="145"/>
      <c r="AE1152" s="145"/>
      <c r="AF1152" s="145"/>
      <c r="AG1152" s="145"/>
      <c r="AH1152" s="145"/>
      <c r="AI1152" s="145"/>
      <c r="AJ1152" s="145"/>
      <c r="AK1152" s="145"/>
      <c r="AL1152" s="145"/>
      <c r="AM1152" s="145"/>
      <c r="AN1152" s="145"/>
      <c r="AO1152" s="145"/>
      <c r="AP1152" s="145"/>
      <c r="AQ1152" s="145"/>
      <c r="AR1152" s="145"/>
      <c r="AS1152" s="145"/>
      <c r="AT1152" s="145"/>
      <c r="AU1152" s="145"/>
      <c r="AV1152" s="145"/>
      <c r="AW1152" s="145"/>
      <c r="AX1152" s="145"/>
      <c r="AY1152" s="145"/>
      <c r="AZ1152" s="145"/>
      <c r="BA1152" s="145"/>
      <c r="BB1152" s="145"/>
      <c r="BC1152" s="145"/>
      <c r="BD1152" s="145"/>
      <c r="BE1152" s="145"/>
      <c r="BF1152" s="145"/>
      <c r="BG1152" s="145"/>
      <c r="BH1152" s="145"/>
      <c r="BI1152" s="145"/>
      <c r="BJ1152" s="145"/>
      <c r="BK1152" s="145"/>
      <c r="BL1152" s="145"/>
      <c r="BM1152" s="145"/>
      <c r="BN1152" s="145"/>
      <c r="BO1152" s="145"/>
      <c r="BP1152" s="145"/>
      <c r="BQ1152" s="145"/>
      <c r="BR1152" s="145"/>
      <c r="BS1152" s="145"/>
      <c r="BT1152" s="145"/>
      <c r="BU1152" s="145"/>
      <c r="BV1152" s="145"/>
      <c r="BW1152" s="145"/>
      <c r="BX1152" s="145"/>
      <c r="BY1152" s="145"/>
      <c r="BZ1152" s="145"/>
      <c r="CA1152" s="145"/>
      <c r="CB1152" s="145"/>
      <c r="CC1152" s="145"/>
      <c r="CD1152" s="145"/>
      <c r="CE1152" s="145"/>
      <c r="CF1152" s="145"/>
    </row>
    <row r="1153" spans="2:84" ht="12.95" customHeight="1">
      <c r="B1153" s="145"/>
      <c r="C1153" s="145"/>
      <c r="D1153" s="145"/>
      <c r="E1153" s="146"/>
      <c r="F1153" s="146"/>
      <c r="G1153" s="145"/>
      <c r="H1153" s="145"/>
      <c r="I1153" s="145"/>
      <c r="J1153" s="145"/>
      <c r="K1153" s="145"/>
      <c r="L1153" s="145"/>
      <c r="M1153" s="145"/>
      <c r="N1153" s="145"/>
      <c r="O1153" s="145"/>
      <c r="P1153" s="145"/>
      <c r="Q1153" s="145"/>
      <c r="R1153" s="145"/>
      <c r="S1153" s="145"/>
      <c r="T1153" s="145"/>
      <c r="U1153" s="145"/>
      <c r="V1153" s="145"/>
      <c r="W1153" s="145"/>
      <c r="X1153" s="145"/>
      <c r="Y1153" s="145"/>
      <c r="Z1153" s="145"/>
      <c r="AA1153" s="145"/>
      <c r="AB1153" s="145"/>
      <c r="AC1153" s="145"/>
      <c r="AD1153" s="145"/>
      <c r="AE1153" s="145"/>
      <c r="AF1153" s="145"/>
      <c r="AG1153" s="145"/>
      <c r="AH1153" s="145"/>
      <c r="AI1153" s="145"/>
      <c r="AJ1153" s="145"/>
      <c r="AK1153" s="145"/>
      <c r="AL1153" s="145"/>
      <c r="AM1153" s="145"/>
      <c r="AN1153" s="145"/>
      <c r="AO1153" s="145"/>
      <c r="AP1153" s="145"/>
      <c r="AQ1153" s="145"/>
      <c r="AR1153" s="145"/>
      <c r="AS1153" s="145"/>
      <c r="AT1153" s="145"/>
      <c r="AU1153" s="145"/>
      <c r="AV1153" s="145"/>
      <c r="AW1153" s="145"/>
      <c r="AX1153" s="145"/>
      <c r="AY1153" s="145"/>
      <c r="AZ1153" s="145"/>
      <c r="BA1153" s="145"/>
      <c r="BB1153" s="145"/>
      <c r="BC1153" s="145"/>
      <c r="BD1153" s="145"/>
      <c r="BE1153" s="145"/>
      <c r="BF1153" s="145"/>
      <c r="BG1153" s="145"/>
      <c r="BH1153" s="145"/>
      <c r="BI1153" s="145"/>
      <c r="BJ1153" s="145"/>
      <c r="BK1153" s="145"/>
      <c r="BL1153" s="145"/>
      <c r="BM1153" s="145"/>
      <c r="BN1153" s="145"/>
      <c r="BO1153" s="145"/>
      <c r="BP1153" s="145"/>
      <c r="BQ1153" s="145"/>
      <c r="BR1153" s="145"/>
      <c r="BS1153" s="145"/>
      <c r="BT1153" s="145"/>
      <c r="BU1153" s="145"/>
      <c r="BV1153" s="145"/>
      <c r="BW1153" s="145"/>
      <c r="BX1153" s="145"/>
      <c r="BY1153" s="145"/>
      <c r="BZ1153" s="145"/>
      <c r="CA1153" s="145"/>
      <c r="CB1153" s="145"/>
      <c r="CC1153" s="145"/>
      <c r="CD1153" s="145"/>
      <c r="CE1153" s="145"/>
      <c r="CF1153" s="145"/>
    </row>
    <row r="1154" spans="2:84" ht="12.95" customHeight="1">
      <c r="B1154" s="145"/>
      <c r="C1154" s="145"/>
      <c r="D1154" s="145"/>
      <c r="E1154" s="146"/>
      <c r="F1154" s="146"/>
      <c r="G1154" s="145"/>
      <c r="H1154" s="145"/>
      <c r="I1154" s="145"/>
      <c r="J1154" s="145"/>
      <c r="K1154" s="145"/>
      <c r="L1154" s="145"/>
      <c r="M1154" s="145"/>
      <c r="N1154" s="145"/>
      <c r="O1154" s="145"/>
      <c r="P1154" s="145"/>
      <c r="Q1154" s="145"/>
      <c r="R1154" s="145"/>
      <c r="S1154" s="145"/>
      <c r="T1154" s="145"/>
      <c r="U1154" s="145"/>
      <c r="V1154" s="145"/>
      <c r="W1154" s="145"/>
      <c r="X1154" s="145"/>
      <c r="Y1154" s="145"/>
      <c r="Z1154" s="145"/>
      <c r="AA1154" s="145"/>
      <c r="AB1154" s="145"/>
      <c r="AC1154" s="145"/>
      <c r="AD1154" s="145"/>
      <c r="AE1154" s="145"/>
      <c r="AF1154" s="145"/>
      <c r="AG1154" s="145"/>
      <c r="AH1154" s="145"/>
      <c r="AI1154" s="145"/>
      <c r="AJ1154" s="145"/>
      <c r="AK1154" s="145"/>
      <c r="AL1154" s="145"/>
      <c r="AM1154" s="145"/>
      <c r="AN1154" s="145"/>
      <c r="AO1154" s="145"/>
      <c r="AP1154" s="145"/>
      <c r="AQ1154" s="145"/>
      <c r="AR1154" s="145"/>
      <c r="AS1154" s="145"/>
      <c r="AT1154" s="145"/>
      <c r="AU1154" s="145"/>
      <c r="AV1154" s="145"/>
      <c r="AW1154" s="145"/>
      <c r="AX1154" s="145"/>
      <c r="AY1154" s="145"/>
      <c r="AZ1154" s="145"/>
      <c r="BA1154" s="145"/>
      <c r="BB1154" s="145"/>
      <c r="BC1154" s="145"/>
      <c r="BD1154" s="145"/>
      <c r="BE1154" s="145"/>
      <c r="BF1154" s="145"/>
      <c r="BG1154" s="145"/>
      <c r="BH1154" s="145"/>
      <c r="BI1154" s="145"/>
      <c r="BJ1154" s="145"/>
      <c r="BK1154" s="145"/>
      <c r="BL1154" s="145"/>
      <c r="BM1154" s="145"/>
      <c r="BN1154" s="145"/>
      <c r="BO1154" s="145"/>
      <c r="BP1154" s="145"/>
      <c r="BQ1154" s="145"/>
      <c r="BR1154" s="145"/>
      <c r="BS1154" s="145"/>
      <c r="BT1154" s="145"/>
      <c r="BU1154" s="145"/>
      <c r="BV1154" s="145"/>
      <c r="BW1154" s="145"/>
      <c r="BX1154" s="145"/>
      <c r="BY1154" s="145"/>
      <c r="BZ1154" s="145"/>
      <c r="CA1154" s="145"/>
      <c r="CB1154" s="145"/>
      <c r="CC1154" s="145"/>
      <c r="CD1154" s="145"/>
      <c r="CE1154" s="145"/>
      <c r="CF1154" s="145"/>
    </row>
    <row r="1155" spans="2:84" ht="12.95" customHeight="1">
      <c r="B1155" s="145"/>
      <c r="C1155" s="145"/>
      <c r="D1155" s="145"/>
      <c r="E1155" s="146"/>
      <c r="F1155" s="146"/>
      <c r="G1155" s="145"/>
      <c r="H1155" s="145"/>
      <c r="I1155" s="145"/>
      <c r="J1155" s="145"/>
      <c r="K1155" s="145"/>
      <c r="L1155" s="145"/>
      <c r="M1155" s="145"/>
      <c r="N1155" s="145"/>
      <c r="O1155" s="145"/>
      <c r="P1155" s="145"/>
      <c r="Q1155" s="145"/>
      <c r="R1155" s="145"/>
      <c r="S1155" s="145"/>
      <c r="T1155" s="145"/>
      <c r="U1155" s="145"/>
      <c r="V1155" s="145"/>
      <c r="W1155" s="145"/>
      <c r="X1155" s="145"/>
      <c r="Y1155" s="145"/>
      <c r="Z1155" s="145"/>
      <c r="AA1155" s="145"/>
      <c r="AB1155" s="145"/>
      <c r="AC1155" s="145"/>
      <c r="AD1155" s="145"/>
      <c r="AE1155" s="145"/>
      <c r="AF1155" s="145"/>
      <c r="AG1155" s="145"/>
      <c r="AH1155" s="145"/>
      <c r="AI1155" s="145"/>
      <c r="AJ1155" s="145"/>
      <c r="AK1155" s="145"/>
      <c r="AL1155" s="145"/>
      <c r="AM1155" s="145"/>
      <c r="AN1155" s="145"/>
      <c r="AO1155" s="145"/>
      <c r="AP1155" s="145"/>
      <c r="AQ1155" s="145"/>
      <c r="AR1155" s="145"/>
      <c r="AS1155" s="145"/>
      <c r="AT1155" s="145"/>
      <c r="AU1155" s="145"/>
      <c r="AV1155" s="145"/>
      <c r="AW1155" s="145"/>
      <c r="AX1155" s="145"/>
      <c r="AY1155" s="145"/>
      <c r="AZ1155" s="145"/>
      <c r="BA1155" s="145"/>
      <c r="BB1155" s="145"/>
      <c r="BC1155" s="145"/>
      <c r="BD1155" s="145"/>
      <c r="BE1155" s="145"/>
      <c r="BF1155" s="145"/>
      <c r="BG1155" s="145"/>
      <c r="BH1155" s="145"/>
      <c r="BI1155" s="145"/>
      <c r="BJ1155" s="145"/>
      <c r="BK1155" s="145"/>
      <c r="BL1155" s="145"/>
      <c r="BM1155" s="145"/>
      <c r="BN1155" s="145"/>
      <c r="BO1155" s="145"/>
      <c r="BP1155" s="145"/>
      <c r="BQ1155" s="145"/>
      <c r="BR1155" s="145"/>
      <c r="BS1155" s="145"/>
      <c r="BT1155" s="145"/>
      <c r="BU1155" s="145"/>
      <c r="BV1155" s="145"/>
      <c r="BW1155" s="145"/>
      <c r="BX1155" s="145"/>
      <c r="BY1155" s="145"/>
      <c r="BZ1155" s="145"/>
      <c r="CA1155" s="145"/>
      <c r="CB1155" s="145"/>
      <c r="CC1155" s="145"/>
      <c r="CD1155" s="145"/>
      <c r="CE1155" s="145"/>
      <c r="CF1155" s="145"/>
    </row>
    <row r="1156" spans="2:84" ht="12.95" customHeight="1">
      <c r="B1156" s="145"/>
      <c r="C1156" s="145"/>
      <c r="D1156" s="145"/>
      <c r="E1156" s="146"/>
      <c r="F1156" s="146"/>
      <c r="G1156" s="145"/>
      <c r="H1156" s="145"/>
      <c r="I1156" s="145"/>
      <c r="J1156" s="145"/>
      <c r="K1156" s="145"/>
      <c r="L1156" s="145"/>
      <c r="M1156" s="145"/>
      <c r="N1156" s="145"/>
      <c r="O1156" s="145"/>
      <c r="P1156" s="145"/>
      <c r="Q1156" s="145"/>
      <c r="R1156" s="145"/>
      <c r="S1156" s="145"/>
      <c r="T1156" s="145"/>
      <c r="U1156" s="145"/>
      <c r="V1156" s="145"/>
      <c r="W1156" s="145"/>
      <c r="X1156" s="145"/>
      <c r="Y1156" s="145"/>
      <c r="Z1156" s="145"/>
      <c r="AA1156" s="145"/>
      <c r="AB1156" s="145"/>
      <c r="AC1156" s="145"/>
      <c r="AD1156" s="145"/>
      <c r="AE1156" s="145"/>
      <c r="AF1156" s="145"/>
      <c r="AG1156" s="145"/>
      <c r="AH1156" s="145"/>
      <c r="AI1156" s="145"/>
      <c r="AJ1156" s="145"/>
      <c r="AK1156" s="145"/>
      <c r="AL1156" s="145"/>
      <c r="AM1156" s="145"/>
      <c r="AN1156" s="145"/>
      <c r="AO1156" s="145"/>
      <c r="AP1156" s="145"/>
      <c r="AQ1156" s="145"/>
      <c r="AR1156" s="145"/>
      <c r="AS1156" s="145"/>
      <c r="AT1156" s="145"/>
      <c r="AU1156" s="145"/>
      <c r="AV1156" s="145"/>
      <c r="AW1156" s="145"/>
      <c r="AX1156" s="145"/>
      <c r="AY1156" s="145"/>
      <c r="AZ1156" s="145"/>
      <c r="BA1156" s="145"/>
      <c r="BB1156" s="145"/>
      <c r="BC1156" s="145"/>
      <c r="BD1156" s="145"/>
      <c r="BE1156" s="145"/>
      <c r="BF1156" s="145"/>
      <c r="BG1156" s="145"/>
      <c r="BH1156" s="145"/>
      <c r="BI1156" s="145"/>
      <c r="BJ1156" s="145"/>
      <c r="BK1156" s="145"/>
      <c r="BL1156" s="145"/>
      <c r="BM1156" s="145"/>
      <c r="BN1156" s="145"/>
      <c r="BO1156" s="145"/>
      <c r="BP1156" s="145"/>
      <c r="BQ1156" s="145"/>
      <c r="BR1156" s="145"/>
      <c r="BS1156" s="145"/>
      <c r="BT1156" s="145"/>
      <c r="BU1156" s="145"/>
      <c r="BV1156" s="145"/>
      <c r="BW1156" s="145"/>
      <c r="BX1156" s="145"/>
      <c r="BY1156" s="145"/>
      <c r="BZ1156" s="145"/>
      <c r="CA1156" s="145"/>
      <c r="CB1156" s="145"/>
      <c r="CC1156" s="145"/>
      <c r="CD1156" s="145"/>
      <c r="CE1156" s="145"/>
      <c r="CF1156" s="145"/>
    </row>
    <row r="1157" spans="2:84" ht="12.95" customHeight="1">
      <c r="B1157" s="145"/>
      <c r="C1157" s="145"/>
      <c r="D1157" s="145"/>
      <c r="E1157" s="146"/>
      <c r="F1157" s="146"/>
      <c r="G1157" s="145"/>
      <c r="H1157" s="145"/>
      <c r="I1157" s="145"/>
      <c r="J1157" s="145"/>
      <c r="K1157" s="145"/>
      <c r="L1157" s="145"/>
      <c r="M1157" s="145"/>
      <c r="N1157" s="145"/>
      <c r="O1157" s="145"/>
      <c r="P1157" s="145"/>
      <c r="Q1157" s="145"/>
      <c r="R1157" s="145"/>
      <c r="S1157" s="145"/>
      <c r="T1157" s="145"/>
      <c r="U1157" s="145"/>
      <c r="V1157" s="145"/>
      <c r="W1157" s="145"/>
      <c r="X1157" s="145"/>
      <c r="Y1157" s="145"/>
      <c r="Z1157" s="145"/>
      <c r="AA1157" s="145"/>
      <c r="AB1157" s="145"/>
      <c r="AC1157" s="145"/>
      <c r="AD1157" s="145"/>
      <c r="AE1157" s="145"/>
      <c r="AF1157" s="145"/>
      <c r="AG1157" s="145"/>
      <c r="AH1157" s="145"/>
      <c r="AI1157" s="145"/>
      <c r="AJ1157" s="145"/>
      <c r="AK1157" s="145"/>
      <c r="AL1157" s="145"/>
      <c r="AM1157" s="145"/>
      <c r="AN1157" s="145"/>
      <c r="AO1157" s="145"/>
      <c r="AP1157" s="145"/>
      <c r="AQ1157" s="145"/>
      <c r="AR1157" s="145"/>
      <c r="AS1157" s="145"/>
      <c r="AT1157" s="145"/>
      <c r="AU1157" s="145"/>
      <c r="AV1157" s="145"/>
      <c r="AW1157" s="145"/>
      <c r="AX1157" s="145"/>
      <c r="AY1157" s="145"/>
      <c r="AZ1157" s="145"/>
      <c r="BA1157" s="145"/>
      <c r="BB1157" s="145"/>
      <c r="BC1157" s="145"/>
      <c r="BD1157" s="145"/>
      <c r="BE1157" s="145"/>
      <c r="BF1157" s="145"/>
      <c r="BG1157" s="145"/>
      <c r="BH1157" s="145"/>
      <c r="BI1157" s="145"/>
      <c r="BJ1157" s="145"/>
      <c r="BK1157" s="145"/>
      <c r="BL1157" s="145"/>
      <c r="BM1157" s="145"/>
      <c r="BN1157" s="145"/>
      <c r="BO1157" s="145"/>
      <c r="BP1157" s="145"/>
      <c r="BQ1157" s="145"/>
      <c r="BR1157" s="145"/>
      <c r="BS1157" s="145"/>
      <c r="BT1157" s="145"/>
      <c r="BU1157" s="145"/>
      <c r="BV1157" s="145"/>
      <c r="BW1157" s="145"/>
      <c r="BX1157" s="145"/>
      <c r="BY1157" s="145"/>
      <c r="BZ1157" s="145"/>
      <c r="CA1157" s="145"/>
      <c r="CB1157" s="145"/>
      <c r="CC1157" s="145"/>
      <c r="CD1157" s="145"/>
      <c r="CE1157" s="145"/>
      <c r="CF1157" s="145"/>
    </row>
    <row r="1158" spans="2:84" ht="12.95" customHeight="1">
      <c r="B1158" s="145"/>
      <c r="C1158" s="145"/>
      <c r="D1158" s="145"/>
      <c r="E1158" s="146"/>
      <c r="F1158" s="146"/>
      <c r="G1158" s="145"/>
      <c r="H1158" s="145"/>
      <c r="I1158" s="145"/>
      <c r="J1158" s="145"/>
      <c r="K1158" s="145"/>
      <c r="L1158" s="145"/>
      <c r="M1158" s="145"/>
      <c r="N1158" s="145"/>
      <c r="O1158" s="145"/>
      <c r="P1158" s="145"/>
      <c r="Q1158" s="145"/>
      <c r="R1158" s="145"/>
      <c r="S1158" s="145"/>
      <c r="T1158" s="145"/>
      <c r="U1158" s="145"/>
      <c r="V1158" s="145"/>
      <c r="W1158" s="145"/>
      <c r="X1158" s="145"/>
      <c r="Y1158" s="145"/>
      <c r="Z1158" s="145"/>
      <c r="AA1158" s="145"/>
      <c r="AB1158" s="145"/>
      <c r="AC1158" s="145"/>
      <c r="AD1158" s="145"/>
      <c r="AE1158" s="145"/>
      <c r="AF1158" s="145"/>
      <c r="AG1158" s="145"/>
      <c r="AH1158" s="145"/>
      <c r="AI1158" s="145"/>
      <c r="AJ1158" s="145"/>
      <c r="AK1158" s="145"/>
      <c r="AL1158" s="145"/>
      <c r="AM1158" s="145"/>
      <c r="AN1158" s="145"/>
      <c r="AO1158" s="145"/>
      <c r="AP1158" s="145"/>
      <c r="AQ1158" s="145"/>
      <c r="AR1158" s="145"/>
      <c r="AS1158" s="145"/>
      <c r="AT1158" s="145"/>
      <c r="AU1158" s="145"/>
      <c r="AV1158" s="145"/>
      <c r="AW1158" s="145"/>
      <c r="AX1158" s="145"/>
      <c r="AY1158" s="145"/>
      <c r="AZ1158" s="145"/>
      <c r="BA1158" s="145"/>
      <c r="BB1158" s="145"/>
      <c r="BC1158" s="145"/>
      <c r="BD1158" s="145"/>
      <c r="BE1158" s="145"/>
      <c r="BF1158" s="145"/>
      <c r="BG1158" s="145"/>
      <c r="BH1158" s="145"/>
      <c r="BI1158" s="145"/>
      <c r="BJ1158" s="145"/>
      <c r="BK1158" s="145"/>
      <c r="BL1158" s="145"/>
      <c r="BM1158" s="145"/>
      <c r="BN1158" s="145"/>
      <c r="BO1158" s="145"/>
      <c r="BP1158" s="145"/>
      <c r="BQ1158" s="145"/>
      <c r="BR1158" s="145"/>
      <c r="BS1158" s="145"/>
      <c r="BT1158" s="145"/>
      <c r="BU1158" s="145"/>
      <c r="BV1158" s="145"/>
      <c r="BW1158" s="145"/>
      <c r="BX1158" s="145"/>
      <c r="BY1158" s="145"/>
      <c r="BZ1158" s="145"/>
      <c r="CA1158" s="145"/>
      <c r="CB1158" s="145"/>
      <c r="CC1158" s="145"/>
      <c r="CD1158" s="145"/>
      <c r="CE1158" s="145"/>
      <c r="CF1158" s="145"/>
    </row>
    <row r="1159" spans="2:84" ht="12.95" customHeight="1">
      <c r="B1159" s="145"/>
      <c r="C1159" s="145"/>
      <c r="D1159" s="145"/>
      <c r="E1159" s="146"/>
      <c r="F1159" s="146"/>
      <c r="G1159" s="145"/>
      <c r="H1159" s="145"/>
      <c r="I1159" s="145"/>
      <c r="J1159" s="145"/>
      <c r="K1159" s="145"/>
      <c r="L1159" s="145"/>
      <c r="M1159" s="145"/>
      <c r="N1159" s="145"/>
      <c r="O1159" s="145"/>
      <c r="P1159" s="145"/>
      <c r="Q1159" s="145"/>
      <c r="R1159" s="145"/>
      <c r="S1159" s="145"/>
      <c r="T1159" s="145"/>
      <c r="U1159" s="145"/>
      <c r="V1159" s="145"/>
      <c r="W1159" s="145"/>
      <c r="X1159" s="145"/>
      <c r="Y1159" s="145"/>
      <c r="Z1159" s="145"/>
      <c r="AA1159" s="145"/>
      <c r="AB1159" s="145"/>
      <c r="AC1159" s="145"/>
      <c r="AD1159" s="145"/>
      <c r="AE1159" s="145"/>
      <c r="AF1159" s="145"/>
      <c r="AG1159" s="145"/>
      <c r="AH1159" s="145"/>
      <c r="AI1159" s="145"/>
      <c r="AJ1159" s="145"/>
      <c r="AK1159" s="145"/>
      <c r="AL1159" s="145"/>
      <c r="AM1159" s="145"/>
      <c r="AN1159" s="145"/>
      <c r="AO1159" s="145"/>
      <c r="AP1159" s="145"/>
      <c r="AQ1159" s="145"/>
      <c r="AR1159" s="145"/>
      <c r="AS1159" s="145"/>
      <c r="AT1159" s="145"/>
      <c r="AU1159" s="145"/>
      <c r="AV1159" s="145"/>
      <c r="AW1159" s="145"/>
      <c r="AX1159" s="145"/>
      <c r="AY1159" s="145"/>
      <c r="AZ1159" s="145"/>
      <c r="BA1159" s="145"/>
      <c r="BB1159" s="145"/>
      <c r="BC1159" s="145"/>
      <c r="BD1159" s="145"/>
      <c r="BE1159" s="145"/>
      <c r="BF1159" s="145"/>
      <c r="BG1159" s="145"/>
      <c r="BH1159" s="145"/>
      <c r="BI1159" s="145"/>
      <c r="BJ1159" s="145"/>
      <c r="BK1159" s="145"/>
      <c r="BL1159" s="145"/>
      <c r="BM1159" s="145"/>
      <c r="BN1159" s="145"/>
      <c r="BO1159" s="145"/>
      <c r="BP1159" s="145"/>
      <c r="BQ1159" s="145"/>
      <c r="BR1159" s="145"/>
      <c r="BS1159" s="145"/>
      <c r="BT1159" s="145"/>
      <c r="BU1159" s="145"/>
      <c r="BV1159" s="145"/>
      <c r="BW1159" s="145"/>
      <c r="BX1159" s="145"/>
      <c r="BY1159" s="145"/>
      <c r="BZ1159" s="145"/>
      <c r="CA1159" s="145"/>
      <c r="CB1159" s="145"/>
      <c r="CC1159" s="145"/>
      <c r="CD1159" s="145"/>
      <c r="CE1159" s="145"/>
      <c r="CF1159" s="145"/>
    </row>
    <row r="1160" spans="2:84" ht="12.95" customHeight="1">
      <c r="B1160" s="145"/>
      <c r="C1160" s="145"/>
      <c r="D1160" s="145"/>
      <c r="E1160" s="146"/>
      <c r="F1160" s="146"/>
      <c r="G1160" s="145"/>
      <c r="H1160" s="145"/>
      <c r="I1160" s="145"/>
      <c r="J1160" s="145"/>
      <c r="K1160" s="145"/>
      <c r="L1160" s="145"/>
      <c r="M1160" s="145"/>
      <c r="N1160" s="145"/>
      <c r="O1160" s="145"/>
      <c r="P1160" s="145"/>
      <c r="Q1160" s="145"/>
      <c r="R1160" s="145"/>
      <c r="S1160" s="145"/>
      <c r="T1160" s="145"/>
      <c r="U1160" s="145"/>
      <c r="V1160" s="145"/>
      <c r="W1160" s="145"/>
      <c r="X1160" s="145"/>
      <c r="Y1160" s="145"/>
      <c r="Z1160" s="145"/>
      <c r="AA1160" s="145"/>
      <c r="AB1160" s="145"/>
      <c r="AC1160" s="145"/>
      <c r="AD1160" s="145"/>
      <c r="AE1160" s="145"/>
      <c r="AF1160" s="145"/>
      <c r="AG1160" s="145"/>
      <c r="AH1160" s="145"/>
      <c r="AI1160" s="145"/>
      <c r="AJ1160" s="145"/>
      <c r="AK1160" s="145"/>
      <c r="AL1160" s="145"/>
      <c r="AM1160" s="145"/>
      <c r="AN1160" s="145"/>
      <c r="AO1160" s="145"/>
      <c r="AP1160" s="145"/>
      <c r="AQ1160" s="145"/>
      <c r="AR1160" s="145"/>
      <c r="AS1160" s="145"/>
      <c r="AT1160" s="145"/>
      <c r="AU1160" s="145"/>
      <c r="AV1160" s="145"/>
      <c r="AW1160" s="145"/>
      <c r="AX1160" s="145"/>
      <c r="AY1160" s="145"/>
      <c r="AZ1160" s="145"/>
      <c r="BA1160" s="145"/>
      <c r="BB1160" s="145"/>
      <c r="BC1160" s="145"/>
      <c r="BD1160" s="145"/>
      <c r="BE1160" s="145"/>
      <c r="BF1160" s="145"/>
      <c r="BG1160" s="145"/>
      <c r="BH1160" s="145"/>
      <c r="BI1160" s="145"/>
      <c r="BJ1160" s="145"/>
      <c r="BK1160" s="145"/>
      <c r="BL1160" s="145"/>
      <c r="BM1160" s="145"/>
      <c r="BN1160" s="145"/>
      <c r="BO1160" s="145"/>
      <c r="BP1160" s="145"/>
      <c r="BQ1160" s="145"/>
      <c r="BR1160" s="145"/>
      <c r="BS1160" s="145"/>
      <c r="BT1160" s="145"/>
      <c r="BU1160" s="145"/>
      <c r="BV1160" s="145"/>
      <c r="BW1160" s="145"/>
      <c r="BX1160" s="145"/>
      <c r="BY1160" s="145"/>
      <c r="BZ1160" s="145"/>
      <c r="CA1160" s="145"/>
      <c r="CB1160" s="145"/>
      <c r="CC1160" s="145"/>
      <c r="CD1160" s="145"/>
      <c r="CE1160" s="145"/>
      <c r="CF1160" s="145"/>
    </row>
    <row r="1161" spans="2:84" ht="12.95" customHeight="1">
      <c r="B1161" s="145"/>
      <c r="C1161" s="145"/>
      <c r="D1161" s="145"/>
      <c r="E1161" s="146"/>
      <c r="F1161" s="146"/>
      <c r="G1161" s="145"/>
      <c r="H1161" s="145"/>
      <c r="I1161" s="145"/>
      <c r="J1161" s="145"/>
      <c r="K1161" s="145"/>
      <c r="L1161" s="145"/>
      <c r="M1161" s="145"/>
      <c r="N1161" s="145"/>
      <c r="O1161" s="145"/>
      <c r="P1161" s="145"/>
      <c r="Q1161" s="145"/>
      <c r="R1161" s="145"/>
      <c r="S1161" s="145"/>
      <c r="T1161" s="145"/>
      <c r="U1161" s="145"/>
      <c r="V1161" s="145"/>
      <c r="W1161" s="145"/>
      <c r="X1161" s="145"/>
      <c r="Y1161" s="145"/>
      <c r="Z1161" s="145"/>
      <c r="AA1161" s="145"/>
      <c r="AB1161" s="145"/>
      <c r="AC1161" s="145"/>
      <c r="AD1161" s="145"/>
      <c r="AE1161" s="145"/>
      <c r="AF1161" s="145"/>
      <c r="AG1161" s="145"/>
      <c r="AH1161" s="145"/>
      <c r="AI1161" s="145"/>
      <c r="AJ1161" s="145"/>
      <c r="AK1161" s="145"/>
      <c r="AL1161" s="145"/>
      <c r="AM1161" s="145"/>
      <c r="AN1161" s="145"/>
      <c r="AO1161" s="145"/>
      <c r="AP1161" s="145"/>
      <c r="AQ1161" s="145"/>
      <c r="AR1161" s="145"/>
      <c r="AS1161" s="145"/>
      <c r="AT1161" s="145"/>
      <c r="AU1161" s="145"/>
      <c r="AV1161" s="145"/>
      <c r="AW1161" s="145"/>
      <c r="AX1161" s="145"/>
      <c r="AY1161" s="145"/>
      <c r="AZ1161" s="145"/>
      <c r="BA1161" s="145"/>
      <c r="BB1161" s="145"/>
      <c r="BC1161" s="145"/>
      <c r="BD1161" s="145"/>
      <c r="BE1161" s="145"/>
      <c r="BF1161" s="145"/>
      <c r="BG1161" s="145"/>
      <c r="BH1161" s="145"/>
      <c r="BI1161" s="145"/>
      <c r="BJ1161" s="145"/>
      <c r="BK1161" s="145"/>
      <c r="BL1161" s="145"/>
      <c r="BM1161" s="145"/>
      <c r="BN1161" s="145"/>
      <c r="BO1161" s="145"/>
      <c r="BP1161" s="145"/>
      <c r="BQ1161" s="145"/>
      <c r="BR1161" s="145"/>
      <c r="BS1161" s="145"/>
      <c r="BT1161" s="145"/>
      <c r="BU1161" s="145"/>
      <c r="BV1161" s="145"/>
      <c r="BW1161" s="145"/>
      <c r="BX1161" s="145"/>
      <c r="BY1161" s="145"/>
      <c r="BZ1161" s="145"/>
      <c r="CA1161" s="145"/>
      <c r="CB1161" s="145"/>
      <c r="CC1161" s="145"/>
      <c r="CD1161" s="145"/>
      <c r="CE1161" s="145"/>
      <c r="CF1161" s="145"/>
    </row>
    <row r="1162" spans="2:84" ht="12.95" customHeight="1">
      <c r="B1162" s="145"/>
      <c r="C1162" s="145"/>
      <c r="D1162" s="145"/>
      <c r="E1162" s="146"/>
      <c r="F1162" s="146"/>
      <c r="G1162" s="145"/>
      <c r="H1162" s="145"/>
      <c r="I1162" s="145"/>
      <c r="J1162" s="145"/>
      <c r="K1162" s="145"/>
      <c r="L1162" s="145"/>
      <c r="M1162" s="145"/>
      <c r="N1162" s="145"/>
      <c r="O1162" s="145"/>
      <c r="P1162" s="145"/>
      <c r="Q1162" s="145"/>
      <c r="R1162" s="145"/>
      <c r="S1162" s="145"/>
      <c r="T1162" s="145"/>
      <c r="U1162" s="145"/>
      <c r="V1162" s="145"/>
      <c r="W1162" s="145"/>
      <c r="X1162" s="145"/>
      <c r="Y1162" s="145"/>
      <c r="Z1162" s="145"/>
      <c r="AA1162" s="145"/>
      <c r="AB1162" s="145"/>
      <c r="AC1162" s="145"/>
      <c r="AD1162" s="145"/>
      <c r="AE1162" s="145"/>
      <c r="AF1162" s="145"/>
      <c r="AG1162" s="145"/>
      <c r="AH1162" s="145"/>
      <c r="AI1162" s="145"/>
      <c r="AJ1162" s="145"/>
      <c r="AK1162" s="145"/>
      <c r="AL1162" s="145"/>
      <c r="AM1162" s="145"/>
      <c r="AN1162" s="145"/>
      <c r="AO1162" s="145"/>
      <c r="AP1162" s="145"/>
      <c r="AQ1162" s="145"/>
      <c r="AR1162" s="145"/>
      <c r="AS1162" s="145"/>
      <c r="AT1162" s="145"/>
      <c r="AU1162" s="145"/>
      <c r="AV1162" s="145"/>
      <c r="AW1162" s="145"/>
      <c r="AX1162" s="145"/>
      <c r="AY1162" s="145"/>
      <c r="AZ1162" s="145"/>
      <c r="BA1162" s="145"/>
      <c r="BB1162" s="145"/>
      <c r="BC1162" s="145"/>
      <c r="BD1162" s="145"/>
      <c r="BE1162" s="145"/>
      <c r="BF1162" s="145"/>
      <c r="BG1162" s="145"/>
      <c r="BH1162" s="145"/>
      <c r="BI1162" s="145"/>
      <c r="BJ1162" s="145"/>
      <c r="BK1162" s="145"/>
      <c r="BL1162" s="145"/>
      <c r="BM1162" s="145"/>
      <c r="BN1162" s="145"/>
      <c r="BO1162" s="145"/>
      <c r="BP1162" s="145"/>
      <c r="BQ1162" s="145"/>
      <c r="BR1162" s="145"/>
      <c r="BS1162" s="145"/>
      <c r="BT1162" s="145"/>
      <c r="BU1162" s="145"/>
      <c r="BV1162" s="145"/>
      <c r="BW1162" s="145"/>
      <c r="BX1162" s="145"/>
      <c r="BY1162" s="145"/>
      <c r="BZ1162" s="145"/>
      <c r="CA1162" s="145"/>
      <c r="CB1162" s="145"/>
      <c r="CC1162" s="145"/>
      <c r="CD1162" s="145"/>
      <c r="CE1162" s="145"/>
      <c r="CF1162" s="145"/>
    </row>
    <row r="1163" spans="2:84" ht="12.95" customHeight="1">
      <c r="B1163" s="145"/>
      <c r="C1163" s="145"/>
      <c r="D1163" s="145"/>
      <c r="E1163" s="146"/>
      <c r="F1163" s="146"/>
      <c r="G1163" s="145"/>
      <c r="H1163" s="145"/>
      <c r="I1163" s="145"/>
      <c r="J1163" s="145"/>
      <c r="K1163" s="145"/>
      <c r="L1163" s="145"/>
      <c r="M1163" s="145"/>
      <c r="N1163" s="145"/>
      <c r="O1163" s="145"/>
      <c r="P1163" s="145"/>
      <c r="Q1163" s="145"/>
      <c r="R1163" s="145"/>
      <c r="S1163" s="145"/>
      <c r="T1163" s="145"/>
      <c r="U1163" s="145"/>
      <c r="V1163" s="145"/>
      <c r="W1163" s="145"/>
      <c r="X1163" s="145"/>
      <c r="Y1163" s="145"/>
      <c r="Z1163" s="145"/>
      <c r="AA1163" s="145"/>
      <c r="AB1163" s="145"/>
      <c r="AC1163" s="145"/>
      <c r="AD1163" s="145"/>
      <c r="AE1163" s="145"/>
      <c r="AF1163" s="145"/>
      <c r="AG1163" s="145"/>
      <c r="AH1163" s="145"/>
      <c r="AI1163" s="145"/>
      <c r="AJ1163" s="145"/>
      <c r="AK1163" s="145"/>
      <c r="AL1163" s="145"/>
      <c r="AM1163" s="145"/>
      <c r="AN1163" s="145"/>
      <c r="AO1163" s="145"/>
      <c r="AP1163" s="145"/>
      <c r="AQ1163" s="145"/>
      <c r="AR1163" s="145"/>
      <c r="AS1163" s="145"/>
      <c r="AT1163" s="145"/>
      <c r="AU1163" s="145"/>
      <c r="AV1163" s="145"/>
      <c r="AW1163" s="145"/>
      <c r="AX1163" s="145"/>
      <c r="AY1163" s="145"/>
      <c r="AZ1163" s="145"/>
      <c r="BA1163" s="145"/>
      <c r="BB1163" s="145"/>
      <c r="BC1163" s="145"/>
      <c r="BD1163" s="145"/>
      <c r="BE1163" s="145"/>
      <c r="BF1163" s="145"/>
      <c r="BG1163" s="145"/>
      <c r="BH1163" s="145"/>
      <c r="BI1163" s="145"/>
      <c r="BJ1163" s="145"/>
      <c r="BK1163" s="145"/>
      <c r="BL1163" s="145"/>
      <c r="BM1163" s="145"/>
      <c r="BN1163" s="145"/>
      <c r="BO1163" s="145"/>
      <c r="BP1163" s="145"/>
      <c r="BQ1163" s="145"/>
      <c r="BR1163" s="145"/>
      <c r="BS1163" s="145"/>
      <c r="BT1163" s="145"/>
      <c r="BU1163" s="145"/>
      <c r="BV1163" s="145"/>
      <c r="BW1163" s="145"/>
      <c r="BX1163" s="145"/>
      <c r="BY1163" s="145"/>
      <c r="BZ1163" s="145"/>
      <c r="CA1163" s="145"/>
      <c r="CB1163" s="145"/>
      <c r="CC1163" s="145"/>
      <c r="CD1163" s="145"/>
      <c r="CE1163" s="145"/>
      <c r="CF1163" s="145"/>
    </row>
    <row r="1164" spans="2:84" ht="12.95" customHeight="1">
      <c r="B1164" s="145"/>
      <c r="C1164" s="145"/>
      <c r="D1164" s="145"/>
      <c r="E1164" s="146"/>
      <c r="F1164" s="146"/>
      <c r="G1164" s="145"/>
      <c r="H1164" s="145"/>
      <c r="I1164" s="145"/>
      <c r="J1164" s="145"/>
      <c r="K1164" s="145"/>
      <c r="L1164" s="145"/>
      <c r="M1164" s="145"/>
      <c r="N1164" s="145"/>
      <c r="O1164" s="145"/>
      <c r="P1164" s="145"/>
      <c r="Q1164" s="145"/>
      <c r="R1164" s="145"/>
      <c r="S1164" s="145"/>
      <c r="T1164" s="145"/>
      <c r="U1164" s="145"/>
      <c r="V1164" s="145"/>
      <c r="W1164" s="145"/>
      <c r="X1164" s="145"/>
      <c r="Y1164" s="145"/>
      <c r="Z1164" s="145"/>
      <c r="AA1164" s="145"/>
      <c r="AB1164" s="145"/>
      <c r="AC1164" s="145"/>
      <c r="AD1164" s="145"/>
      <c r="AE1164" s="145"/>
      <c r="AF1164" s="145"/>
      <c r="AG1164" s="145"/>
      <c r="AH1164" s="145"/>
      <c r="AI1164" s="145"/>
      <c r="AJ1164" s="145"/>
      <c r="AK1164" s="145"/>
      <c r="AL1164" s="145"/>
      <c r="AM1164" s="145"/>
      <c r="AN1164" s="145"/>
      <c r="AO1164" s="145"/>
      <c r="AP1164" s="145"/>
      <c r="AQ1164" s="145"/>
      <c r="AR1164" s="145"/>
      <c r="AS1164" s="145"/>
      <c r="AT1164" s="145"/>
      <c r="AU1164" s="145"/>
      <c r="AV1164" s="145"/>
      <c r="AW1164" s="145"/>
      <c r="AX1164" s="145"/>
      <c r="AY1164" s="145"/>
      <c r="AZ1164" s="145"/>
      <c r="BA1164" s="145"/>
      <c r="BB1164" s="145"/>
      <c r="BC1164" s="145"/>
      <c r="BD1164" s="145"/>
      <c r="BE1164" s="145"/>
      <c r="BF1164" s="145"/>
      <c r="BG1164" s="145"/>
      <c r="BH1164" s="145"/>
      <c r="BI1164" s="145"/>
      <c r="BJ1164" s="145"/>
      <c r="BK1164" s="145"/>
      <c r="BL1164" s="145"/>
      <c r="BM1164" s="145"/>
      <c r="BN1164" s="145"/>
      <c r="BO1164" s="145"/>
      <c r="BP1164" s="145"/>
      <c r="BQ1164" s="145"/>
      <c r="BR1164" s="145"/>
      <c r="BS1164" s="145"/>
      <c r="BT1164" s="145"/>
      <c r="BU1164" s="145"/>
      <c r="BV1164" s="145"/>
      <c r="BW1164" s="145"/>
      <c r="BX1164" s="145"/>
      <c r="BY1164" s="145"/>
      <c r="BZ1164" s="145"/>
      <c r="CA1164" s="145"/>
      <c r="CB1164" s="145"/>
      <c r="CC1164" s="145"/>
      <c r="CD1164" s="145"/>
      <c r="CE1164" s="145"/>
      <c r="CF1164" s="145"/>
    </row>
    <row r="1165" spans="2:84" ht="12.95" customHeight="1">
      <c r="B1165" s="145"/>
      <c r="C1165" s="145"/>
      <c r="D1165" s="145"/>
      <c r="E1165" s="146"/>
      <c r="F1165" s="146"/>
      <c r="G1165" s="145"/>
      <c r="H1165" s="145"/>
      <c r="I1165" s="145"/>
      <c r="J1165" s="145"/>
      <c r="K1165" s="145"/>
      <c r="L1165" s="145"/>
      <c r="M1165" s="145"/>
      <c r="N1165" s="145"/>
      <c r="O1165" s="145"/>
      <c r="P1165" s="145"/>
      <c r="Q1165" s="145"/>
      <c r="R1165" s="145"/>
      <c r="S1165" s="145"/>
      <c r="T1165" s="145"/>
      <c r="U1165" s="145"/>
      <c r="V1165" s="145"/>
      <c r="W1165" s="145"/>
      <c r="X1165" s="145"/>
      <c r="Y1165" s="145"/>
      <c r="Z1165" s="145"/>
      <c r="AA1165" s="145"/>
      <c r="AB1165" s="145"/>
      <c r="AC1165" s="145"/>
      <c r="AD1165" s="145"/>
      <c r="AE1165" s="145"/>
      <c r="AF1165" s="145"/>
      <c r="AG1165" s="145"/>
      <c r="AH1165" s="145"/>
      <c r="AI1165" s="145"/>
      <c r="AJ1165" s="145"/>
      <c r="AK1165" s="145"/>
      <c r="AL1165" s="145"/>
      <c r="AM1165" s="145"/>
      <c r="AN1165" s="145"/>
      <c r="AO1165" s="145"/>
      <c r="AP1165" s="145"/>
      <c r="AQ1165" s="145"/>
      <c r="AR1165" s="145"/>
      <c r="AS1165" s="145"/>
      <c r="AT1165" s="145"/>
      <c r="AU1165" s="145"/>
      <c r="AV1165" s="145"/>
      <c r="AW1165" s="145"/>
      <c r="AX1165" s="145"/>
      <c r="AY1165" s="145"/>
      <c r="AZ1165" s="145"/>
      <c r="BA1165" s="145"/>
      <c r="BB1165" s="145"/>
      <c r="BC1165" s="145"/>
      <c r="BD1165" s="145"/>
      <c r="BE1165" s="145"/>
      <c r="BF1165" s="145"/>
      <c r="BG1165" s="145"/>
      <c r="BH1165" s="145"/>
      <c r="BI1165" s="145"/>
      <c r="BJ1165" s="145"/>
      <c r="BK1165" s="145"/>
      <c r="BL1165" s="145"/>
      <c r="BM1165" s="145"/>
      <c r="BN1165" s="145"/>
      <c r="BO1165" s="145"/>
      <c r="BP1165" s="145"/>
      <c r="BQ1165" s="145"/>
      <c r="BR1165" s="145"/>
      <c r="BS1165" s="145"/>
      <c r="BT1165" s="145"/>
      <c r="BU1165" s="145"/>
      <c r="BV1165" s="145"/>
      <c r="BW1165" s="145"/>
      <c r="BX1165" s="145"/>
      <c r="BY1165" s="145"/>
      <c r="BZ1165" s="145"/>
      <c r="CA1165" s="145"/>
      <c r="CB1165" s="145"/>
      <c r="CC1165" s="145"/>
      <c r="CD1165" s="145"/>
      <c r="CE1165" s="145"/>
      <c r="CF1165" s="145"/>
    </row>
    <row r="1166" spans="2:84" ht="12.95" customHeight="1">
      <c r="B1166" s="145"/>
      <c r="C1166" s="145"/>
      <c r="D1166" s="145"/>
      <c r="E1166" s="146"/>
      <c r="F1166" s="146"/>
      <c r="G1166" s="145"/>
      <c r="H1166" s="145"/>
      <c r="I1166" s="145"/>
      <c r="J1166" s="145"/>
      <c r="K1166" s="145"/>
      <c r="L1166" s="145"/>
      <c r="M1166" s="145"/>
      <c r="N1166" s="145"/>
      <c r="O1166" s="145"/>
      <c r="P1166" s="145"/>
      <c r="Q1166" s="145"/>
      <c r="R1166" s="145"/>
      <c r="S1166" s="145"/>
      <c r="T1166" s="145"/>
      <c r="U1166" s="145"/>
      <c r="V1166" s="145"/>
      <c r="W1166" s="145"/>
      <c r="X1166" s="145"/>
      <c r="Y1166" s="145"/>
      <c r="Z1166" s="145"/>
      <c r="AA1166" s="145"/>
      <c r="AB1166" s="145"/>
      <c r="AC1166" s="145"/>
      <c r="AD1166" s="145"/>
      <c r="AE1166" s="145"/>
      <c r="AF1166" s="145"/>
      <c r="AG1166" s="145"/>
      <c r="AH1166" s="145"/>
      <c r="AI1166" s="145"/>
      <c r="AJ1166" s="145"/>
      <c r="AK1166" s="145"/>
      <c r="AL1166" s="145"/>
      <c r="AM1166" s="145"/>
      <c r="AN1166" s="145"/>
      <c r="AO1166" s="145"/>
      <c r="AP1166" s="145"/>
      <c r="AQ1166" s="145"/>
      <c r="AR1166" s="145"/>
      <c r="AS1166" s="145"/>
      <c r="AT1166" s="145"/>
      <c r="AU1166" s="145"/>
      <c r="AV1166" s="145"/>
      <c r="AW1166" s="145"/>
      <c r="AX1166" s="145"/>
      <c r="AY1166" s="145"/>
      <c r="AZ1166" s="145"/>
      <c r="BA1166" s="145"/>
      <c r="BB1166" s="145"/>
      <c r="BC1166" s="145"/>
      <c r="BD1166" s="145"/>
      <c r="BE1166" s="145"/>
      <c r="BF1166" s="145"/>
      <c r="BG1166" s="145"/>
      <c r="BH1166" s="145"/>
      <c r="BI1166" s="145"/>
      <c r="BJ1166" s="145"/>
      <c r="BK1166" s="145"/>
      <c r="BL1166" s="145"/>
      <c r="BM1166" s="145"/>
      <c r="BN1166" s="145"/>
      <c r="BO1166" s="145"/>
      <c r="BP1166" s="145"/>
      <c r="BQ1166" s="145"/>
      <c r="BR1166" s="145"/>
      <c r="BS1166" s="145"/>
      <c r="BT1166" s="145"/>
      <c r="BU1166" s="145"/>
      <c r="BV1166" s="145"/>
      <c r="BW1166" s="145"/>
      <c r="BX1166" s="145"/>
      <c r="BY1166" s="145"/>
      <c r="BZ1166" s="145"/>
      <c r="CA1166" s="145"/>
      <c r="CB1166" s="145"/>
      <c r="CC1166" s="145"/>
      <c r="CD1166" s="145"/>
      <c r="CE1166" s="145"/>
      <c r="CF1166" s="145"/>
    </row>
    <row r="1167" spans="2:84" ht="12.95" customHeight="1">
      <c r="B1167" s="145"/>
      <c r="C1167" s="145"/>
      <c r="D1167" s="145"/>
      <c r="E1167" s="146"/>
      <c r="F1167" s="146"/>
      <c r="G1167" s="145"/>
      <c r="H1167" s="145"/>
      <c r="I1167" s="145"/>
      <c r="J1167" s="145"/>
      <c r="K1167" s="145"/>
      <c r="L1167" s="145"/>
      <c r="M1167" s="145"/>
      <c r="N1167" s="145"/>
      <c r="O1167" s="145"/>
      <c r="P1167" s="145"/>
      <c r="Q1167" s="145"/>
      <c r="R1167" s="145"/>
      <c r="S1167" s="145"/>
      <c r="T1167" s="145"/>
      <c r="U1167" s="145"/>
      <c r="V1167" s="145"/>
      <c r="W1167" s="145"/>
      <c r="X1167" s="145"/>
      <c r="Y1167" s="145"/>
      <c r="Z1167" s="145"/>
      <c r="AA1167" s="145"/>
      <c r="AB1167" s="145"/>
      <c r="AC1167" s="145"/>
      <c r="AD1167" s="145"/>
      <c r="AE1167" s="145"/>
      <c r="AF1167" s="145"/>
      <c r="AG1167" s="145"/>
      <c r="AH1167" s="145"/>
      <c r="AI1167" s="145"/>
      <c r="AJ1167" s="145"/>
      <c r="AK1167" s="145"/>
      <c r="AL1167" s="145"/>
      <c r="AM1167" s="145"/>
      <c r="AN1167" s="145"/>
      <c r="AO1167" s="145"/>
      <c r="AP1167" s="145"/>
      <c r="AQ1167" s="145"/>
      <c r="AR1167" s="145"/>
      <c r="AS1167" s="145"/>
      <c r="AT1167" s="145"/>
      <c r="AU1167" s="145"/>
      <c r="AV1167" s="145"/>
      <c r="AW1167" s="145"/>
      <c r="AX1167" s="145"/>
      <c r="AY1167" s="145"/>
      <c r="AZ1167" s="145"/>
      <c r="BA1167" s="145"/>
      <c r="BB1167" s="145"/>
      <c r="BC1167" s="145"/>
      <c r="BD1167" s="145"/>
      <c r="BE1167" s="145"/>
      <c r="BF1167" s="145"/>
      <c r="BG1167" s="145"/>
      <c r="BH1167" s="145"/>
      <c r="BI1167" s="145"/>
      <c r="BJ1167" s="145"/>
      <c r="BK1167" s="145"/>
      <c r="BL1167" s="145"/>
      <c r="BM1167" s="145"/>
      <c r="BN1167" s="145"/>
      <c r="BO1167" s="145"/>
      <c r="BP1167" s="145"/>
      <c r="BQ1167" s="145"/>
      <c r="BR1167" s="145"/>
      <c r="BS1167" s="145"/>
      <c r="BT1167" s="145"/>
      <c r="BU1167" s="145"/>
      <c r="BV1167" s="145"/>
      <c r="BW1167" s="145"/>
      <c r="BX1167" s="145"/>
      <c r="BY1167" s="145"/>
      <c r="BZ1167" s="145"/>
      <c r="CA1167" s="145"/>
      <c r="CB1167" s="145"/>
      <c r="CC1167" s="145"/>
      <c r="CD1167" s="145"/>
      <c r="CE1167" s="145"/>
      <c r="CF1167" s="145"/>
    </row>
    <row r="1168" spans="2:84" ht="12.95" customHeight="1">
      <c r="B1168" s="145"/>
      <c r="C1168" s="145"/>
      <c r="D1168" s="145"/>
      <c r="E1168" s="146"/>
      <c r="F1168" s="146"/>
      <c r="G1168" s="145"/>
      <c r="H1168" s="145"/>
      <c r="I1168" s="145"/>
      <c r="J1168" s="145"/>
      <c r="K1168" s="145"/>
      <c r="L1168" s="145"/>
      <c r="M1168" s="145"/>
      <c r="N1168" s="145"/>
      <c r="O1168" s="145"/>
      <c r="P1168" s="145"/>
      <c r="Q1168" s="145"/>
      <c r="R1168" s="145"/>
      <c r="S1168" s="145"/>
      <c r="T1168" s="145"/>
      <c r="U1168" s="145"/>
      <c r="V1168" s="145"/>
      <c r="W1168" s="145"/>
      <c r="X1168" s="145"/>
      <c r="Y1168" s="145"/>
      <c r="Z1168" s="145"/>
      <c r="AA1168" s="145"/>
      <c r="AB1168" s="145"/>
      <c r="AC1168" s="145"/>
      <c r="AD1168" s="145"/>
      <c r="AE1168" s="145"/>
      <c r="AF1168" s="145"/>
      <c r="AG1168" s="145"/>
      <c r="AH1168" s="145"/>
      <c r="AI1168" s="145"/>
      <c r="AJ1168" s="145"/>
      <c r="AK1168" s="145"/>
      <c r="AL1168" s="145"/>
      <c r="AM1168" s="145"/>
      <c r="AN1168" s="145"/>
      <c r="AO1168" s="145"/>
      <c r="AP1168" s="145"/>
      <c r="AQ1168" s="145"/>
      <c r="AR1168" s="145"/>
      <c r="AS1168" s="145"/>
      <c r="AT1168" s="145"/>
      <c r="AU1168" s="145"/>
      <c r="AV1168" s="145"/>
      <c r="AW1168" s="145"/>
      <c r="AX1168" s="145"/>
      <c r="AY1168" s="145"/>
      <c r="AZ1168" s="145"/>
      <c r="BA1168" s="145"/>
      <c r="BB1168" s="145"/>
      <c r="BC1168" s="145"/>
      <c r="BD1168" s="145"/>
      <c r="BE1168" s="145"/>
      <c r="BF1168" s="145"/>
      <c r="BG1168" s="145"/>
      <c r="BH1168" s="145"/>
      <c r="BI1168" s="145"/>
      <c r="BJ1168" s="145"/>
      <c r="BK1168" s="145"/>
      <c r="BL1168" s="145"/>
      <c r="BM1168" s="145"/>
      <c r="BN1168" s="145"/>
      <c r="BO1168" s="145"/>
      <c r="BP1168" s="145"/>
      <c r="BQ1168" s="145"/>
      <c r="BR1168" s="145"/>
      <c r="BS1168" s="145"/>
      <c r="BT1168" s="145"/>
      <c r="BU1168" s="145"/>
      <c r="BV1168" s="145"/>
      <c r="BW1168" s="145"/>
      <c r="BX1168" s="145"/>
      <c r="BY1168" s="145"/>
      <c r="BZ1168" s="145"/>
      <c r="CA1168" s="145"/>
      <c r="CB1168" s="145"/>
      <c r="CC1168" s="145"/>
      <c r="CD1168" s="145"/>
      <c r="CE1168" s="145"/>
      <c r="CF1168" s="145"/>
    </row>
    <row r="1169" spans="2:84" ht="12.95" customHeight="1">
      <c r="B1169" s="145"/>
      <c r="C1169" s="145"/>
      <c r="D1169" s="145"/>
      <c r="E1169" s="146"/>
      <c r="F1169" s="146"/>
      <c r="G1169" s="145"/>
      <c r="H1169" s="145"/>
      <c r="I1169" s="145"/>
      <c r="J1169" s="145"/>
      <c r="K1169" s="145"/>
      <c r="L1169" s="145"/>
      <c r="M1169" s="145"/>
      <c r="N1169" s="145"/>
      <c r="O1169" s="145"/>
      <c r="P1169" s="145"/>
      <c r="Q1169" s="145"/>
      <c r="R1169" s="145"/>
      <c r="S1169" s="145"/>
      <c r="T1169" s="145"/>
      <c r="U1169" s="145"/>
      <c r="V1169" s="145"/>
      <c r="W1169" s="145"/>
      <c r="X1169" s="145"/>
      <c r="Y1169" s="145"/>
      <c r="Z1169" s="145"/>
      <c r="AA1169" s="145"/>
      <c r="AB1169" s="145"/>
      <c r="AC1169" s="145"/>
      <c r="AD1169" s="145"/>
      <c r="AE1169" s="145"/>
      <c r="AF1169" s="145"/>
      <c r="AG1169" s="145"/>
      <c r="AH1169" s="145"/>
      <c r="AI1169" s="145"/>
      <c r="AJ1169" s="145"/>
      <c r="AK1169" s="145"/>
      <c r="AL1169" s="145"/>
      <c r="AM1169" s="145"/>
      <c r="AN1169" s="145"/>
      <c r="AO1169" s="145"/>
      <c r="AP1169" s="145"/>
      <c r="AQ1169" s="145"/>
      <c r="AR1169" s="145"/>
      <c r="AS1169" s="145"/>
      <c r="AT1169" s="145"/>
      <c r="AU1169" s="145"/>
      <c r="AV1169" s="145"/>
      <c r="AW1169" s="145"/>
      <c r="AX1169" s="145"/>
      <c r="AY1169" s="145"/>
      <c r="AZ1169" s="145"/>
      <c r="BA1169" s="145"/>
      <c r="BB1169" s="145"/>
      <c r="BC1169" s="145"/>
      <c r="BD1169" s="145"/>
      <c r="BE1169" s="145"/>
      <c r="BF1169" s="145"/>
      <c r="BG1169" s="145"/>
      <c r="BH1169" s="145"/>
      <c r="BI1169" s="145"/>
      <c r="BJ1169" s="145"/>
      <c r="BK1169" s="145"/>
      <c r="BL1169" s="145"/>
      <c r="BM1169" s="145"/>
      <c r="BN1169" s="145"/>
      <c r="BO1169" s="145"/>
      <c r="BP1169" s="145"/>
      <c r="BQ1169" s="145"/>
      <c r="BR1169" s="145"/>
      <c r="BS1169" s="145"/>
      <c r="BT1169" s="145"/>
      <c r="BU1169" s="145"/>
      <c r="BV1169" s="145"/>
      <c r="BW1169" s="145"/>
      <c r="BX1169" s="145"/>
      <c r="BY1169" s="145"/>
      <c r="BZ1169" s="145"/>
      <c r="CA1169" s="145"/>
      <c r="CB1169" s="145"/>
      <c r="CC1169" s="145"/>
      <c r="CD1169" s="145"/>
      <c r="CE1169" s="145"/>
      <c r="CF1169" s="145"/>
    </row>
    <row r="1170" spans="2:84" ht="12.95" customHeight="1">
      <c r="B1170" s="145"/>
      <c r="C1170" s="145"/>
      <c r="D1170" s="145"/>
      <c r="E1170" s="146"/>
      <c r="F1170" s="146"/>
      <c r="G1170" s="145"/>
      <c r="H1170" s="145"/>
      <c r="I1170" s="145"/>
      <c r="J1170" s="145"/>
      <c r="K1170" s="145"/>
      <c r="L1170" s="145"/>
      <c r="M1170" s="145"/>
      <c r="N1170" s="145"/>
      <c r="O1170" s="145"/>
      <c r="P1170" s="145"/>
      <c r="Q1170" s="145"/>
      <c r="R1170" s="145"/>
      <c r="S1170" s="145"/>
      <c r="T1170" s="145"/>
      <c r="U1170" s="145"/>
      <c r="V1170" s="145"/>
      <c r="W1170" s="145"/>
      <c r="X1170" s="145"/>
      <c r="Y1170" s="145"/>
      <c r="Z1170" s="145"/>
      <c r="AA1170" s="145"/>
      <c r="AB1170" s="145"/>
      <c r="AC1170" s="145"/>
      <c r="AD1170" s="145"/>
      <c r="AE1170" s="145"/>
      <c r="AF1170" s="145"/>
      <c r="AG1170" s="145"/>
      <c r="AH1170" s="145"/>
      <c r="AI1170" s="145"/>
      <c r="AJ1170" s="145"/>
      <c r="AK1170" s="145"/>
      <c r="AL1170" s="145"/>
      <c r="AM1170" s="145"/>
      <c r="AN1170" s="145"/>
      <c r="AO1170" s="145"/>
      <c r="AP1170" s="145"/>
      <c r="AQ1170" s="145"/>
      <c r="AR1170" s="145"/>
      <c r="AS1170" s="145"/>
      <c r="AT1170" s="145"/>
      <c r="AU1170" s="145"/>
      <c r="AV1170" s="145"/>
      <c r="AW1170" s="145"/>
      <c r="AX1170" s="145"/>
      <c r="AY1170" s="145"/>
      <c r="AZ1170" s="145"/>
      <c r="BA1170" s="145"/>
      <c r="BB1170" s="145"/>
      <c r="BC1170" s="145"/>
      <c r="BD1170" s="145"/>
      <c r="BE1170" s="145"/>
      <c r="BF1170" s="145"/>
      <c r="BG1170" s="145"/>
      <c r="BH1170" s="145"/>
      <c r="BI1170" s="145"/>
      <c r="BJ1170" s="145"/>
      <c r="BK1170" s="145"/>
      <c r="BL1170" s="145"/>
      <c r="BM1170" s="145"/>
      <c r="BN1170" s="145"/>
      <c r="BO1170" s="145"/>
      <c r="BP1170" s="145"/>
      <c r="BQ1170" s="145"/>
      <c r="BR1170" s="145"/>
      <c r="BS1170" s="145"/>
      <c r="BT1170" s="145"/>
      <c r="BU1170" s="145"/>
      <c r="BV1170" s="145"/>
      <c r="BW1170" s="145"/>
      <c r="BX1170" s="145"/>
      <c r="BY1170" s="145"/>
      <c r="BZ1170" s="145"/>
      <c r="CA1170" s="145"/>
      <c r="CB1170" s="145"/>
      <c r="CC1170" s="145"/>
      <c r="CD1170" s="145"/>
      <c r="CE1170" s="145"/>
      <c r="CF1170" s="145"/>
    </row>
    <row r="1171" spans="2:84" ht="12.95" customHeight="1">
      <c r="B1171" s="145"/>
      <c r="C1171" s="145"/>
      <c r="D1171" s="145"/>
      <c r="E1171" s="146"/>
      <c r="F1171" s="146"/>
      <c r="G1171" s="145"/>
      <c r="H1171" s="145"/>
      <c r="I1171" s="145"/>
      <c r="J1171" s="145"/>
      <c r="K1171" s="145"/>
      <c r="L1171" s="145"/>
      <c r="M1171" s="145"/>
      <c r="N1171" s="145"/>
      <c r="O1171" s="145"/>
      <c r="P1171" s="145"/>
      <c r="Q1171" s="145"/>
      <c r="R1171" s="145"/>
      <c r="S1171" s="145"/>
      <c r="T1171" s="145"/>
      <c r="U1171" s="145"/>
      <c r="V1171" s="145"/>
      <c r="W1171" s="145"/>
      <c r="X1171" s="145"/>
      <c r="Y1171" s="145"/>
      <c r="Z1171" s="145"/>
      <c r="AA1171" s="145"/>
      <c r="AB1171" s="145"/>
      <c r="AC1171" s="145"/>
      <c r="AD1171" s="145"/>
      <c r="AE1171" s="145"/>
      <c r="AF1171" s="145"/>
      <c r="AG1171" s="145"/>
      <c r="AH1171" s="145"/>
      <c r="AI1171" s="145"/>
      <c r="AJ1171" s="145"/>
      <c r="AK1171" s="145"/>
      <c r="AL1171" s="145"/>
      <c r="AM1171" s="145"/>
      <c r="AN1171" s="145"/>
      <c r="AO1171" s="145"/>
      <c r="AP1171" s="145"/>
      <c r="AQ1171" s="145"/>
      <c r="AR1171" s="145"/>
      <c r="AS1171" s="145"/>
      <c r="AT1171" s="145"/>
      <c r="AU1171" s="145"/>
      <c r="AV1171" s="145"/>
      <c r="AW1171" s="145"/>
      <c r="AX1171" s="145"/>
      <c r="AY1171" s="145"/>
      <c r="AZ1171" s="145"/>
      <c r="BA1171" s="145"/>
      <c r="BB1171" s="145"/>
      <c r="BC1171" s="145"/>
      <c r="BD1171" s="145"/>
      <c r="BE1171" s="145"/>
      <c r="BF1171" s="145"/>
      <c r="BG1171" s="145"/>
      <c r="BH1171" s="145"/>
      <c r="BI1171" s="145"/>
      <c r="BJ1171" s="145"/>
      <c r="BK1171" s="145"/>
      <c r="BL1171" s="145"/>
      <c r="BM1171" s="145"/>
      <c r="BN1171" s="145"/>
      <c r="BO1171" s="145"/>
      <c r="BP1171" s="145"/>
      <c r="BQ1171" s="145"/>
      <c r="BR1171" s="145"/>
      <c r="BS1171" s="145"/>
      <c r="BT1171" s="145"/>
      <c r="BU1171" s="145"/>
      <c r="BV1171" s="145"/>
      <c r="BW1171" s="145"/>
      <c r="BX1171" s="145"/>
      <c r="BY1171" s="145"/>
      <c r="BZ1171" s="145"/>
      <c r="CA1171" s="145"/>
      <c r="CB1171" s="145"/>
      <c r="CC1171" s="145"/>
      <c r="CD1171" s="145"/>
      <c r="CE1171" s="145"/>
      <c r="CF1171" s="145"/>
    </row>
    <row r="1172" spans="2:84" ht="12.95" customHeight="1">
      <c r="B1172" s="145"/>
      <c r="C1172" s="145"/>
      <c r="D1172" s="145"/>
      <c r="E1172" s="146"/>
      <c r="F1172" s="146"/>
      <c r="G1172" s="145"/>
      <c r="H1172" s="145"/>
      <c r="I1172" s="145"/>
      <c r="J1172" s="145"/>
      <c r="K1172" s="145"/>
      <c r="L1172" s="145"/>
      <c r="M1172" s="145"/>
      <c r="N1172" s="145"/>
      <c r="O1172" s="145"/>
      <c r="P1172" s="145"/>
      <c r="Q1172" s="145"/>
      <c r="R1172" s="145"/>
      <c r="S1172" s="145"/>
      <c r="T1172" s="145"/>
      <c r="U1172" s="145"/>
      <c r="V1172" s="145"/>
      <c r="W1172" s="145"/>
      <c r="X1172" s="145"/>
      <c r="Y1172" s="145"/>
      <c r="Z1172" s="145"/>
      <c r="AA1172" s="145"/>
      <c r="AB1172" s="145"/>
      <c r="AC1172" s="145"/>
      <c r="AD1172" s="145"/>
      <c r="AE1172" s="145"/>
      <c r="AF1172" s="145"/>
      <c r="AG1172" s="145"/>
      <c r="AH1172" s="145"/>
      <c r="AI1172" s="145"/>
      <c r="AJ1172" s="145"/>
      <c r="AK1172" s="145"/>
      <c r="AL1172" s="145"/>
      <c r="AM1172" s="145"/>
      <c r="AN1172" s="145"/>
      <c r="AO1172" s="145"/>
      <c r="AP1172" s="145"/>
      <c r="AQ1172" s="145"/>
      <c r="AR1172" s="145"/>
      <c r="AS1172" s="145"/>
      <c r="AT1172" s="145"/>
      <c r="AU1172" s="145"/>
      <c r="AV1172" s="145"/>
      <c r="AW1172" s="145"/>
      <c r="AX1172" s="145"/>
      <c r="AY1172" s="145"/>
      <c r="AZ1172" s="145"/>
      <c r="BA1172" s="145"/>
      <c r="BB1172" s="145"/>
      <c r="BC1172" s="145"/>
      <c r="BD1172" s="145"/>
      <c r="BE1172" s="145"/>
      <c r="BF1172" s="145"/>
      <c r="BG1172" s="145"/>
      <c r="BH1172" s="145"/>
      <c r="BI1172" s="145"/>
      <c r="BJ1172" s="145"/>
      <c r="BK1172" s="145"/>
      <c r="BL1172" s="145"/>
      <c r="BM1172" s="145"/>
      <c r="BN1172" s="145"/>
      <c r="BO1172" s="145"/>
      <c r="BP1172" s="145"/>
      <c r="BQ1172" s="145"/>
      <c r="BR1172" s="145"/>
      <c r="BS1172" s="145"/>
      <c r="BT1172" s="145"/>
      <c r="BU1172" s="145"/>
      <c r="BV1172" s="145"/>
      <c r="BW1172" s="145"/>
      <c r="BX1172" s="145"/>
      <c r="BY1172" s="145"/>
      <c r="BZ1172" s="145"/>
      <c r="CA1172" s="145"/>
      <c r="CB1172" s="145"/>
      <c r="CC1172" s="145"/>
      <c r="CD1172" s="145"/>
      <c r="CE1172" s="145"/>
      <c r="CF1172" s="145"/>
    </row>
    <row r="1173" spans="2:84" ht="12.95" customHeight="1">
      <c r="B1173" s="145"/>
      <c r="C1173" s="145"/>
      <c r="D1173" s="145"/>
      <c r="E1173" s="146"/>
      <c r="F1173" s="146"/>
      <c r="G1173" s="145"/>
      <c r="H1173" s="145"/>
      <c r="I1173" s="145"/>
      <c r="J1173" s="145"/>
      <c r="K1173" s="145"/>
      <c r="L1173" s="145"/>
      <c r="M1173" s="145"/>
      <c r="N1173" s="145"/>
      <c r="O1173" s="145"/>
      <c r="P1173" s="145"/>
      <c r="Q1173" s="145"/>
      <c r="R1173" s="145"/>
      <c r="S1173" s="145"/>
      <c r="T1173" s="145"/>
      <c r="U1173" s="145"/>
      <c r="V1173" s="145"/>
      <c r="W1173" s="145"/>
      <c r="X1173" s="145"/>
      <c r="Y1173" s="145"/>
      <c r="Z1173" s="145"/>
      <c r="AA1173" s="145"/>
      <c r="AB1173" s="145"/>
      <c r="AC1173" s="145"/>
      <c r="AD1173" s="145"/>
      <c r="AE1173" s="145"/>
      <c r="AF1173" s="145"/>
      <c r="AG1173" s="145"/>
      <c r="AH1173" s="145"/>
      <c r="AI1173" s="145"/>
      <c r="AJ1173" s="145"/>
      <c r="AK1173" s="145"/>
      <c r="AL1173" s="145"/>
      <c r="AM1173" s="145"/>
      <c r="AN1173" s="145"/>
      <c r="AO1173" s="145"/>
      <c r="AP1173" s="145"/>
      <c r="AQ1173" s="145"/>
      <c r="AR1173" s="145"/>
      <c r="AS1173" s="145"/>
      <c r="AT1173" s="145"/>
      <c r="AU1173" s="145"/>
      <c r="AV1173" s="145"/>
      <c r="AW1173" s="145"/>
      <c r="AX1173" s="145"/>
      <c r="AY1173" s="145"/>
      <c r="AZ1173" s="145"/>
      <c r="BA1173" s="145"/>
      <c r="BB1173" s="145"/>
      <c r="BC1173" s="145"/>
      <c r="BD1173" s="145"/>
      <c r="BE1173" s="145"/>
      <c r="BF1173" s="145"/>
      <c r="BG1173" s="145"/>
      <c r="BH1173" s="145"/>
      <c r="BI1173" s="145"/>
      <c r="BJ1173" s="145"/>
      <c r="BK1173" s="145"/>
      <c r="BL1173" s="145"/>
      <c r="BM1173" s="145"/>
      <c r="BN1173" s="145"/>
      <c r="BO1173" s="145"/>
      <c r="BP1173" s="145"/>
      <c r="BQ1173" s="145"/>
      <c r="BR1173" s="145"/>
      <c r="BS1173" s="145"/>
      <c r="BT1173" s="145"/>
      <c r="BU1173" s="145"/>
      <c r="BV1173" s="145"/>
      <c r="BW1173" s="145"/>
      <c r="BX1173" s="145"/>
      <c r="BY1173" s="145"/>
      <c r="BZ1173" s="145"/>
      <c r="CA1173" s="145"/>
      <c r="CB1173" s="145"/>
      <c r="CC1173" s="145"/>
      <c r="CD1173" s="145"/>
      <c r="CE1173" s="145"/>
      <c r="CF1173" s="145"/>
    </row>
    <row r="1174" spans="2:84" ht="12.95" customHeight="1">
      <c r="B1174" s="145"/>
      <c r="C1174" s="145"/>
      <c r="D1174" s="145"/>
      <c r="E1174" s="146"/>
      <c r="F1174" s="146"/>
      <c r="G1174" s="145"/>
      <c r="H1174" s="145"/>
      <c r="I1174" s="145"/>
      <c r="J1174" s="145"/>
      <c r="K1174" s="145"/>
      <c r="L1174" s="145"/>
      <c r="M1174" s="145"/>
      <c r="N1174" s="145"/>
      <c r="O1174" s="145"/>
      <c r="P1174" s="145"/>
      <c r="Q1174" s="145"/>
      <c r="R1174" s="145"/>
      <c r="S1174" s="145"/>
      <c r="T1174" s="145"/>
      <c r="U1174" s="145"/>
      <c r="V1174" s="145"/>
      <c r="W1174" s="145"/>
      <c r="X1174" s="145"/>
      <c r="Y1174" s="145"/>
      <c r="Z1174" s="145"/>
      <c r="AA1174" s="145"/>
      <c r="AB1174" s="145"/>
      <c r="AC1174" s="145"/>
      <c r="AD1174" s="145"/>
      <c r="AE1174" s="145"/>
      <c r="AF1174" s="145"/>
      <c r="AG1174" s="145"/>
      <c r="AH1174" s="145"/>
      <c r="AI1174" s="145"/>
      <c r="AJ1174" s="145"/>
      <c r="AK1174" s="145"/>
      <c r="AL1174" s="145"/>
      <c r="AM1174" s="145"/>
      <c r="AN1174" s="145"/>
      <c r="AO1174" s="145"/>
      <c r="AP1174" s="145"/>
      <c r="AQ1174" s="145"/>
      <c r="AR1174" s="145"/>
      <c r="AS1174" s="145"/>
      <c r="AT1174" s="145"/>
      <c r="AU1174" s="145"/>
      <c r="AV1174" s="145"/>
      <c r="AW1174" s="145"/>
      <c r="AX1174" s="145"/>
      <c r="AY1174" s="145"/>
      <c r="AZ1174" s="145"/>
      <c r="BA1174" s="145"/>
      <c r="BB1174" s="145"/>
      <c r="BC1174" s="145"/>
      <c r="BD1174" s="145"/>
      <c r="BE1174" s="145"/>
      <c r="BF1174" s="145"/>
      <c r="BG1174" s="145"/>
      <c r="BH1174" s="145"/>
      <c r="BI1174" s="145"/>
      <c r="BJ1174" s="145"/>
      <c r="BK1174" s="145"/>
      <c r="BL1174" s="145"/>
      <c r="BM1174" s="145"/>
      <c r="BN1174" s="145"/>
      <c r="BO1174" s="145"/>
      <c r="BP1174" s="145"/>
      <c r="BQ1174" s="145"/>
      <c r="BR1174" s="145"/>
      <c r="BS1174" s="145"/>
      <c r="BT1174" s="145"/>
      <c r="BU1174" s="145"/>
      <c r="BV1174" s="145"/>
      <c r="BW1174" s="145"/>
      <c r="BX1174" s="145"/>
      <c r="BY1174" s="145"/>
      <c r="BZ1174" s="145"/>
      <c r="CA1174" s="145"/>
      <c r="CB1174" s="145"/>
      <c r="CC1174" s="145"/>
      <c r="CD1174" s="145"/>
      <c r="CE1174" s="145"/>
      <c r="CF1174" s="145"/>
    </row>
    <row r="1175" spans="2:84" ht="12.95" customHeight="1">
      <c r="B1175" s="145"/>
      <c r="C1175" s="145"/>
      <c r="D1175" s="145"/>
      <c r="E1175" s="146"/>
      <c r="F1175" s="146"/>
      <c r="G1175" s="145"/>
      <c r="H1175" s="145"/>
      <c r="I1175" s="145"/>
      <c r="J1175" s="145"/>
      <c r="K1175" s="145"/>
      <c r="L1175" s="145"/>
      <c r="M1175" s="145"/>
      <c r="N1175" s="145"/>
      <c r="O1175" s="145"/>
      <c r="P1175" s="145"/>
      <c r="Q1175" s="145"/>
      <c r="R1175" s="145"/>
      <c r="S1175" s="145"/>
      <c r="T1175" s="145"/>
      <c r="U1175" s="145"/>
      <c r="V1175" s="145"/>
      <c r="W1175" s="145"/>
      <c r="X1175" s="145"/>
      <c r="Y1175" s="145"/>
      <c r="Z1175" s="145"/>
      <c r="AA1175" s="145"/>
      <c r="AB1175" s="145"/>
      <c r="AC1175" s="145"/>
      <c r="AD1175" s="145"/>
      <c r="AE1175" s="145"/>
      <c r="AF1175" s="145"/>
      <c r="AG1175" s="145"/>
      <c r="AH1175" s="145"/>
      <c r="AI1175" s="145"/>
      <c r="AJ1175" s="145"/>
      <c r="AK1175" s="145"/>
      <c r="AL1175" s="145"/>
      <c r="AM1175" s="145"/>
      <c r="AN1175" s="145"/>
      <c r="AO1175" s="145"/>
      <c r="AP1175" s="145"/>
      <c r="AQ1175" s="145"/>
      <c r="AR1175" s="145"/>
      <c r="AS1175" s="145"/>
      <c r="AT1175" s="145"/>
      <c r="AU1175" s="145"/>
      <c r="AV1175" s="145"/>
      <c r="AW1175" s="145"/>
      <c r="AX1175" s="145"/>
      <c r="AY1175" s="145"/>
      <c r="AZ1175" s="145"/>
      <c r="BA1175" s="145"/>
      <c r="BB1175" s="145"/>
      <c r="BC1175" s="145"/>
      <c r="BD1175" s="145"/>
      <c r="BE1175" s="145"/>
      <c r="BF1175" s="145"/>
      <c r="BG1175" s="145"/>
      <c r="BH1175" s="145"/>
      <c r="BI1175" s="145"/>
      <c r="BJ1175" s="145"/>
      <c r="BK1175" s="145"/>
      <c r="BL1175" s="145"/>
      <c r="BM1175" s="145"/>
      <c r="BN1175" s="145"/>
      <c r="BO1175" s="145"/>
      <c r="BP1175" s="145"/>
      <c r="BQ1175" s="145"/>
      <c r="BR1175" s="145"/>
      <c r="BS1175" s="145"/>
      <c r="BT1175" s="145"/>
      <c r="BU1175" s="145"/>
      <c r="BV1175" s="145"/>
      <c r="BW1175" s="145"/>
      <c r="BX1175" s="145"/>
      <c r="BY1175" s="145"/>
      <c r="BZ1175" s="145"/>
      <c r="CA1175" s="145"/>
      <c r="CB1175" s="145"/>
      <c r="CC1175" s="145"/>
      <c r="CD1175" s="145"/>
      <c r="CE1175" s="145"/>
      <c r="CF1175" s="145"/>
    </row>
    <row r="1176" spans="2:84" ht="12.95" customHeight="1">
      <c r="B1176" s="145"/>
      <c r="C1176" s="145"/>
      <c r="D1176" s="145"/>
      <c r="E1176" s="146"/>
      <c r="F1176" s="146"/>
      <c r="G1176" s="145"/>
      <c r="H1176" s="145"/>
      <c r="I1176" s="145"/>
      <c r="J1176" s="145"/>
      <c r="K1176" s="145"/>
      <c r="L1176" s="145"/>
      <c r="M1176" s="145"/>
      <c r="N1176" s="145"/>
      <c r="O1176" s="145"/>
      <c r="P1176" s="145"/>
      <c r="Q1176" s="145"/>
      <c r="R1176" s="145"/>
      <c r="S1176" s="145"/>
      <c r="T1176" s="145"/>
      <c r="U1176" s="145"/>
      <c r="V1176" s="145"/>
      <c r="W1176" s="145"/>
      <c r="X1176" s="145"/>
      <c r="Y1176" s="145"/>
      <c r="Z1176" s="145"/>
      <c r="AA1176" s="145"/>
      <c r="AB1176" s="145"/>
      <c r="AC1176" s="145"/>
      <c r="AD1176" s="145"/>
      <c r="AE1176" s="145"/>
      <c r="AF1176" s="145"/>
      <c r="AG1176" s="145"/>
      <c r="AH1176" s="145"/>
      <c r="AI1176" s="145"/>
      <c r="AJ1176" s="145"/>
      <c r="AK1176" s="145"/>
      <c r="AL1176" s="145"/>
      <c r="AM1176" s="145"/>
      <c r="AN1176" s="145"/>
      <c r="AO1176" s="145"/>
      <c r="AP1176" s="145"/>
      <c r="AQ1176" s="145"/>
      <c r="AR1176" s="145"/>
      <c r="AS1176" s="145"/>
      <c r="AT1176" s="145"/>
      <c r="AU1176" s="145"/>
      <c r="AV1176" s="145"/>
      <c r="AW1176" s="145"/>
      <c r="AX1176" s="145"/>
      <c r="AY1176" s="145"/>
      <c r="AZ1176" s="145"/>
      <c r="BA1176" s="145"/>
      <c r="BB1176" s="145"/>
      <c r="BC1176" s="145"/>
      <c r="BD1176" s="145"/>
      <c r="BE1176" s="145"/>
      <c r="BF1176" s="145"/>
      <c r="BG1176" s="145"/>
      <c r="BH1176" s="145"/>
      <c r="BI1176" s="145"/>
      <c r="BJ1176" s="145"/>
      <c r="BK1176" s="145"/>
      <c r="BL1176" s="145"/>
      <c r="BM1176" s="145"/>
      <c r="BN1176" s="145"/>
      <c r="BO1176" s="145"/>
      <c r="BP1176" s="145"/>
      <c r="BQ1176" s="145"/>
      <c r="BR1176" s="145"/>
      <c r="BS1176" s="145"/>
      <c r="BT1176" s="145"/>
      <c r="BU1176" s="145"/>
      <c r="BV1176" s="145"/>
      <c r="BW1176" s="145"/>
      <c r="BX1176" s="145"/>
      <c r="BY1176" s="145"/>
      <c r="BZ1176" s="145"/>
      <c r="CA1176" s="145"/>
      <c r="CB1176" s="145"/>
      <c r="CC1176" s="145"/>
      <c r="CD1176" s="145"/>
      <c r="CE1176" s="145"/>
      <c r="CF1176" s="145"/>
    </row>
    <row r="1177" spans="2:84" ht="12.95" customHeight="1">
      <c r="B1177" s="145"/>
      <c r="C1177" s="145"/>
      <c r="D1177" s="145"/>
      <c r="E1177" s="146"/>
      <c r="F1177" s="146"/>
      <c r="G1177" s="145"/>
      <c r="H1177" s="145"/>
      <c r="I1177" s="145"/>
      <c r="J1177" s="145"/>
      <c r="K1177" s="145"/>
      <c r="L1177" s="145"/>
      <c r="M1177" s="145"/>
      <c r="N1177" s="145"/>
      <c r="O1177" s="145"/>
      <c r="P1177" s="145"/>
      <c r="Q1177" s="145"/>
      <c r="R1177" s="145"/>
      <c r="S1177" s="145"/>
      <c r="T1177" s="145"/>
      <c r="U1177" s="145"/>
      <c r="V1177" s="145"/>
      <c r="W1177" s="145"/>
      <c r="X1177" s="145"/>
      <c r="Y1177" s="145"/>
      <c r="Z1177" s="145"/>
      <c r="AA1177" s="145"/>
      <c r="AB1177" s="145"/>
      <c r="AC1177" s="145"/>
      <c r="AD1177" s="145"/>
      <c r="AE1177" s="145"/>
      <c r="AF1177" s="145"/>
      <c r="AG1177" s="145"/>
      <c r="AH1177" s="145"/>
      <c r="AI1177" s="145"/>
      <c r="AJ1177" s="145"/>
      <c r="AK1177" s="145"/>
      <c r="AL1177" s="145"/>
      <c r="AM1177" s="145"/>
      <c r="AN1177" s="145"/>
      <c r="AO1177" s="145"/>
      <c r="AP1177" s="145"/>
      <c r="AQ1177" s="145"/>
      <c r="AR1177" s="145"/>
      <c r="AS1177" s="145"/>
      <c r="AT1177" s="145"/>
      <c r="AU1177" s="145"/>
      <c r="AV1177" s="145"/>
      <c r="AW1177" s="145"/>
      <c r="AX1177" s="145"/>
      <c r="AY1177" s="145"/>
      <c r="AZ1177" s="145"/>
      <c r="BA1177" s="145"/>
      <c r="BB1177" s="145"/>
      <c r="BC1177" s="145"/>
      <c r="BD1177" s="145"/>
      <c r="BE1177" s="145"/>
      <c r="BF1177" s="145"/>
      <c r="BG1177" s="145"/>
      <c r="BH1177" s="145"/>
      <c r="BI1177" s="145"/>
      <c r="BJ1177" s="145"/>
      <c r="BK1177" s="145"/>
      <c r="BL1177" s="145"/>
      <c r="BM1177" s="145"/>
      <c r="BN1177" s="145"/>
      <c r="BO1177" s="145"/>
      <c r="BP1177" s="145"/>
      <c r="BQ1177" s="145"/>
      <c r="BR1177" s="145"/>
      <c r="BS1177" s="145"/>
      <c r="BT1177" s="145"/>
      <c r="BU1177" s="145"/>
      <c r="BV1177" s="145"/>
      <c r="BW1177" s="145"/>
      <c r="BX1177" s="145"/>
      <c r="BY1177" s="145"/>
      <c r="BZ1177" s="145"/>
      <c r="CA1177" s="145"/>
      <c r="CB1177" s="145"/>
      <c r="CC1177" s="145"/>
      <c r="CD1177" s="145"/>
      <c r="CE1177" s="145"/>
      <c r="CF1177" s="145"/>
    </row>
    <row r="1178" spans="2:84" ht="12.95" customHeight="1">
      <c r="B1178" s="145"/>
      <c r="C1178" s="145"/>
      <c r="D1178" s="145"/>
      <c r="E1178" s="146"/>
      <c r="F1178" s="146"/>
      <c r="G1178" s="145"/>
      <c r="H1178" s="145"/>
      <c r="I1178" s="145"/>
      <c r="J1178" s="145"/>
      <c r="K1178" s="145"/>
      <c r="L1178" s="145"/>
      <c r="M1178" s="145"/>
      <c r="N1178" s="145"/>
      <c r="O1178" s="145"/>
      <c r="P1178" s="145"/>
      <c r="Q1178" s="145"/>
      <c r="R1178" s="145"/>
      <c r="S1178" s="145"/>
      <c r="T1178" s="145"/>
      <c r="U1178" s="145"/>
      <c r="V1178" s="145"/>
      <c r="W1178" s="145"/>
      <c r="X1178" s="145"/>
      <c r="Y1178" s="145"/>
      <c r="Z1178" s="145"/>
      <c r="AA1178" s="145"/>
      <c r="AB1178" s="145"/>
      <c r="AC1178" s="145"/>
      <c r="AD1178" s="145"/>
      <c r="AE1178" s="145"/>
      <c r="AF1178" s="145"/>
      <c r="AG1178" s="145"/>
      <c r="AH1178" s="145"/>
      <c r="AI1178" s="145"/>
      <c r="AJ1178" s="145"/>
      <c r="AK1178" s="145"/>
      <c r="AL1178" s="145"/>
      <c r="AM1178" s="145"/>
      <c r="AN1178" s="145"/>
      <c r="AO1178" s="145"/>
      <c r="AP1178" s="145"/>
      <c r="AQ1178" s="145"/>
      <c r="AR1178" s="145"/>
      <c r="AS1178" s="145"/>
      <c r="AT1178" s="145"/>
      <c r="AU1178" s="145"/>
      <c r="AV1178" s="145"/>
      <c r="AW1178" s="145"/>
      <c r="AX1178" s="145"/>
      <c r="AY1178" s="145"/>
      <c r="AZ1178" s="145"/>
      <c r="BA1178" s="145"/>
      <c r="BB1178" s="145"/>
      <c r="BC1178" s="145"/>
      <c r="BD1178" s="145"/>
      <c r="BE1178" s="145"/>
      <c r="BF1178" s="145"/>
      <c r="BG1178" s="145"/>
      <c r="BH1178" s="145"/>
      <c r="BI1178" s="145"/>
      <c r="BJ1178" s="145"/>
      <c r="BK1178" s="145"/>
      <c r="BL1178" s="145"/>
      <c r="BM1178" s="145"/>
      <c r="BN1178" s="145"/>
      <c r="BO1178" s="145"/>
      <c r="BP1178" s="145"/>
      <c r="BQ1178" s="145"/>
      <c r="BR1178" s="145"/>
      <c r="BS1178" s="145"/>
      <c r="BT1178" s="145"/>
      <c r="BU1178" s="145"/>
      <c r="BV1178" s="145"/>
      <c r="BW1178" s="145"/>
      <c r="BX1178" s="145"/>
      <c r="BY1178" s="145"/>
      <c r="BZ1178" s="145"/>
      <c r="CA1178" s="145"/>
      <c r="CB1178" s="145"/>
      <c r="CC1178" s="145"/>
      <c r="CD1178" s="145"/>
      <c r="CE1178" s="145"/>
      <c r="CF1178" s="145"/>
    </row>
    <row r="1179" spans="2:84" ht="12.95" customHeight="1">
      <c r="B1179" s="145"/>
      <c r="C1179" s="145"/>
      <c r="D1179" s="145"/>
      <c r="E1179" s="146"/>
      <c r="F1179" s="146"/>
      <c r="G1179" s="145"/>
      <c r="H1179" s="145"/>
      <c r="I1179" s="145"/>
      <c r="J1179" s="145"/>
      <c r="K1179" s="145"/>
      <c r="L1179" s="145"/>
      <c r="M1179" s="145"/>
      <c r="N1179" s="145"/>
      <c r="O1179" s="145"/>
      <c r="P1179" s="145"/>
      <c r="Q1179" s="145"/>
      <c r="R1179" s="145"/>
      <c r="S1179" s="145"/>
      <c r="T1179" s="145"/>
      <c r="U1179" s="145"/>
      <c r="V1179" s="145"/>
      <c r="W1179" s="145"/>
      <c r="X1179" s="145"/>
      <c r="Y1179" s="145"/>
      <c r="Z1179" s="145"/>
      <c r="AA1179" s="145"/>
      <c r="AB1179" s="145"/>
      <c r="AC1179" s="145"/>
      <c r="AD1179" s="145"/>
      <c r="AE1179" s="145"/>
      <c r="AF1179" s="145"/>
      <c r="AG1179" s="145"/>
      <c r="AH1179" s="145"/>
      <c r="AI1179" s="145"/>
      <c r="AJ1179" s="145"/>
      <c r="AK1179" s="145"/>
      <c r="AL1179" s="145"/>
      <c r="AM1179" s="145"/>
      <c r="AN1179" s="145"/>
      <c r="AO1179" s="145"/>
      <c r="AP1179" s="145"/>
      <c r="AQ1179" s="145"/>
      <c r="AR1179" s="145"/>
      <c r="AS1179" s="145"/>
      <c r="AT1179" s="145"/>
      <c r="AU1179" s="145"/>
      <c r="AV1179" s="145"/>
      <c r="AW1179" s="145"/>
      <c r="AX1179" s="145"/>
      <c r="AY1179" s="145"/>
      <c r="AZ1179" s="145"/>
      <c r="BA1179" s="145"/>
      <c r="BB1179" s="145"/>
      <c r="BC1179" s="145"/>
      <c r="BD1179" s="145"/>
      <c r="BE1179" s="145"/>
      <c r="BF1179" s="145"/>
      <c r="BG1179" s="145"/>
      <c r="BH1179" s="145"/>
      <c r="BI1179" s="145"/>
      <c r="BJ1179" s="145"/>
      <c r="BK1179" s="145"/>
      <c r="BL1179" s="145"/>
      <c r="BM1179" s="145"/>
      <c r="BN1179" s="145"/>
      <c r="BO1179" s="145"/>
      <c r="BP1179" s="145"/>
      <c r="BQ1179" s="145"/>
      <c r="BR1179" s="145"/>
      <c r="BS1179" s="145"/>
      <c r="BT1179" s="145"/>
      <c r="BU1179" s="145"/>
      <c r="BV1179" s="145"/>
      <c r="BW1179" s="145"/>
      <c r="BX1179" s="145"/>
      <c r="BY1179" s="145"/>
      <c r="BZ1179" s="145"/>
      <c r="CA1179" s="145"/>
      <c r="CB1179" s="145"/>
      <c r="CC1179" s="145"/>
      <c r="CD1179" s="145"/>
      <c r="CE1179" s="145"/>
      <c r="CF1179" s="145"/>
    </row>
    <row r="1180" spans="2:84" ht="12.95" customHeight="1">
      <c r="B1180" s="145"/>
      <c r="C1180" s="145"/>
      <c r="D1180" s="145"/>
      <c r="E1180" s="146"/>
      <c r="F1180" s="146"/>
      <c r="G1180" s="145"/>
      <c r="H1180" s="145"/>
      <c r="I1180" s="145"/>
      <c r="J1180" s="145"/>
      <c r="K1180" s="145"/>
      <c r="L1180" s="145"/>
      <c r="M1180" s="145"/>
      <c r="N1180" s="145"/>
      <c r="O1180" s="145"/>
      <c r="P1180" s="145"/>
      <c r="Q1180" s="145"/>
      <c r="R1180" s="145"/>
      <c r="S1180" s="145"/>
      <c r="T1180" s="145"/>
      <c r="U1180" s="145"/>
      <c r="V1180" s="145"/>
      <c r="W1180" s="145"/>
      <c r="X1180" s="145"/>
      <c r="Y1180" s="145"/>
      <c r="Z1180" s="145"/>
      <c r="AA1180" s="145"/>
      <c r="AB1180" s="145"/>
      <c r="AC1180" s="145"/>
      <c r="AD1180" s="145"/>
      <c r="AE1180" s="145"/>
      <c r="AF1180" s="145"/>
      <c r="AG1180" s="145"/>
      <c r="AH1180" s="145"/>
      <c r="AI1180" s="145"/>
      <c r="AJ1180" s="145"/>
      <c r="AK1180" s="145"/>
      <c r="AL1180" s="145"/>
      <c r="AM1180" s="145"/>
      <c r="AN1180" s="145"/>
      <c r="AO1180" s="145"/>
      <c r="AP1180" s="145"/>
      <c r="AQ1180" s="145"/>
      <c r="AR1180" s="145"/>
      <c r="AS1180" s="145"/>
      <c r="AT1180" s="145"/>
      <c r="AU1180" s="145"/>
      <c r="AV1180" s="145"/>
      <c r="AW1180" s="145"/>
      <c r="AX1180" s="145"/>
      <c r="AY1180" s="145"/>
      <c r="AZ1180" s="145"/>
      <c r="BA1180" s="145"/>
      <c r="BB1180" s="145"/>
      <c r="BC1180" s="145"/>
      <c r="BD1180" s="145"/>
      <c r="BE1180" s="145"/>
      <c r="BF1180" s="145"/>
      <c r="BG1180" s="145"/>
      <c r="BH1180" s="145"/>
      <c r="BI1180" s="145"/>
      <c r="BJ1180" s="145"/>
      <c r="BK1180" s="145"/>
      <c r="BL1180" s="145"/>
      <c r="BM1180" s="145"/>
      <c r="BN1180" s="145"/>
      <c r="BO1180" s="145"/>
      <c r="BP1180" s="145"/>
      <c r="BQ1180" s="145"/>
      <c r="BR1180" s="145"/>
      <c r="BS1180" s="145"/>
      <c r="BT1180" s="145"/>
      <c r="BU1180" s="145"/>
      <c r="BV1180" s="145"/>
      <c r="BW1180" s="145"/>
      <c r="BX1180" s="145"/>
      <c r="BY1180" s="145"/>
      <c r="BZ1180" s="145"/>
      <c r="CA1180" s="145"/>
      <c r="CB1180" s="145"/>
      <c r="CC1180" s="145"/>
      <c r="CD1180" s="145"/>
      <c r="CE1180" s="145"/>
      <c r="CF1180" s="145"/>
    </row>
    <row r="1181" spans="2:84" ht="12.95" customHeight="1">
      <c r="B1181" s="145"/>
      <c r="C1181" s="145"/>
      <c r="D1181" s="145"/>
      <c r="E1181" s="146"/>
      <c r="F1181" s="146"/>
      <c r="G1181" s="145"/>
      <c r="H1181" s="145"/>
      <c r="I1181" s="145"/>
      <c r="J1181" s="145"/>
      <c r="K1181" s="145"/>
      <c r="L1181" s="145"/>
      <c r="M1181" s="145"/>
      <c r="N1181" s="145"/>
      <c r="O1181" s="145"/>
      <c r="P1181" s="145"/>
      <c r="Q1181" s="145"/>
      <c r="R1181" s="145"/>
      <c r="S1181" s="145"/>
      <c r="T1181" s="145"/>
      <c r="U1181" s="145"/>
      <c r="V1181" s="145"/>
      <c r="W1181" s="145"/>
      <c r="X1181" s="145"/>
      <c r="Y1181" s="145"/>
      <c r="Z1181" s="145"/>
      <c r="AA1181" s="145"/>
      <c r="AB1181" s="145"/>
      <c r="AC1181" s="145"/>
      <c r="AD1181" s="145"/>
      <c r="AE1181" s="145"/>
      <c r="AF1181" s="145"/>
      <c r="AG1181" s="145"/>
      <c r="AH1181" s="145"/>
      <c r="AI1181" s="145"/>
      <c r="AJ1181" s="145"/>
      <c r="AK1181" s="145"/>
      <c r="AL1181" s="145"/>
      <c r="AM1181" s="145"/>
      <c r="AN1181" s="145"/>
      <c r="AO1181" s="145"/>
      <c r="AP1181" s="145"/>
      <c r="AQ1181" s="145"/>
      <c r="AR1181" s="145"/>
      <c r="AS1181" s="145"/>
      <c r="AT1181" s="145"/>
      <c r="AU1181" s="145"/>
      <c r="AV1181" s="145"/>
      <c r="AW1181" s="145"/>
      <c r="AX1181" s="145"/>
      <c r="AY1181" s="145"/>
      <c r="AZ1181" s="145"/>
      <c r="BA1181" s="145"/>
      <c r="BB1181" s="145"/>
      <c r="BC1181" s="145"/>
      <c r="BD1181" s="145"/>
      <c r="BE1181" s="145"/>
      <c r="BF1181" s="145"/>
      <c r="BG1181" s="145"/>
      <c r="BH1181" s="145"/>
      <c r="BI1181" s="145"/>
      <c r="BJ1181" s="145"/>
      <c r="BK1181" s="145"/>
      <c r="BL1181" s="145"/>
      <c r="BM1181" s="145"/>
      <c r="BN1181" s="145"/>
      <c r="BO1181" s="145"/>
      <c r="BP1181" s="145"/>
      <c r="BQ1181" s="145"/>
      <c r="BR1181" s="145"/>
      <c r="BS1181" s="145"/>
      <c r="BT1181" s="145"/>
      <c r="BU1181" s="145"/>
      <c r="BV1181" s="145"/>
      <c r="BW1181" s="145"/>
      <c r="BX1181" s="145"/>
      <c r="BY1181" s="145"/>
      <c r="BZ1181" s="145"/>
      <c r="CA1181" s="145"/>
      <c r="CB1181" s="145"/>
      <c r="CC1181" s="145"/>
      <c r="CD1181" s="145"/>
      <c r="CE1181" s="145"/>
      <c r="CF1181" s="145"/>
    </row>
    <row r="1182" spans="2:84" ht="12.95" customHeight="1">
      <c r="B1182" s="145"/>
      <c r="C1182" s="145"/>
      <c r="D1182" s="145"/>
      <c r="E1182" s="146"/>
      <c r="F1182" s="146"/>
      <c r="G1182" s="145"/>
      <c r="H1182" s="145"/>
      <c r="I1182" s="145"/>
      <c r="J1182" s="145"/>
      <c r="K1182" s="145"/>
      <c r="L1182" s="145"/>
      <c r="M1182" s="145"/>
      <c r="N1182" s="145"/>
      <c r="O1182" s="145"/>
      <c r="P1182" s="145"/>
      <c r="Q1182" s="145"/>
      <c r="R1182" s="145"/>
      <c r="S1182" s="145"/>
      <c r="T1182" s="145"/>
      <c r="U1182" s="145"/>
      <c r="V1182" s="145"/>
      <c r="W1182" s="145"/>
      <c r="X1182" s="145"/>
      <c r="Y1182" s="145"/>
      <c r="Z1182" s="145"/>
      <c r="AA1182" s="145"/>
      <c r="AB1182" s="145"/>
      <c r="AC1182" s="145"/>
      <c r="AD1182" s="145"/>
      <c r="AE1182" s="145"/>
      <c r="AF1182" s="145"/>
      <c r="AG1182" s="145"/>
      <c r="AH1182" s="145"/>
      <c r="AI1182" s="145"/>
      <c r="AJ1182" s="145"/>
      <c r="AK1182" s="145"/>
      <c r="AL1182" s="145"/>
      <c r="AM1182" s="145"/>
      <c r="AN1182" s="145"/>
      <c r="AO1182" s="145"/>
      <c r="AP1182" s="145"/>
      <c r="AQ1182" s="145"/>
      <c r="AR1182" s="145"/>
      <c r="AS1182" s="145"/>
      <c r="AT1182" s="145"/>
      <c r="AU1182" s="145"/>
      <c r="AV1182" s="145"/>
      <c r="AW1182" s="145"/>
      <c r="AX1182" s="145"/>
      <c r="AY1182" s="145"/>
      <c r="AZ1182" s="145"/>
      <c r="BA1182" s="145"/>
      <c r="BB1182" s="145"/>
      <c r="BC1182" s="145"/>
      <c r="BD1182" s="145"/>
      <c r="BE1182" s="145"/>
      <c r="BF1182" s="145"/>
      <c r="BG1182" s="145"/>
      <c r="BH1182" s="145"/>
      <c r="BI1182" s="145"/>
      <c r="BJ1182" s="145"/>
      <c r="BK1182" s="145"/>
      <c r="BL1182" s="145"/>
      <c r="BM1182" s="145"/>
      <c r="BN1182" s="145"/>
      <c r="BO1182" s="145"/>
      <c r="BP1182" s="145"/>
      <c r="BQ1182" s="145"/>
      <c r="BR1182" s="145"/>
      <c r="BS1182" s="145"/>
      <c r="BT1182" s="145"/>
      <c r="BU1182" s="145"/>
      <c r="BV1182" s="145"/>
      <c r="BW1182" s="145"/>
      <c r="BX1182" s="145"/>
      <c r="BY1182" s="145"/>
      <c r="BZ1182" s="145"/>
      <c r="CA1182" s="145"/>
      <c r="CB1182" s="145"/>
      <c r="CC1182" s="145"/>
      <c r="CD1182" s="145"/>
      <c r="CE1182" s="145"/>
      <c r="CF1182" s="145"/>
    </row>
    <row r="1183" spans="2:84" ht="12.95" customHeight="1">
      <c r="B1183" s="145"/>
      <c r="C1183" s="145"/>
      <c r="D1183" s="145"/>
      <c r="E1183" s="146"/>
      <c r="F1183" s="146"/>
      <c r="G1183" s="145"/>
      <c r="H1183" s="145"/>
      <c r="I1183" s="145"/>
      <c r="J1183" s="145"/>
      <c r="K1183" s="145"/>
      <c r="L1183" s="145"/>
      <c r="M1183" s="145"/>
      <c r="N1183" s="145"/>
      <c r="O1183" s="145"/>
      <c r="P1183" s="145"/>
      <c r="Q1183" s="145"/>
      <c r="R1183" s="145"/>
      <c r="S1183" s="145"/>
      <c r="T1183" s="145"/>
      <c r="U1183" s="145"/>
      <c r="V1183" s="145"/>
      <c r="W1183" s="145"/>
      <c r="X1183" s="145"/>
      <c r="Y1183" s="145"/>
      <c r="Z1183" s="145"/>
      <c r="AA1183" s="145"/>
      <c r="AB1183" s="145"/>
      <c r="AC1183" s="145"/>
      <c r="AD1183" s="145"/>
      <c r="AE1183" s="145"/>
      <c r="AF1183" s="145"/>
      <c r="AG1183" s="145"/>
      <c r="AH1183" s="145"/>
      <c r="AI1183" s="145"/>
      <c r="AJ1183" s="145"/>
      <c r="AK1183" s="145"/>
      <c r="AL1183" s="145"/>
      <c r="AM1183" s="145"/>
      <c r="AN1183" s="145"/>
      <c r="AO1183" s="145"/>
      <c r="AP1183" s="145"/>
      <c r="AQ1183" s="145"/>
      <c r="AR1183" s="145"/>
      <c r="AS1183" s="145"/>
      <c r="AT1183" s="145"/>
      <c r="AU1183" s="145"/>
      <c r="AV1183" s="145"/>
      <c r="AW1183" s="145"/>
      <c r="AX1183" s="145"/>
      <c r="AY1183" s="145"/>
      <c r="AZ1183" s="145"/>
      <c r="BA1183" s="145"/>
      <c r="BB1183" s="145"/>
      <c r="BC1183" s="145"/>
      <c r="BD1183" s="145"/>
      <c r="BE1183" s="145"/>
      <c r="BF1183" s="145"/>
      <c r="BG1183" s="145"/>
      <c r="BH1183" s="145"/>
      <c r="BI1183" s="145"/>
      <c r="BJ1183" s="145"/>
      <c r="BK1183" s="145"/>
      <c r="BL1183" s="145"/>
      <c r="BM1183" s="145"/>
      <c r="BN1183" s="145"/>
      <c r="BO1183" s="145"/>
      <c r="BP1183" s="145"/>
      <c r="BQ1183" s="145"/>
      <c r="BR1183" s="145"/>
      <c r="BS1183" s="145"/>
      <c r="BT1183" s="145"/>
      <c r="BU1183" s="145"/>
      <c r="BV1183" s="145"/>
      <c r="BW1183" s="145"/>
      <c r="BX1183" s="145"/>
      <c r="BY1183" s="145"/>
      <c r="BZ1183" s="145"/>
      <c r="CA1183" s="145"/>
      <c r="CB1183" s="145"/>
      <c r="CC1183" s="145"/>
      <c r="CD1183" s="145"/>
      <c r="CE1183" s="145"/>
      <c r="CF1183" s="145"/>
    </row>
    <row r="1184" spans="2:84" ht="12.95" customHeight="1">
      <c r="B1184" s="145"/>
      <c r="C1184" s="145"/>
      <c r="D1184" s="145"/>
      <c r="E1184" s="146"/>
      <c r="F1184" s="146"/>
      <c r="G1184" s="145"/>
      <c r="H1184" s="145"/>
      <c r="I1184" s="145"/>
      <c r="J1184" s="145"/>
      <c r="K1184" s="145"/>
      <c r="L1184" s="145"/>
      <c r="M1184" s="145"/>
      <c r="N1184" s="145"/>
      <c r="O1184" s="145"/>
      <c r="P1184" s="145"/>
      <c r="Q1184" s="145"/>
      <c r="R1184" s="145"/>
      <c r="S1184" s="145"/>
      <c r="T1184" s="145"/>
      <c r="U1184" s="145"/>
      <c r="V1184" s="145"/>
      <c r="W1184" s="145"/>
      <c r="X1184" s="145"/>
      <c r="Y1184" s="145"/>
      <c r="Z1184" s="145"/>
      <c r="AA1184" s="145"/>
      <c r="AB1184" s="145"/>
      <c r="AC1184" s="145"/>
      <c r="AD1184" s="145"/>
      <c r="AE1184" s="145"/>
      <c r="AF1184" s="145"/>
      <c r="AG1184" s="145"/>
      <c r="AH1184" s="145"/>
      <c r="AI1184" s="145"/>
      <c r="AJ1184" s="145"/>
      <c r="AK1184" s="145"/>
      <c r="AL1184" s="145"/>
      <c r="AM1184" s="145"/>
      <c r="AN1184" s="145"/>
      <c r="AO1184" s="145"/>
      <c r="AP1184" s="145"/>
      <c r="AQ1184" s="145"/>
      <c r="AR1184" s="145"/>
      <c r="AS1184" s="145"/>
      <c r="AT1184" s="145"/>
      <c r="AU1184" s="145"/>
      <c r="AV1184" s="145"/>
      <c r="AW1184" s="145"/>
      <c r="AX1184" s="145"/>
      <c r="AY1184" s="145"/>
      <c r="AZ1184" s="145"/>
      <c r="BA1184" s="145"/>
      <c r="BB1184" s="145"/>
      <c r="BC1184" s="145"/>
      <c r="BD1184" s="145"/>
      <c r="BE1184" s="145"/>
      <c r="BF1184" s="145"/>
      <c r="BG1184" s="145"/>
      <c r="BH1184" s="145"/>
      <c r="BI1184" s="145"/>
      <c r="BJ1184" s="145"/>
      <c r="BK1184" s="145"/>
      <c r="BL1184" s="145"/>
      <c r="BM1184" s="145"/>
      <c r="BN1184" s="145"/>
      <c r="BO1184" s="145"/>
      <c r="BP1184" s="145"/>
      <c r="BQ1184" s="145"/>
      <c r="BR1184" s="145"/>
      <c r="BS1184" s="145"/>
      <c r="BT1184" s="145"/>
      <c r="BU1184" s="145"/>
      <c r="BV1184" s="145"/>
      <c r="BW1184" s="145"/>
      <c r="BX1184" s="145"/>
      <c r="BY1184" s="145"/>
      <c r="BZ1184" s="145"/>
      <c r="CA1184" s="145"/>
      <c r="CB1184" s="145"/>
      <c r="CC1184" s="145"/>
      <c r="CD1184" s="145"/>
      <c r="CE1184" s="145"/>
      <c r="CF1184" s="145"/>
    </row>
    <row r="1185" spans="2:84" ht="12.95" customHeight="1">
      <c r="B1185" s="145"/>
      <c r="C1185" s="145"/>
      <c r="D1185" s="145"/>
      <c r="E1185" s="146"/>
      <c r="F1185" s="146"/>
      <c r="G1185" s="145"/>
      <c r="H1185" s="145"/>
      <c r="I1185" s="145"/>
      <c r="J1185" s="145"/>
      <c r="K1185" s="145"/>
      <c r="L1185" s="145"/>
      <c r="M1185" s="145"/>
      <c r="N1185" s="145"/>
      <c r="O1185" s="145"/>
      <c r="P1185" s="145"/>
      <c r="Q1185" s="145"/>
      <c r="R1185" s="145"/>
      <c r="S1185" s="145"/>
      <c r="T1185" s="145"/>
      <c r="U1185" s="145"/>
      <c r="V1185" s="145"/>
      <c r="W1185" s="145"/>
      <c r="X1185" s="145"/>
      <c r="Y1185" s="145"/>
      <c r="Z1185" s="145"/>
      <c r="AA1185" s="145"/>
      <c r="AB1185" s="145"/>
      <c r="AC1185" s="145"/>
      <c r="AD1185" s="145"/>
      <c r="AE1185" s="145"/>
      <c r="AF1185" s="145"/>
      <c r="AG1185" s="145"/>
      <c r="AH1185" s="145"/>
      <c r="AI1185" s="145"/>
      <c r="AJ1185" s="145"/>
      <c r="AK1185" s="145"/>
      <c r="AL1185" s="145"/>
      <c r="AM1185" s="145"/>
      <c r="AN1185" s="145"/>
      <c r="AO1185" s="145"/>
      <c r="AP1185" s="145"/>
      <c r="AQ1185" s="145"/>
      <c r="AR1185" s="145"/>
      <c r="AS1185" s="145"/>
      <c r="AT1185" s="145"/>
      <c r="AU1185" s="145"/>
      <c r="AV1185" s="145"/>
      <c r="AW1185" s="145"/>
      <c r="AX1185" s="145"/>
      <c r="AY1185" s="145"/>
      <c r="AZ1185" s="145"/>
      <c r="BA1185" s="145"/>
      <c r="BB1185" s="145"/>
      <c r="BC1185" s="145"/>
      <c r="BD1185" s="145"/>
      <c r="BE1185" s="145"/>
      <c r="BF1185" s="145"/>
      <c r="BG1185" s="145"/>
      <c r="BH1185" s="145"/>
      <c r="BI1185" s="145"/>
      <c r="BJ1185" s="145"/>
      <c r="BK1185" s="145"/>
      <c r="BL1185" s="145"/>
      <c r="BM1185" s="145"/>
      <c r="BN1185" s="145"/>
      <c r="BO1185" s="145"/>
      <c r="BP1185" s="145"/>
      <c r="BQ1185" s="145"/>
      <c r="BR1185" s="145"/>
      <c r="BS1185" s="145"/>
      <c r="BT1185" s="145"/>
      <c r="BU1185" s="145"/>
      <c r="BV1185" s="145"/>
      <c r="BW1185" s="145"/>
      <c r="BX1185" s="145"/>
      <c r="BY1185" s="145"/>
      <c r="BZ1185" s="145"/>
      <c r="CA1185" s="145"/>
      <c r="CB1185" s="145"/>
      <c r="CC1185" s="145"/>
      <c r="CD1185" s="145"/>
      <c r="CE1185" s="145"/>
      <c r="CF1185" s="145"/>
    </row>
    <row r="1186" spans="2:84" ht="12.95" customHeight="1">
      <c r="B1186" s="145"/>
      <c r="C1186" s="145"/>
      <c r="D1186" s="145"/>
      <c r="E1186" s="146"/>
      <c r="F1186" s="146"/>
      <c r="G1186" s="145"/>
      <c r="H1186" s="145"/>
      <c r="I1186" s="145"/>
      <c r="J1186" s="145"/>
      <c r="K1186" s="145"/>
      <c r="L1186" s="145"/>
      <c r="M1186" s="145"/>
      <c r="N1186" s="145"/>
      <c r="O1186" s="145"/>
      <c r="P1186" s="145"/>
      <c r="Q1186" s="145"/>
      <c r="R1186" s="145"/>
      <c r="S1186" s="145"/>
      <c r="T1186" s="145"/>
      <c r="U1186" s="145"/>
      <c r="V1186" s="145"/>
      <c r="W1186" s="145"/>
      <c r="X1186" s="145"/>
      <c r="Y1186" s="145"/>
      <c r="Z1186" s="145"/>
      <c r="AA1186" s="145"/>
      <c r="AB1186" s="145"/>
      <c r="AC1186" s="145"/>
      <c r="AD1186" s="145"/>
      <c r="AE1186" s="145"/>
      <c r="AF1186" s="145"/>
      <c r="AG1186" s="145"/>
      <c r="AH1186" s="145"/>
      <c r="AI1186" s="145"/>
      <c r="AJ1186" s="145"/>
      <c r="AK1186" s="145"/>
      <c r="AL1186" s="145"/>
      <c r="AM1186" s="145"/>
      <c r="AN1186" s="145"/>
      <c r="AO1186" s="145"/>
      <c r="AP1186" s="145"/>
      <c r="AQ1186" s="145"/>
      <c r="AR1186" s="145"/>
      <c r="AS1186" s="145"/>
      <c r="AT1186" s="145"/>
      <c r="AU1186" s="145"/>
      <c r="AV1186" s="145"/>
      <c r="AW1186" s="145"/>
      <c r="AX1186" s="145"/>
      <c r="AY1186" s="145"/>
      <c r="AZ1186" s="145"/>
      <c r="BA1186" s="145"/>
      <c r="BB1186" s="145"/>
      <c r="BC1186" s="145"/>
      <c r="BD1186" s="145"/>
      <c r="BE1186" s="145"/>
      <c r="BF1186" s="145"/>
      <c r="BG1186" s="145"/>
      <c r="BH1186" s="145"/>
      <c r="BI1186" s="145"/>
      <c r="BJ1186" s="145"/>
      <c r="BK1186" s="145"/>
      <c r="BL1186" s="145"/>
      <c r="BM1186" s="145"/>
      <c r="BN1186" s="145"/>
      <c r="BO1186" s="145"/>
      <c r="BP1186" s="145"/>
      <c r="BQ1186" s="145"/>
      <c r="BR1186" s="145"/>
      <c r="BS1186" s="145"/>
      <c r="BT1186" s="145"/>
      <c r="BU1186" s="145"/>
      <c r="BV1186" s="145"/>
      <c r="BW1186" s="145"/>
      <c r="BX1186" s="145"/>
      <c r="BY1186" s="145"/>
      <c r="BZ1186" s="145"/>
      <c r="CA1186" s="145"/>
      <c r="CB1186" s="145"/>
      <c r="CC1186" s="145"/>
      <c r="CD1186" s="145"/>
      <c r="CE1186" s="145"/>
      <c r="CF1186" s="145"/>
    </row>
    <row r="1187" spans="2:84" ht="12.95" customHeight="1">
      <c r="B1187" s="145"/>
      <c r="C1187" s="145"/>
      <c r="D1187" s="145"/>
      <c r="E1187" s="146"/>
      <c r="F1187" s="146"/>
      <c r="G1187" s="145"/>
      <c r="H1187" s="145"/>
      <c r="I1187" s="145"/>
      <c r="J1187" s="145"/>
      <c r="K1187" s="145"/>
      <c r="L1187" s="145"/>
      <c r="M1187" s="145"/>
      <c r="N1187" s="145"/>
      <c r="O1187" s="145"/>
      <c r="P1187" s="145"/>
      <c r="Q1187" s="145"/>
      <c r="R1187" s="145"/>
      <c r="S1187" s="145"/>
      <c r="T1187" s="145"/>
      <c r="U1187" s="145"/>
      <c r="V1187" s="145"/>
      <c r="W1187" s="145"/>
      <c r="X1187" s="145"/>
      <c r="Y1187" s="145"/>
      <c r="Z1187" s="145"/>
      <c r="AA1187" s="145"/>
      <c r="AB1187" s="145"/>
      <c r="AC1187" s="145"/>
      <c r="AD1187" s="145"/>
      <c r="AE1187" s="145"/>
      <c r="AF1187" s="145"/>
      <c r="AG1187" s="145"/>
      <c r="AH1187" s="145"/>
      <c r="AI1187" s="145"/>
      <c r="AJ1187" s="145"/>
      <c r="AK1187" s="145"/>
      <c r="AL1187" s="145"/>
      <c r="AM1187" s="145"/>
      <c r="AN1187" s="145"/>
      <c r="AO1187" s="145"/>
      <c r="AP1187" s="145"/>
      <c r="AQ1187" s="145"/>
      <c r="AR1187" s="145"/>
      <c r="AS1187" s="145"/>
      <c r="AT1187" s="145"/>
      <c r="AU1187" s="145"/>
      <c r="AV1187" s="145"/>
      <c r="AW1187" s="145"/>
      <c r="AX1187" s="145"/>
      <c r="AY1187" s="145"/>
      <c r="AZ1187" s="145"/>
      <c r="BA1187" s="145"/>
      <c r="BB1187" s="145"/>
      <c r="BC1187" s="145"/>
      <c r="BD1187" s="145"/>
      <c r="BE1187" s="145"/>
      <c r="BF1187" s="145"/>
      <c r="BG1187" s="145"/>
      <c r="BH1187" s="145"/>
      <c r="BI1187" s="145"/>
      <c r="BJ1187" s="145"/>
      <c r="BK1187" s="145"/>
      <c r="BL1187" s="145"/>
      <c r="BM1187" s="145"/>
      <c r="BN1187" s="145"/>
      <c r="BO1187" s="145"/>
      <c r="BP1187" s="145"/>
      <c r="BQ1187" s="145"/>
      <c r="BR1187" s="145"/>
      <c r="BS1187" s="145"/>
      <c r="BT1187" s="145"/>
      <c r="BU1187" s="145"/>
      <c r="BV1187" s="145"/>
      <c r="BW1187" s="145"/>
      <c r="BX1187" s="145"/>
      <c r="BY1187" s="145"/>
      <c r="BZ1187" s="145"/>
      <c r="CA1187" s="145"/>
      <c r="CB1187" s="145"/>
      <c r="CC1187" s="145"/>
      <c r="CD1187" s="145"/>
      <c r="CE1187" s="145"/>
      <c r="CF1187" s="145"/>
    </row>
    <row r="1188" spans="2:84" ht="12.95" customHeight="1">
      <c r="B1188" s="145"/>
      <c r="C1188" s="145"/>
      <c r="D1188" s="145"/>
      <c r="E1188" s="146"/>
      <c r="F1188" s="146"/>
      <c r="G1188" s="145"/>
      <c r="H1188" s="145"/>
      <c r="I1188" s="145"/>
      <c r="J1188" s="145"/>
      <c r="K1188" s="145"/>
      <c r="L1188" s="145"/>
      <c r="M1188" s="145"/>
      <c r="N1188" s="145"/>
      <c r="O1188" s="145"/>
      <c r="P1188" s="145"/>
      <c r="Q1188" s="145"/>
      <c r="R1188" s="145"/>
      <c r="S1188" s="145"/>
      <c r="T1188" s="145"/>
      <c r="U1188" s="145"/>
      <c r="V1188" s="145"/>
      <c r="W1188" s="145"/>
      <c r="X1188" s="145"/>
      <c r="Y1188" s="145"/>
      <c r="Z1188" s="145"/>
      <c r="AA1188" s="145"/>
      <c r="AB1188" s="145"/>
      <c r="AC1188" s="145"/>
      <c r="AD1188" s="145"/>
      <c r="AE1188" s="145"/>
      <c r="AF1188" s="145"/>
      <c r="AG1188" s="145"/>
      <c r="AH1188" s="145"/>
      <c r="AI1188" s="145"/>
      <c r="AJ1188" s="145"/>
      <c r="AK1188" s="145"/>
      <c r="AL1188" s="145"/>
      <c r="AM1188" s="145"/>
      <c r="AN1188" s="145"/>
      <c r="AO1188" s="145"/>
      <c r="AP1188" s="145"/>
      <c r="AQ1188" s="145"/>
      <c r="AR1188" s="145"/>
      <c r="AS1188" s="145"/>
      <c r="AT1188" s="145"/>
      <c r="AU1188" s="145"/>
      <c r="AV1188" s="145"/>
      <c r="AW1188" s="145"/>
      <c r="AX1188" s="145"/>
      <c r="AY1188" s="145"/>
      <c r="AZ1188" s="145"/>
      <c r="BA1188" s="145"/>
      <c r="BB1188" s="145"/>
      <c r="BC1188" s="145"/>
      <c r="BD1188" s="145"/>
      <c r="BE1188" s="145"/>
      <c r="BF1188" s="145"/>
      <c r="BG1188" s="145"/>
      <c r="BH1188" s="145"/>
      <c r="BI1188" s="145"/>
      <c r="BJ1188" s="145"/>
      <c r="BK1188" s="145"/>
      <c r="BL1188" s="145"/>
      <c r="BM1188" s="145"/>
      <c r="BN1188" s="145"/>
      <c r="BO1188" s="145"/>
      <c r="BP1188" s="145"/>
      <c r="BQ1188" s="145"/>
      <c r="BR1188" s="145"/>
      <c r="BS1188" s="145"/>
      <c r="BT1188" s="145"/>
      <c r="BU1188" s="145"/>
      <c r="BV1188" s="145"/>
      <c r="BW1188" s="145"/>
      <c r="BX1188" s="145"/>
      <c r="BY1188" s="145"/>
      <c r="BZ1188" s="145"/>
      <c r="CA1188" s="145"/>
      <c r="CB1188" s="145"/>
      <c r="CC1188" s="145"/>
      <c r="CD1188" s="145"/>
      <c r="CE1188" s="145"/>
      <c r="CF1188" s="145"/>
    </row>
    <row r="1189" spans="2:84" ht="12.95" customHeight="1">
      <c r="B1189" s="145"/>
      <c r="C1189" s="145"/>
      <c r="D1189" s="145"/>
      <c r="E1189" s="146"/>
      <c r="F1189" s="146"/>
      <c r="G1189" s="145"/>
      <c r="H1189" s="145"/>
      <c r="I1189" s="145"/>
      <c r="J1189" s="145"/>
      <c r="K1189" s="145"/>
      <c r="L1189" s="145"/>
      <c r="M1189" s="145"/>
      <c r="N1189" s="145"/>
      <c r="O1189" s="145"/>
      <c r="P1189" s="145"/>
      <c r="Q1189" s="145"/>
      <c r="R1189" s="145"/>
      <c r="S1189" s="145"/>
      <c r="T1189" s="145"/>
      <c r="U1189" s="145"/>
      <c r="V1189" s="145"/>
      <c r="W1189" s="145"/>
      <c r="X1189" s="145"/>
      <c r="Y1189" s="145"/>
      <c r="Z1189" s="145"/>
      <c r="AA1189" s="145"/>
      <c r="AB1189" s="145"/>
      <c r="AC1189" s="145"/>
      <c r="AD1189" s="145"/>
      <c r="AE1189" s="145"/>
      <c r="AF1189" s="145"/>
      <c r="AG1189" s="145"/>
      <c r="AH1189" s="145"/>
      <c r="AI1189" s="145"/>
      <c r="AJ1189" s="145"/>
      <c r="AK1189" s="145"/>
      <c r="AL1189" s="145"/>
      <c r="AM1189" s="145"/>
      <c r="AN1189" s="145"/>
      <c r="AO1189" s="145"/>
      <c r="AP1189" s="145"/>
      <c r="AQ1189" s="145"/>
      <c r="AR1189" s="145"/>
      <c r="AS1189" s="145"/>
      <c r="AT1189" s="145"/>
      <c r="AU1189" s="145"/>
      <c r="AV1189" s="145"/>
      <c r="AW1189" s="145"/>
      <c r="AX1189" s="145"/>
      <c r="AY1189" s="145"/>
      <c r="AZ1189" s="145"/>
      <c r="BA1189" s="145"/>
      <c r="BB1189" s="145"/>
      <c r="BC1189" s="145"/>
      <c r="BD1189" s="145"/>
      <c r="BE1189" s="145"/>
      <c r="BF1189" s="145"/>
      <c r="BG1189" s="145"/>
      <c r="BH1189" s="145"/>
      <c r="BI1189" s="145"/>
      <c r="BJ1189" s="145"/>
      <c r="BK1189" s="145"/>
      <c r="BL1189" s="145"/>
      <c r="BM1189" s="145"/>
      <c r="BN1189" s="145"/>
      <c r="BO1189" s="145"/>
      <c r="BP1189" s="145"/>
      <c r="BQ1189" s="145"/>
      <c r="BR1189" s="145"/>
      <c r="BS1189" s="145"/>
      <c r="BT1189" s="145"/>
      <c r="BU1189" s="145"/>
      <c r="BV1189" s="145"/>
      <c r="BW1189" s="145"/>
      <c r="BX1189" s="145"/>
      <c r="BY1189" s="145"/>
      <c r="BZ1189" s="145"/>
      <c r="CA1189" s="145"/>
      <c r="CB1189" s="145"/>
      <c r="CC1189" s="145"/>
      <c r="CD1189" s="145"/>
      <c r="CE1189" s="145"/>
      <c r="CF1189" s="145"/>
    </row>
    <row r="1190" spans="2:84" ht="12.95" customHeight="1">
      <c r="B1190" s="145"/>
      <c r="C1190" s="145"/>
      <c r="D1190" s="145"/>
      <c r="E1190" s="146"/>
      <c r="F1190" s="146"/>
      <c r="G1190" s="145"/>
      <c r="H1190" s="145"/>
      <c r="I1190" s="145"/>
      <c r="J1190" s="145"/>
      <c r="K1190" s="145"/>
      <c r="L1190" s="145"/>
      <c r="M1190" s="145"/>
      <c r="N1190" s="145"/>
      <c r="O1190" s="145"/>
      <c r="P1190" s="145"/>
      <c r="Q1190" s="145"/>
      <c r="R1190" s="145"/>
      <c r="S1190" s="145"/>
      <c r="T1190" s="145"/>
      <c r="U1190" s="145"/>
      <c r="V1190" s="145"/>
      <c r="W1190" s="145"/>
      <c r="X1190" s="145"/>
      <c r="Y1190" s="145"/>
      <c r="Z1190" s="145"/>
      <c r="AA1190" s="145"/>
      <c r="AB1190" s="145"/>
      <c r="AC1190" s="145"/>
      <c r="AD1190" s="145"/>
      <c r="AE1190" s="145"/>
      <c r="AF1190" s="145"/>
      <c r="AG1190" s="145"/>
      <c r="AH1190" s="145"/>
      <c r="AI1190" s="145"/>
      <c r="AJ1190" s="145"/>
      <c r="AK1190" s="145"/>
      <c r="AL1190" s="145"/>
      <c r="AM1190" s="145"/>
      <c r="AN1190" s="145"/>
      <c r="AO1190" s="145"/>
      <c r="AP1190" s="145"/>
      <c r="AQ1190" s="145"/>
      <c r="AR1190" s="145"/>
      <c r="AS1190" s="145"/>
      <c r="AT1190" s="145"/>
      <c r="AU1190" s="145"/>
      <c r="AV1190" s="145"/>
      <c r="AW1190" s="145"/>
      <c r="AX1190" s="145"/>
      <c r="AY1190" s="145"/>
      <c r="AZ1190" s="145"/>
      <c r="BA1190" s="145"/>
      <c r="BB1190" s="145"/>
      <c r="BC1190" s="145"/>
      <c r="BD1190" s="145"/>
      <c r="BE1190" s="145"/>
      <c r="BF1190" s="145"/>
      <c r="BG1190" s="145"/>
      <c r="BH1190" s="145"/>
      <c r="BI1190" s="145"/>
      <c r="BJ1190" s="145"/>
      <c r="BK1190" s="145"/>
      <c r="BL1190" s="145"/>
      <c r="BM1190" s="145"/>
      <c r="BN1190" s="145"/>
      <c r="BO1190" s="145"/>
      <c r="BP1190" s="145"/>
      <c r="BQ1190" s="145"/>
      <c r="BR1190" s="145"/>
      <c r="BS1190" s="145"/>
      <c r="BT1190" s="145"/>
      <c r="BU1190" s="145"/>
      <c r="BV1190" s="145"/>
      <c r="BW1190" s="145"/>
      <c r="BX1190" s="145"/>
      <c r="BY1190" s="145"/>
      <c r="BZ1190" s="145"/>
      <c r="CA1190" s="145"/>
      <c r="CB1190" s="145"/>
      <c r="CC1190" s="145"/>
      <c r="CD1190" s="145"/>
      <c r="CE1190" s="145"/>
      <c r="CF1190" s="145"/>
    </row>
    <row r="1191" spans="2:84" ht="12.95" customHeight="1">
      <c r="B1191" s="145"/>
      <c r="C1191" s="145"/>
      <c r="D1191" s="145"/>
      <c r="E1191" s="146"/>
      <c r="F1191" s="146"/>
      <c r="G1191" s="145"/>
      <c r="H1191" s="145"/>
      <c r="I1191" s="145"/>
      <c r="J1191" s="145"/>
      <c r="K1191" s="145"/>
      <c r="L1191" s="145"/>
      <c r="M1191" s="145"/>
      <c r="N1191" s="145"/>
      <c r="O1191" s="145"/>
      <c r="P1191" s="145"/>
      <c r="Q1191" s="145"/>
      <c r="R1191" s="145"/>
      <c r="S1191" s="145"/>
      <c r="T1191" s="145"/>
      <c r="U1191" s="145"/>
      <c r="V1191" s="145"/>
      <c r="W1191" s="145"/>
      <c r="X1191" s="145"/>
      <c r="Y1191" s="145"/>
      <c r="Z1191" s="145"/>
      <c r="AA1191" s="145"/>
      <c r="AB1191" s="145"/>
      <c r="AC1191" s="145"/>
      <c r="AD1191" s="145"/>
      <c r="AE1191" s="145"/>
      <c r="AF1191" s="145"/>
      <c r="AG1191" s="145"/>
      <c r="AH1191" s="145"/>
      <c r="AI1191" s="145"/>
      <c r="AJ1191" s="145"/>
      <c r="AK1191" s="145"/>
      <c r="AL1191" s="145"/>
      <c r="AM1191" s="145"/>
      <c r="AN1191" s="145"/>
      <c r="AO1191" s="145"/>
      <c r="AP1191" s="145"/>
      <c r="AQ1191" s="145"/>
      <c r="AR1191" s="145"/>
      <c r="AS1191" s="145"/>
      <c r="AT1191" s="145"/>
      <c r="AU1191" s="145"/>
      <c r="AV1191" s="145"/>
      <c r="AW1191" s="145"/>
      <c r="AX1191" s="145"/>
      <c r="AY1191" s="145"/>
      <c r="AZ1191" s="145"/>
      <c r="BA1191" s="145"/>
      <c r="BB1191" s="145"/>
      <c r="BC1191" s="145"/>
      <c r="BD1191" s="145"/>
      <c r="BE1191" s="145"/>
      <c r="BF1191" s="145"/>
      <c r="BG1191" s="145"/>
      <c r="BH1191" s="145"/>
      <c r="BI1191" s="145"/>
      <c r="BJ1191" s="145"/>
      <c r="BK1191" s="145"/>
      <c r="BL1191" s="145"/>
      <c r="BM1191" s="145"/>
      <c r="BN1191" s="145"/>
      <c r="BO1191" s="145"/>
      <c r="BP1191" s="145"/>
      <c r="BQ1191" s="145"/>
      <c r="BR1191" s="145"/>
      <c r="BS1191" s="145"/>
      <c r="BT1191" s="145"/>
      <c r="BU1191" s="145"/>
      <c r="BV1191" s="145"/>
      <c r="BW1191" s="145"/>
      <c r="BX1191" s="145"/>
      <c r="BY1191" s="145"/>
      <c r="BZ1191" s="145"/>
      <c r="CA1191" s="145"/>
      <c r="CB1191" s="145"/>
      <c r="CC1191" s="145"/>
      <c r="CD1191" s="145"/>
      <c r="CE1191" s="145"/>
      <c r="CF1191" s="145"/>
    </row>
    <row r="1192" spans="2:84" ht="12.95" customHeight="1">
      <c r="B1192" s="145"/>
      <c r="C1192" s="145"/>
      <c r="D1192" s="145"/>
      <c r="E1192" s="146"/>
      <c r="F1192" s="146"/>
      <c r="G1192" s="145"/>
      <c r="H1192" s="145"/>
      <c r="I1192" s="145"/>
      <c r="J1192" s="145"/>
      <c r="K1192" s="145"/>
      <c r="L1192" s="145"/>
      <c r="M1192" s="145"/>
      <c r="N1192" s="145"/>
      <c r="O1192" s="145"/>
      <c r="P1192" s="145"/>
      <c r="Q1192" s="145"/>
      <c r="R1192" s="145"/>
      <c r="S1192" s="145"/>
      <c r="T1192" s="145"/>
      <c r="U1192" s="145"/>
      <c r="V1192" s="145"/>
      <c r="W1192" s="145"/>
      <c r="X1192" s="145"/>
      <c r="Y1192" s="145"/>
      <c r="Z1192" s="145"/>
      <c r="AA1192" s="145"/>
      <c r="AB1192" s="145"/>
      <c r="AC1192" s="145"/>
      <c r="AD1192" s="145"/>
      <c r="AE1192" s="145"/>
      <c r="AF1192" s="145"/>
      <c r="AG1192" s="145"/>
      <c r="AH1192" s="145"/>
      <c r="AI1192" s="145"/>
      <c r="AJ1192" s="145"/>
      <c r="AK1192" s="145"/>
      <c r="AL1192" s="145"/>
      <c r="AM1192" s="145"/>
      <c r="AN1192" s="145"/>
      <c r="AO1192" s="145"/>
      <c r="AP1192" s="145"/>
      <c r="AQ1192" s="145"/>
      <c r="AR1192" s="145"/>
      <c r="AS1192" s="145"/>
      <c r="AT1192" s="145"/>
      <c r="AU1192" s="145"/>
      <c r="AV1192" s="145"/>
      <c r="AW1192" s="145"/>
      <c r="AX1192" s="145"/>
      <c r="AY1192" s="145"/>
      <c r="AZ1192" s="145"/>
      <c r="BA1192" s="145"/>
      <c r="BB1192" s="145"/>
      <c r="BC1192" s="145"/>
      <c r="BD1192" s="145"/>
      <c r="BE1192" s="145"/>
      <c r="BF1192" s="145"/>
      <c r="BG1192" s="145"/>
      <c r="BH1192" s="145"/>
      <c r="BI1192" s="145"/>
      <c r="BJ1192" s="145"/>
      <c r="BK1192" s="145"/>
      <c r="BL1192" s="145"/>
      <c r="BM1192" s="145"/>
      <c r="BN1192" s="145"/>
      <c r="BO1192" s="145"/>
      <c r="BP1192" s="145"/>
      <c r="BQ1192" s="145"/>
      <c r="BR1192" s="145"/>
      <c r="BS1192" s="145"/>
      <c r="BT1192" s="145"/>
      <c r="BU1192" s="145"/>
      <c r="BV1192" s="145"/>
      <c r="BW1192" s="145"/>
      <c r="BX1192" s="145"/>
      <c r="BY1192" s="145"/>
      <c r="BZ1192" s="145"/>
      <c r="CA1192" s="145"/>
      <c r="CB1192" s="145"/>
      <c r="CC1192" s="145"/>
      <c r="CD1192" s="145"/>
      <c r="CE1192" s="145"/>
      <c r="CF1192" s="145"/>
    </row>
    <row r="1193" spans="2:84" ht="12.95" customHeight="1">
      <c r="B1193" s="145"/>
      <c r="C1193" s="145"/>
      <c r="D1193" s="145"/>
      <c r="E1193" s="146"/>
      <c r="F1193" s="146"/>
      <c r="G1193" s="145"/>
      <c r="H1193" s="145"/>
      <c r="I1193" s="145"/>
      <c r="J1193" s="145"/>
      <c r="K1193" s="145"/>
      <c r="L1193" s="145"/>
      <c r="M1193" s="145"/>
      <c r="N1193" s="145"/>
      <c r="O1193" s="145"/>
      <c r="P1193" s="145"/>
      <c r="Q1193" s="145"/>
      <c r="R1193" s="145"/>
      <c r="S1193" s="145"/>
      <c r="T1193" s="145"/>
      <c r="U1193" s="145"/>
      <c r="V1193" s="145"/>
      <c r="W1193" s="145"/>
      <c r="X1193" s="145"/>
      <c r="Y1193" s="145"/>
      <c r="Z1193" s="145"/>
      <c r="AA1193" s="145"/>
      <c r="AB1193" s="145"/>
      <c r="AC1193" s="145"/>
      <c r="AD1193" s="145"/>
      <c r="AE1193" s="145"/>
      <c r="AF1193" s="145"/>
      <c r="AG1193" s="145"/>
      <c r="AH1193" s="145"/>
      <c r="AI1193" s="145"/>
      <c r="AJ1193" s="145"/>
      <c r="AK1193" s="145"/>
      <c r="AL1193" s="145"/>
      <c r="AM1193" s="145"/>
      <c r="AN1193" s="145"/>
      <c r="AO1193" s="145"/>
      <c r="AP1193" s="145"/>
      <c r="AQ1193" s="145"/>
      <c r="AR1193" s="145"/>
      <c r="AS1193" s="145"/>
      <c r="AT1193" s="145"/>
      <c r="AU1193" s="145"/>
      <c r="AV1193" s="145"/>
      <c r="AW1193" s="145"/>
      <c r="AX1193" s="145"/>
      <c r="AY1193" s="145"/>
      <c r="AZ1193" s="145"/>
      <c r="BA1193" s="145"/>
      <c r="BB1193" s="145"/>
      <c r="BC1193" s="145"/>
      <c r="BD1193" s="145"/>
      <c r="BE1193" s="145"/>
      <c r="BF1193" s="145"/>
      <c r="BG1193" s="145"/>
      <c r="BH1193" s="145"/>
      <c r="BI1193" s="145"/>
      <c r="BJ1193" s="145"/>
      <c r="BK1193" s="145"/>
      <c r="BL1193" s="145"/>
      <c r="BM1193" s="145"/>
      <c r="BN1193" s="145"/>
      <c r="BO1193" s="145"/>
      <c r="BP1193" s="145"/>
      <c r="BQ1193" s="145"/>
      <c r="BR1193" s="145"/>
      <c r="BS1193" s="145"/>
      <c r="BT1193" s="145"/>
      <c r="BU1193" s="145"/>
      <c r="BV1193" s="145"/>
      <c r="BW1193" s="145"/>
      <c r="BX1193" s="145"/>
      <c r="BY1193" s="145"/>
      <c r="BZ1193" s="145"/>
      <c r="CA1193" s="145"/>
      <c r="CB1193" s="145"/>
      <c r="CC1193" s="145"/>
      <c r="CD1193" s="145"/>
      <c r="CE1193" s="145"/>
      <c r="CF1193" s="145"/>
    </row>
    <row r="1194" spans="2:84" ht="12.95" customHeight="1">
      <c r="B1194" s="145"/>
      <c r="C1194" s="145"/>
      <c r="D1194" s="145"/>
      <c r="E1194" s="146"/>
      <c r="F1194" s="146"/>
      <c r="G1194" s="145"/>
      <c r="H1194" s="145"/>
      <c r="I1194" s="145"/>
      <c r="J1194" s="145"/>
      <c r="K1194" s="145"/>
      <c r="L1194" s="145"/>
      <c r="M1194" s="145"/>
      <c r="N1194" s="145"/>
      <c r="O1194" s="145"/>
      <c r="P1194" s="145"/>
      <c r="Q1194" s="145"/>
      <c r="R1194" s="145"/>
      <c r="S1194" s="145"/>
      <c r="T1194" s="145"/>
      <c r="U1194" s="145"/>
      <c r="V1194" s="145"/>
      <c r="W1194" s="145"/>
      <c r="X1194" s="145"/>
      <c r="Y1194" s="145"/>
      <c r="Z1194" s="145"/>
      <c r="AA1194" s="145"/>
      <c r="AB1194" s="145"/>
      <c r="AC1194" s="145"/>
      <c r="AD1194" s="145"/>
      <c r="AE1194" s="145"/>
      <c r="AF1194" s="145"/>
      <c r="AG1194" s="145"/>
      <c r="AH1194" s="145"/>
      <c r="AI1194" s="145"/>
      <c r="AJ1194" s="145"/>
      <c r="AK1194" s="145"/>
      <c r="AL1194" s="145"/>
      <c r="AM1194" s="145"/>
      <c r="AN1194" s="145"/>
      <c r="AO1194" s="145"/>
      <c r="AP1194" s="145"/>
      <c r="AQ1194" s="145"/>
      <c r="AR1194" s="145"/>
      <c r="AS1194" s="145"/>
      <c r="AT1194" s="145"/>
      <c r="AU1194" s="145"/>
      <c r="AV1194" s="145"/>
      <c r="AW1194" s="145"/>
      <c r="AX1194" s="145"/>
      <c r="AY1194" s="145"/>
      <c r="AZ1194" s="145"/>
      <c r="BA1194" s="145"/>
      <c r="BB1194" s="145"/>
      <c r="BC1194" s="145"/>
      <c r="BD1194" s="145"/>
      <c r="BE1194" s="145"/>
      <c r="BF1194" s="145"/>
      <c r="BG1194" s="145"/>
      <c r="BH1194" s="145"/>
      <c r="BI1194" s="145"/>
      <c r="BJ1194" s="145"/>
      <c r="BK1194" s="145"/>
      <c r="BL1194" s="145"/>
      <c r="BM1194" s="145"/>
      <c r="BN1194" s="145"/>
      <c r="BO1194" s="145"/>
      <c r="BP1194" s="145"/>
      <c r="BQ1194" s="145"/>
      <c r="BR1194" s="145"/>
      <c r="BS1194" s="145"/>
      <c r="BT1194" s="145"/>
      <c r="BU1194" s="145"/>
      <c r="BV1194" s="145"/>
      <c r="BW1194" s="145"/>
      <c r="BX1194" s="145"/>
      <c r="BY1194" s="145"/>
      <c r="BZ1194" s="145"/>
      <c r="CA1194" s="145"/>
      <c r="CB1194" s="145"/>
      <c r="CC1194" s="145"/>
      <c r="CD1194" s="145"/>
      <c r="CE1194" s="145"/>
      <c r="CF1194" s="145"/>
    </row>
    <row r="1195" spans="2:84" ht="12.95" customHeight="1">
      <c r="B1195" s="145"/>
      <c r="C1195" s="145"/>
      <c r="D1195" s="145"/>
      <c r="E1195" s="146"/>
      <c r="F1195" s="146"/>
      <c r="G1195" s="145"/>
      <c r="H1195" s="145"/>
      <c r="I1195" s="145"/>
      <c r="J1195" s="145"/>
      <c r="K1195" s="145"/>
      <c r="L1195" s="145"/>
      <c r="M1195" s="145"/>
      <c r="N1195" s="145"/>
      <c r="O1195" s="145"/>
      <c r="P1195" s="145"/>
      <c r="Q1195" s="145"/>
      <c r="R1195" s="145"/>
      <c r="S1195" s="145"/>
      <c r="T1195" s="145"/>
      <c r="U1195" s="145"/>
      <c r="V1195" s="145"/>
      <c r="W1195" s="145"/>
      <c r="X1195" s="145"/>
      <c r="Y1195" s="145"/>
      <c r="Z1195" s="145"/>
      <c r="AA1195" s="145"/>
      <c r="AB1195" s="145"/>
      <c r="AC1195" s="145"/>
      <c r="AD1195" s="145"/>
      <c r="AE1195" s="145"/>
      <c r="AF1195" s="145"/>
      <c r="AG1195" s="145"/>
      <c r="AH1195" s="145"/>
      <c r="AI1195" s="145"/>
      <c r="AJ1195" s="145"/>
      <c r="AK1195" s="145"/>
      <c r="AL1195" s="145"/>
      <c r="AM1195" s="145"/>
      <c r="AN1195" s="145"/>
      <c r="AO1195" s="145"/>
      <c r="AP1195" s="145"/>
      <c r="AQ1195" s="145"/>
      <c r="AR1195" s="145"/>
      <c r="AS1195" s="145"/>
      <c r="AT1195" s="145"/>
      <c r="AU1195" s="145"/>
      <c r="AV1195" s="145"/>
      <c r="AW1195" s="145"/>
      <c r="AX1195" s="145"/>
      <c r="AY1195" s="145"/>
      <c r="AZ1195" s="145"/>
      <c r="BA1195" s="145"/>
      <c r="BB1195" s="145"/>
      <c r="BC1195" s="145"/>
      <c r="BD1195" s="145"/>
      <c r="BE1195" s="145"/>
      <c r="BF1195" s="145"/>
      <c r="BG1195" s="145"/>
      <c r="BH1195" s="145"/>
      <c r="BI1195" s="145"/>
      <c r="BJ1195" s="145"/>
      <c r="BK1195" s="145"/>
      <c r="BL1195" s="145"/>
      <c r="BM1195" s="145"/>
      <c r="BN1195" s="145"/>
      <c r="BO1195" s="145"/>
      <c r="BP1195" s="145"/>
      <c r="BQ1195" s="145"/>
      <c r="BR1195" s="145"/>
      <c r="BS1195" s="145"/>
      <c r="BT1195" s="145"/>
      <c r="BU1195" s="145"/>
      <c r="BV1195" s="145"/>
      <c r="BW1195" s="145"/>
      <c r="BX1195" s="145"/>
      <c r="BY1195" s="145"/>
      <c r="BZ1195" s="145"/>
      <c r="CA1195" s="145"/>
      <c r="CB1195" s="145"/>
      <c r="CC1195" s="145"/>
      <c r="CD1195" s="145"/>
      <c r="CE1195" s="145"/>
      <c r="CF1195" s="145"/>
    </row>
    <row r="1196" spans="2:84" ht="12.95" customHeight="1">
      <c r="B1196" s="145"/>
      <c r="C1196" s="145"/>
      <c r="D1196" s="145"/>
      <c r="E1196" s="146"/>
      <c r="F1196" s="146"/>
      <c r="G1196" s="145"/>
      <c r="H1196" s="145"/>
      <c r="I1196" s="145"/>
      <c r="J1196" s="145"/>
      <c r="K1196" s="145"/>
      <c r="L1196" s="145"/>
      <c r="M1196" s="145"/>
      <c r="N1196" s="145"/>
      <c r="O1196" s="145"/>
      <c r="P1196" s="145"/>
      <c r="Q1196" s="145"/>
      <c r="R1196" s="145"/>
      <c r="S1196" s="145"/>
      <c r="T1196" s="145"/>
      <c r="U1196" s="145"/>
      <c r="V1196" s="145"/>
      <c r="W1196" s="145"/>
      <c r="X1196" s="145"/>
      <c r="Y1196" s="145"/>
      <c r="Z1196" s="145"/>
      <c r="AA1196" s="145"/>
      <c r="AB1196" s="145"/>
      <c r="AC1196" s="145"/>
      <c r="AD1196" s="145"/>
      <c r="AE1196" s="145"/>
      <c r="AF1196" s="145"/>
      <c r="AG1196" s="145"/>
      <c r="AH1196" s="145"/>
      <c r="AI1196" s="145"/>
      <c r="AJ1196" s="145"/>
      <c r="AK1196" s="145"/>
      <c r="AL1196" s="145"/>
      <c r="AM1196" s="145"/>
      <c r="AN1196" s="145"/>
      <c r="AO1196" s="145"/>
      <c r="AP1196" s="145"/>
      <c r="AQ1196" s="145"/>
      <c r="AR1196" s="145"/>
      <c r="AS1196" s="145"/>
      <c r="AT1196" s="145"/>
      <c r="AU1196" s="145"/>
      <c r="AV1196" s="145"/>
      <c r="AW1196" s="145"/>
      <c r="AX1196" s="145"/>
      <c r="AY1196" s="145"/>
      <c r="AZ1196" s="145"/>
      <c r="BA1196" s="145"/>
      <c r="BB1196" s="145"/>
      <c r="BC1196" s="145"/>
      <c r="BD1196" s="145"/>
      <c r="BE1196" s="145"/>
      <c r="BF1196" s="145"/>
      <c r="BG1196" s="145"/>
      <c r="BH1196" s="145"/>
      <c r="BI1196" s="145"/>
      <c r="BJ1196" s="145"/>
      <c r="BK1196" s="145"/>
      <c r="BL1196" s="145"/>
      <c r="BM1196" s="145"/>
      <c r="BN1196" s="145"/>
      <c r="BO1196" s="145"/>
      <c r="BP1196" s="145"/>
      <c r="BQ1196" s="145"/>
      <c r="BR1196" s="145"/>
      <c r="BS1196" s="145"/>
      <c r="BT1196" s="145"/>
      <c r="BU1196" s="145"/>
      <c r="BV1196" s="145"/>
      <c r="BW1196" s="145"/>
      <c r="BX1196" s="145"/>
      <c r="BY1196" s="145"/>
      <c r="BZ1196" s="145"/>
      <c r="CA1196" s="145"/>
      <c r="CB1196" s="145"/>
      <c r="CC1196" s="145"/>
      <c r="CD1196" s="145"/>
      <c r="CE1196" s="145"/>
      <c r="CF1196" s="145"/>
    </row>
    <row r="1197" spans="2:84" ht="12.95" customHeight="1">
      <c r="B1197" s="145"/>
      <c r="C1197" s="145"/>
      <c r="D1197" s="145"/>
      <c r="E1197" s="146"/>
      <c r="F1197" s="146"/>
      <c r="G1197" s="145"/>
      <c r="H1197" s="145"/>
      <c r="I1197" s="145"/>
      <c r="J1197" s="145"/>
      <c r="K1197" s="145"/>
      <c r="L1197" s="145"/>
      <c r="M1197" s="145"/>
      <c r="N1197" s="145"/>
      <c r="O1197" s="145"/>
      <c r="P1197" s="145"/>
      <c r="Q1197" s="145"/>
      <c r="R1197" s="145"/>
      <c r="S1197" s="145"/>
      <c r="T1197" s="145"/>
      <c r="U1197" s="145"/>
      <c r="V1197" s="145"/>
      <c r="W1197" s="145"/>
      <c r="X1197" s="145"/>
      <c r="Y1197" s="145"/>
      <c r="Z1197" s="145"/>
      <c r="AA1197" s="145"/>
      <c r="AB1197" s="145"/>
      <c r="AC1197" s="145"/>
      <c r="AD1197" s="145"/>
      <c r="AE1197" s="145"/>
      <c r="AF1197" s="145"/>
      <c r="AG1197" s="145"/>
      <c r="AH1197" s="145"/>
      <c r="AI1197" s="145"/>
      <c r="AJ1197" s="145"/>
      <c r="AK1197" s="145"/>
      <c r="AL1197" s="145"/>
      <c r="AM1197" s="145"/>
      <c r="AN1197" s="145"/>
      <c r="AO1197" s="145"/>
      <c r="AP1197" s="145"/>
      <c r="AQ1197" s="145"/>
      <c r="AR1197" s="145"/>
      <c r="AS1197" s="145"/>
      <c r="AT1197" s="145"/>
      <c r="AU1197" s="145"/>
      <c r="AV1197" s="145"/>
      <c r="AW1197" s="145"/>
      <c r="AX1197" s="145"/>
      <c r="AY1197" s="145"/>
      <c r="AZ1197" s="145"/>
      <c r="BA1197" s="145"/>
      <c r="BB1197" s="145"/>
      <c r="BC1197" s="145"/>
      <c r="BD1197" s="145"/>
      <c r="BE1197" s="145"/>
      <c r="BF1197" s="145"/>
      <c r="BG1197" s="145"/>
      <c r="BH1197" s="145"/>
      <c r="BI1197" s="145"/>
      <c r="BJ1197" s="145"/>
      <c r="BK1197" s="145"/>
      <c r="BL1197" s="145"/>
      <c r="BM1197" s="145"/>
      <c r="BN1197" s="145"/>
      <c r="BO1197" s="145"/>
      <c r="BP1197" s="145"/>
      <c r="BQ1197" s="145"/>
      <c r="BR1197" s="145"/>
      <c r="BS1197" s="145"/>
      <c r="BT1197" s="145"/>
      <c r="BU1197" s="145"/>
      <c r="BV1197" s="145"/>
      <c r="BW1197" s="145"/>
      <c r="BX1197" s="145"/>
      <c r="BY1197" s="145"/>
      <c r="BZ1197" s="145"/>
      <c r="CA1197" s="145"/>
      <c r="CB1197" s="145"/>
      <c r="CC1197" s="145"/>
      <c r="CD1197" s="145"/>
      <c r="CE1197" s="145"/>
      <c r="CF1197" s="145"/>
    </row>
    <row r="1198" spans="2:84" ht="12.95" customHeight="1">
      <c r="B1198" s="145"/>
      <c r="C1198" s="145"/>
      <c r="D1198" s="145"/>
      <c r="E1198" s="146"/>
      <c r="F1198" s="146"/>
      <c r="G1198" s="145"/>
      <c r="H1198" s="145"/>
      <c r="I1198" s="145"/>
      <c r="J1198" s="145"/>
      <c r="K1198" s="145"/>
      <c r="L1198" s="145"/>
      <c r="M1198" s="145"/>
      <c r="N1198" s="145"/>
      <c r="O1198" s="145"/>
      <c r="P1198" s="145"/>
      <c r="Q1198" s="145"/>
      <c r="R1198" s="145"/>
      <c r="S1198" s="145"/>
      <c r="T1198" s="145"/>
      <c r="U1198" s="145"/>
      <c r="V1198" s="145"/>
      <c r="W1198" s="145"/>
      <c r="X1198" s="145"/>
      <c r="Y1198" s="145"/>
      <c r="Z1198" s="145"/>
      <c r="AA1198" s="145"/>
      <c r="AB1198" s="145"/>
      <c r="AC1198" s="145"/>
      <c r="AD1198" s="145"/>
      <c r="AE1198" s="145"/>
      <c r="AF1198" s="145"/>
      <c r="AG1198" s="145"/>
      <c r="AH1198" s="145"/>
      <c r="AI1198" s="145"/>
      <c r="AJ1198" s="145"/>
      <c r="AK1198" s="145"/>
      <c r="AL1198" s="145"/>
      <c r="AM1198" s="145"/>
      <c r="AN1198" s="145"/>
      <c r="AO1198" s="145"/>
      <c r="AP1198" s="145"/>
      <c r="AQ1198" s="145"/>
      <c r="AR1198" s="145"/>
      <c r="AS1198" s="145"/>
      <c r="AT1198" s="145"/>
      <c r="AU1198" s="145"/>
      <c r="AV1198" s="145"/>
      <c r="AW1198" s="145"/>
      <c r="AX1198" s="145"/>
      <c r="AY1198" s="145"/>
      <c r="AZ1198" s="145"/>
      <c r="BA1198" s="145"/>
      <c r="BB1198" s="145"/>
      <c r="BC1198" s="145"/>
      <c r="BD1198" s="145"/>
      <c r="BE1198" s="145"/>
      <c r="BF1198" s="145"/>
      <c r="BG1198" s="145"/>
      <c r="BH1198" s="145"/>
      <c r="BI1198" s="145"/>
      <c r="BJ1198" s="145"/>
      <c r="BK1198" s="145"/>
      <c r="BL1198" s="145"/>
      <c r="BM1198" s="145"/>
      <c r="BN1198" s="145"/>
      <c r="BO1198" s="145"/>
      <c r="BP1198" s="145"/>
      <c r="BQ1198" s="145"/>
      <c r="BR1198" s="145"/>
      <c r="BS1198" s="145"/>
      <c r="BT1198" s="145"/>
      <c r="BU1198" s="145"/>
      <c r="BV1198" s="145"/>
      <c r="BW1198" s="145"/>
      <c r="BX1198" s="145"/>
      <c r="BY1198" s="145"/>
      <c r="BZ1198" s="145"/>
      <c r="CA1198" s="145"/>
      <c r="CB1198" s="145"/>
      <c r="CC1198" s="145"/>
      <c r="CD1198" s="145"/>
      <c r="CE1198" s="145"/>
      <c r="CF1198" s="145"/>
    </row>
    <row r="1199" spans="2:84" ht="12.95" customHeight="1">
      <c r="B1199" s="145"/>
      <c r="C1199" s="145"/>
      <c r="D1199" s="145"/>
      <c r="E1199" s="146"/>
      <c r="F1199" s="146"/>
      <c r="G1199" s="145"/>
      <c r="H1199" s="145"/>
      <c r="I1199" s="145"/>
      <c r="J1199" s="145"/>
      <c r="K1199" s="145"/>
      <c r="L1199" s="145"/>
      <c r="M1199" s="145"/>
      <c r="N1199" s="145"/>
      <c r="O1199" s="145"/>
      <c r="P1199" s="145"/>
      <c r="Q1199" s="145"/>
      <c r="R1199" s="145"/>
      <c r="S1199" s="145"/>
      <c r="T1199" s="145"/>
      <c r="U1199" s="145"/>
      <c r="V1199" s="145"/>
      <c r="W1199" s="145"/>
      <c r="X1199" s="145"/>
      <c r="Y1199" s="145"/>
      <c r="Z1199" s="145"/>
      <c r="AA1199" s="145"/>
      <c r="AB1199" s="145"/>
      <c r="AC1199" s="145"/>
      <c r="AD1199" s="145"/>
      <c r="AE1199" s="145"/>
      <c r="AF1199" s="145"/>
      <c r="AG1199" s="145"/>
      <c r="AH1199" s="145"/>
      <c r="AI1199" s="145"/>
      <c r="AJ1199" s="145"/>
      <c r="AK1199" s="145"/>
      <c r="AL1199" s="145"/>
      <c r="AM1199" s="145"/>
      <c r="AN1199" s="145"/>
      <c r="AO1199" s="145"/>
      <c r="AP1199" s="145"/>
      <c r="AQ1199" s="145"/>
      <c r="AR1199" s="145"/>
      <c r="AS1199" s="145"/>
      <c r="AT1199" s="145"/>
      <c r="AU1199" s="145"/>
      <c r="AV1199" s="145"/>
      <c r="AW1199" s="145"/>
      <c r="AX1199" s="145"/>
      <c r="AY1199" s="145"/>
      <c r="AZ1199" s="145"/>
      <c r="BA1199" s="145"/>
      <c r="BB1199" s="145"/>
      <c r="BC1199" s="145"/>
      <c r="BD1199" s="145"/>
      <c r="BE1199" s="145"/>
      <c r="BF1199" s="145"/>
      <c r="BG1199" s="145"/>
      <c r="BH1199" s="145"/>
      <c r="BI1199" s="145"/>
      <c r="BJ1199" s="145"/>
      <c r="BK1199" s="145"/>
      <c r="BL1199" s="145"/>
      <c r="BM1199" s="145"/>
      <c r="BN1199" s="145"/>
      <c r="BO1199" s="145"/>
      <c r="BP1199" s="145"/>
      <c r="BQ1199" s="145"/>
      <c r="BR1199" s="145"/>
      <c r="BS1199" s="145"/>
      <c r="BT1199" s="145"/>
      <c r="BU1199" s="145"/>
      <c r="BV1199" s="145"/>
      <c r="BW1199" s="145"/>
      <c r="BX1199" s="145"/>
      <c r="BY1199" s="145"/>
      <c r="BZ1199" s="145"/>
      <c r="CA1199" s="145"/>
      <c r="CB1199" s="145"/>
      <c r="CC1199" s="145"/>
      <c r="CD1199" s="145"/>
      <c r="CE1199" s="145"/>
      <c r="CF1199" s="145"/>
    </row>
    <row r="1200" spans="2:84" ht="12.95" customHeight="1">
      <c r="B1200" s="145"/>
      <c r="C1200" s="145"/>
      <c r="D1200" s="145"/>
      <c r="E1200" s="146"/>
      <c r="F1200" s="146"/>
      <c r="G1200" s="145"/>
      <c r="H1200" s="145"/>
      <c r="I1200" s="145"/>
      <c r="J1200" s="145"/>
      <c r="K1200" s="145"/>
      <c r="L1200" s="145"/>
      <c r="M1200" s="145"/>
      <c r="N1200" s="145"/>
      <c r="O1200" s="145"/>
      <c r="P1200" s="145"/>
      <c r="Q1200" s="145"/>
      <c r="R1200" s="145"/>
      <c r="S1200" s="145"/>
      <c r="T1200" s="145"/>
      <c r="U1200" s="145"/>
      <c r="V1200" s="145"/>
      <c r="W1200" s="145"/>
      <c r="X1200" s="145"/>
      <c r="Y1200" s="145"/>
      <c r="Z1200" s="145"/>
      <c r="AA1200" s="145"/>
      <c r="AB1200" s="145"/>
      <c r="AC1200" s="145"/>
      <c r="AD1200" s="145"/>
      <c r="AE1200" s="145"/>
      <c r="AF1200" s="145"/>
      <c r="AG1200" s="145"/>
      <c r="AH1200" s="145"/>
      <c r="AI1200" s="145"/>
      <c r="AJ1200" s="145"/>
      <c r="AK1200" s="145"/>
      <c r="AL1200" s="145"/>
      <c r="AM1200" s="145"/>
      <c r="AN1200" s="145"/>
      <c r="AO1200" s="145"/>
      <c r="AP1200" s="145"/>
      <c r="AQ1200" s="145"/>
      <c r="AR1200" s="145"/>
      <c r="AS1200" s="145"/>
      <c r="AT1200" s="145"/>
      <c r="AU1200" s="145"/>
      <c r="AV1200" s="145"/>
      <c r="AW1200" s="145"/>
      <c r="AX1200" s="145"/>
      <c r="AY1200" s="145"/>
      <c r="AZ1200" s="145"/>
      <c r="BA1200" s="145"/>
      <c r="BB1200" s="145"/>
      <c r="BC1200" s="145"/>
      <c r="BD1200" s="145"/>
      <c r="BE1200" s="145"/>
      <c r="BF1200" s="145"/>
      <c r="BG1200" s="145"/>
      <c r="BH1200" s="145"/>
      <c r="BI1200" s="145"/>
      <c r="BJ1200" s="145"/>
      <c r="BK1200" s="145"/>
      <c r="BL1200" s="145"/>
      <c r="BM1200" s="145"/>
      <c r="BN1200" s="145"/>
      <c r="BO1200" s="145"/>
      <c r="BP1200" s="145"/>
      <c r="BQ1200" s="145"/>
      <c r="BR1200" s="145"/>
      <c r="BS1200" s="145"/>
      <c r="BT1200" s="145"/>
      <c r="BU1200" s="145"/>
      <c r="BV1200" s="145"/>
      <c r="BW1200" s="145"/>
      <c r="BX1200" s="145"/>
      <c r="BY1200" s="145"/>
      <c r="BZ1200" s="145"/>
      <c r="CA1200" s="145"/>
      <c r="CB1200" s="145"/>
      <c r="CC1200" s="145"/>
      <c r="CD1200" s="145"/>
      <c r="CE1200" s="145"/>
      <c r="CF1200" s="145"/>
    </row>
    <row r="1201" spans="2:84" ht="12.95" customHeight="1">
      <c r="B1201" s="145"/>
      <c r="C1201" s="145"/>
      <c r="D1201" s="145"/>
      <c r="E1201" s="146"/>
      <c r="F1201" s="146"/>
      <c r="G1201" s="145"/>
      <c r="H1201" s="145"/>
      <c r="I1201" s="145"/>
      <c r="J1201" s="145"/>
      <c r="K1201" s="145"/>
      <c r="L1201" s="145"/>
      <c r="M1201" s="145"/>
      <c r="N1201" s="145"/>
      <c r="O1201" s="145"/>
      <c r="P1201" s="145"/>
      <c r="Q1201" s="145"/>
      <c r="R1201" s="145"/>
      <c r="S1201" s="145"/>
      <c r="T1201" s="145"/>
      <c r="U1201" s="145"/>
      <c r="V1201" s="145"/>
      <c r="W1201" s="145"/>
      <c r="X1201" s="145"/>
      <c r="Y1201" s="145"/>
      <c r="Z1201" s="145"/>
      <c r="AA1201" s="145"/>
      <c r="AB1201" s="145"/>
      <c r="AC1201" s="145"/>
      <c r="AD1201" s="145"/>
      <c r="AE1201" s="145"/>
      <c r="AF1201" s="145"/>
      <c r="AG1201" s="145"/>
      <c r="AH1201" s="145"/>
      <c r="AI1201" s="145"/>
      <c r="AJ1201" s="145"/>
      <c r="AK1201" s="145"/>
      <c r="AL1201" s="145"/>
      <c r="AM1201" s="145"/>
      <c r="AN1201" s="145"/>
      <c r="AO1201" s="145"/>
      <c r="AP1201" s="145"/>
      <c r="AQ1201" s="145"/>
      <c r="AR1201" s="145"/>
      <c r="AS1201" s="145"/>
      <c r="AT1201" s="145"/>
      <c r="AU1201" s="145"/>
      <c r="AV1201" s="145"/>
      <c r="AW1201" s="145"/>
      <c r="AX1201" s="145"/>
      <c r="AY1201" s="145"/>
      <c r="AZ1201" s="145"/>
      <c r="BA1201" s="145"/>
      <c r="BB1201" s="145"/>
      <c r="BC1201" s="145"/>
      <c r="BD1201" s="145"/>
      <c r="BE1201" s="145"/>
      <c r="BF1201" s="145"/>
      <c r="BG1201" s="145"/>
      <c r="BH1201" s="145"/>
      <c r="BI1201" s="145"/>
      <c r="BJ1201" s="145"/>
      <c r="BK1201" s="145"/>
      <c r="BL1201" s="145"/>
      <c r="BM1201" s="145"/>
      <c r="BN1201" s="145"/>
      <c r="BO1201" s="145"/>
      <c r="BP1201" s="145"/>
      <c r="BQ1201" s="145"/>
      <c r="BR1201" s="145"/>
      <c r="BS1201" s="145"/>
      <c r="BT1201" s="145"/>
      <c r="BU1201" s="145"/>
      <c r="BV1201" s="145"/>
      <c r="BW1201" s="145"/>
      <c r="BX1201" s="145"/>
      <c r="BY1201" s="145"/>
      <c r="BZ1201" s="145"/>
      <c r="CA1201" s="145"/>
      <c r="CB1201" s="145"/>
      <c r="CC1201" s="145"/>
      <c r="CD1201" s="145"/>
      <c r="CE1201" s="145"/>
      <c r="CF1201" s="145"/>
    </row>
    <row r="1202" spans="2:84" ht="12.95" customHeight="1">
      <c r="B1202" s="145"/>
      <c r="C1202" s="145"/>
      <c r="D1202" s="145"/>
      <c r="E1202" s="146"/>
      <c r="F1202" s="146"/>
      <c r="G1202" s="145"/>
      <c r="H1202" s="145"/>
      <c r="I1202" s="145"/>
      <c r="J1202" s="145"/>
      <c r="K1202" s="145"/>
      <c r="L1202" s="145"/>
      <c r="M1202" s="145"/>
      <c r="N1202" s="145"/>
      <c r="O1202" s="145"/>
      <c r="P1202" s="145"/>
      <c r="Q1202" s="145"/>
      <c r="R1202" s="145"/>
      <c r="S1202" s="145"/>
      <c r="T1202" s="145"/>
      <c r="U1202" s="145"/>
      <c r="V1202" s="145"/>
      <c r="W1202" s="145"/>
      <c r="X1202" s="145"/>
      <c r="Y1202" s="145"/>
      <c r="Z1202" s="145"/>
      <c r="AA1202" s="145"/>
      <c r="AB1202" s="145"/>
      <c r="AC1202" s="145"/>
      <c r="AD1202" s="145"/>
      <c r="AE1202" s="145"/>
      <c r="AF1202" s="145"/>
      <c r="AG1202" s="145"/>
      <c r="AH1202" s="145"/>
      <c r="AI1202" s="145"/>
      <c r="AJ1202" s="145"/>
      <c r="AK1202" s="145"/>
      <c r="AL1202" s="145"/>
      <c r="AM1202" s="145"/>
      <c r="AN1202" s="145"/>
      <c r="AO1202" s="145"/>
      <c r="AP1202" s="145"/>
      <c r="AQ1202" s="145"/>
      <c r="AR1202" s="145"/>
      <c r="AS1202" s="145"/>
      <c r="AT1202" s="145"/>
      <c r="AU1202" s="145"/>
      <c r="AV1202" s="145"/>
      <c r="AW1202" s="145"/>
      <c r="AX1202" s="145"/>
      <c r="AY1202" s="145"/>
      <c r="AZ1202" s="145"/>
      <c r="BA1202" s="145"/>
      <c r="BB1202" s="145"/>
      <c r="BC1202" s="145"/>
      <c r="BD1202" s="145"/>
      <c r="BE1202" s="145"/>
      <c r="BF1202" s="145"/>
      <c r="BG1202" s="145"/>
      <c r="BH1202" s="145"/>
      <c r="BI1202" s="145"/>
      <c r="BJ1202" s="145"/>
      <c r="BK1202" s="145"/>
      <c r="BL1202" s="145"/>
      <c r="BM1202" s="145"/>
      <c r="BN1202" s="145"/>
      <c r="BO1202" s="145"/>
      <c r="BP1202" s="145"/>
      <c r="BQ1202" s="145"/>
      <c r="BR1202" s="145"/>
      <c r="BS1202" s="145"/>
      <c r="BT1202" s="145"/>
      <c r="BU1202" s="145"/>
      <c r="BV1202" s="145"/>
      <c r="BW1202" s="145"/>
      <c r="BX1202" s="145"/>
      <c r="BY1202" s="145"/>
      <c r="BZ1202" s="145"/>
      <c r="CA1202" s="145"/>
      <c r="CB1202" s="145"/>
      <c r="CC1202" s="145"/>
      <c r="CD1202" s="145"/>
      <c r="CE1202" s="145"/>
      <c r="CF1202" s="145"/>
    </row>
    <row r="1203" spans="2:84" ht="12.95" customHeight="1">
      <c r="B1203" s="145"/>
      <c r="C1203" s="145"/>
      <c r="D1203" s="145"/>
      <c r="E1203" s="146"/>
      <c r="F1203" s="146"/>
      <c r="G1203" s="145"/>
      <c r="H1203" s="145"/>
      <c r="I1203" s="145"/>
      <c r="J1203" s="145"/>
      <c r="K1203" s="145"/>
      <c r="L1203" s="145"/>
      <c r="M1203" s="145"/>
      <c r="N1203" s="145"/>
      <c r="O1203" s="145"/>
      <c r="P1203" s="145"/>
      <c r="Q1203" s="145"/>
      <c r="R1203" s="145"/>
      <c r="S1203" s="145"/>
      <c r="T1203" s="145"/>
      <c r="U1203" s="145"/>
      <c r="V1203" s="145"/>
      <c r="W1203" s="145"/>
      <c r="X1203" s="145"/>
      <c r="Y1203" s="145"/>
      <c r="Z1203" s="145"/>
      <c r="AA1203" s="145"/>
      <c r="AB1203" s="145"/>
      <c r="AC1203" s="145"/>
      <c r="AD1203" s="145"/>
      <c r="AE1203" s="145"/>
      <c r="AF1203" s="145"/>
      <c r="AG1203" s="145"/>
      <c r="AH1203" s="145"/>
      <c r="AI1203" s="145"/>
      <c r="AJ1203" s="145"/>
      <c r="AK1203" s="145"/>
      <c r="AL1203" s="145"/>
      <c r="AM1203" s="145"/>
      <c r="AN1203" s="145"/>
      <c r="AO1203" s="145"/>
      <c r="AP1203" s="145"/>
      <c r="AQ1203" s="145"/>
      <c r="AR1203" s="145"/>
      <c r="AS1203" s="145"/>
      <c r="AT1203" s="145"/>
      <c r="AU1203" s="145"/>
      <c r="AV1203" s="145"/>
      <c r="AW1203" s="145"/>
      <c r="AX1203" s="145"/>
      <c r="AY1203" s="145"/>
      <c r="AZ1203" s="145"/>
      <c r="BA1203" s="145"/>
      <c r="BB1203" s="145"/>
      <c r="BC1203" s="145"/>
      <c r="BD1203" s="145"/>
      <c r="BE1203" s="145"/>
      <c r="BF1203" s="145"/>
      <c r="BG1203" s="145"/>
      <c r="BH1203" s="145"/>
      <c r="BI1203" s="145"/>
      <c r="BJ1203" s="145"/>
      <c r="BK1203" s="145"/>
      <c r="BL1203" s="145"/>
      <c r="BM1203" s="145"/>
      <c r="BN1203" s="145"/>
      <c r="BO1203" s="145"/>
      <c r="BP1203" s="145"/>
      <c r="BQ1203" s="145"/>
      <c r="BR1203" s="145"/>
      <c r="BS1203" s="145"/>
      <c r="BT1203" s="145"/>
      <c r="BU1203" s="145"/>
      <c r="BV1203" s="145"/>
      <c r="BW1203" s="145"/>
      <c r="BX1203" s="145"/>
      <c r="BY1203" s="145"/>
      <c r="BZ1203" s="145"/>
      <c r="CA1203" s="145"/>
      <c r="CB1203" s="145"/>
      <c r="CC1203" s="145"/>
      <c r="CD1203" s="145"/>
      <c r="CE1203" s="145"/>
      <c r="CF1203" s="145"/>
    </row>
    <row r="1204" spans="2:84" ht="12.95" customHeight="1">
      <c r="B1204" s="145"/>
      <c r="C1204" s="145"/>
      <c r="D1204" s="145"/>
      <c r="E1204" s="146"/>
      <c r="F1204" s="146"/>
      <c r="G1204" s="145"/>
      <c r="H1204" s="145"/>
      <c r="I1204" s="145"/>
      <c r="J1204" s="145"/>
      <c r="K1204" s="145"/>
      <c r="L1204" s="145"/>
      <c r="M1204" s="145"/>
      <c r="N1204" s="145"/>
      <c r="O1204" s="145"/>
      <c r="P1204" s="145"/>
      <c r="Q1204" s="145"/>
      <c r="R1204" s="145"/>
      <c r="S1204" s="145"/>
      <c r="T1204" s="145"/>
      <c r="U1204" s="145"/>
      <c r="V1204" s="145"/>
      <c r="W1204" s="145"/>
      <c r="X1204" s="145"/>
      <c r="Y1204" s="145"/>
      <c r="Z1204" s="145"/>
      <c r="AA1204" s="145"/>
      <c r="AB1204" s="145"/>
      <c r="AC1204" s="145"/>
      <c r="AD1204" s="145"/>
      <c r="AE1204" s="145"/>
      <c r="AF1204" s="145"/>
      <c r="AG1204" s="145"/>
      <c r="AH1204" s="145"/>
      <c r="AI1204" s="145"/>
      <c r="AJ1204" s="145"/>
      <c r="AK1204" s="145"/>
      <c r="AL1204" s="145"/>
      <c r="AM1204" s="145"/>
      <c r="AN1204" s="145"/>
      <c r="AO1204" s="145"/>
      <c r="AP1204" s="145"/>
      <c r="AQ1204" s="145"/>
      <c r="AR1204" s="145"/>
      <c r="AS1204" s="145"/>
      <c r="AT1204" s="145"/>
      <c r="AU1204" s="145"/>
      <c r="AV1204" s="145"/>
      <c r="AW1204" s="145"/>
      <c r="AX1204" s="145"/>
      <c r="AY1204" s="145"/>
      <c r="AZ1204" s="145"/>
      <c r="BA1204" s="145"/>
      <c r="BB1204" s="145"/>
      <c r="BC1204" s="145"/>
      <c r="BD1204" s="145"/>
      <c r="BE1204" s="145"/>
      <c r="BF1204" s="145"/>
      <c r="BG1204" s="145"/>
      <c r="BH1204" s="145"/>
      <c r="BI1204" s="145"/>
      <c r="BJ1204" s="145"/>
      <c r="BK1204" s="145"/>
      <c r="BL1204" s="145"/>
      <c r="BM1204" s="145"/>
      <c r="BN1204" s="145"/>
      <c r="BO1204" s="145"/>
      <c r="BP1204" s="145"/>
      <c r="BQ1204" s="145"/>
      <c r="BR1204" s="145"/>
      <c r="BS1204" s="145"/>
      <c r="BT1204" s="145"/>
      <c r="BU1204" s="145"/>
      <c r="BV1204" s="145"/>
      <c r="BW1204" s="145"/>
      <c r="BX1204" s="145"/>
      <c r="BY1204" s="145"/>
      <c r="BZ1204" s="145"/>
      <c r="CA1204" s="145"/>
      <c r="CB1204" s="145"/>
      <c r="CC1204" s="145"/>
      <c r="CD1204" s="145"/>
      <c r="CE1204" s="145"/>
      <c r="CF1204" s="145"/>
    </row>
    <row r="1205" spans="2:84" ht="12.95" customHeight="1">
      <c r="B1205" s="145"/>
      <c r="C1205" s="145"/>
      <c r="D1205" s="145"/>
      <c r="E1205" s="146"/>
      <c r="F1205" s="146"/>
      <c r="G1205" s="145"/>
      <c r="H1205" s="145"/>
      <c r="I1205" s="145"/>
      <c r="J1205" s="145"/>
      <c r="K1205" s="145"/>
      <c r="L1205" s="145"/>
      <c r="M1205" s="145"/>
      <c r="N1205" s="145"/>
      <c r="O1205" s="145"/>
      <c r="P1205" s="145"/>
      <c r="Q1205" s="145"/>
      <c r="R1205" s="145"/>
      <c r="S1205" s="145"/>
      <c r="T1205" s="145"/>
      <c r="U1205" s="145"/>
      <c r="V1205" s="145"/>
      <c r="W1205" s="145"/>
      <c r="X1205" s="145"/>
      <c r="Y1205" s="145"/>
      <c r="Z1205" s="145"/>
      <c r="AA1205" s="145"/>
      <c r="AB1205" s="145"/>
      <c r="AC1205" s="145"/>
      <c r="AD1205" s="145"/>
      <c r="AE1205" s="145"/>
      <c r="AF1205" s="145"/>
      <c r="AG1205" s="145"/>
      <c r="AH1205" s="145"/>
      <c r="AI1205" s="145"/>
      <c r="AJ1205" s="145"/>
      <c r="AK1205" s="145"/>
      <c r="AL1205" s="145"/>
      <c r="AM1205" s="145"/>
      <c r="AN1205" s="145"/>
      <c r="AO1205" s="145"/>
      <c r="AP1205" s="145"/>
      <c r="AQ1205" s="145"/>
      <c r="AR1205" s="145"/>
      <c r="AS1205" s="145"/>
      <c r="AT1205" s="145"/>
      <c r="AU1205" s="145"/>
      <c r="AV1205" s="145"/>
      <c r="AW1205" s="145"/>
      <c r="AX1205" s="145"/>
      <c r="AY1205" s="145"/>
      <c r="AZ1205" s="145"/>
      <c r="BA1205" s="145"/>
      <c r="BB1205" s="145"/>
      <c r="BC1205" s="145"/>
      <c r="BD1205" s="145"/>
      <c r="BE1205" s="145"/>
      <c r="BF1205" s="145"/>
      <c r="BG1205" s="145"/>
      <c r="BH1205" s="145"/>
      <c r="BI1205" s="145"/>
      <c r="BJ1205" s="145"/>
      <c r="BK1205" s="145"/>
      <c r="BL1205" s="145"/>
      <c r="BM1205" s="145"/>
      <c r="BN1205" s="145"/>
      <c r="BO1205" s="145"/>
      <c r="BP1205" s="145"/>
      <c r="BQ1205" s="145"/>
      <c r="BR1205" s="145"/>
      <c r="BS1205" s="145"/>
      <c r="BT1205" s="145"/>
      <c r="BU1205" s="145"/>
      <c r="BV1205" s="145"/>
      <c r="BW1205" s="145"/>
      <c r="BX1205" s="145"/>
      <c r="BY1205" s="145"/>
      <c r="BZ1205" s="145"/>
      <c r="CA1205" s="145"/>
      <c r="CB1205" s="145"/>
      <c r="CC1205" s="145"/>
      <c r="CD1205" s="145"/>
      <c r="CE1205" s="145"/>
      <c r="CF1205" s="145"/>
    </row>
    <row r="1206" spans="2:84" ht="12.95" customHeight="1">
      <c r="B1206" s="145"/>
      <c r="C1206" s="145"/>
      <c r="D1206" s="145"/>
      <c r="E1206" s="146"/>
      <c r="F1206" s="146"/>
      <c r="G1206" s="145"/>
      <c r="H1206" s="145"/>
      <c r="I1206" s="145"/>
      <c r="J1206" s="145"/>
      <c r="K1206" s="145"/>
      <c r="L1206" s="145"/>
      <c r="M1206" s="145"/>
      <c r="N1206" s="145"/>
      <c r="O1206" s="145"/>
      <c r="P1206" s="145"/>
      <c r="Q1206" s="145"/>
      <c r="R1206" s="145"/>
      <c r="S1206" s="145"/>
      <c r="T1206" s="145"/>
      <c r="U1206" s="145"/>
      <c r="V1206" s="145"/>
      <c r="W1206" s="145"/>
      <c r="X1206" s="145"/>
      <c r="Y1206" s="145"/>
      <c r="Z1206" s="145"/>
      <c r="AA1206" s="145"/>
      <c r="AB1206" s="145"/>
      <c r="AC1206" s="145"/>
      <c r="AD1206" s="145"/>
      <c r="AE1206" s="145"/>
      <c r="AF1206" s="145"/>
      <c r="AG1206" s="145"/>
      <c r="AH1206" s="145"/>
      <c r="AI1206" s="145"/>
      <c r="AJ1206" s="145"/>
      <c r="AK1206" s="145"/>
      <c r="AL1206" s="145"/>
      <c r="AM1206" s="145"/>
      <c r="AN1206" s="145"/>
      <c r="AO1206" s="145"/>
      <c r="AP1206" s="145"/>
      <c r="AQ1206" s="145"/>
      <c r="AR1206" s="145"/>
      <c r="AS1206" s="145"/>
      <c r="AT1206" s="145"/>
      <c r="AU1206" s="145"/>
      <c r="AV1206" s="145"/>
      <c r="AW1206" s="145"/>
      <c r="AX1206" s="145"/>
      <c r="AY1206" s="145"/>
      <c r="AZ1206" s="145"/>
      <c r="BA1206" s="145"/>
      <c r="BB1206" s="145"/>
      <c r="BC1206" s="145"/>
      <c r="BD1206" s="145"/>
      <c r="BE1206" s="145"/>
      <c r="BF1206" s="145"/>
      <c r="BG1206" s="145"/>
      <c r="BH1206" s="145"/>
      <c r="BI1206" s="145"/>
      <c r="BJ1206" s="145"/>
      <c r="BK1206" s="145"/>
      <c r="BL1206" s="145"/>
      <c r="BM1206" s="145"/>
      <c r="BN1206" s="145"/>
      <c r="BO1206" s="145"/>
      <c r="BP1206" s="145"/>
      <c r="BQ1206" s="145"/>
      <c r="BR1206" s="145"/>
      <c r="BS1206" s="145"/>
      <c r="BT1206" s="145"/>
      <c r="BU1206" s="145"/>
      <c r="BV1206" s="145"/>
      <c r="BW1206" s="145"/>
      <c r="BX1206" s="145"/>
      <c r="BY1206" s="145"/>
      <c r="BZ1206" s="145"/>
      <c r="CA1206" s="145"/>
      <c r="CB1206" s="145"/>
      <c r="CC1206" s="145"/>
      <c r="CD1206" s="145"/>
      <c r="CE1206" s="145"/>
      <c r="CF1206" s="145"/>
    </row>
    <row r="1207" spans="2:84" ht="12.95" customHeight="1">
      <c r="B1207" s="145"/>
      <c r="C1207" s="145"/>
      <c r="D1207" s="145"/>
      <c r="E1207" s="146"/>
      <c r="F1207" s="146"/>
      <c r="G1207" s="145"/>
      <c r="H1207" s="145"/>
      <c r="I1207" s="145"/>
      <c r="J1207" s="145"/>
      <c r="K1207" s="145"/>
      <c r="L1207" s="145"/>
      <c r="M1207" s="145"/>
      <c r="N1207" s="145"/>
      <c r="O1207" s="145"/>
      <c r="P1207" s="145"/>
      <c r="Q1207" s="145"/>
      <c r="R1207" s="145"/>
      <c r="S1207" s="145"/>
      <c r="T1207" s="145"/>
      <c r="U1207" s="145"/>
      <c r="V1207" s="145"/>
      <c r="W1207" s="145"/>
      <c r="X1207" s="145"/>
      <c r="Y1207" s="145"/>
      <c r="Z1207" s="145"/>
      <c r="AA1207" s="145"/>
      <c r="AB1207" s="145"/>
      <c r="AC1207" s="145"/>
      <c r="AD1207" s="145"/>
      <c r="AE1207" s="145"/>
      <c r="AF1207" s="145"/>
      <c r="AG1207" s="145"/>
      <c r="AH1207" s="145"/>
      <c r="AI1207" s="145"/>
      <c r="AJ1207" s="145"/>
      <c r="AK1207" s="145"/>
      <c r="AL1207" s="145"/>
      <c r="AM1207" s="145"/>
      <c r="AN1207" s="145"/>
      <c r="AO1207" s="145"/>
      <c r="AP1207" s="145"/>
      <c r="AQ1207" s="145"/>
      <c r="AR1207" s="145"/>
      <c r="AS1207" s="145"/>
      <c r="AT1207" s="145"/>
      <c r="AU1207" s="145"/>
      <c r="AV1207" s="145"/>
      <c r="AW1207" s="145"/>
      <c r="AX1207" s="145"/>
      <c r="AY1207" s="145"/>
      <c r="AZ1207" s="145"/>
      <c r="BA1207" s="145"/>
      <c r="BB1207" s="145"/>
      <c r="BC1207" s="145"/>
      <c r="BD1207" s="145"/>
      <c r="BE1207" s="145"/>
      <c r="BF1207" s="145"/>
      <c r="BG1207" s="145"/>
      <c r="BH1207" s="145"/>
      <c r="BI1207" s="145"/>
      <c r="BJ1207" s="145"/>
      <c r="BK1207" s="145"/>
      <c r="BL1207" s="145"/>
      <c r="BM1207" s="145"/>
      <c r="BN1207" s="145"/>
      <c r="BO1207" s="145"/>
      <c r="BP1207" s="145"/>
      <c r="BQ1207" s="145"/>
      <c r="BR1207" s="145"/>
      <c r="BS1207" s="145"/>
      <c r="BT1207" s="145"/>
      <c r="BU1207" s="145"/>
      <c r="BV1207" s="145"/>
      <c r="BW1207" s="145"/>
      <c r="BX1207" s="145"/>
      <c r="BY1207" s="145"/>
      <c r="BZ1207" s="145"/>
      <c r="CA1207" s="145"/>
      <c r="CB1207" s="145"/>
      <c r="CC1207" s="145"/>
      <c r="CD1207" s="145"/>
      <c r="CE1207" s="145"/>
      <c r="CF1207" s="145"/>
    </row>
    <row r="1208" spans="2:84" ht="12.95" customHeight="1">
      <c r="B1208" s="145"/>
      <c r="C1208" s="145"/>
      <c r="D1208" s="145"/>
      <c r="E1208" s="146"/>
      <c r="F1208" s="146"/>
      <c r="G1208" s="145"/>
      <c r="H1208" s="145"/>
      <c r="I1208" s="145"/>
      <c r="J1208" s="145"/>
      <c r="K1208" s="145"/>
      <c r="L1208" s="145"/>
      <c r="M1208" s="145"/>
      <c r="N1208" s="145"/>
      <c r="O1208" s="145"/>
      <c r="P1208" s="145"/>
      <c r="Q1208" s="145"/>
      <c r="R1208" s="145"/>
      <c r="S1208" s="145"/>
      <c r="T1208" s="145"/>
      <c r="U1208" s="145"/>
      <c r="V1208" s="145"/>
      <c r="W1208" s="145"/>
      <c r="X1208" s="145"/>
      <c r="Y1208" s="145"/>
      <c r="Z1208" s="145"/>
      <c r="AA1208" s="145"/>
      <c r="AB1208" s="145"/>
      <c r="AC1208" s="145"/>
      <c r="AD1208" s="145"/>
      <c r="AE1208" s="145"/>
      <c r="AF1208" s="145"/>
      <c r="AG1208" s="145"/>
      <c r="AH1208" s="145"/>
      <c r="AI1208" s="145"/>
      <c r="AJ1208" s="145"/>
      <c r="AK1208" s="145"/>
      <c r="AL1208" s="145"/>
      <c r="AM1208" s="145"/>
      <c r="AN1208" s="145"/>
      <c r="AO1208" s="145"/>
      <c r="AP1208" s="145"/>
      <c r="AQ1208" s="145"/>
      <c r="AR1208" s="145"/>
      <c r="AS1208" s="145"/>
      <c r="AT1208" s="145"/>
      <c r="AU1208" s="145"/>
      <c r="AV1208" s="145"/>
      <c r="AW1208" s="145"/>
      <c r="AX1208" s="145"/>
      <c r="AY1208" s="145"/>
      <c r="AZ1208" s="145"/>
      <c r="BA1208" s="145"/>
      <c r="BB1208" s="145"/>
      <c r="BC1208" s="145"/>
      <c r="BD1208" s="145"/>
      <c r="BE1208" s="145"/>
      <c r="BF1208" s="145"/>
      <c r="BG1208" s="145"/>
      <c r="BH1208" s="145"/>
      <c r="BI1208" s="145"/>
      <c r="BJ1208" s="145"/>
      <c r="BK1208" s="145"/>
      <c r="BL1208" s="145"/>
      <c r="BM1208" s="145"/>
      <c r="BN1208" s="145"/>
      <c r="BO1208" s="145"/>
      <c r="BP1208" s="145"/>
      <c r="BQ1208" s="145"/>
      <c r="BR1208" s="145"/>
      <c r="BS1208" s="145"/>
      <c r="BT1208" s="145"/>
      <c r="BU1208" s="145"/>
      <c r="BV1208" s="145"/>
      <c r="BW1208" s="145"/>
      <c r="BX1208" s="145"/>
      <c r="BY1208" s="145"/>
      <c r="BZ1208" s="145"/>
      <c r="CA1208" s="145"/>
      <c r="CB1208" s="145"/>
      <c r="CC1208" s="145"/>
      <c r="CD1208" s="145"/>
      <c r="CE1208" s="145"/>
      <c r="CF1208" s="145"/>
    </row>
    <row r="1209" spans="2:84" ht="12.95" customHeight="1">
      <c r="B1209" s="145"/>
      <c r="C1209" s="145"/>
      <c r="D1209" s="145"/>
      <c r="E1209" s="146"/>
      <c r="F1209" s="146"/>
      <c r="G1209" s="145"/>
      <c r="H1209" s="145"/>
      <c r="I1209" s="145"/>
      <c r="J1209" s="145"/>
      <c r="K1209" s="145"/>
      <c r="L1209" s="145"/>
      <c r="M1209" s="145"/>
      <c r="N1209" s="145"/>
      <c r="O1209" s="145"/>
      <c r="P1209" s="145"/>
      <c r="Q1209" s="145"/>
      <c r="R1209" s="145"/>
      <c r="S1209" s="145"/>
      <c r="T1209" s="145"/>
      <c r="U1209" s="145"/>
      <c r="V1209" s="145"/>
      <c r="W1209" s="145"/>
      <c r="X1209" s="145"/>
      <c r="Y1209" s="145"/>
      <c r="Z1209" s="145"/>
      <c r="AA1209" s="145"/>
      <c r="AB1209" s="145"/>
      <c r="AC1209" s="145"/>
      <c r="AD1209" s="145"/>
      <c r="AE1209" s="145"/>
      <c r="AF1209" s="145"/>
      <c r="AG1209" s="145"/>
      <c r="AH1209" s="145"/>
      <c r="AI1209" s="145"/>
      <c r="AJ1209" s="145"/>
      <c r="AK1209" s="145"/>
      <c r="AL1209" s="145"/>
      <c r="AM1209" s="145"/>
      <c r="AN1209" s="145"/>
      <c r="AO1209" s="145"/>
      <c r="AP1209" s="145"/>
      <c r="AQ1209" s="145"/>
      <c r="AR1209" s="145"/>
      <c r="AS1209" s="145"/>
      <c r="AT1209" s="145"/>
      <c r="AU1209" s="145"/>
      <c r="AV1209" s="145"/>
      <c r="AW1209" s="145"/>
      <c r="AX1209" s="145"/>
      <c r="AY1209" s="145"/>
      <c r="AZ1209" s="145"/>
      <c r="BA1209" s="145"/>
      <c r="BB1209" s="145"/>
      <c r="BC1209" s="145"/>
      <c r="BD1209" s="145"/>
      <c r="BE1209" s="145"/>
      <c r="BF1209" s="145"/>
      <c r="BG1209" s="145"/>
      <c r="BH1209" s="145"/>
      <c r="BI1209" s="145"/>
      <c r="BJ1209" s="145"/>
      <c r="BK1209" s="145"/>
      <c r="BL1209" s="145"/>
      <c r="BM1209" s="145"/>
      <c r="BN1209" s="145"/>
      <c r="BO1209" s="145"/>
      <c r="BP1209" s="145"/>
      <c r="BQ1209" s="145"/>
      <c r="BR1209" s="145"/>
      <c r="BS1209" s="145"/>
      <c r="BT1209" s="145"/>
      <c r="BU1209" s="145"/>
      <c r="BV1209" s="145"/>
      <c r="BW1209" s="145"/>
      <c r="BX1209" s="145"/>
      <c r="BY1209" s="145"/>
      <c r="BZ1209" s="145"/>
      <c r="CA1209" s="145"/>
      <c r="CB1209" s="145"/>
      <c r="CC1209" s="145"/>
      <c r="CD1209" s="145"/>
      <c r="CE1209" s="145"/>
      <c r="CF1209" s="145"/>
    </row>
    <row r="1210" spans="2:84" ht="12.95" customHeight="1">
      <c r="B1210" s="145"/>
      <c r="C1210" s="145"/>
      <c r="D1210" s="145"/>
      <c r="E1210" s="146"/>
      <c r="F1210" s="146"/>
      <c r="G1210" s="145"/>
      <c r="H1210" s="145"/>
      <c r="I1210" s="145"/>
      <c r="J1210" s="145"/>
      <c r="K1210" s="145"/>
      <c r="L1210" s="145"/>
      <c r="M1210" s="145"/>
      <c r="N1210" s="145"/>
      <c r="O1210" s="145"/>
      <c r="P1210" s="145"/>
      <c r="Q1210" s="145"/>
      <c r="R1210" s="145"/>
      <c r="S1210" s="145"/>
      <c r="T1210" s="145"/>
      <c r="U1210" s="145"/>
      <c r="V1210" s="145"/>
      <c r="W1210" s="145"/>
      <c r="X1210" s="145"/>
      <c r="Y1210" s="145"/>
      <c r="Z1210" s="145"/>
      <c r="AA1210" s="145"/>
      <c r="AB1210" s="145"/>
      <c r="AC1210" s="145"/>
      <c r="AD1210" s="145"/>
      <c r="AE1210" s="145"/>
      <c r="AF1210" s="145"/>
      <c r="AG1210" s="145"/>
      <c r="AH1210" s="145"/>
      <c r="AI1210" s="145"/>
      <c r="AJ1210" s="145"/>
      <c r="AK1210" s="145"/>
      <c r="AL1210" s="145"/>
      <c r="AM1210" s="145"/>
      <c r="AN1210" s="145"/>
      <c r="AO1210" s="145"/>
      <c r="AP1210" s="145"/>
      <c r="AQ1210" s="145"/>
      <c r="AR1210" s="145"/>
      <c r="AS1210" s="145"/>
      <c r="AT1210" s="145"/>
      <c r="AU1210" s="145"/>
      <c r="AV1210" s="145"/>
      <c r="AW1210" s="145"/>
      <c r="AX1210" s="145"/>
      <c r="AY1210" s="145"/>
      <c r="AZ1210" s="145"/>
      <c r="BA1210" s="145"/>
      <c r="BB1210" s="145"/>
      <c r="BC1210" s="145"/>
      <c r="BD1210" s="145"/>
      <c r="BE1210" s="145"/>
      <c r="BF1210" s="145"/>
      <c r="BG1210" s="145"/>
      <c r="BH1210" s="145"/>
      <c r="BI1210" s="145"/>
      <c r="BJ1210" s="145"/>
      <c r="BK1210" s="145"/>
      <c r="BL1210" s="145"/>
      <c r="BM1210" s="145"/>
      <c r="BN1210" s="145"/>
      <c r="BO1210" s="145"/>
      <c r="BP1210" s="145"/>
      <c r="BQ1210" s="145"/>
      <c r="BR1210" s="145"/>
      <c r="BS1210" s="145"/>
      <c r="BT1210" s="145"/>
      <c r="BU1210" s="145"/>
      <c r="BV1210" s="145"/>
      <c r="BW1210" s="145"/>
      <c r="BX1210" s="145"/>
      <c r="BY1210" s="145"/>
      <c r="BZ1210" s="145"/>
      <c r="CA1210" s="145"/>
      <c r="CB1210" s="145"/>
      <c r="CC1210" s="145"/>
      <c r="CD1210" s="145"/>
      <c r="CE1210" s="145"/>
      <c r="CF1210" s="145"/>
    </row>
    <row r="1211" spans="2:84" ht="12.95" customHeight="1">
      <c r="B1211" s="145"/>
      <c r="C1211" s="145"/>
      <c r="D1211" s="145"/>
      <c r="E1211" s="146"/>
      <c r="F1211" s="146"/>
      <c r="G1211" s="145"/>
      <c r="H1211" s="145"/>
      <c r="I1211" s="145"/>
      <c r="J1211" s="145"/>
      <c r="K1211" s="145"/>
      <c r="L1211" s="145"/>
      <c r="M1211" s="145"/>
      <c r="N1211" s="145"/>
      <c r="O1211" s="145"/>
      <c r="P1211" s="145"/>
      <c r="Q1211" s="145"/>
      <c r="R1211" s="145"/>
      <c r="S1211" s="145"/>
      <c r="T1211" s="145"/>
      <c r="U1211" s="145"/>
      <c r="V1211" s="145"/>
      <c r="W1211" s="145"/>
      <c r="X1211" s="145"/>
      <c r="Y1211" s="145"/>
      <c r="Z1211" s="145"/>
      <c r="AA1211" s="145"/>
      <c r="AB1211" s="145"/>
      <c r="AC1211" s="145"/>
      <c r="AD1211" s="145"/>
      <c r="AE1211" s="145"/>
      <c r="AF1211" s="145"/>
      <c r="AG1211" s="145"/>
      <c r="AH1211" s="145"/>
      <c r="AI1211" s="145"/>
      <c r="AJ1211" s="145"/>
      <c r="AK1211" s="145"/>
      <c r="AL1211" s="145"/>
      <c r="AM1211" s="145"/>
      <c r="AN1211" s="145"/>
      <c r="AO1211" s="145"/>
      <c r="AP1211" s="145"/>
      <c r="AQ1211" s="145"/>
      <c r="AR1211" s="145"/>
      <c r="AS1211" s="145"/>
      <c r="AT1211" s="145"/>
      <c r="AU1211" s="145"/>
      <c r="AV1211" s="145"/>
      <c r="AW1211" s="145"/>
      <c r="AX1211" s="145"/>
      <c r="AY1211" s="145"/>
      <c r="AZ1211" s="145"/>
      <c r="BA1211" s="145"/>
      <c r="BB1211" s="145"/>
      <c r="BC1211" s="145"/>
      <c r="BD1211" s="145"/>
      <c r="BE1211" s="145"/>
      <c r="BF1211" s="145"/>
      <c r="BG1211" s="145"/>
      <c r="BH1211" s="145"/>
      <c r="BI1211" s="145"/>
      <c r="BJ1211" s="145"/>
      <c r="BK1211" s="145"/>
      <c r="BL1211" s="145"/>
      <c r="BM1211" s="145"/>
      <c r="BN1211" s="145"/>
      <c r="BO1211" s="145"/>
      <c r="BP1211" s="145"/>
      <c r="BQ1211" s="145"/>
      <c r="BR1211" s="145"/>
      <c r="BS1211" s="145"/>
      <c r="BT1211" s="145"/>
      <c r="BU1211" s="145"/>
      <c r="BV1211" s="145"/>
      <c r="BW1211" s="145"/>
      <c r="BX1211" s="145"/>
      <c r="BY1211" s="145"/>
      <c r="BZ1211" s="145"/>
      <c r="CA1211" s="145"/>
      <c r="CB1211" s="145"/>
      <c r="CC1211" s="145"/>
      <c r="CD1211" s="145"/>
      <c r="CE1211" s="145"/>
      <c r="CF1211" s="145"/>
    </row>
    <row r="1212" spans="2:84" ht="12.95" customHeight="1">
      <c r="B1212" s="145"/>
      <c r="C1212" s="145"/>
      <c r="D1212" s="145"/>
      <c r="E1212" s="146"/>
      <c r="F1212" s="146"/>
      <c r="G1212" s="145"/>
      <c r="H1212" s="145"/>
      <c r="I1212" s="145"/>
      <c r="J1212" s="145"/>
      <c r="K1212" s="145"/>
      <c r="L1212" s="145"/>
      <c r="M1212" s="145"/>
      <c r="N1212" s="145"/>
      <c r="O1212" s="145"/>
      <c r="P1212" s="145"/>
      <c r="Q1212" s="145"/>
      <c r="R1212" s="145"/>
      <c r="S1212" s="145"/>
      <c r="T1212" s="145"/>
      <c r="U1212" s="145"/>
      <c r="V1212" s="145"/>
      <c r="W1212" s="145"/>
      <c r="X1212" s="145"/>
      <c r="Y1212" s="145"/>
      <c r="Z1212" s="145"/>
      <c r="AA1212" s="145"/>
      <c r="AB1212" s="145"/>
      <c r="AC1212" s="145"/>
      <c r="AD1212" s="145"/>
      <c r="AE1212" s="145"/>
      <c r="AF1212" s="145"/>
      <c r="AG1212" s="145"/>
      <c r="AH1212" s="145"/>
      <c r="AI1212" s="145"/>
      <c r="AJ1212" s="145"/>
      <c r="AK1212" s="145"/>
      <c r="AL1212" s="145"/>
      <c r="AM1212" s="145"/>
      <c r="AN1212" s="145"/>
      <c r="AO1212" s="145"/>
      <c r="AP1212" s="145"/>
      <c r="AQ1212" s="145"/>
      <c r="AR1212" s="145"/>
      <c r="AS1212" s="145"/>
      <c r="AT1212" s="145"/>
      <c r="AU1212" s="145"/>
      <c r="AV1212" s="145"/>
      <c r="AW1212" s="145"/>
      <c r="AX1212" s="145"/>
      <c r="AY1212" s="145"/>
      <c r="AZ1212" s="145"/>
      <c r="BA1212" s="145"/>
      <c r="BB1212" s="145"/>
      <c r="BC1212" s="145"/>
      <c r="BD1212" s="145"/>
      <c r="BE1212" s="145"/>
      <c r="BF1212" s="145"/>
      <c r="BG1212" s="145"/>
      <c r="BH1212" s="145"/>
      <c r="BI1212" s="145"/>
      <c r="BJ1212" s="145"/>
      <c r="BK1212" s="145"/>
      <c r="BL1212" s="145"/>
      <c r="BM1212" s="145"/>
      <c r="BN1212" s="145"/>
      <c r="BO1212" s="145"/>
      <c r="BP1212" s="145"/>
      <c r="BQ1212" s="145"/>
      <c r="BR1212" s="145"/>
      <c r="BS1212" s="145"/>
      <c r="BT1212" s="145"/>
      <c r="BU1212" s="145"/>
      <c r="BV1212" s="145"/>
      <c r="BW1212" s="145"/>
      <c r="BX1212" s="145"/>
      <c r="BY1212" s="145"/>
      <c r="BZ1212" s="145"/>
      <c r="CA1212" s="145"/>
      <c r="CB1212" s="145"/>
      <c r="CC1212" s="145"/>
      <c r="CD1212" s="145"/>
      <c r="CE1212" s="145"/>
      <c r="CF1212" s="145"/>
    </row>
    <row r="1213" spans="2:84" ht="12.95" customHeight="1">
      <c r="B1213" s="145"/>
      <c r="C1213" s="145"/>
      <c r="D1213" s="145"/>
      <c r="E1213" s="146"/>
      <c r="F1213" s="146"/>
      <c r="G1213" s="145"/>
      <c r="H1213" s="145"/>
      <c r="I1213" s="145"/>
      <c r="J1213" s="145"/>
      <c r="K1213" s="145"/>
      <c r="L1213" s="145"/>
      <c r="M1213" s="145"/>
      <c r="N1213" s="145"/>
      <c r="O1213" s="145"/>
      <c r="P1213" s="145"/>
      <c r="Q1213" s="145"/>
      <c r="R1213" s="145"/>
      <c r="S1213" s="145"/>
      <c r="T1213" s="145"/>
      <c r="U1213" s="145"/>
      <c r="V1213" s="145"/>
      <c r="W1213" s="145"/>
      <c r="X1213" s="145"/>
      <c r="Y1213" s="145"/>
      <c r="Z1213" s="145"/>
      <c r="AA1213" s="145"/>
      <c r="AB1213" s="145"/>
      <c r="AC1213" s="145"/>
      <c r="AD1213" s="145"/>
      <c r="AE1213" s="145"/>
      <c r="AF1213" s="145"/>
      <c r="AG1213" s="145"/>
      <c r="AH1213" s="145"/>
      <c r="AI1213" s="145"/>
      <c r="AJ1213" s="145"/>
      <c r="AK1213" s="145"/>
      <c r="AL1213" s="145"/>
      <c r="AM1213" s="145"/>
      <c r="AN1213" s="145"/>
      <c r="AO1213" s="145"/>
      <c r="AP1213" s="145"/>
      <c r="AQ1213" s="145"/>
      <c r="AR1213" s="145"/>
      <c r="AS1213" s="145"/>
      <c r="AT1213" s="145"/>
      <c r="AU1213" s="145"/>
      <c r="AV1213" s="145"/>
      <c r="AW1213" s="145"/>
      <c r="AX1213" s="145"/>
      <c r="AY1213" s="145"/>
      <c r="AZ1213" s="145"/>
      <c r="BA1213" s="145"/>
      <c r="BB1213" s="145"/>
      <c r="BC1213" s="145"/>
      <c r="BD1213" s="145"/>
      <c r="BE1213" s="145"/>
      <c r="BF1213" s="145"/>
      <c r="BG1213" s="145"/>
      <c r="BH1213" s="145"/>
      <c r="BI1213" s="145"/>
      <c r="BJ1213" s="145"/>
      <c r="BK1213" s="145"/>
      <c r="BL1213" s="145"/>
      <c r="BM1213" s="145"/>
      <c r="BN1213" s="145"/>
      <c r="BO1213" s="145"/>
      <c r="BP1213" s="145"/>
      <c r="BQ1213" s="145"/>
      <c r="BR1213" s="145"/>
      <c r="BS1213" s="145"/>
      <c r="BT1213" s="145"/>
      <c r="BU1213" s="145"/>
      <c r="BV1213" s="145"/>
      <c r="BW1213" s="145"/>
      <c r="BX1213" s="145"/>
      <c r="BY1213" s="145"/>
      <c r="BZ1213" s="145"/>
      <c r="CA1213" s="145"/>
      <c r="CB1213" s="145"/>
      <c r="CC1213" s="145"/>
      <c r="CD1213" s="145"/>
      <c r="CE1213" s="145"/>
      <c r="CF1213" s="145"/>
    </row>
    <row r="1214" spans="2:84" ht="12.95" customHeight="1">
      <c r="B1214" s="145"/>
      <c r="C1214" s="145"/>
      <c r="D1214" s="145"/>
      <c r="E1214" s="146"/>
      <c r="F1214" s="146"/>
      <c r="G1214" s="145"/>
      <c r="H1214" s="145"/>
      <c r="I1214" s="145"/>
      <c r="J1214" s="145"/>
      <c r="K1214" s="145"/>
      <c r="L1214" s="145"/>
      <c r="M1214" s="145"/>
      <c r="N1214" s="145"/>
      <c r="O1214" s="145"/>
      <c r="P1214" s="145"/>
      <c r="Q1214" s="145"/>
      <c r="R1214" s="145"/>
      <c r="S1214" s="145"/>
      <c r="T1214" s="145"/>
      <c r="U1214" s="145"/>
      <c r="V1214" s="145"/>
      <c r="W1214" s="145"/>
      <c r="X1214" s="145"/>
      <c r="Y1214" s="145"/>
      <c r="Z1214" s="145"/>
      <c r="AA1214" s="145"/>
      <c r="AB1214" s="145"/>
      <c r="AC1214" s="145"/>
      <c r="AD1214" s="145"/>
      <c r="AE1214" s="145"/>
      <c r="AF1214" s="145"/>
      <c r="AG1214" s="145"/>
      <c r="AH1214" s="145"/>
      <c r="AI1214" s="145"/>
      <c r="AJ1214" s="145"/>
      <c r="AK1214" s="145"/>
      <c r="AL1214" s="145"/>
      <c r="AM1214" s="145"/>
      <c r="AN1214" s="145"/>
      <c r="AO1214" s="145"/>
      <c r="AP1214" s="145"/>
      <c r="AQ1214" s="145"/>
      <c r="AR1214" s="145"/>
      <c r="AS1214" s="145"/>
      <c r="AT1214" s="145"/>
      <c r="AU1214" s="145"/>
      <c r="AV1214" s="145"/>
      <c r="AW1214" s="145"/>
      <c r="AX1214" s="145"/>
      <c r="AY1214" s="145"/>
      <c r="AZ1214" s="145"/>
      <c r="BA1214" s="145"/>
      <c r="BB1214" s="145"/>
      <c r="BC1214" s="145"/>
      <c r="BD1214" s="145"/>
      <c r="BE1214" s="145"/>
      <c r="BF1214" s="145"/>
      <c r="BG1214" s="145"/>
      <c r="BH1214" s="145"/>
      <c r="BI1214" s="145"/>
      <c r="BJ1214" s="145"/>
      <c r="BK1214" s="145"/>
      <c r="BL1214" s="145"/>
      <c r="BM1214" s="145"/>
      <c r="BN1214" s="145"/>
      <c r="BO1214" s="145"/>
      <c r="BP1214" s="145"/>
      <c r="BQ1214" s="145"/>
      <c r="BR1214" s="145"/>
      <c r="BS1214" s="145"/>
      <c r="BT1214" s="145"/>
      <c r="BU1214" s="145"/>
      <c r="BV1214" s="145"/>
      <c r="BW1214" s="145"/>
      <c r="BX1214" s="145"/>
      <c r="BY1214" s="145"/>
      <c r="BZ1214" s="145"/>
      <c r="CA1214" s="145"/>
      <c r="CB1214" s="145"/>
      <c r="CC1214" s="145"/>
      <c r="CD1214" s="145"/>
      <c r="CE1214" s="145"/>
      <c r="CF1214" s="145"/>
    </row>
    <row r="1215" spans="2:84" ht="12.95" customHeight="1">
      <c r="B1215" s="145"/>
      <c r="C1215" s="145"/>
      <c r="D1215" s="145"/>
      <c r="E1215" s="146"/>
      <c r="F1215" s="146"/>
      <c r="G1215" s="145"/>
      <c r="H1215" s="145"/>
      <c r="I1215" s="145"/>
      <c r="J1215" s="145"/>
      <c r="K1215" s="145"/>
      <c r="L1215" s="145"/>
      <c r="M1215" s="145"/>
      <c r="N1215" s="145"/>
      <c r="O1215" s="145"/>
      <c r="P1215" s="145"/>
      <c r="Q1215" s="145"/>
      <c r="R1215" s="145"/>
      <c r="S1215" s="145"/>
      <c r="T1215" s="145"/>
      <c r="U1215" s="145"/>
      <c r="V1215" s="145"/>
      <c r="W1215" s="145"/>
      <c r="X1215" s="145"/>
      <c r="Y1215" s="145"/>
      <c r="Z1215" s="145"/>
      <c r="AA1215" s="145"/>
      <c r="AB1215" s="145"/>
      <c r="AC1215" s="145"/>
      <c r="AD1215" s="145"/>
      <c r="AE1215" s="145"/>
      <c r="AF1215" s="145"/>
      <c r="AG1215" s="145"/>
      <c r="AH1215" s="145"/>
      <c r="AI1215" s="145"/>
      <c r="AJ1215" s="145"/>
      <c r="AK1215" s="145"/>
      <c r="AL1215" s="145"/>
      <c r="AM1215" s="145"/>
      <c r="AN1215" s="145"/>
      <c r="AO1215" s="145"/>
      <c r="AP1215" s="145"/>
      <c r="AQ1215" s="145"/>
      <c r="AR1215" s="145"/>
      <c r="AS1215" s="145"/>
      <c r="AT1215" s="145"/>
      <c r="AU1215" s="145"/>
      <c r="AV1215" s="145"/>
      <c r="AW1215" s="145"/>
      <c r="AX1215" s="145"/>
      <c r="AY1215" s="145"/>
      <c r="AZ1215" s="145"/>
      <c r="BA1215" s="145"/>
      <c r="BB1215" s="145"/>
      <c r="BC1215" s="145"/>
      <c r="BD1215" s="145"/>
      <c r="BE1215" s="145"/>
      <c r="BF1215" s="145"/>
      <c r="BG1215" s="145"/>
      <c r="BH1215" s="145"/>
      <c r="BI1215" s="145"/>
      <c r="BJ1215" s="145"/>
      <c r="BK1215" s="145"/>
      <c r="BL1215" s="145"/>
      <c r="BM1215" s="145"/>
      <c r="BN1215" s="145"/>
      <c r="BO1215" s="145"/>
      <c r="BP1215" s="145"/>
      <c r="BQ1215" s="145"/>
      <c r="BR1215" s="145"/>
      <c r="BS1215" s="145"/>
      <c r="BT1215" s="145"/>
      <c r="BU1215" s="145"/>
      <c r="BV1215" s="145"/>
      <c r="BW1215" s="145"/>
      <c r="BX1215" s="145"/>
      <c r="BY1215" s="145"/>
      <c r="BZ1215" s="145"/>
      <c r="CA1215" s="145"/>
      <c r="CB1215" s="145"/>
      <c r="CC1215" s="145"/>
      <c r="CD1215" s="145"/>
      <c r="CE1215" s="145"/>
      <c r="CF1215" s="145"/>
    </row>
    <row r="1216" spans="2:84" ht="12.95" customHeight="1">
      <c r="B1216" s="145"/>
      <c r="C1216" s="145"/>
      <c r="D1216" s="145"/>
      <c r="E1216" s="146"/>
      <c r="F1216" s="146"/>
      <c r="G1216" s="145"/>
      <c r="H1216" s="145"/>
      <c r="I1216" s="145"/>
      <c r="J1216" s="145"/>
      <c r="K1216" s="145"/>
      <c r="L1216" s="145"/>
      <c r="M1216" s="145"/>
      <c r="N1216" s="145"/>
      <c r="O1216" s="145"/>
      <c r="P1216" s="145"/>
      <c r="Q1216" s="145"/>
      <c r="R1216" s="145"/>
      <c r="S1216" s="145"/>
      <c r="T1216" s="145"/>
      <c r="U1216" s="145"/>
      <c r="V1216" s="145"/>
      <c r="W1216" s="145"/>
      <c r="X1216" s="145"/>
      <c r="Y1216" s="145"/>
      <c r="Z1216" s="145"/>
      <c r="AA1216" s="145"/>
      <c r="AB1216" s="145"/>
      <c r="AC1216" s="145"/>
      <c r="AD1216" s="145"/>
      <c r="AE1216" s="145"/>
      <c r="AF1216" s="145"/>
      <c r="AG1216" s="145"/>
      <c r="AH1216" s="145"/>
      <c r="AI1216" s="145"/>
      <c r="AJ1216" s="145"/>
      <c r="AK1216" s="145"/>
      <c r="AL1216" s="145"/>
      <c r="AM1216" s="145"/>
      <c r="AN1216" s="145"/>
      <c r="AO1216" s="145"/>
      <c r="AP1216" s="145"/>
      <c r="AQ1216" s="145"/>
      <c r="AR1216" s="145"/>
      <c r="AS1216" s="145"/>
      <c r="AT1216" s="145"/>
      <c r="AU1216" s="145"/>
      <c r="AV1216" s="145"/>
      <c r="AW1216" s="145"/>
      <c r="AX1216" s="145"/>
      <c r="AY1216" s="145"/>
      <c r="AZ1216" s="145"/>
      <c r="BA1216" s="145"/>
      <c r="BB1216" s="145"/>
      <c r="BC1216" s="145"/>
      <c r="BD1216" s="145"/>
      <c r="BE1216" s="145"/>
      <c r="BF1216" s="145"/>
      <c r="BG1216" s="145"/>
      <c r="BH1216" s="145"/>
      <c r="BI1216" s="145"/>
      <c r="BJ1216" s="145"/>
      <c r="BK1216" s="145"/>
      <c r="BL1216" s="145"/>
      <c r="BM1216" s="145"/>
      <c r="BN1216" s="145"/>
      <c r="BO1216" s="145"/>
      <c r="BP1216" s="145"/>
      <c r="BQ1216" s="145"/>
      <c r="BR1216" s="145"/>
      <c r="BS1216" s="145"/>
      <c r="BT1216" s="145"/>
      <c r="BU1216" s="145"/>
      <c r="BV1216" s="145"/>
      <c r="BW1216" s="145"/>
      <c r="BX1216" s="145"/>
      <c r="BY1216" s="145"/>
      <c r="BZ1216" s="145"/>
      <c r="CA1216" s="145"/>
      <c r="CB1216" s="145"/>
      <c r="CC1216" s="145"/>
      <c r="CD1216" s="145"/>
      <c r="CE1216" s="145"/>
      <c r="CF1216" s="145"/>
    </row>
    <row r="1217" spans="2:84" ht="12.95" customHeight="1">
      <c r="B1217" s="145"/>
      <c r="C1217" s="145"/>
      <c r="D1217" s="145"/>
      <c r="E1217" s="146"/>
      <c r="F1217" s="146"/>
      <c r="G1217" s="145"/>
      <c r="H1217" s="145"/>
      <c r="I1217" s="145"/>
      <c r="J1217" s="145"/>
      <c r="K1217" s="145"/>
      <c r="L1217" s="145"/>
      <c r="M1217" s="145"/>
      <c r="N1217" s="145"/>
      <c r="O1217" s="145"/>
      <c r="P1217" s="145"/>
      <c r="Q1217" s="145"/>
      <c r="R1217" s="145"/>
      <c r="S1217" s="145"/>
      <c r="T1217" s="145"/>
      <c r="U1217" s="145"/>
      <c r="V1217" s="145"/>
      <c r="W1217" s="145"/>
      <c r="X1217" s="145"/>
      <c r="Y1217" s="145"/>
      <c r="Z1217" s="145"/>
      <c r="AA1217" s="145"/>
      <c r="AB1217" s="145"/>
      <c r="AC1217" s="145"/>
      <c r="AD1217" s="145"/>
      <c r="AE1217" s="145"/>
      <c r="AF1217" s="145"/>
      <c r="AG1217" s="145"/>
      <c r="AH1217" s="145"/>
      <c r="AI1217" s="145"/>
      <c r="AJ1217" s="145"/>
      <c r="AK1217" s="145"/>
      <c r="AL1217" s="145"/>
      <c r="AM1217" s="145"/>
      <c r="AN1217" s="145"/>
      <c r="AO1217" s="145"/>
      <c r="AP1217" s="145"/>
      <c r="AQ1217" s="145"/>
      <c r="AR1217" s="145"/>
      <c r="AS1217" s="145"/>
      <c r="AT1217" s="145"/>
      <c r="AU1217" s="145"/>
      <c r="AV1217" s="145"/>
      <c r="AW1217" s="145"/>
      <c r="AX1217" s="145"/>
      <c r="AY1217" s="145"/>
      <c r="AZ1217" s="145"/>
      <c r="BA1217" s="145"/>
      <c r="BB1217" s="145"/>
      <c r="BC1217" s="145"/>
      <c r="BD1217" s="145"/>
      <c r="BE1217" s="145"/>
      <c r="BF1217" s="145"/>
      <c r="BG1217" s="145"/>
      <c r="BH1217" s="145"/>
      <c r="BI1217" s="145"/>
      <c r="BJ1217" s="145"/>
      <c r="BK1217" s="145"/>
      <c r="BL1217" s="145"/>
      <c r="BM1217" s="145"/>
      <c r="BN1217" s="145"/>
      <c r="BO1217" s="145"/>
      <c r="BP1217" s="145"/>
      <c r="BQ1217" s="145"/>
      <c r="BR1217" s="145"/>
      <c r="BS1217" s="145"/>
      <c r="BT1217" s="145"/>
      <c r="BU1217" s="145"/>
      <c r="BV1217" s="145"/>
      <c r="BW1217" s="145"/>
      <c r="BX1217" s="145"/>
      <c r="BY1217" s="145"/>
      <c r="BZ1217" s="145"/>
      <c r="CA1217" s="145"/>
      <c r="CB1217" s="145"/>
      <c r="CC1217" s="145"/>
      <c r="CD1217" s="145"/>
      <c r="CE1217" s="145"/>
      <c r="CF1217" s="145"/>
    </row>
    <row r="1218" spans="2:84" ht="12.95" customHeight="1">
      <c r="B1218" s="145"/>
      <c r="C1218" s="145"/>
      <c r="D1218" s="145"/>
      <c r="E1218" s="146"/>
      <c r="F1218" s="146"/>
      <c r="G1218" s="145"/>
      <c r="H1218" s="145"/>
      <c r="I1218" s="145"/>
      <c r="J1218" s="145"/>
      <c r="K1218" s="145"/>
      <c r="L1218" s="145"/>
      <c r="M1218" s="145"/>
      <c r="N1218" s="145"/>
      <c r="O1218" s="145"/>
      <c r="P1218" s="145"/>
      <c r="Q1218" s="145"/>
      <c r="R1218" s="145"/>
      <c r="S1218" s="145"/>
      <c r="T1218" s="145"/>
      <c r="U1218" s="145"/>
      <c r="V1218" s="145"/>
      <c r="W1218" s="145"/>
      <c r="X1218" s="145"/>
      <c r="Y1218" s="145"/>
      <c r="Z1218" s="145"/>
      <c r="AA1218" s="145"/>
      <c r="AB1218" s="145"/>
      <c r="AC1218" s="145"/>
      <c r="AD1218" s="145"/>
      <c r="AE1218" s="145"/>
      <c r="AF1218" s="145"/>
      <c r="AG1218" s="145"/>
      <c r="AH1218" s="145"/>
      <c r="AI1218" s="145"/>
      <c r="AJ1218" s="145"/>
      <c r="AK1218" s="145"/>
      <c r="AL1218" s="145"/>
      <c r="AM1218" s="145"/>
      <c r="AN1218" s="145"/>
      <c r="AO1218" s="145"/>
      <c r="AP1218" s="145"/>
      <c r="AQ1218" s="145"/>
      <c r="AR1218" s="145"/>
      <c r="AS1218" s="145"/>
      <c r="AT1218" s="145"/>
      <c r="AU1218" s="145"/>
      <c r="AV1218" s="145"/>
      <c r="AW1218" s="145"/>
      <c r="AX1218" s="145"/>
      <c r="AY1218" s="145"/>
      <c r="AZ1218" s="145"/>
      <c r="BA1218" s="145"/>
      <c r="BB1218" s="145"/>
      <c r="BC1218" s="145"/>
      <c r="BD1218" s="145"/>
      <c r="BE1218" s="145"/>
      <c r="BF1218" s="145"/>
      <c r="BG1218" s="145"/>
      <c r="BH1218" s="145"/>
      <c r="BI1218" s="145"/>
      <c r="BJ1218" s="145"/>
      <c r="BK1218" s="145"/>
      <c r="BL1218" s="145"/>
      <c r="BM1218" s="145"/>
      <c r="BN1218" s="145"/>
      <c r="BO1218" s="145"/>
      <c r="BP1218" s="145"/>
      <c r="BQ1218" s="145"/>
      <c r="BR1218" s="145"/>
      <c r="BS1218" s="145"/>
      <c r="BT1218" s="145"/>
      <c r="BU1218" s="145"/>
      <c r="BV1218" s="145"/>
      <c r="BW1218" s="145"/>
      <c r="BX1218" s="145"/>
      <c r="BY1218" s="145"/>
      <c r="BZ1218" s="145"/>
      <c r="CA1218" s="145"/>
      <c r="CB1218" s="145"/>
      <c r="CC1218" s="145"/>
      <c r="CD1218" s="145"/>
      <c r="CE1218" s="145"/>
      <c r="CF1218" s="145"/>
    </row>
    <row r="1219" spans="2:84" ht="12.95" customHeight="1">
      <c r="B1219" s="145"/>
      <c r="C1219" s="145"/>
      <c r="D1219" s="145"/>
      <c r="E1219" s="146"/>
      <c r="F1219" s="146"/>
      <c r="G1219" s="145"/>
      <c r="H1219" s="145"/>
      <c r="I1219" s="145"/>
      <c r="J1219" s="145"/>
      <c r="K1219" s="145"/>
      <c r="L1219" s="145"/>
      <c r="M1219" s="145"/>
      <c r="N1219" s="145"/>
      <c r="O1219" s="145"/>
      <c r="P1219" s="145"/>
      <c r="Q1219" s="145"/>
      <c r="R1219" s="145"/>
      <c r="S1219" s="145"/>
      <c r="T1219" s="145"/>
      <c r="U1219" s="145"/>
      <c r="V1219" s="145"/>
      <c r="W1219" s="145"/>
      <c r="X1219" s="145"/>
      <c r="Y1219" s="145"/>
      <c r="Z1219" s="145"/>
      <c r="AA1219" s="145"/>
      <c r="AB1219" s="145"/>
      <c r="AC1219" s="145"/>
      <c r="AD1219" s="145"/>
      <c r="AE1219" s="145"/>
      <c r="AF1219" s="145"/>
      <c r="AG1219" s="145"/>
      <c r="AH1219" s="145"/>
      <c r="AI1219" s="145"/>
      <c r="AJ1219" s="145"/>
      <c r="AK1219" s="145"/>
      <c r="AL1219" s="145"/>
      <c r="AM1219" s="145"/>
      <c r="AN1219" s="145"/>
      <c r="AO1219" s="145"/>
      <c r="AP1219" s="145"/>
      <c r="AQ1219" s="145"/>
      <c r="AR1219" s="145"/>
      <c r="AS1219" s="145"/>
      <c r="AT1219" s="145"/>
      <c r="AU1219" s="145"/>
      <c r="AV1219" s="145"/>
      <c r="AW1219" s="145"/>
      <c r="AX1219" s="145"/>
      <c r="AY1219" s="145"/>
      <c r="AZ1219" s="145"/>
      <c r="BA1219" s="145"/>
      <c r="BB1219" s="145"/>
      <c r="BC1219" s="145"/>
      <c r="BD1219" s="145"/>
      <c r="BE1219" s="145"/>
      <c r="BF1219" s="145"/>
      <c r="BG1219" s="145"/>
      <c r="BH1219" s="145"/>
      <c r="BI1219" s="145"/>
      <c r="BJ1219" s="145"/>
      <c r="BK1219" s="145"/>
      <c r="BL1219" s="145"/>
      <c r="BM1219" s="145"/>
      <c r="BN1219" s="145"/>
      <c r="BO1219" s="145"/>
      <c r="BP1219" s="145"/>
      <c r="BQ1219" s="145"/>
      <c r="BR1219" s="145"/>
      <c r="BS1219" s="145"/>
      <c r="BT1219" s="145"/>
      <c r="BU1219" s="145"/>
      <c r="BV1219" s="145"/>
      <c r="BW1219" s="145"/>
      <c r="BX1219" s="145"/>
      <c r="BY1219" s="145"/>
      <c r="BZ1219" s="145"/>
      <c r="CA1219" s="145"/>
      <c r="CB1219" s="145"/>
      <c r="CC1219" s="145"/>
      <c r="CD1219" s="145"/>
      <c r="CE1219" s="145"/>
      <c r="CF1219" s="145"/>
    </row>
    <row r="1220" spans="2:84" ht="12.95" customHeight="1">
      <c r="B1220" s="145"/>
      <c r="C1220" s="145"/>
      <c r="D1220" s="145"/>
      <c r="E1220" s="146"/>
      <c r="F1220" s="146"/>
      <c r="G1220" s="145"/>
      <c r="H1220" s="145"/>
      <c r="I1220" s="145"/>
      <c r="J1220" s="145"/>
      <c r="K1220" s="145"/>
      <c r="L1220" s="145"/>
      <c r="M1220" s="145"/>
      <c r="N1220" s="145"/>
      <c r="O1220" s="145"/>
      <c r="P1220" s="145"/>
      <c r="Q1220" s="145"/>
      <c r="R1220" s="145"/>
      <c r="S1220" s="145"/>
      <c r="T1220" s="145"/>
      <c r="U1220" s="145"/>
      <c r="V1220" s="145"/>
      <c r="W1220" s="145"/>
      <c r="X1220" s="145"/>
      <c r="Y1220" s="145"/>
      <c r="Z1220" s="145"/>
      <c r="AA1220" s="145"/>
      <c r="AB1220" s="145"/>
      <c r="AC1220" s="145"/>
      <c r="AD1220" s="145"/>
      <c r="AE1220" s="145"/>
      <c r="AF1220" s="145"/>
      <c r="AG1220" s="145"/>
      <c r="AH1220" s="145"/>
      <c r="AI1220" s="145"/>
      <c r="AJ1220" s="145"/>
      <c r="AK1220" s="145"/>
      <c r="AL1220" s="145"/>
      <c r="AM1220" s="145"/>
      <c r="AN1220" s="145"/>
      <c r="AO1220" s="145"/>
      <c r="AP1220" s="145"/>
      <c r="AQ1220" s="145"/>
      <c r="AR1220" s="145"/>
      <c r="AS1220" s="145"/>
      <c r="AT1220" s="145"/>
      <c r="AU1220" s="145"/>
      <c r="AV1220" s="145"/>
      <c r="AW1220" s="145"/>
      <c r="AX1220" s="145"/>
      <c r="AY1220" s="145"/>
      <c r="AZ1220" s="145"/>
      <c r="BA1220" s="145"/>
      <c r="BB1220" s="145"/>
      <c r="BC1220" s="145"/>
      <c r="BD1220" s="145"/>
      <c r="BE1220" s="145"/>
      <c r="BF1220" s="145"/>
      <c r="BG1220" s="145"/>
      <c r="BH1220" s="145"/>
      <c r="BI1220" s="145"/>
      <c r="BJ1220" s="145"/>
      <c r="BK1220" s="145"/>
      <c r="BL1220" s="145"/>
      <c r="BM1220" s="145"/>
      <c r="BN1220" s="145"/>
      <c r="BO1220" s="145"/>
      <c r="BP1220" s="145"/>
      <c r="BQ1220" s="145"/>
      <c r="BR1220" s="145"/>
      <c r="BS1220" s="145"/>
      <c r="BT1220" s="145"/>
      <c r="BU1220" s="145"/>
      <c r="BV1220" s="145"/>
      <c r="BW1220" s="145"/>
      <c r="BX1220" s="145"/>
      <c r="BY1220" s="145"/>
      <c r="BZ1220" s="145"/>
      <c r="CA1220" s="145"/>
      <c r="CB1220" s="145"/>
      <c r="CC1220" s="145"/>
      <c r="CD1220" s="145"/>
      <c r="CE1220" s="145"/>
      <c r="CF1220" s="145"/>
    </row>
    <row r="1221" spans="2:84" ht="12.95" customHeight="1">
      <c r="B1221" s="145"/>
      <c r="C1221" s="145"/>
      <c r="D1221" s="145"/>
      <c r="E1221" s="146"/>
      <c r="F1221" s="146"/>
      <c r="G1221" s="145"/>
      <c r="H1221" s="145"/>
      <c r="I1221" s="145"/>
      <c r="J1221" s="145"/>
      <c r="K1221" s="145"/>
      <c r="L1221" s="145"/>
      <c r="M1221" s="145"/>
      <c r="N1221" s="145"/>
      <c r="O1221" s="145"/>
      <c r="P1221" s="145"/>
      <c r="Q1221" s="145"/>
      <c r="R1221" s="145"/>
      <c r="S1221" s="145"/>
      <c r="T1221" s="145"/>
      <c r="U1221" s="145"/>
      <c r="V1221" s="145"/>
      <c r="W1221" s="145"/>
      <c r="X1221" s="145"/>
      <c r="Y1221" s="145"/>
      <c r="Z1221" s="145"/>
      <c r="AA1221" s="145"/>
      <c r="AB1221" s="145"/>
      <c r="AC1221" s="145"/>
      <c r="AD1221" s="145"/>
      <c r="AE1221" s="145"/>
      <c r="AF1221" s="145"/>
      <c r="AG1221" s="145"/>
      <c r="AH1221" s="145"/>
      <c r="AI1221" s="145"/>
      <c r="AJ1221" s="145"/>
      <c r="AK1221" s="145"/>
      <c r="AL1221" s="145"/>
      <c r="AM1221" s="145"/>
      <c r="AN1221" s="145"/>
      <c r="AO1221" s="145"/>
      <c r="AP1221" s="145"/>
      <c r="AQ1221" s="145"/>
      <c r="AR1221" s="145"/>
      <c r="AS1221" s="145"/>
      <c r="AT1221" s="145"/>
      <c r="AU1221" s="145"/>
      <c r="AV1221" s="145"/>
      <c r="AW1221" s="145"/>
      <c r="AX1221" s="145"/>
      <c r="AY1221" s="145"/>
      <c r="AZ1221" s="145"/>
      <c r="BA1221" s="145"/>
      <c r="BB1221" s="145"/>
      <c r="BC1221" s="145"/>
      <c r="BD1221" s="145"/>
      <c r="BE1221" s="145"/>
      <c r="BF1221" s="145"/>
      <c r="BG1221" s="145"/>
      <c r="BH1221" s="145"/>
      <c r="BI1221" s="145"/>
      <c r="BJ1221" s="145"/>
      <c r="BK1221" s="145"/>
      <c r="BL1221" s="145"/>
      <c r="BM1221" s="145"/>
      <c r="BN1221" s="145"/>
      <c r="BO1221" s="145"/>
      <c r="BP1221" s="145"/>
      <c r="BQ1221" s="145"/>
      <c r="BR1221" s="145"/>
      <c r="BS1221" s="145"/>
      <c r="BT1221" s="145"/>
      <c r="BU1221" s="145"/>
      <c r="BV1221" s="145"/>
      <c r="BW1221" s="145"/>
      <c r="BX1221" s="145"/>
      <c r="BY1221" s="145"/>
      <c r="BZ1221" s="145"/>
      <c r="CA1221" s="145"/>
      <c r="CB1221" s="145"/>
      <c r="CC1221" s="145"/>
      <c r="CD1221" s="145"/>
      <c r="CE1221" s="145"/>
      <c r="CF1221" s="145"/>
    </row>
    <row r="1222" spans="2:84" ht="12.95" customHeight="1">
      <c r="B1222" s="145"/>
      <c r="C1222" s="145"/>
      <c r="D1222" s="145"/>
      <c r="E1222" s="146"/>
      <c r="F1222" s="146"/>
      <c r="G1222" s="145"/>
      <c r="H1222" s="145"/>
      <c r="I1222" s="145"/>
      <c r="J1222" s="145"/>
      <c r="K1222" s="145"/>
      <c r="L1222" s="145"/>
      <c r="M1222" s="145"/>
      <c r="N1222" s="145"/>
      <c r="O1222" s="145"/>
      <c r="P1222" s="145"/>
      <c r="Q1222" s="145"/>
      <c r="R1222" s="145"/>
      <c r="S1222" s="145"/>
      <c r="T1222" s="145"/>
      <c r="U1222" s="145"/>
      <c r="V1222" s="145"/>
      <c r="W1222" s="145"/>
      <c r="X1222" s="145"/>
      <c r="Y1222" s="145"/>
      <c r="Z1222" s="145"/>
      <c r="AA1222" s="145"/>
      <c r="AB1222" s="145"/>
      <c r="AC1222" s="145"/>
      <c r="AD1222" s="145"/>
      <c r="AE1222" s="145"/>
      <c r="AF1222" s="145"/>
      <c r="AG1222" s="145"/>
      <c r="AH1222" s="145"/>
      <c r="AI1222" s="145"/>
      <c r="AJ1222" s="145"/>
      <c r="AK1222" s="145"/>
      <c r="AL1222" s="145"/>
      <c r="AM1222" s="145"/>
      <c r="AN1222" s="145"/>
      <c r="AO1222" s="145"/>
      <c r="AP1222" s="145"/>
      <c r="AQ1222" s="145"/>
      <c r="AR1222" s="145"/>
      <c r="AS1222" s="145"/>
      <c r="AT1222" s="145"/>
      <c r="AU1222" s="145"/>
      <c r="AV1222" s="145"/>
      <c r="AW1222" s="145"/>
      <c r="AX1222" s="145"/>
      <c r="AY1222" s="145"/>
      <c r="AZ1222" s="145"/>
      <c r="BA1222" s="145"/>
      <c r="BB1222" s="145"/>
      <c r="BC1222" s="145"/>
      <c r="BD1222" s="145"/>
      <c r="BE1222" s="145"/>
      <c r="BF1222" s="145"/>
      <c r="BG1222" s="145"/>
      <c r="BH1222" s="145"/>
      <c r="BI1222" s="145"/>
      <c r="BJ1222" s="145"/>
      <c r="BK1222" s="145"/>
      <c r="BL1222" s="145"/>
      <c r="BM1222" s="145"/>
      <c r="BN1222" s="145"/>
      <c r="BO1222" s="145"/>
      <c r="BP1222" s="145"/>
      <c r="BQ1222" s="145"/>
      <c r="BR1222" s="145"/>
      <c r="BS1222" s="145"/>
      <c r="BT1222" s="145"/>
      <c r="BU1222" s="145"/>
      <c r="BV1222" s="145"/>
      <c r="BW1222" s="145"/>
      <c r="BX1222" s="145"/>
      <c r="BY1222" s="145"/>
      <c r="BZ1222" s="145"/>
      <c r="CA1222" s="145"/>
      <c r="CB1222" s="145"/>
      <c r="CC1222" s="145"/>
      <c r="CD1222" s="145"/>
      <c r="CE1222" s="145"/>
      <c r="CF1222" s="145"/>
    </row>
    <row r="1223" spans="2:84" ht="12.95" customHeight="1">
      <c r="B1223" s="145"/>
      <c r="C1223" s="145"/>
      <c r="D1223" s="145"/>
      <c r="E1223" s="146"/>
      <c r="F1223" s="146"/>
      <c r="G1223" s="145"/>
      <c r="H1223" s="145"/>
      <c r="I1223" s="145"/>
      <c r="J1223" s="145"/>
      <c r="K1223" s="145"/>
      <c r="L1223" s="145"/>
      <c r="M1223" s="145"/>
      <c r="N1223" s="145"/>
      <c r="O1223" s="145"/>
      <c r="P1223" s="145"/>
      <c r="Q1223" s="145"/>
      <c r="R1223" s="145"/>
      <c r="S1223" s="145"/>
      <c r="T1223" s="145"/>
      <c r="U1223" s="145"/>
      <c r="V1223" s="145"/>
      <c r="W1223" s="145"/>
      <c r="X1223" s="145"/>
      <c r="Y1223" s="145"/>
      <c r="Z1223" s="145"/>
      <c r="AA1223" s="145"/>
      <c r="AB1223" s="145"/>
      <c r="AC1223" s="145"/>
      <c r="AD1223" s="145"/>
      <c r="AE1223" s="145"/>
      <c r="AF1223" s="145"/>
      <c r="AG1223" s="145"/>
      <c r="AH1223" s="145"/>
      <c r="AI1223" s="145"/>
      <c r="AJ1223" s="145"/>
      <c r="AK1223" s="145"/>
      <c r="AL1223" s="145"/>
      <c r="AM1223" s="145"/>
      <c r="AN1223" s="145"/>
      <c r="AO1223" s="145"/>
      <c r="AP1223" s="145"/>
      <c r="AQ1223" s="145"/>
      <c r="AR1223" s="145"/>
      <c r="AS1223" s="145"/>
      <c r="AT1223" s="145"/>
      <c r="AU1223" s="145"/>
      <c r="AV1223" s="145"/>
      <c r="AW1223" s="145"/>
      <c r="AX1223" s="145"/>
      <c r="AY1223" s="145"/>
      <c r="AZ1223" s="145"/>
      <c r="BA1223" s="145"/>
      <c r="BB1223" s="145"/>
      <c r="BC1223" s="145"/>
      <c r="BD1223" s="145"/>
      <c r="BE1223" s="145"/>
      <c r="BF1223" s="145"/>
      <c r="BG1223" s="145"/>
      <c r="BH1223" s="145"/>
      <c r="BI1223" s="145"/>
      <c r="BJ1223" s="145"/>
      <c r="BK1223" s="145"/>
      <c r="BL1223" s="145"/>
      <c r="BM1223" s="145"/>
      <c r="BN1223" s="145"/>
      <c r="BO1223" s="145"/>
      <c r="BP1223" s="145"/>
      <c r="BQ1223" s="145"/>
      <c r="BR1223" s="145"/>
      <c r="BS1223" s="145"/>
      <c r="BT1223" s="145"/>
      <c r="BU1223" s="145"/>
      <c r="BV1223" s="145"/>
      <c r="BW1223" s="145"/>
      <c r="BX1223" s="145"/>
      <c r="BY1223" s="145"/>
      <c r="BZ1223" s="145"/>
      <c r="CA1223" s="145"/>
      <c r="CB1223" s="145"/>
      <c r="CC1223" s="145"/>
      <c r="CD1223" s="145"/>
      <c r="CE1223" s="145"/>
      <c r="CF1223" s="145"/>
    </row>
    <row r="1224" spans="2:84" ht="12.95" customHeight="1">
      <c r="B1224" s="145"/>
      <c r="C1224" s="145"/>
      <c r="D1224" s="145"/>
      <c r="E1224" s="146"/>
      <c r="F1224" s="146"/>
      <c r="G1224" s="145"/>
      <c r="H1224" s="145"/>
      <c r="I1224" s="145"/>
      <c r="J1224" s="145"/>
      <c r="K1224" s="145"/>
      <c r="L1224" s="145"/>
      <c r="M1224" s="145"/>
      <c r="N1224" s="145"/>
      <c r="O1224" s="145"/>
      <c r="P1224" s="145"/>
      <c r="Q1224" s="145"/>
      <c r="R1224" s="145"/>
      <c r="S1224" s="145"/>
      <c r="T1224" s="145"/>
      <c r="U1224" s="145"/>
      <c r="V1224" s="145"/>
      <c r="W1224" s="145"/>
      <c r="X1224" s="145"/>
      <c r="Y1224" s="145"/>
      <c r="Z1224" s="145"/>
      <c r="AA1224" s="145"/>
      <c r="AB1224" s="145"/>
      <c r="AC1224" s="145"/>
      <c r="AD1224" s="145"/>
      <c r="AE1224" s="145"/>
      <c r="AF1224" s="145"/>
      <c r="AG1224" s="145"/>
      <c r="AH1224" s="145"/>
      <c r="AI1224" s="145"/>
      <c r="AJ1224" s="145"/>
      <c r="AK1224" s="145"/>
      <c r="AL1224" s="145"/>
      <c r="AM1224" s="145"/>
      <c r="AN1224" s="145"/>
      <c r="AO1224" s="145"/>
      <c r="AP1224" s="145"/>
      <c r="AQ1224" s="145"/>
      <c r="AR1224" s="145"/>
      <c r="AS1224" s="145"/>
      <c r="AT1224" s="145"/>
      <c r="AU1224" s="145"/>
      <c r="AV1224" s="145"/>
      <c r="AW1224" s="145"/>
      <c r="AX1224" s="145"/>
      <c r="AY1224" s="145"/>
      <c r="AZ1224" s="145"/>
      <c r="BA1224" s="145"/>
      <c r="BB1224" s="145"/>
      <c r="BC1224" s="145"/>
      <c r="BD1224" s="145"/>
      <c r="BE1224" s="145"/>
      <c r="BF1224" s="145"/>
      <c r="BG1224" s="145"/>
      <c r="BH1224" s="145"/>
      <c r="BI1224" s="145"/>
      <c r="BJ1224" s="145"/>
      <c r="BK1224" s="145"/>
      <c r="BL1224" s="145"/>
      <c r="BM1224" s="145"/>
      <c r="BN1224" s="145"/>
      <c r="BO1224" s="145"/>
      <c r="BP1224" s="145"/>
      <c r="BQ1224" s="145"/>
      <c r="BR1224" s="145"/>
      <c r="BS1224" s="145"/>
      <c r="BT1224" s="145"/>
      <c r="BU1224" s="145"/>
      <c r="BV1224" s="145"/>
      <c r="BW1224" s="145"/>
      <c r="BX1224" s="145"/>
      <c r="BY1224" s="145"/>
      <c r="BZ1224" s="145"/>
      <c r="CA1224" s="145"/>
      <c r="CB1224" s="145"/>
      <c r="CC1224" s="145"/>
      <c r="CD1224" s="145"/>
      <c r="CE1224" s="145"/>
      <c r="CF1224" s="145"/>
    </row>
    <row r="1225" spans="2:84" ht="12.95" customHeight="1">
      <c r="B1225" s="145"/>
      <c r="C1225" s="145"/>
      <c r="D1225" s="145"/>
      <c r="E1225" s="146"/>
      <c r="F1225" s="146"/>
      <c r="G1225" s="145"/>
      <c r="H1225" s="145"/>
      <c r="I1225" s="145"/>
      <c r="J1225" s="145"/>
      <c r="K1225" s="145"/>
      <c r="L1225" s="145"/>
      <c r="M1225" s="145"/>
      <c r="N1225" s="145"/>
      <c r="O1225" s="145"/>
      <c r="P1225" s="145"/>
      <c r="Q1225" s="145"/>
      <c r="R1225" s="145"/>
      <c r="S1225" s="145"/>
      <c r="T1225" s="145"/>
      <c r="U1225" s="145"/>
      <c r="V1225" s="145"/>
      <c r="W1225" s="145"/>
      <c r="X1225" s="145"/>
      <c r="Y1225" s="145"/>
      <c r="Z1225" s="145"/>
      <c r="AA1225" s="145"/>
      <c r="AB1225" s="145"/>
      <c r="AC1225" s="145"/>
      <c r="AD1225" s="145"/>
      <c r="AE1225" s="145"/>
      <c r="AF1225" s="145"/>
      <c r="AG1225" s="145"/>
      <c r="AH1225" s="145"/>
      <c r="AI1225" s="145"/>
      <c r="AJ1225" s="145"/>
      <c r="AK1225" s="145"/>
      <c r="AL1225" s="145"/>
      <c r="AM1225" s="145"/>
      <c r="AN1225" s="145"/>
      <c r="AO1225" s="145"/>
      <c r="AP1225" s="145"/>
      <c r="AQ1225" s="145"/>
      <c r="AR1225" s="145"/>
      <c r="AS1225" s="145"/>
      <c r="AT1225" s="145"/>
      <c r="AU1225" s="145"/>
      <c r="AV1225" s="145"/>
      <c r="AW1225" s="145"/>
      <c r="AX1225" s="145"/>
      <c r="AY1225" s="145"/>
      <c r="AZ1225" s="145"/>
      <c r="BA1225" s="145"/>
      <c r="BB1225" s="145"/>
      <c r="BC1225" s="145"/>
      <c r="BD1225" s="145"/>
      <c r="BE1225" s="145"/>
      <c r="BF1225" s="145"/>
      <c r="BG1225" s="145"/>
      <c r="BH1225" s="145"/>
      <c r="BI1225" s="145"/>
      <c r="BJ1225" s="145"/>
      <c r="BK1225" s="145"/>
      <c r="BL1225" s="145"/>
      <c r="BM1225" s="145"/>
      <c r="BN1225" s="145"/>
      <c r="BO1225" s="145"/>
      <c r="BP1225" s="145"/>
      <c r="BQ1225" s="145"/>
      <c r="BR1225" s="145"/>
      <c r="BS1225" s="145"/>
      <c r="BT1225" s="145"/>
      <c r="BU1225" s="145"/>
      <c r="BV1225" s="145"/>
      <c r="BW1225" s="145"/>
      <c r="BX1225" s="145"/>
      <c r="BY1225" s="145"/>
      <c r="BZ1225" s="145"/>
      <c r="CA1225" s="145"/>
      <c r="CB1225" s="145"/>
      <c r="CC1225" s="145"/>
      <c r="CD1225" s="145"/>
      <c r="CE1225" s="145"/>
      <c r="CF1225" s="145"/>
    </row>
    <row r="1226" spans="2:84" ht="12.95" customHeight="1">
      <c r="B1226" s="145"/>
      <c r="C1226" s="145"/>
      <c r="D1226" s="145"/>
      <c r="E1226" s="146"/>
      <c r="F1226" s="146"/>
      <c r="G1226" s="145"/>
      <c r="H1226" s="145"/>
      <c r="I1226" s="145"/>
      <c r="J1226" s="145"/>
      <c r="K1226" s="145"/>
      <c r="L1226" s="145"/>
      <c r="M1226" s="145"/>
      <c r="N1226" s="145"/>
      <c r="O1226" s="145"/>
      <c r="P1226" s="145"/>
      <c r="Q1226" s="145"/>
      <c r="R1226" s="145"/>
      <c r="S1226" s="145"/>
      <c r="T1226" s="145"/>
      <c r="U1226" s="145"/>
      <c r="V1226" s="145"/>
      <c r="W1226" s="145"/>
      <c r="X1226" s="145"/>
      <c r="Y1226" s="145"/>
      <c r="Z1226" s="145"/>
      <c r="AA1226" s="145"/>
      <c r="AB1226" s="145"/>
      <c r="AC1226" s="145"/>
      <c r="AD1226" s="145"/>
      <c r="AE1226" s="145"/>
      <c r="AF1226" s="145"/>
      <c r="AG1226" s="145"/>
      <c r="AH1226" s="145"/>
      <c r="AI1226" s="145"/>
      <c r="AJ1226" s="145"/>
      <c r="AK1226" s="145"/>
      <c r="AL1226" s="145"/>
      <c r="AM1226" s="145"/>
      <c r="AN1226" s="145"/>
      <c r="AO1226" s="145"/>
      <c r="AP1226" s="145"/>
      <c r="AQ1226" s="145"/>
      <c r="AR1226" s="145"/>
      <c r="AS1226" s="145"/>
      <c r="AT1226" s="145"/>
      <c r="AU1226" s="145"/>
      <c r="AV1226" s="145"/>
      <c r="AW1226" s="145"/>
      <c r="AX1226" s="145"/>
      <c r="AY1226" s="145"/>
      <c r="AZ1226" s="145"/>
      <c r="BA1226" s="145"/>
      <c r="BB1226" s="145"/>
      <c r="BC1226" s="145"/>
      <c r="BD1226" s="145"/>
      <c r="BE1226" s="145"/>
      <c r="BF1226" s="145"/>
      <c r="BG1226" s="145"/>
      <c r="BH1226" s="145"/>
      <c r="BI1226" s="145"/>
      <c r="BJ1226" s="145"/>
      <c r="BK1226" s="145"/>
      <c r="BL1226" s="145"/>
      <c r="BM1226" s="145"/>
      <c r="BN1226" s="145"/>
      <c r="BO1226" s="145"/>
      <c r="BP1226" s="145"/>
      <c r="BQ1226" s="145"/>
      <c r="BR1226" s="145"/>
      <c r="BS1226" s="145"/>
      <c r="BT1226" s="145"/>
      <c r="BU1226" s="145"/>
      <c r="BV1226" s="145"/>
      <c r="BW1226" s="145"/>
      <c r="BX1226" s="145"/>
      <c r="BY1226" s="145"/>
      <c r="BZ1226" s="145"/>
      <c r="CA1226" s="145"/>
      <c r="CB1226" s="145"/>
      <c r="CC1226" s="145"/>
      <c r="CD1226" s="145"/>
      <c r="CE1226" s="145"/>
      <c r="CF1226" s="145"/>
    </row>
    <row r="1227" spans="2:84" ht="12.95" customHeight="1">
      <c r="B1227" s="145"/>
      <c r="C1227" s="145"/>
      <c r="D1227" s="145"/>
      <c r="E1227" s="146"/>
      <c r="F1227" s="146"/>
      <c r="G1227" s="145"/>
      <c r="H1227" s="145"/>
      <c r="I1227" s="145"/>
      <c r="J1227" s="145"/>
      <c r="K1227" s="145"/>
      <c r="L1227" s="145"/>
      <c r="M1227" s="145"/>
      <c r="N1227" s="145"/>
      <c r="O1227" s="145"/>
      <c r="P1227" s="145"/>
      <c r="Q1227" s="145"/>
      <c r="R1227" s="145"/>
      <c r="S1227" s="145"/>
      <c r="T1227" s="145"/>
      <c r="U1227" s="145"/>
      <c r="V1227" s="145"/>
      <c r="W1227" s="145"/>
      <c r="X1227" s="145"/>
      <c r="Y1227" s="145"/>
      <c r="Z1227" s="145"/>
      <c r="AA1227" s="145"/>
      <c r="AB1227" s="145"/>
      <c r="AC1227" s="145"/>
      <c r="AD1227" s="145"/>
      <c r="AE1227" s="145"/>
      <c r="AF1227" s="145"/>
      <c r="AG1227" s="145"/>
      <c r="AH1227" s="145"/>
      <c r="AI1227" s="145"/>
      <c r="AJ1227" s="145"/>
      <c r="AK1227" s="145"/>
      <c r="AL1227" s="145"/>
      <c r="AM1227" s="145"/>
      <c r="AN1227" s="145"/>
      <c r="AO1227" s="145"/>
      <c r="AP1227" s="145"/>
      <c r="AQ1227" s="145"/>
      <c r="AR1227" s="145"/>
      <c r="AS1227" s="145"/>
      <c r="AT1227" s="145"/>
      <c r="AU1227" s="145"/>
      <c r="AV1227" s="145"/>
      <c r="AW1227" s="145"/>
      <c r="AX1227" s="145"/>
      <c r="AY1227" s="145"/>
      <c r="AZ1227" s="145"/>
      <c r="BA1227" s="145"/>
      <c r="BB1227" s="145"/>
      <c r="BC1227" s="145"/>
      <c r="BD1227" s="145"/>
      <c r="BE1227" s="145"/>
      <c r="BF1227" s="145"/>
      <c r="BG1227" s="145"/>
      <c r="BH1227" s="145"/>
      <c r="BI1227" s="145"/>
      <c r="BJ1227" s="145"/>
      <c r="BK1227" s="145"/>
      <c r="BL1227" s="145"/>
      <c r="BM1227" s="145"/>
      <c r="BN1227" s="145"/>
      <c r="BO1227" s="145"/>
      <c r="BP1227" s="145"/>
      <c r="BQ1227" s="145"/>
      <c r="BR1227" s="145"/>
      <c r="BS1227" s="145"/>
      <c r="BT1227" s="145"/>
      <c r="BU1227" s="145"/>
      <c r="BV1227" s="145"/>
      <c r="BW1227" s="145"/>
      <c r="BX1227" s="145"/>
      <c r="BY1227" s="145"/>
      <c r="BZ1227" s="145"/>
      <c r="CA1227" s="145"/>
      <c r="CB1227" s="145"/>
      <c r="CC1227" s="145"/>
      <c r="CD1227" s="145"/>
      <c r="CE1227" s="145"/>
      <c r="CF1227" s="145"/>
    </row>
    <row r="1228" spans="2:84" ht="12.95" customHeight="1">
      <c r="B1228" s="145"/>
      <c r="C1228" s="145"/>
      <c r="D1228" s="145"/>
      <c r="E1228" s="146"/>
      <c r="F1228" s="146"/>
      <c r="G1228" s="145"/>
      <c r="H1228" s="145"/>
      <c r="I1228" s="145"/>
      <c r="J1228" s="145"/>
      <c r="K1228" s="145"/>
      <c r="L1228" s="145"/>
      <c r="M1228" s="145"/>
      <c r="N1228" s="145"/>
      <c r="O1228" s="145"/>
      <c r="P1228" s="145"/>
      <c r="Q1228" s="145"/>
      <c r="R1228" s="145"/>
      <c r="S1228" s="145"/>
      <c r="T1228" s="145"/>
      <c r="U1228" s="145"/>
      <c r="V1228" s="145"/>
      <c r="W1228" s="145"/>
      <c r="X1228" s="145"/>
      <c r="Y1228" s="145"/>
      <c r="Z1228" s="145"/>
      <c r="AA1228" s="145"/>
      <c r="AB1228" s="145"/>
      <c r="AC1228" s="145"/>
      <c r="AD1228" s="145"/>
      <c r="AE1228" s="145"/>
      <c r="AF1228" s="145"/>
      <c r="AG1228" s="145"/>
      <c r="AH1228" s="145"/>
      <c r="AI1228" s="145"/>
      <c r="AJ1228" s="145"/>
      <c r="AK1228" s="145"/>
      <c r="AL1228" s="145"/>
      <c r="AM1228" s="145"/>
      <c r="AN1228" s="145"/>
      <c r="AO1228" s="145"/>
      <c r="AP1228" s="145"/>
      <c r="AQ1228" s="145"/>
      <c r="AR1228" s="145"/>
      <c r="AS1228" s="145"/>
      <c r="AT1228" s="145"/>
      <c r="AU1228" s="145"/>
      <c r="AV1228" s="145"/>
      <c r="AW1228" s="145"/>
      <c r="AX1228" s="145"/>
      <c r="AY1228" s="145"/>
      <c r="AZ1228" s="145"/>
      <c r="BA1228" s="145"/>
      <c r="BB1228" s="145"/>
      <c r="BC1228" s="145"/>
      <c r="BD1228" s="145"/>
      <c r="BE1228" s="145"/>
      <c r="BF1228" s="145"/>
      <c r="BG1228" s="145"/>
      <c r="BH1228" s="145"/>
      <c r="BI1228" s="145"/>
      <c r="BJ1228" s="145"/>
      <c r="BK1228" s="145"/>
      <c r="BL1228" s="145"/>
      <c r="BM1228" s="145"/>
      <c r="BN1228" s="145"/>
      <c r="BO1228" s="145"/>
      <c r="BP1228" s="145"/>
      <c r="BQ1228" s="145"/>
      <c r="BR1228" s="145"/>
      <c r="BS1228" s="145"/>
      <c r="BT1228" s="145"/>
      <c r="BU1228" s="145"/>
      <c r="BV1228" s="145"/>
      <c r="BW1228" s="145"/>
      <c r="BX1228" s="145"/>
      <c r="BY1228" s="145"/>
      <c r="BZ1228" s="145"/>
      <c r="CA1228" s="145"/>
      <c r="CB1228" s="145"/>
      <c r="CC1228" s="145"/>
      <c r="CD1228" s="145"/>
      <c r="CE1228" s="145"/>
      <c r="CF1228" s="145"/>
    </row>
    <row r="1229" spans="2:84" ht="12.95" customHeight="1">
      <c r="B1229" s="145"/>
      <c r="C1229" s="145"/>
      <c r="D1229" s="145"/>
      <c r="E1229" s="146"/>
      <c r="F1229" s="146"/>
      <c r="G1229" s="145"/>
      <c r="H1229" s="145"/>
      <c r="I1229" s="145"/>
      <c r="J1229" s="145"/>
      <c r="K1229" s="145"/>
      <c r="L1229" s="145"/>
      <c r="M1229" s="145"/>
      <c r="N1229" s="145"/>
      <c r="O1229" s="145"/>
      <c r="P1229" s="145"/>
      <c r="Q1229" s="145"/>
      <c r="R1229" s="145"/>
      <c r="S1229" s="145"/>
      <c r="T1229" s="145"/>
      <c r="U1229" s="145"/>
      <c r="V1229" s="145"/>
      <c r="W1229" s="145"/>
      <c r="X1229" s="145"/>
      <c r="Y1229" s="145"/>
      <c r="Z1229" s="145"/>
      <c r="AA1229" s="145"/>
      <c r="AB1229" s="145"/>
      <c r="AC1229" s="145"/>
      <c r="AD1229" s="145"/>
      <c r="AE1229" s="145"/>
      <c r="AF1229" s="145"/>
      <c r="AG1229" s="145"/>
      <c r="AH1229" s="145"/>
      <c r="AI1229" s="145"/>
      <c r="AJ1229" s="145"/>
      <c r="AK1229" s="145"/>
      <c r="AL1229" s="145"/>
      <c r="AM1229" s="145"/>
      <c r="AN1229" s="145"/>
      <c r="AO1229" s="145"/>
      <c r="AP1229" s="145"/>
      <c r="AQ1229" s="145"/>
      <c r="AR1229" s="145"/>
      <c r="AS1229" s="145"/>
      <c r="AT1229" s="145"/>
      <c r="AU1229" s="145"/>
      <c r="AV1229" s="145"/>
      <c r="AW1229" s="145"/>
      <c r="AX1229" s="145"/>
      <c r="AY1229" s="145"/>
      <c r="AZ1229" s="145"/>
      <c r="BA1229" s="145"/>
      <c r="BB1229" s="145"/>
      <c r="BC1229" s="145"/>
      <c r="BD1229" s="145"/>
      <c r="BE1229" s="145"/>
      <c r="BF1229" s="145"/>
      <c r="BG1229" s="145"/>
      <c r="BH1229" s="145"/>
      <c r="BI1229" s="145"/>
      <c r="BJ1229" s="145"/>
      <c r="BK1229" s="145"/>
      <c r="BL1229" s="145"/>
      <c r="BM1229" s="145"/>
      <c r="BN1229" s="145"/>
      <c r="BO1229" s="145"/>
      <c r="BP1229" s="145"/>
      <c r="BQ1229" s="145"/>
      <c r="BR1229" s="145"/>
      <c r="BS1229" s="145"/>
      <c r="BT1229" s="145"/>
      <c r="BU1229" s="145"/>
      <c r="BV1229" s="145"/>
      <c r="BW1229" s="145"/>
      <c r="BX1229" s="145"/>
      <c r="BY1229" s="145"/>
      <c r="BZ1229" s="145"/>
      <c r="CA1229" s="145"/>
      <c r="CB1229" s="145"/>
      <c r="CC1229" s="145"/>
      <c r="CD1229" s="145"/>
      <c r="CE1229" s="145"/>
      <c r="CF1229" s="145"/>
    </row>
    <row r="1230" spans="2:84" ht="12.95" customHeight="1">
      <c r="B1230" s="145"/>
      <c r="C1230" s="145"/>
      <c r="D1230" s="145"/>
      <c r="E1230" s="146"/>
      <c r="F1230" s="146"/>
      <c r="G1230" s="145"/>
      <c r="H1230" s="145"/>
      <c r="I1230" s="145"/>
      <c r="J1230" s="145"/>
      <c r="K1230" s="145"/>
      <c r="L1230" s="145"/>
      <c r="M1230" s="145"/>
      <c r="N1230" s="145"/>
      <c r="O1230" s="145"/>
      <c r="P1230" s="145"/>
      <c r="Q1230" s="145"/>
      <c r="R1230" s="145"/>
      <c r="S1230" s="145"/>
      <c r="T1230" s="145"/>
      <c r="U1230" s="145"/>
      <c r="V1230" s="145"/>
      <c r="W1230" s="145"/>
      <c r="X1230" s="145"/>
      <c r="Y1230" s="145"/>
      <c r="Z1230" s="145"/>
      <c r="AA1230" s="145"/>
      <c r="AB1230" s="145"/>
      <c r="AC1230" s="145"/>
      <c r="AD1230" s="145"/>
      <c r="AE1230" s="145"/>
      <c r="AF1230" s="145"/>
      <c r="AG1230" s="145"/>
      <c r="AH1230" s="145"/>
      <c r="AI1230" s="145"/>
      <c r="AJ1230" s="145"/>
      <c r="AK1230" s="145"/>
      <c r="AL1230" s="145"/>
      <c r="AM1230" s="145"/>
      <c r="AN1230" s="145"/>
      <c r="AO1230" s="145"/>
      <c r="AP1230" s="145"/>
      <c r="AQ1230" s="145"/>
      <c r="AR1230" s="145"/>
      <c r="AS1230" s="145"/>
      <c r="AT1230" s="145"/>
      <c r="AU1230" s="145"/>
      <c r="AV1230" s="145"/>
      <c r="AW1230" s="145"/>
      <c r="AX1230" s="145"/>
      <c r="AY1230" s="145"/>
      <c r="AZ1230" s="145"/>
      <c r="BA1230" s="145"/>
      <c r="BB1230" s="145"/>
      <c r="BC1230" s="145"/>
      <c r="BD1230" s="145"/>
      <c r="BE1230" s="145"/>
      <c r="BF1230" s="145"/>
      <c r="BG1230" s="145"/>
      <c r="BH1230" s="145"/>
      <c r="BI1230" s="145"/>
      <c r="BJ1230" s="145"/>
      <c r="BK1230" s="145"/>
      <c r="BL1230" s="145"/>
      <c r="BM1230" s="145"/>
      <c r="BN1230" s="145"/>
      <c r="BO1230" s="145"/>
      <c r="BP1230" s="145"/>
      <c r="BQ1230" s="145"/>
      <c r="BR1230" s="145"/>
      <c r="BS1230" s="145"/>
      <c r="BT1230" s="145"/>
      <c r="BU1230" s="145"/>
      <c r="BV1230" s="145"/>
      <c r="BW1230" s="145"/>
      <c r="BX1230" s="145"/>
      <c r="BY1230" s="145"/>
      <c r="BZ1230" s="145"/>
      <c r="CA1230" s="145"/>
      <c r="CB1230" s="145"/>
      <c r="CC1230" s="145"/>
      <c r="CD1230" s="145"/>
      <c r="CE1230" s="145"/>
      <c r="CF1230" s="145"/>
    </row>
    <row r="1231" spans="2:84" ht="12.95" customHeight="1">
      <c r="B1231" s="145"/>
      <c r="C1231" s="145"/>
      <c r="D1231" s="145"/>
      <c r="E1231" s="146"/>
      <c r="F1231" s="146"/>
      <c r="G1231" s="145"/>
      <c r="H1231" s="145"/>
      <c r="I1231" s="145"/>
      <c r="J1231" s="145"/>
      <c r="K1231" s="145"/>
      <c r="L1231" s="145"/>
      <c r="M1231" s="145"/>
      <c r="N1231" s="145"/>
      <c r="O1231" s="145"/>
      <c r="P1231" s="145"/>
      <c r="Q1231" s="145"/>
      <c r="R1231" s="145"/>
      <c r="S1231" s="145"/>
      <c r="T1231" s="145"/>
      <c r="U1231" s="145"/>
      <c r="V1231" s="145"/>
      <c r="W1231" s="145"/>
      <c r="X1231" s="145"/>
      <c r="Y1231" s="145"/>
      <c r="Z1231" s="145"/>
      <c r="AA1231" s="145"/>
      <c r="AB1231" s="145"/>
      <c r="AC1231" s="145"/>
      <c r="AD1231" s="145"/>
      <c r="AE1231" s="145"/>
      <c r="AF1231" s="145"/>
      <c r="AG1231" s="145"/>
      <c r="AH1231" s="145"/>
      <c r="AI1231" s="145"/>
      <c r="AJ1231" s="145"/>
      <c r="AK1231" s="145"/>
      <c r="AL1231" s="145"/>
      <c r="AM1231" s="145"/>
      <c r="AN1231" s="145"/>
      <c r="AO1231" s="145"/>
      <c r="AP1231" s="145"/>
      <c r="AQ1231" s="145"/>
      <c r="AR1231" s="145"/>
      <c r="AS1231" s="145"/>
      <c r="AT1231" s="145"/>
      <c r="AU1231" s="145"/>
      <c r="AV1231" s="145"/>
      <c r="AW1231" s="145"/>
      <c r="AX1231" s="145"/>
      <c r="AY1231" s="145"/>
      <c r="AZ1231" s="145"/>
      <c r="BA1231" s="145"/>
      <c r="BB1231" s="145"/>
      <c r="BC1231" s="145"/>
      <c r="BD1231" s="145"/>
      <c r="BE1231" s="145"/>
      <c r="BF1231" s="145"/>
      <c r="BG1231" s="145"/>
      <c r="BH1231" s="145"/>
      <c r="BI1231" s="145"/>
      <c r="BJ1231" s="145"/>
      <c r="BK1231" s="145"/>
      <c r="BL1231" s="145"/>
      <c r="BM1231" s="145"/>
      <c r="BN1231" s="145"/>
      <c r="BO1231" s="145"/>
      <c r="BP1231" s="145"/>
      <c r="BQ1231" s="145"/>
      <c r="BR1231" s="145"/>
      <c r="BS1231" s="145"/>
      <c r="BT1231" s="145"/>
      <c r="BU1231" s="145"/>
      <c r="BV1231" s="145"/>
      <c r="BW1231" s="145"/>
      <c r="BX1231" s="145"/>
      <c r="BY1231" s="145"/>
      <c r="BZ1231" s="145"/>
      <c r="CA1231" s="145"/>
      <c r="CB1231" s="145"/>
      <c r="CC1231" s="145"/>
      <c r="CD1231" s="145"/>
      <c r="CE1231" s="145"/>
      <c r="CF1231" s="145"/>
    </row>
    <row r="1232" spans="2:84" ht="12.95" customHeight="1">
      <c r="B1232" s="145"/>
      <c r="C1232" s="145"/>
      <c r="D1232" s="145"/>
      <c r="E1232" s="146"/>
      <c r="F1232" s="146"/>
      <c r="G1232" s="145"/>
      <c r="H1232" s="145"/>
      <c r="I1232" s="145"/>
      <c r="J1232" s="145"/>
      <c r="K1232" s="145"/>
      <c r="L1232" s="145"/>
      <c r="M1232" s="145"/>
      <c r="N1232" s="145"/>
      <c r="O1232" s="145"/>
      <c r="P1232" s="145"/>
      <c r="Q1232" s="145"/>
      <c r="R1232" s="145"/>
      <c r="S1232" s="145"/>
      <c r="T1232" s="145"/>
      <c r="U1232" s="145"/>
      <c r="V1232" s="145"/>
      <c r="W1232" s="145"/>
      <c r="X1232" s="145"/>
      <c r="Y1232" s="145"/>
      <c r="Z1232" s="145"/>
      <c r="AA1232" s="145"/>
      <c r="AB1232" s="145"/>
      <c r="AC1232" s="145"/>
      <c r="AD1232" s="145"/>
      <c r="AE1232" s="145"/>
      <c r="AF1232" s="145"/>
      <c r="AG1232" s="145"/>
      <c r="AH1232" s="145"/>
      <c r="AI1232" s="145"/>
      <c r="AJ1232" s="145"/>
      <c r="AK1232" s="145"/>
      <c r="AL1232" s="145"/>
      <c r="AM1232" s="145"/>
      <c r="AN1232" s="145"/>
      <c r="AO1232" s="145"/>
      <c r="AP1232" s="145"/>
      <c r="AQ1232" s="145"/>
      <c r="AR1232" s="145"/>
      <c r="AS1232" s="145"/>
      <c r="AT1232" s="145"/>
      <c r="AU1232" s="145"/>
      <c r="AV1232" s="145"/>
      <c r="AW1232" s="145"/>
      <c r="AX1232" s="145"/>
      <c r="AY1232" s="145"/>
      <c r="AZ1232" s="145"/>
      <c r="BA1232" s="145"/>
      <c r="BB1232" s="145"/>
      <c r="BC1232" s="145"/>
      <c r="BD1232" s="145"/>
      <c r="BE1232" s="145"/>
      <c r="BF1232" s="145"/>
      <c r="BG1232" s="145"/>
      <c r="BH1232" s="145"/>
      <c r="BI1232" s="145"/>
      <c r="BJ1232" s="145"/>
      <c r="BK1232" s="145"/>
      <c r="BL1232" s="145"/>
      <c r="BM1232" s="145"/>
      <c r="BN1232" s="145"/>
      <c r="BO1232" s="145"/>
      <c r="BP1232" s="145"/>
      <c r="BQ1232" s="145"/>
      <c r="BR1232" s="145"/>
      <c r="BS1232" s="145"/>
      <c r="BT1232" s="145"/>
      <c r="BU1232" s="145"/>
      <c r="BV1232" s="145"/>
      <c r="BW1232" s="145"/>
      <c r="BX1232" s="145"/>
      <c r="BY1232" s="145"/>
      <c r="BZ1232" s="145"/>
      <c r="CA1232" s="145"/>
      <c r="CB1232" s="145"/>
      <c r="CC1232" s="145"/>
      <c r="CD1232" s="145"/>
      <c r="CE1232" s="145"/>
      <c r="CF1232" s="145"/>
    </row>
    <row r="1233" spans="2:84" ht="12.95" customHeight="1">
      <c r="B1233" s="145"/>
      <c r="C1233" s="145"/>
      <c r="D1233" s="145"/>
      <c r="E1233" s="146"/>
      <c r="F1233" s="146"/>
      <c r="G1233" s="145"/>
      <c r="H1233" s="145"/>
      <c r="I1233" s="145"/>
      <c r="J1233" s="145"/>
      <c r="K1233" s="145"/>
      <c r="L1233" s="145"/>
      <c r="M1233" s="145"/>
      <c r="N1233" s="145"/>
      <c r="O1233" s="145"/>
      <c r="P1233" s="145"/>
      <c r="Q1233" s="145"/>
      <c r="R1233" s="145"/>
      <c r="S1233" s="145"/>
      <c r="T1233" s="145"/>
      <c r="U1233" s="145"/>
      <c r="V1233" s="145"/>
      <c r="W1233" s="145"/>
      <c r="X1233" s="145"/>
      <c r="Y1233" s="145"/>
      <c r="Z1233" s="145"/>
      <c r="AA1233" s="145"/>
      <c r="AB1233" s="145"/>
      <c r="AC1233" s="145"/>
      <c r="AD1233" s="145"/>
      <c r="AE1233" s="145"/>
      <c r="AF1233" s="145"/>
      <c r="AG1233" s="145"/>
      <c r="AH1233" s="145"/>
      <c r="AI1233" s="145"/>
      <c r="AJ1233" s="145"/>
      <c r="AK1233" s="145"/>
      <c r="AL1233" s="145"/>
      <c r="AM1233" s="145"/>
      <c r="AN1233" s="145"/>
      <c r="AO1233" s="145"/>
      <c r="AP1233" s="145"/>
      <c r="AQ1233" s="145"/>
      <c r="AR1233" s="145"/>
      <c r="AS1233" s="145"/>
      <c r="AT1233" s="145"/>
      <c r="AU1233" s="145"/>
      <c r="AV1233" s="145"/>
      <c r="AW1233" s="145"/>
      <c r="AX1233" s="145"/>
      <c r="AY1233" s="145"/>
      <c r="AZ1233" s="145"/>
      <c r="BA1233" s="145"/>
      <c r="BB1233" s="145"/>
      <c r="BC1233" s="145"/>
      <c r="BD1233" s="145"/>
      <c r="BE1233" s="145"/>
      <c r="BF1233" s="145"/>
      <c r="BG1233" s="145"/>
      <c r="BH1233" s="145"/>
      <c r="BI1233" s="145"/>
      <c r="BJ1233" s="145"/>
      <c r="BK1233" s="145"/>
      <c r="BL1233" s="145"/>
      <c r="BM1233" s="145"/>
      <c r="BN1233" s="145"/>
      <c r="BO1233" s="145"/>
      <c r="BP1233" s="145"/>
      <c r="BQ1233" s="145"/>
      <c r="BR1233" s="145"/>
      <c r="BS1233" s="145"/>
      <c r="BT1233" s="145"/>
      <c r="BU1233" s="145"/>
      <c r="BV1233" s="145"/>
      <c r="BW1233" s="145"/>
      <c r="BX1233" s="145"/>
      <c r="BY1233" s="145"/>
      <c r="BZ1233" s="145"/>
      <c r="CA1233" s="145"/>
      <c r="CB1233" s="145"/>
      <c r="CC1233" s="145"/>
      <c r="CD1233" s="145"/>
      <c r="CE1233" s="145"/>
      <c r="CF1233" s="145"/>
    </row>
    <row r="1234" spans="2:84" ht="12.95" customHeight="1">
      <c r="B1234" s="145"/>
      <c r="C1234" s="145"/>
      <c r="D1234" s="145"/>
      <c r="E1234" s="146"/>
      <c r="F1234" s="146"/>
      <c r="G1234" s="145"/>
      <c r="H1234" s="145"/>
      <c r="I1234" s="145"/>
      <c r="J1234" s="145"/>
      <c r="K1234" s="145"/>
      <c r="L1234" s="145"/>
      <c r="M1234" s="145"/>
      <c r="N1234" s="145"/>
      <c r="O1234" s="145"/>
      <c r="P1234" s="145"/>
      <c r="Q1234" s="145"/>
      <c r="R1234" s="145"/>
      <c r="S1234" s="145"/>
      <c r="T1234" s="145"/>
      <c r="U1234" s="145"/>
      <c r="V1234" s="145"/>
      <c r="W1234" s="145"/>
      <c r="X1234" s="145"/>
      <c r="Y1234" s="145"/>
      <c r="Z1234" s="145"/>
      <c r="AA1234" s="145"/>
      <c r="AB1234" s="145"/>
      <c r="AC1234" s="145"/>
      <c r="AD1234" s="145"/>
      <c r="AE1234" s="145"/>
      <c r="AF1234" s="145"/>
      <c r="AG1234" s="145"/>
      <c r="AH1234" s="145"/>
      <c r="AI1234" s="145"/>
      <c r="AJ1234" s="145"/>
      <c r="AK1234" s="145"/>
      <c r="AL1234" s="145"/>
      <c r="AM1234" s="145"/>
      <c r="AN1234" s="145"/>
      <c r="AO1234" s="145"/>
      <c r="AP1234" s="145"/>
      <c r="AQ1234" s="145"/>
      <c r="AR1234" s="145"/>
      <c r="AS1234" s="145"/>
      <c r="AT1234" s="145"/>
      <c r="AU1234" s="145"/>
      <c r="AV1234" s="145"/>
      <c r="AW1234" s="145"/>
      <c r="AX1234" s="145"/>
      <c r="AY1234" s="145"/>
      <c r="AZ1234" s="145"/>
      <c r="BA1234" s="145"/>
      <c r="BB1234" s="145"/>
      <c r="BC1234" s="145"/>
      <c r="BD1234" s="145"/>
      <c r="BE1234" s="145"/>
      <c r="BF1234" s="145"/>
      <c r="BG1234" s="145"/>
      <c r="BH1234" s="145"/>
      <c r="BI1234" s="145"/>
      <c r="BJ1234" s="145"/>
      <c r="BK1234" s="145"/>
      <c r="BL1234" s="145"/>
      <c r="BM1234" s="145"/>
      <c r="BN1234" s="145"/>
      <c r="BO1234" s="145"/>
      <c r="BP1234" s="145"/>
      <c r="BQ1234" s="145"/>
      <c r="BR1234" s="145"/>
      <c r="BS1234" s="145"/>
      <c r="BT1234" s="145"/>
      <c r="BU1234" s="145"/>
      <c r="BV1234" s="145"/>
      <c r="BW1234" s="145"/>
      <c r="BX1234" s="145"/>
      <c r="BY1234" s="145"/>
      <c r="BZ1234" s="145"/>
      <c r="CA1234" s="145"/>
      <c r="CB1234" s="145"/>
      <c r="CC1234" s="145"/>
      <c r="CD1234" s="145"/>
      <c r="CE1234" s="145"/>
      <c r="CF1234" s="145"/>
    </row>
    <row r="1235" spans="2:84" ht="12.95" customHeight="1">
      <c r="B1235" s="145"/>
      <c r="C1235" s="145"/>
      <c r="D1235" s="145"/>
      <c r="E1235" s="146"/>
      <c r="F1235" s="146"/>
      <c r="G1235" s="145"/>
      <c r="H1235" s="145"/>
      <c r="I1235" s="145"/>
      <c r="J1235" s="145"/>
      <c r="K1235" s="145"/>
      <c r="L1235" s="145"/>
      <c r="M1235" s="145"/>
      <c r="N1235" s="145"/>
      <c r="O1235" s="145"/>
      <c r="P1235" s="145"/>
      <c r="Q1235" s="145"/>
      <c r="R1235" s="145"/>
      <c r="S1235" s="145"/>
      <c r="T1235" s="145"/>
      <c r="U1235" s="145"/>
      <c r="V1235" s="145"/>
      <c r="W1235" s="145"/>
      <c r="X1235" s="145"/>
      <c r="Y1235" s="145"/>
      <c r="Z1235" s="145"/>
      <c r="AA1235" s="145"/>
      <c r="AB1235" s="145"/>
      <c r="AC1235" s="145"/>
      <c r="AD1235" s="145"/>
      <c r="AE1235" s="145"/>
      <c r="AF1235" s="145"/>
      <c r="AG1235" s="145"/>
      <c r="AH1235" s="145"/>
      <c r="AI1235" s="145"/>
      <c r="AJ1235" s="145"/>
      <c r="AK1235" s="145"/>
      <c r="AL1235" s="145"/>
      <c r="AM1235" s="145"/>
      <c r="AN1235" s="145"/>
      <c r="AO1235" s="145"/>
      <c r="AP1235" s="145"/>
      <c r="AQ1235" s="145"/>
      <c r="AR1235" s="145"/>
      <c r="AS1235" s="145"/>
      <c r="AT1235" s="145"/>
      <c r="AU1235" s="145"/>
      <c r="AV1235" s="145"/>
      <c r="AW1235" s="145"/>
      <c r="AX1235" s="145"/>
      <c r="AY1235" s="145"/>
      <c r="AZ1235" s="145"/>
      <c r="BA1235" s="145"/>
      <c r="BB1235" s="145"/>
      <c r="BC1235" s="145"/>
      <c r="BD1235" s="145"/>
      <c r="BE1235" s="145"/>
      <c r="BF1235" s="145"/>
      <c r="BG1235" s="145"/>
      <c r="BH1235" s="145"/>
      <c r="BI1235" s="145"/>
      <c r="BJ1235" s="145"/>
      <c r="BK1235" s="145"/>
      <c r="BL1235" s="145"/>
      <c r="BM1235" s="145"/>
      <c r="BN1235" s="145"/>
      <c r="BO1235" s="145"/>
      <c r="BP1235" s="145"/>
      <c r="BQ1235" s="145"/>
      <c r="BR1235" s="145"/>
      <c r="BS1235" s="145"/>
      <c r="BT1235" s="145"/>
      <c r="BU1235" s="145"/>
      <c r="BV1235" s="145"/>
      <c r="BW1235" s="145"/>
      <c r="BX1235" s="145"/>
      <c r="BY1235" s="145"/>
      <c r="BZ1235" s="145"/>
      <c r="CA1235" s="145"/>
      <c r="CB1235" s="145"/>
      <c r="CC1235" s="145"/>
      <c r="CD1235" s="145"/>
      <c r="CE1235" s="145"/>
      <c r="CF1235" s="145"/>
    </row>
    <row r="1236" spans="2:84" ht="12.95" customHeight="1">
      <c r="B1236" s="145"/>
      <c r="C1236" s="145"/>
      <c r="D1236" s="145"/>
      <c r="E1236" s="146"/>
      <c r="F1236" s="146"/>
      <c r="G1236" s="145"/>
      <c r="H1236" s="145"/>
      <c r="I1236" s="145"/>
      <c r="J1236" s="145"/>
      <c r="K1236" s="145"/>
      <c r="L1236" s="145"/>
      <c r="M1236" s="145"/>
      <c r="N1236" s="145"/>
      <c r="O1236" s="145"/>
      <c r="P1236" s="145"/>
      <c r="Q1236" s="145"/>
      <c r="R1236" s="145"/>
      <c r="S1236" s="145"/>
      <c r="T1236" s="145"/>
      <c r="U1236" s="145"/>
      <c r="V1236" s="145"/>
      <c r="W1236" s="145"/>
      <c r="X1236" s="145"/>
      <c r="Y1236" s="145"/>
      <c r="Z1236" s="145"/>
      <c r="AA1236" s="145"/>
      <c r="AB1236" s="145"/>
      <c r="AC1236" s="145"/>
      <c r="AD1236" s="145"/>
      <c r="AE1236" s="145"/>
      <c r="AF1236" s="145"/>
      <c r="AG1236" s="145"/>
      <c r="AH1236" s="145"/>
      <c r="AI1236" s="145"/>
      <c r="AJ1236" s="145"/>
      <c r="AK1236" s="145"/>
      <c r="AL1236" s="145"/>
      <c r="AM1236" s="145"/>
      <c r="AN1236" s="145"/>
      <c r="AO1236" s="145"/>
      <c r="AP1236" s="145"/>
      <c r="AQ1236" s="145"/>
      <c r="AR1236" s="145"/>
      <c r="AS1236" s="145"/>
      <c r="AT1236" s="145"/>
      <c r="AU1236" s="145"/>
      <c r="AV1236" s="145"/>
      <c r="AW1236" s="145"/>
      <c r="AX1236" s="145"/>
      <c r="AY1236" s="145"/>
      <c r="AZ1236" s="145"/>
      <c r="BA1236" s="145"/>
      <c r="BB1236" s="145"/>
      <c r="BC1236" s="145"/>
      <c r="BD1236" s="145"/>
      <c r="BE1236" s="145"/>
      <c r="BF1236" s="145"/>
      <c r="BG1236" s="145"/>
      <c r="BH1236" s="145"/>
      <c r="BI1236" s="145"/>
      <c r="BJ1236" s="145"/>
      <c r="BK1236" s="145"/>
      <c r="BL1236" s="145"/>
      <c r="BM1236" s="145"/>
      <c r="BN1236" s="145"/>
      <c r="BO1236" s="145"/>
      <c r="BP1236" s="145"/>
      <c r="BQ1236" s="145"/>
      <c r="BR1236" s="145"/>
      <c r="BS1236" s="145"/>
      <c r="BT1236" s="145"/>
      <c r="BU1236" s="145"/>
      <c r="BV1236" s="145"/>
      <c r="BW1236" s="145"/>
      <c r="BX1236" s="145"/>
      <c r="BY1236" s="145"/>
      <c r="BZ1236" s="145"/>
      <c r="CA1236" s="145"/>
      <c r="CB1236" s="145"/>
      <c r="CC1236" s="145"/>
      <c r="CD1236" s="145"/>
      <c r="CE1236" s="145"/>
      <c r="CF1236" s="145"/>
    </row>
    <row r="1237" spans="2:84" ht="12.95" customHeight="1">
      <c r="B1237" s="145"/>
      <c r="C1237" s="145"/>
      <c r="D1237" s="145"/>
      <c r="E1237" s="146"/>
      <c r="F1237" s="146"/>
      <c r="G1237" s="145"/>
      <c r="H1237" s="145"/>
      <c r="I1237" s="145"/>
      <c r="J1237" s="145"/>
      <c r="K1237" s="145"/>
      <c r="L1237" s="145"/>
      <c r="M1237" s="145"/>
      <c r="N1237" s="145"/>
      <c r="O1237" s="145"/>
      <c r="P1237" s="145"/>
      <c r="Q1237" s="145"/>
      <c r="R1237" s="145"/>
      <c r="S1237" s="145"/>
      <c r="T1237" s="145"/>
      <c r="U1237" s="145"/>
      <c r="V1237" s="145"/>
      <c r="W1237" s="145"/>
      <c r="X1237" s="145"/>
      <c r="Y1237" s="145"/>
      <c r="Z1237" s="145"/>
      <c r="AA1237" s="145"/>
      <c r="AB1237" s="145"/>
      <c r="AC1237" s="145"/>
      <c r="AD1237" s="145"/>
      <c r="AE1237" s="145"/>
      <c r="AF1237" s="145"/>
      <c r="AG1237" s="145"/>
      <c r="AH1237" s="145"/>
      <c r="AI1237" s="145"/>
      <c r="AJ1237" s="145"/>
      <c r="AK1237" s="145"/>
      <c r="AL1237" s="145"/>
      <c r="AM1237" s="145"/>
      <c r="AN1237" s="145"/>
      <c r="AO1237" s="145"/>
      <c r="AP1237" s="145"/>
      <c r="AQ1237" s="145"/>
      <c r="AR1237" s="145"/>
      <c r="AS1237" s="145"/>
      <c r="AT1237" s="145"/>
      <c r="AU1237" s="145"/>
      <c r="AV1237" s="145"/>
      <c r="AW1237" s="145"/>
      <c r="AX1237" s="145"/>
      <c r="AY1237" s="145"/>
      <c r="AZ1237" s="145"/>
      <c r="BA1237" s="145"/>
      <c r="BB1237" s="145"/>
      <c r="BC1237" s="145"/>
      <c r="BD1237" s="145"/>
      <c r="BE1237" s="145"/>
      <c r="BF1237" s="145"/>
      <c r="BG1237" s="145"/>
      <c r="BH1237" s="145"/>
      <c r="BI1237" s="145"/>
      <c r="BJ1237" s="145"/>
      <c r="BK1237" s="145"/>
      <c r="BL1237" s="145"/>
      <c r="BM1237" s="145"/>
      <c r="BN1237" s="145"/>
      <c r="BO1237" s="145"/>
      <c r="BP1237" s="145"/>
      <c r="BQ1237" s="145"/>
      <c r="BR1237" s="145"/>
      <c r="BS1237" s="145"/>
      <c r="BT1237" s="145"/>
      <c r="BU1237" s="145"/>
      <c r="BV1237" s="145"/>
      <c r="BW1237" s="145"/>
      <c r="BX1237" s="145"/>
      <c r="BY1237" s="145"/>
      <c r="BZ1237" s="145"/>
      <c r="CA1237" s="145"/>
      <c r="CB1237" s="145"/>
      <c r="CC1237" s="145"/>
      <c r="CD1237" s="145"/>
      <c r="CE1237" s="145"/>
      <c r="CF1237" s="145"/>
    </row>
    <row r="1238" spans="2:84" ht="12.95" customHeight="1">
      <c r="B1238" s="145"/>
      <c r="C1238" s="145"/>
      <c r="D1238" s="145"/>
      <c r="E1238" s="146"/>
      <c r="F1238" s="146"/>
      <c r="G1238" s="145"/>
      <c r="H1238" s="145"/>
      <c r="I1238" s="145"/>
      <c r="J1238" s="145"/>
      <c r="K1238" s="145"/>
      <c r="L1238" s="145"/>
      <c r="M1238" s="145"/>
      <c r="N1238" s="145"/>
      <c r="O1238" s="145"/>
      <c r="P1238" s="145"/>
      <c r="Q1238" s="145"/>
      <c r="R1238" s="145"/>
      <c r="S1238" s="145"/>
      <c r="T1238" s="145"/>
      <c r="U1238" s="145"/>
      <c r="V1238" s="145"/>
      <c r="W1238" s="145"/>
      <c r="X1238" s="145"/>
      <c r="Y1238" s="145"/>
      <c r="Z1238" s="145"/>
      <c r="AA1238" s="145"/>
      <c r="AB1238" s="145"/>
      <c r="AC1238" s="145"/>
      <c r="AD1238" s="145"/>
      <c r="AE1238" s="145"/>
      <c r="AF1238" s="145"/>
      <c r="AG1238" s="145"/>
      <c r="AH1238" s="145"/>
      <c r="AI1238" s="145"/>
      <c r="AJ1238" s="145"/>
      <c r="AK1238" s="145"/>
      <c r="AL1238" s="145"/>
      <c r="AM1238" s="145"/>
      <c r="AN1238" s="145"/>
      <c r="AO1238" s="145"/>
      <c r="AP1238" s="145"/>
      <c r="AQ1238" s="145"/>
      <c r="AR1238" s="145"/>
      <c r="AS1238" s="145"/>
      <c r="AT1238" s="145"/>
      <c r="AU1238" s="145"/>
      <c r="AV1238" s="145"/>
      <c r="AW1238" s="145"/>
      <c r="AX1238" s="145"/>
      <c r="AY1238" s="145"/>
      <c r="AZ1238" s="145"/>
      <c r="BA1238" s="145"/>
      <c r="BB1238" s="145"/>
      <c r="BC1238" s="145"/>
      <c r="BD1238" s="145"/>
      <c r="BE1238" s="145"/>
      <c r="BF1238" s="145"/>
      <c r="BG1238" s="145"/>
      <c r="BH1238" s="145"/>
      <c r="BI1238" s="145"/>
      <c r="BJ1238" s="145"/>
      <c r="BK1238" s="145"/>
      <c r="BL1238" s="145"/>
      <c r="BM1238" s="145"/>
      <c r="BN1238" s="145"/>
      <c r="BO1238" s="145"/>
      <c r="BP1238" s="145"/>
      <c r="BQ1238" s="145"/>
      <c r="BR1238" s="145"/>
      <c r="BS1238" s="145"/>
      <c r="BT1238" s="145"/>
      <c r="BU1238" s="145"/>
      <c r="BV1238" s="145"/>
      <c r="BW1238" s="145"/>
      <c r="BX1238" s="145"/>
      <c r="BY1238" s="145"/>
      <c r="BZ1238" s="145"/>
      <c r="CA1238" s="145"/>
      <c r="CB1238" s="145"/>
      <c r="CC1238" s="145"/>
      <c r="CD1238" s="145"/>
      <c r="CE1238" s="145"/>
      <c r="CF1238" s="145"/>
    </row>
    <row r="1239" spans="2:84" ht="12.95" customHeight="1">
      <c r="B1239" s="145"/>
      <c r="C1239" s="145"/>
      <c r="D1239" s="145"/>
      <c r="E1239" s="146"/>
      <c r="F1239" s="146"/>
      <c r="G1239" s="145"/>
      <c r="H1239" s="145"/>
      <c r="I1239" s="145"/>
      <c r="J1239" s="145"/>
      <c r="K1239" s="145"/>
      <c r="L1239" s="145"/>
      <c r="M1239" s="145"/>
      <c r="N1239" s="145"/>
      <c r="O1239" s="145"/>
      <c r="P1239" s="145"/>
      <c r="Q1239" s="145"/>
      <c r="R1239" s="145"/>
      <c r="S1239" s="145"/>
      <c r="T1239" s="145"/>
      <c r="U1239" s="145"/>
      <c r="V1239" s="145"/>
      <c r="W1239" s="145"/>
      <c r="X1239" s="145"/>
      <c r="Y1239" s="145"/>
      <c r="Z1239" s="145"/>
      <c r="AA1239" s="145"/>
      <c r="AB1239" s="145"/>
      <c r="AC1239" s="145"/>
      <c r="AD1239" s="145"/>
      <c r="AE1239" s="145"/>
      <c r="AF1239" s="145"/>
      <c r="AG1239" s="145"/>
      <c r="AH1239" s="145"/>
      <c r="AI1239" s="145"/>
      <c r="AJ1239" s="145"/>
      <c r="AK1239" s="145"/>
      <c r="AL1239" s="145"/>
      <c r="AM1239" s="145"/>
      <c r="AN1239" s="145"/>
      <c r="AO1239" s="145"/>
      <c r="AP1239" s="145"/>
      <c r="AQ1239" s="145"/>
      <c r="AR1239" s="145"/>
      <c r="AS1239" s="145"/>
      <c r="AT1239" s="145"/>
      <c r="AU1239" s="145"/>
      <c r="AV1239" s="145"/>
      <c r="AW1239" s="145"/>
      <c r="AX1239" s="145"/>
      <c r="AY1239" s="145"/>
      <c r="AZ1239" s="145"/>
      <c r="BA1239" s="145"/>
      <c r="BB1239" s="145"/>
      <c r="BC1239" s="145"/>
      <c r="BD1239" s="145"/>
      <c r="BE1239" s="145"/>
      <c r="BF1239" s="145"/>
      <c r="BG1239" s="145"/>
      <c r="BH1239" s="145"/>
      <c r="BI1239" s="145"/>
      <c r="BJ1239" s="145"/>
      <c r="BK1239" s="145"/>
      <c r="BL1239" s="145"/>
      <c r="BM1239" s="145"/>
      <c r="BN1239" s="145"/>
      <c r="BO1239" s="145"/>
      <c r="BP1239" s="145"/>
      <c r="BQ1239" s="145"/>
      <c r="BR1239" s="145"/>
      <c r="BS1239" s="145"/>
      <c r="BT1239" s="145"/>
      <c r="BU1239" s="145"/>
      <c r="BV1239" s="145"/>
      <c r="BW1239" s="145"/>
      <c r="BX1239" s="145"/>
      <c r="BY1239" s="145"/>
      <c r="BZ1239" s="145"/>
      <c r="CA1239" s="145"/>
      <c r="CB1239" s="145"/>
      <c r="CC1239" s="145"/>
      <c r="CD1239" s="145"/>
      <c r="CE1239" s="145"/>
      <c r="CF1239" s="145"/>
    </row>
    <row r="1240" spans="2:84" ht="12.95" customHeight="1">
      <c r="B1240" s="145"/>
      <c r="C1240" s="145"/>
      <c r="D1240" s="145"/>
      <c r="E1240" s="146"/>
      <c r="F1240" s="146"/>
      <c r="G1240" s="145"/>
      <c r="H1240" s="145"/>
      <c r="I1240" s="145"/>
      <c r="J1240" s="145"/>
      <c r="K1240" s="145"/>
      <c r="L1240" s="145"/>
      <c r="M1240" s="145"/>
      <c r="N1240" s="145"/>
      <c r="O1240" s="145"/>
      <c r="P1240" s="145"/>
      <c r="Q1240" s="145"/>
      <c r="R1240" s="145"/>
      <c r="S1240" s="145"/>
      <c r="T1240" s="145"/>
      <c r="U1240" s="145"/>
      <c r="V1240" s="145"/>
      <c r="W1240" s="145"/>
      <c r="X1240" s="145"/>
      <c r="Y1240" s="145"/>
      <c r="Z1240" s="145"/>
      <c r="AA1240" s="145"/>
      <c r="AB1240" s="145"/>
      <c r="AC1240" s="145"/>
      <c r="AD1240" s="145"/>
      <c r="AE1240" s="145"/>
      <c r="AF1240" s="145"/>
      <c r="AG1240" s="145"/>
      <c r="AH1240" s="145"/>
      <c r="AI1240" s="145"/>
      <c r="AJ1240" s="145"/>
      <c r="AK1240" s="145"/>
      <c r="AL1240" s="145"/>
      <c r="AM1240" s="145"/>
      <c r="AN1240" s="145"/>
      <c r="AO1240" s="145"/>
      <c r="AP1240" s="145"/>
      <c r="AQ1240" s="145"/>
      <c r="AR1240" s="145"/>
      <c r="AS1240" s="145"/>
      <c r="AT1240" s="145"/>
      <c r="AU1240" s="145"/>
      <c r="AV1240" s="145"/>
      <c r="AW1240" s="145"/>
      <c r="AX1240" s="145"/>
      <c r="AY1240" s="145"/>
      <c r="AZ1240" s="145"/>
      <c r="BA1240" s="145"/>
      <c r="BB1240" s="145"/>
      <c r="BC1240" s="145"/>
      <c r="BD1240" s="145"/>
      <c r="BE1240" s="145"/>
      <c r="BF1240" s="145"/>
      <c r="BG1240" s="145"/>
      <c r="BH1240" s="145"/>
      <c r="BI1240" s="145"/>
      <c r="BJ1240" s="145"/>
      <c r="BK1240" s="145"/>
      <c r="BL1240" s="145"/>
      <c r="BM1240" s="145"/>
      <c r="BN1240" s="145"/>
      <c r="BO1240" s="145"/>
      <c r="BP1240" s="145"/>
      <c r="BQ1240" s="145"/>
      <c r="BR1240" s="145"/>
      <c r="BS1240" s="145"/>
      <c r="BT1240" s="145"/>
      <c r="BU1240" s="145"/>
      <c r="BV1240" s="145"/>
      <c r="BW1240" s="145"/>
      <c r="BX1240" s="145"/>
      <c r="BY1240" s="145"/>
      <c r="BZ1240" s="145"/>
      <c r="CA1240" s="145"/>
      <c r="CB1240" s="145"/>
      <c r="CC1240" s="145"/>
      <c r="CD1240" s="145"/>
      <c r="CE1240" s="145"/>
      <c r="CF1240" s="145"/>
    </row>
    <row r="1241" spans="2:84" ht="12.95" customHeight="1">
      <c r="B1241" s="145"/>
      <c r="C1241" s="145"/>
      <c r="D1241" s="145"/>
      <c r="E1241" s="146"/>
      <c r="F1241" s="146"/>
      <c r="G1241" s="145"/>
      <c r="H1241" s="145"/>
      <c r="I1241" s="145"/>
      <c r="J1241" s="145"/>
      <c r="K1241" s="145"/>
      <c r="L1241" s="145"/>
      <c r="M1241" s="145"/>
      <c r="N1241" s="145"/>
      <c r="O1241" s="145"/>
      <c r="P1241" s="145"/>
      <c r="Q1241" s="145"/>
      <c r="R1241" s="145"/>
      <c r="S1241" s="145"/>
      <c r="T1241" s="145"/>
      <c r="U1241" s="145"/>
      <c r="V1241" s="145"/>
      <c r="W1241" s="145"/>
      <c r="X1241" s="145"/>
      <c r="Y1241" s="145"/>
      <c r="Z1241" s="145"/>
      <c r="AA1241" s="145"/>
      <c r="AB1241" s="145"/>
      <c r="AC1241" s="145"/>
      <c r="AD1241" s="145"/>
      <c r="AE1241" s="145"/>
      <c r="AF1241" s="145"/>
      <c r="AG1241" s="145"/>
      <c r="AH1241" s="145"/>
      <c r="AI1241" s="145"/>
      <c r="AJ1241" s="145"/>
      <c r="AK1241" s="145"/>
      <c r="AL1241" s="145"/>
      <c r="AM1241" s="145"/>
      <c r="AN1241" s="145"/>
      <c r="AO1241" s="145"/>
      <c r="AP1241" s="145"/>
      <c r="AQ1241" s="145"/>
      <c r="AR1241" s="145"/>
      <c r="AS1241" s="145"/>
      <c r="AT1241" s="145"/>
      <c r="AU1241" s="145"/>
      <c r="AV1241" s="145"/>
      <c r="AW1241" s="145"/>
      <c r="AX1241" s="145"/>
      <c r="AY1241" s="145"/>
      <c r="AZ1241" s="145"/>
      <c r="BA1241" s="145"/>
      <c r="BB1241" s="145"/>
      <c r="BC1241" s="145"/>
      <c r="BD1241" s="145"/>
      <c r="BE1241" s="145"/>
      <c r="BF1241" s="145"/>
      <c r="BG1241" s="145"/>
      <c r="BH1241" s="145"/>
      <c r="BI1241" s="145"/>
      <c r="BJ1241" s="145"/>
      <c r="BK1241" s="145"/>
      <c r="BL1241" s="145"/>
      <c r="BM1241" s="145"/>
      <c r="BN1241" s="145"/>
      <c r="BO1241" s="145"/>
      <c r="BP1241" s="145"/>
      <c r="BQ1241" s="145"/>
      <c r="BR1241" s="145"/>
      <c r="BS1241" s="145"/>
      <c r="BT1241" s="145"/>
      <c r="BU1241" s="145"/>
      <c r="BV1241" s="145"/>
      <c r="BW1241" s="145"/>
      <c r="BX1241" s="145"/>
      <c r="BY1241" s="145"/>
      <c r="BZ1241" s="145"/>
      <c r="CA1241" s="145"/>
      <c r="CB1241" s="145"/>
      <c r="CC1241" s="145"/>
      <c r="CD1241" s="145"/>
      <c r="CE1241" s="145"/>
      <c r="CF1241" s="145"/>
    </row>
    <row r="1242" spans="2:84" ht="12.95" customHeight="1">
      <c r="B1242" s="145"/>
      <c r="C1242" s="145"/>
      <c r="D1242" s="145"/>
      <c r="E1242" s="146"/>
      <c r="F1242" s="146"/>
      <c r="G1242" s="145"/>
      <c r="H1242" s="145"/>
      <c r="I1242" s="145"/>
      <c r="J1242" s="145"/>
      <c r="K1242" s="145"/>
      <c r="L1242" s="145"/>
      <c r="M1242" s="145"/>
      <c r="N1242" s="145"/>
      <c r="O1242" s="145"/>
      <c r="P1242" s="145"/>
      <c r="Q1242" s="145"/>
      <c r="R1242" s="145"/>
      <c r="S1242" s="145"/>
      <c r="T1242" s="145"/>
      <c r="U1242" s="145"/>
      <c r="V1242" s="145"/>
      <c r="W1242" s="145"/>
      <c r="X1242" s="145"/>
      <c r="Y1242" s="145"/>
      <c r="Z1242" s="145"/>
      <c r="AA1242" s="145"/>
      <c r="AB1242" s="145"/>
      <c r="AC1242" s="145"/>
      <c r="AD1242" s="145"/>
      <c r="AE1242" s="145"/>
      <c r="AF1242" s="145"/>
      <c r="AG1242" s="145"/>
      <c r="AH1242" s="145"/>
      <c r="AI1242" s="145"/>
      <c r="AJ1242" s="145"/>
      <c r="AK1242" s="145"/>
      <c r="AL1242" s="145"/>
      <c r="AM1242" s="145"/>
      <c r="AN1242" s="145"/>
      <c r="AO1242" s="145"/>
      <c r="AP1242" s="145"/>
      <c r="AQ1242" s="145"/>
      <c r="AR1242" s="145"/>
      <c r="AS1242" s="145"/>
      <c r="AT1242" s="145"/>
      <c r="AU1242" s="145"/>
      <c r="AV1242" s="145"/>
      <c r="AW1242" s="145"/>
      <c r="AX1242" s="145"/>
      <c r="AY1242" s="145"/>
      <c r="AZ1242" s="145"/>
      <c r="BA1242" s="145"/>
      <c r="BB1242" s="145"/>
      <c r="BC1242" s="145"/>
      <c r="BD1242" s="145"/>
      <c r="BE1242" s="145"/>
      <c r="BF1242" s="145"/>
      <c r="BG1242" s="145"/>
      <c r="BH1242" s="145"/>
      <c r="BI1242" s="145"/>
      <c r="BJ1242" s="145"/>
      <c r="BK1242" s="145"/>
      <c r="BL1242" s="145"/>
      <c r="BM1242" s="145"/>
      <c r="BN1242" s="145"/>
      <c r="BO1242" s="145"/>
      <c r="BP1242" s="145"/>
      <c r="BQ1242" s="145"/>
      <c r="BR1242" s="145"/>
      <c r="BS1242" s="145"/>
      <c r="BT1242" s="145"/>
      <c r="BU1242" s="145"/>
      <c r="BV1242" s="145"/>
      <c r="BW1242" s="145"/>
      <c r="BX1242" s="145"/>
      <c r="BY1242" s="145"/>
      <c r="BZ1242" s="145"/>
      <c r="CA1242" s="145"/>
      <c r="CB1242" s="145"/>
      <c r="CC1242" s="145"/>
      <c r="CD1242" s="145"/>
      <c r="CE1242" s="145"/>
      <c r="CF1242" s="145"/>
    </row>
    <row r="1243" spans="2:84" ht="12.95" customHeight="1">
      <c r="B1243" s="145"/>
      <c r="C1243" s="145"/>
      <c r="D1243" s="145"/>
      <c r="E1243" s="146"/>
      <c r="F1243" s="146"/>
      <c r="G1243" s="145"/>
      <c r="H1243" s="145"/>
      <c r="I1243" s="145"/>
      <c r="J1243" s="145"/>
      <c r="K1243" s="145"/>
      <c r="L1243" s="145"/>
      <c r="M1243" s="145"/>
      <c r="N1243" s="145"/>
      <c r="O1243" s="145"/>
      <c r="P1243" s="145"/>
      <c r="Q1243" s="145"/>
      <c r="R1243" s="145"/>
      <c r="S1243" s="145"/>
      <c r="T1243" s="145"/>
      <c r="U1243" s="145"/>
      <c r="V1243" s="145"/>
      <c r="W1243" s="145"/>
      <c r="X1243" s="145"/>
      <c r="Y1243" s="145"/>
      <c r="Z1243" s="145"/>
      <c r="AA1243" s="145"/>
      <c r="AB1243" s="145"/>
      <c r="AC1243" s="145"/>
      <c r="AD1243" s="145"/>
      <c r="AE1243" s="145"/>
      <c r="AF1243" s="145"/>
      <c r="AG1243" s="145"/>
      <c r="AH1243" s="145"/>
      <c r="AI1243" s="145"/>
      <c r="AJ1243" s="145"/>
      <c r="AK1243" s="145"/>
      <c r="AL1243" s="145"/>
      <c r="AM1243" s="145"/>
      <c r="AN1243" s="145"/>
      <c r="AO1243" s="145"/>
      <c r="AP1243" s="145"/>
      <c r="AQ1243" s="145"/>
      <c r="AR1243" s="145"/>
      <c r="AS1243" s="145"/>
      <c r="AT1243" s="145"/>
      <c r="AU1243" s="145"/>
      <c r="AV1243" s="145"/>
      <c r="AW1243" s="145"/>
      <c r="AX1243" s="145"/>
      <c r="AY1243" s="145"/>
      <c r="AZ1243" s="145"/>
      <c r="BA1243" s="145"/>
      <c r="BB1243" s="145"/>
      <c r="BC1243" s="145"/>
      <c r="BD1243" s="145"/>
      <c r="BE1243" s="145"/>
      <c r="BF1243" s="145"/>
      <c r="BG1243" s="145"/>
      <c r="BH1243" s="145"/>
      <c r="BI1243" s="145"/>
      <c r="BJ1243" s="145"/>
      <c r="BK1243" s="145"/>
      <c r="BL1243" s="145"/>
      <c r="BM1243" s="145"/>
      <c r="BN1243" s="145"/>
      <c r="BO1243" s="145"/>
      <c r="BP1243" s="145"/>
      <c r="BQ1243" s="145"/>
      <c r="BR1243" s="145"/>
      <c r="BS1243" s="145"/>
      <c r="BT1243" s="145"/>
      <c r="BU1243" s="145"/>
      <c r="BV1243" s="145"/>
      <c r="BW1243" s="145"/>
      <c r="BX1243" s="145"/>
      <c r="BY1243" s="145"/>
      <c r="BZ1243" s="145"/>
      <c r="CA1243" s="145"/>
      <c r="CB1243" s="145"/>
      <c r="CC1243" s="145"/>
      <c r="CD1243" s="145"/>
      <c r="CE1243" s="145"/>
      <c r="CF1243" s="145"/>
    </row>
    <row r="1244" spans="2:84" ht="12.95" customHeight="1">
      <c r="B1244" s="145"/>
      <c r="C1244" s="145"/>
      <c r="D1244" s="145"/>
      <c r="E1244" s="146"/>
      <c r="F1244" s="146"/>
      <c r="G1244" s="145"/>
      <c r="H1244" s="145"/>
      <c r="I1244" s="145"/>
      <c r="J1244" s="145"/>
      <c r="K1244" s="145"/>
      <c r="L1244" s="145"/>
      <c r="M1244" s="145"/>
      <c r="N1244" s="145"/>
      <c r="O1244" s="145"/>
      <c r="P1244" s="145"/>
      <c r="Q1244" s="145"/>
      <c r="R1244" s="145"/>
      <c r="S1244" s="145"/>
      <c r="T1244" s="145"/>
      <c r="U1244" s="145"/>
      <c r="V1244" s="145"/>
      <c r="W1244" s="145"/>
      <c r="X1244" s="145"/>
      <c r="Y1244" s="145"/>
      <c r="Z1244" s="145"/>
      <c r="AA1244" s="145"/>
      <c r="AB1244" s="145"/>
      <c r="AC1244" s="145"/>
      <c r="AD1244" s="145"/>
      <c r="AE1244" s="145"/>
      <c r="AF1244" s="145"/>
      <c r="AG1244" s="145"/>
      <c r="AH1244" s="145"/>
      <c r="AI1244" s="145"/>
      <c r="AJ1244" s="145"/>
      <c r="AK1244" s="145"/>
      <c r="AL1244" s="145"/>
      <c r="AM1244" s="145"/>
      <c r="AN1244" s="145"/>
      <c r="AO1244" s="145"/>
      <c r="AP1244" s="145"/>
      <c r="AQ1244" s="145"/>
      <c r="AR1244" s="145"/>
      <c r="AS1244" s="145"/>
      <c r="AT1244" s="145"/>
      <c r="AU1244" s="145"/>
      <c r="AV1244" s="145"/>
      <c r="AW1244" s="145"/>
      <c r="AX1244" s="145"/>
      <c r="AY1244" s="145"/>
      <c r="AZ1244" s="145"/>
      <c r="BA1244" s="145"/>
      <c r="BB1244" s="145"/>
      <c r="BC1244" s="145"/>
      <c r="BD1244" s="145"/>
      <c r="BE1244" s="145"/>
      <c r="BF1244" s="145"/>
      <c r="BG1244" s="145"/>
      <c r="BH1244" s="145"/>
      <c r="BI1244" s="145"/>
      <c r="BJ1244" s="145"/>
      <c r="BK1244" s="145"/>
      <c r="BL1244" s="145"/>
      <c r="BM1244" s="145"/>
      <c r="BN1244" s="145"/>
      <c r="BO1244" s="145"/>
      <c r="BP1244" s="145"/>
      <c r="BQ1244" s="145"/>
      <c r="BR1244" s="145"/>
      <c r="BS1244" s="145"/>
      <c r="BT1244" s="145"/>
      <c r="BU1244" s="145"/>
      <c r="BV1244" s="145"/>
      <c r="BW1244" s="145"/>
      <c r="BX1244" s="145"/>
      <c r="BY1244" s="145"/>
      <c r="BZ1244" s="145"/>
      <c r="CA1244" s="145"/>
      <c r="CB1244" s="145"/>
      <c r="CC1244" s="145"/>
      <c r="CD1244" s="145"/>
      <c r="CE1244" s="145"/>
      <c r="CF1244" s="145"/>
    </row>
    <row r="1245" spans="2:84" ht="12.95" customHeight="1">
      <c r="B1245" s="145"/>
      <c r="C1245" s="145"/>
      <c r="D1245" s="145"/>
      <c r="E1245" s="146"/>
      <c r="F1245" s="146"/>
      <c r="G1245" s="145"/>
      <c r="H1245" s="145"/>
      <c r="I1245" s="145"/>
      <c r="J1245" s="145"/>
      <c r="K1245" s="145"/>
      <c r="L1245" s="145"/>
      <c r="M1245" s="145"/>
      <c r="N1245" s="145"/>
      <c r="O1245" s="145"/>
      <c r="P1245" s="145"/>
      <c r="Q1245" s="145"/>
      <c r="R1245" s="145"/>
      <c r="S1245" s="145"/>
      <c r="T1245" s="145"/>
      <c r="U1245" s="145"/>
      <c r="V1245" s="145"/>
      <c r="W1245" s="145"/>
      <c r="X1245" s="145"/>
      <c r="Y1245" s="145"/>
      <c r="Z1245" s="145"/>
      <c r="AA1245" s="145"/>
      <c r="AB1245" s="145"/>
      <c r="AC1245" s="145"/>
      <c r="AD1245" s="145"/>
      <c r="AE1245" s="145"/>
      <c r="AF1245" s="145"/>
      <c r="AG1245" s="145"/>
      <c r="AH1245" s="145"/>
      <c r="AI1245" s="145"/>
      <c r="AJ1245" s="145"/>
      <c r="AK1245" s="145"/>
      <c r="AL1245" s="145"/>
      <c r="AM1245" s="145"/>
      <c r="AN1245" s="145"/>
      <c r="AO1245" s="145"/>
      <c r="AP1245" s="145"/>
      <c r="AQ1245" s="145"/>
      <c r="AR1245" s="145"/>
      <c r="AS1245" s="145"/>
      <c r="AT1245" s="145"/>
      <c r="AU1245" s="145"/>
      <c r="AV1245" s="145"/>
      <c r="AW1245" s="145"/>
      <c r="AX1245" s="145"/>
      <c r="AY1245" s="145"/>
      <c r="AZ1245" s="145"/>
      <c r="BA1245" s="145"/>
      <c r="BB1245" s="145"/>
      <c r="BC1245" s="145"/>
      <c r="BD1245" s="145"/>
      <c r="BE1245" s="145"/>
      <c r="BF1245" s="145"/>
      <c r="BG1245" s="145"/>
      <c r="BH1245" s="145"/>
      <c r="BI1245" s="145"/>
      <c r="BJ1245" s="145"/>
      <c r="BK1245" s="145"/>
      <c r="BL1245" s="145"/>
      <c r="BM1245" s="145"/>
      <c r="BN1245" s="145"/>
      <c r="BO1245" s="145"/>
      <c r="BP1245" s="145"/>
      <c r="BQ1245" s="145"/>
      <c r="BR1245" s="145"/>
      <c r="BS1245" s="145"/>
      <c r="BT1245" s="145"/>
      <c r="BU1245" s="145"/>
      <c r="BV1245" s="145"/>
      <c r="BW1245" s="145"/>
      <c r="BX1245" s="145"/>
      <c r="BY1245" s="145"/>
      <c r="BZ1245" s="145"/>
      <c r="CA1245" s="145"/>
      <c r="CB1245" s="145"/>
      <c r="CC1245" s="145"/>
      <c r="CD1245" s="145"/>
      <c r="CE1245" s="145"/>
      <c r="CF1245" s="145"/>
    </row>
    <row r="1246" spans="2:84" ht="12.95" customHeight="1">
      <c r="B1246" s="145"/>
      <c r="C1246" s="145"/>
      <c r="D1246" s="145"/>
      <c r="E1246" s="146"/>
      <c r="F1246" s="146"/>
      <c r="G1246" s="145"/>
      <c r="H1246" s="145"/>
      <c r="I1246" s="145"/>
      <c r="J1246" s="145"/>
      <c r="K1246" s="145"/>
      <c r="L1246" s="145"/>
      <c r="M1246" s="145"/>
      <c r="N1246" s="145"/>
      <c r="O1246" s="145"/>
      <c r="P1246" s="145"/>
      <c r="Q1246" s="145"/>
      <c r="R1246" s="145"/>
      <c r="S1246" s="145"/>
      <c r="T1246" s="145"/>
      <c r="U1246" s="145"/>
      <c r="V1246" s="145"/>
      <c r="W1246" s="145"/>
      <c r="X1246" s="145"/>
      <c r="Y1246" s="145"/>
      <c r="Z1246" s="145"/>
      <c r="AA1246" s="145"/>
      <c r="AB1246" s="145"/>
      <c r="AC1246" s="145"/>
      <c r="AD1246" s="145"/>
      <c r="AE1246" s="145"/>
      <c r="AF1246" s="145"/>
      <c r="AG1246" s="145"/>
      <c r="AH1246" s="145"/>
      <c r="AI1246" s="145"/>
      <c r="AJ1246" s="145"/>
      <c r="AK1246" s="145"/>
      <c r="AL1246" s="145"/>
      <c r="AM1246" s="145"/>
      <c r="AN1246" s="145"/>
      <c r="AO1246" s="145"/>
      <c r="AP1246" s="145"/>
      <c r="AQ1246" s="145"/>
      <c r="AR1246" s="145"/>
      <c r="AS1246" s="145"/>
      <c r="AT1246" s="145"/>
      <c r="AU1246" s="145"/>
      <c r="AV1246" s="145"/>
      <c r="AW1246" s="145"/>
      <c r="AX1246" s="145"/>
      <c r="AY1246" s="145"/>
      <c r="AZ1246" s="145"/>
      <c r="BA1246" s="145"/>
      <c r="BB1246" s="145"/>
      <c r="BC1246" s="145"/>
      <c r="BD1246" s="145"/>
      <c r="BE1246" s="145"/>
      <c r="BF1246" s="145"/>
      <c r="BG1246" s="145"/>
      <c r="BH1246" s="145"/>
      <c r="BI1246" s="145"/>
      <c r="BJ1246" s="145"/>
      <c r="BK1246" s="145"/>
      <c r="BL1246" s="145"/>
      <c r="BM1246" s="145"/>
      <c r="BN1246" s="145"/>
      <c r="BO1246" s="145"/>
      <c r="BP1246" s="145"/>
      <c r="BQ1246" s="145"/>
      <c r="BR1246" s="145"/>
      <c r="BS1246" s="145"/>
      <c r="BT1246" s="145"/>
      <c r="BU1246" s="145"/>
      <c r="BV1246" s="145"/>
      <c r="BW1246" s="145"/>
      <c r="BX1246" s="145"/>
      <c r="BY1246" s="145"/>
      <c r="BZ1246" s="145"/>
      <c r="CA1246" s="145"/>
      <c r="CB1246" s="145"/>
      <c r="CC1246" s="145"/>
      <c r="CD1246" s="145"/>
      <c r="CE1246" s="145"/>
      <c r="CF1246" s="145"/>
    </row>
    <row r="1247" spans="2:84" ht="12.95" customHeight="1">
      <c r="B1247" s="145"/>
      <c r="C1247" s="145"/>
      <c r="D1247" s="145"/>
      <c r="E1247" s="146"/>
      <c r="F1247" s="146"/>
      <c r="G1247" s="145"/>
      <c r="H1247" s="145"/>
      <c r="I1247" s="145"/>
      <c r="J1247" s="145"/>
      <c r="K1247" s="145"/>
      <c r="L1247" s="145"/>
      <c r="M1247" s="145"/>
      <c r="N1247" s="145"/>
      <c r="O1247" s="145"/>
      <c r="P1247" s="145"/>
      <c r="Q1247" s="145"/>
      <c r="R1247" s="145"/>
      <c r="S1247" s="145"/>
      <c r="T1247" s="145"/>
      <c r="U1247" s="145"/>
      <c r="V1247" s="145"/>
      <c r="W1247" s="145"/>
      <c r="X1247" s="145"/>
      <c r="Y1247" s="145"/>
      <c r="Z1247" s="145"/>
      <c r="AA1247" s="145"/>
      <c r="AB1247" s="145"/>
      <c r="AC1247" s="145"/>
      <c r="AD1247" s="145"/>
      <c r="AE1247" s="145"/>
      <c r="AF1247" s="145"/>
      <c r="AG1247" s="145"/>
      <c r="AH1247" s="145"/>
      <c r="AI1247" s="145"/>
      <c r="AJ1247" s="145"/>
      <c r="AK1247" s="145"/>
      <c r="AL1247" s="145"/>
      <c r="AM1247" s="145"/>
      <c r="AN1247" s="145"/>
      <c r="AO1247" s="145"/>
      <c r="AP1247" s="145"/>
      <c r="AQ1247" s="145"/>
      <c r="AR1247" s="145"/>
      <c r="AS1247" s="145"/>
      <c r="AT1247" s="145"/>
      <c r="AU1247" s="145"/>
      <c r="AV1247" s="145"/>
      <c r="AW1247" s="145"/>
      <c r="AX1247" s="145"/>
      <c r="AY1247" s="145"/>
      <c r="AZ1247" s="145"/>
      <c r="BA1247" s="145"/>
      <c r="BB1247" s="145"/>
      <c r="BC1247" s="145"/>
      <c r="BD1247" s="145"/>
      <c r="BE1247" s="145"/>
      <c r="BF1247" s="145"/>
      <c r="BG1247" s="145"/>
      <c r="BH1247" s="145"/>
      <c r="BI1247" s="145"/>
      <c r="BJ1247" s="145"/>
      <c r="BK1247" s="145"/>
      <c r="BL1247" s="145"/>
      <c r="BM1247" s="145"/>
      <c r="BN1247" s="145"/>
      <c r="BO1247" s="145"/>
      <c r="BP1247" s="145"/>
      <c r="BQ1247" s="145"/>
      <c r="BR1247" s="145"/>
      <c r="BS1247" s="145"/>
      <c r="BT1247" s="145"/>
      <c r="BU1247" s="145"/>
      <c r="BV1247" s="145"/>
      <c r="BW1247" s="145"/>
      <c r="BX1247" s="145"/>
      <c r="BY1247" s="145"/>
      <c r="BZ1247" s="145"/>
      <c r="CA1247" s="145"/>
      <c r="CB1247" s="145"/>
      <c r="CC1247" s="145"/>
      <c r="CD1247" s="145"/>
      <c r="CE1247" s="145"/>
      <c r="CF1247" s="145"/>
    </row>
    <row r="1248" spans="2:84" ht="12.95" customHeight="1">
      <c r="B1248" s="145"/>
      <c r="C1248" s="145"/>
      <c r="D1248" s="145"/>
      <c r="E1248" s="146"/>
      <c r="F1248" s="146"/>
      <c r="G1248" s="145"/>
      <c r="H1248" s="145"/>
      <c r="I1248" s="145"/>
      <c r="J1248" s="145"/>
      <c r="K1248" s="145"/>
      <c r="L1248" s="145"/>
      <c r="M1248" s="145"/>
      <c r="N1248" s="145"/>
      <c r="O1248" s="145"/>
      <c r="P1248" s="145"/>
      <c r="Q1248" s="145"/>
      <c r="R1248" s="145"/>
      <c r="S1248" s="145"/>
      <c r="T1248" s="145"/>
      <c r="U1248" s="145"/>
      <c r="V1248" s="145"/>
      <c r="W1248" s="145"/>
      <c r="X1248" s="145"/>
      <c r="Y1248" s="145"/>
      <c r="Z1248" s="145"/>
      <c r="AA1248" s="145"/>
      <c r="AB1248" s="145"/>
      <c r="AC1248" s="145"/>
      <c r="AD1248" s="145"/>
      <c r="AE1248" s="145"/>
      <c r="AF1248" s="145"/>
      <c r="AG1248" s="145"/>
      <c r="AH1248" s="145"/>
      <c r="AI1248" s="145"/>
      <c r="AJ1248" s="145"/>
      <c r="AK1248" s="145"/>
      <c r="AL1248" s="145"/>
      <c r="AM1248" s="145"/>
      <c r="AN1248" s="145"/>
      <c r="AO1248" s="145"/>
      <c r="AP1248" s="145"/>
      <c r="AQ1248" s="145"/>
      <c r="AR1248" s="145"/>
      <c r="AS1248" s="145"/>
      <c r="AT1248" s="145"/>
      <c r="AU1248" s="145"/>
      <c r="AV1248" s="145"/>
      <c r="AW1248" s="145"/>
      <c r="AX1248" s="145"/>
      <c r="AY1248" s="145"/>
      <c r="AZ1248" s="145"/>
      <c r="BA1248" s="145"/>
      <c r="BB1248" s="145"/>
      <c r="BC1248" s="145"/>
      <c r="BD1248" s="145"/>
      <c r="BE1248" s="145"/>
      <c r="BF1248" s="145"/>
      <c r="BG1248" s="145"/>
      <c r="BH1248" s="145"/>
      <c r="BI1248" s="145"/>
      <c r="BJ1248" s="145"/>
      <c r="BK1248" s="145"/>
      <c r="BL1248" s="145"/>
      <c r="BM1248" s="145"/>
      <c r="BN1248" s="145"/>
      <c r="BO1248" s="145"/>
      <c r="BP1248" s="145"/>
      <c r="BQ1248" s="145"/>
      <c r="BR1248" s="145"/>
      <c r="BS1248" s="145"/>
      <c r="BT1248" s="145"/>
      <c r="BU1248" s="145"/>
      <c r="BV1248" s="145"/>
      <c r="BW1248" s="145"/>
      <c r="BX1248" s="145"/>
      <c r="BY1248" s="145"/>
      <c r="BZ1248" s="145"/>
      <c r="CA1248" s="145"/>
      <c r="CB1248" s="145"/>
      <c r="CC1248" s="145"/>
      <c r="CD1248" s="145"/>
      <c r="CE1248" s="145"/>
      <c r="CF1248" s="145"/>
    </row>
    <row r="1249" spans="2:84" ht="12.95" customHeight="1">
      <c r="B1249" s="145"/>
      <c r="C1249" s="145"/>
      <c r="D1249" s="145"/>
      <c r="E1249" s="146"/>
      <c r="F1249" s="146"/>
      <c r="G1249" s="145"/>
      <c r="H1249" s="145"/>
      <c r="I1249" s="145"/>
      <c r="J1249" s="145"/>
      <c r="K1249" s="145"/>
      <c r="L1249" s="145"/>
      <c r="M1249" s="145"/>
      <c r="N1249" s="145"/>
      <c r="O1249" s="145"/>
      <c r="P1249" s="145"/>
      <c r="Q1249" s="145"/>
      <c r="R1249" s="145"/>
      <c r="S1249" s="145"/>
      <c r="T1249" s="145"/>
      <c r="U1249" s="145"/>
      <c r="V1249" s="145"/>
      <c r="W1249" s="145"/>
      <c r="X1249" s="145"/>
      <c r="Y1249" s="145"/>
      <c r="Z1249" s="145"/>
      <c r="AA1249" s="145"/>
      <c r="AB1249" s="145"/>
      <c r="AC1249" s="145"/>
      <c r="AD1249" s="145"/>
      <c r="AE1249" s="145"/>
      <c r="AF1249" s="145"/>
      <c r="AG1249" s="145"/>
      <c r="AH1249" s="145"/>
      <c r="AI1249" s="145"/>
      <c r="AJ1249" s="145"/>
      <c r="AK1249" s="145"/>
      <c r="AL1249" s="145"/>
      <c r="AM1249" s="145"/>
      <c r="AN1249" s="145"/>
      <c r="AO1249" s="145"/>
      <c r="AP1249" s="145"/>
      <c r="AQ1249" s="145"/>
      <c r="AR1249" s="145"/>
      <c r="AS1249" s="145"/>
      <c r="AT1249" s="145"/>
      <c r="AU1249" s="145"/>
      <c r="AV1249" s="145"/>
      <c r="AW1249" s="145"/>
      <c r="AX1249" s="145"/>
      <c r="AY1249" s="145"/>
      <c r="AZ1249" s="145"/>
      <c r="BA1249" s="145"/>
      <c r="BB1249" s="145"/>
      <c r="BC1249" s="145"/>
      <c r="BD1249" s="145"/>
      <c r="BE1249" s="145"/>
      <c r="BF1249" s="145"/>
      <c r="BG1249" s="145"/>
      <c r="BH1249" s="145"/>
      <c r="BI1249" s="145"/>
      <c r="BJ1249" s="145"/>
      <c r="BK1249" s="145"/>
      <c r="BL1249" s="145"/>
      <c r="BM1249" s="145"/>
      <c r="BN1249" s="145"/>
      <c r="BO1249" s="145"/>
      <c r="BP1249" s="145"/>
      <c r="BQ1249" s="145"/>
      <c r="BR1249" s="145"/>
      <c r="BS1249" s="145"/>
      <c r="BT1249" s="145"/>
      <c r="BU1249" s="145"/>
      <c r="BV1249" s="145"/>
      <c r="BW1249" s="145"/>
      <c r="BX1249" s="145"/>
      <c r="BY1249" s="145"/>
      <c r="BZ1249" s="145"/>
      <c r="CA1249" s="145"/>
      <c r="CB1249" s="145"/>
      <c r="CC1249" s="145"/>
      <c r="CD1249" s="145"/>
      <c r="CE1249" s="145"/>
      <c r="CF1249" s="145"/>
    </row>
    <row r="1250" spans="2:84" ht="12.95" customHeight="1">
      <c r="B1250" s="145"/>
      <c r="C1250" s="145"/>
      <c r="D1250" s="145"/>
      <c r="E1250" s="146"/>
      <c r="F1250" s="146"/>
      <c r="G1250" s="145"/>
      <c r="H1250" s="145"/>
      <c r="I1250" s="145"/>
      <c r="J1250" s="145"/>
      <c r="K1250" s="145"/>
      <c r="L1250" s="145"/>
      <c r="M1250" s="145"/>
      <c r="N1250" s="145"/>
      <c r="O1250" s="145"/>
      <c r="P1250" s="145"/>
      <c r="Q1250" s="145"/>
      <c r="R1250" s="145"/>
      <c r="S1250" s="145"/>
      <c r="T1250" s="145"/>
      <c r="U1250" s="145"/>
      <c r="V1250" s="145"/>
      <c r="W1250" s="145"/>
      <c r="X1250" s="145"/>
      <c r="Y1250" s="145"/>
      <c r="Z1250" s="145"/>
      <c r="AA1250" s="145"/>
      <c r="AB1250" s="145"/>
      <c r="AC1250" s="145"/>
      <c r="AD1250" s="145"/>
      <c r="AE1250" s="145"/>
      <c r="AF1250" s="145"/>
      <c r="AG1250" s="145"/>
      <c r="AH1250" s="145"/>
      <c r="AI1250" s="145"/>
      <c r="AJ1250" s="145"/>
      <c r="AK1250" s="145"/>
      <c r="AL1250" s="145"/>
      <c r="AM1250" s="145"/>
      <c r="AN1250" s="145"/>
      <c r="AO1250" s="145"/>
      <c r="AP1250" s="145"/>
      <c r="AQ1250" s="145"/>
      <c r="AR1250" s="145"/>
      <c r="AS1250" s="145"/>
      <c r="AT1250" s="145"/>
      <c r="AU1250" s="145"/>
      <c r="AV1250" s="145"/>
      <c r="AW1250" s="145"/>
      <c r="AX1250" s="145"/>
      <c r="AY1250" s="145"/>
      <c r="AZ1250" s="145"/>
      <c r="BA1250" s="145"/>
      <c r="BB1250" s="145"/>
      <c r="BC1250" s="145"/>
      <c r="BD1250" s="145"/>
      <c r="BE1250" s="145"/>
      <c r="BF1250" s="145"/>
      <c r="BG1250" s="145"/>
      <c r="BH1250" s="145"/>
      <c r="BI1250" s="145"/>
      <c r="BJ1250" s="145"/>
      <c r="BK1250" s="145"/>
      <c r="BL1250" s="145"/>
      <c r="BM1250" s="145"/>
      <c r="BN1250" s="145"/>
      <c r="BO1250" s="145"/>
      <c r="BP1250" s="145"/>
      <c r="BQ1250" s="145"/>
      <c r="BR1250" s="145"/>
      <c r="BS1250" s="145"/>
      <c r="BT1250" s="145"/>
      <c r="BU1250" s="145"/>
      <c r="BV1250" s="145"/>
      <c r="BW1250" s="145"/>
      <c r="BX1250" s="145"/>
      <c r="BY1250" s="145"/>
      <c r="BZ1250" s="145"/>
      <c r="CA1250" s="145"/>
      <c r="CB1250" s="145"/>
      <c r="CC1250" s="145"/>
      <c r="CD1250" s="145"/>
      <c r="CE1250" s="145"/>
      <c r="CF1250" s="145"/>
    </row>
    <row r="1251" spans="2:84" ht="12.95" customHeight="1">
      <c r="B1251" s="145"/>
      <c r="C1251" s="145"/>
      <c r="D1251" s="145"/>
      <c r="E1251" s="146"/>
      <c r="F1251" s="146"/>
      <c r="G1251" s="145"/>
      <c r="H1251" s="145"/>
      <c r="I1251" s="145"/>
      <c r="J1251" s="145"/>
      <c r="K1251" s="145"/>
      <c r="L1251" s="145"/>
      <c r="M1251" s="145"/>
      <c r="N1251" s="145"/>
      <c r="O1251" s="145"/>
      <c r="P1251" s="145"/>
      <c r="Q1251" s="145"/>
      <c r="R1251" s="145"/>
      <c r="S1251" s="145"/>
      <c r="T1251" s="145"/>
      <c r="U1251" s="145"/>
      <c r="V1251" s="145"/>
      <c r="W1251" s="145"/>
      <c r="X1251" s="145"/>
      <c r="Y1251" s="145"/>
      <c r="Z1251" s="145"/>
      <c r="AA1251" s="145"/>
      <c r="AB1251" s="145"/>
      <c r="AC1251" s="145"/>
      <c r="AD1251" s="145"/>
      <c r="AE1251" s="145"/>
      <c r="AF1251" s="145"/>
      <c r="AG1251" s="145"/>
      <c r="AH1251" s="145"/>
      <c r="AI1251" s="145"/>
      <c r="AJ1251" s="145"/>
      <c r="AK1251" s="145"/>
      <c r="AL1251" s="145"/>
      <c r="AM1251" s="145"/>
      <c r="AN1251" s="145"/>
      <c r="AO1251" s="145"/>
      <c r="AP1251" s="145"/>
      <c r="AQ1251" s="145"/>
      <c r="AR1251" s="145"/>
      <c r="AS1251" s="145"/>
      <c r="AT1251" s="145"/>
      <c r="AU1251" s="145"/>
      <c r="AV1251" s="145"/>
      <c r="AW1251" s="145"/>
      <c r="AX1251" s="145"/>
      <c r="AY1251" s="145"/>
      <c r="AZ1251" s="145"/>
      <c r="BA1251" s="145"/>
      <c r="BB1251" s="145"/>
      <c r="BC1251" s="145"/>
      <c r="BD1251" s="145"/>
      <c r="BE1251" s="145"/>
      <c r="BF1251" s="145"/>
      <c r="BG1251" s="145"/>
      <c r="BH1251" s="145"/>
      <c r="BI1251" s="145"/>
      <c r="BJ1251" s="145"/>
      <c r="BK1251" s="145"/>
      <c r="BL1251" s="145"/>
      <c r="BM1251" s="145"/>
      <c r="BN1251" s="145"/>
      <c r="BO1251" s="145"/>
      <c r="BP1251" s="145"/>
      <c r="BQ1251" s="145"/>
      <c r="BR1251" s="145"/>
      <c r="BS1251" s="145"/>
      <c r="BT1251" s="145"/>
      <c r="BU1251" s="145"/>
      <c r="BV1251" s="145"/>
      <c r="BW1251" s="145"/>
      <c r="BX1251" s="145"/>
      <c r="BY1251" s="145"/>
      <c r="BZ1251" s="145"/>
      <c r="CA1251" s="145"/>
      <c r="CB1251" s="145"/>
      <c r="CC1251" s="145"/>
      <c r="CD1251" s="145"/>
      <c r="CE1251" s="145"/>
      <c r="CF1251" s="145"/>
    </row>
    <row r="1252" spans="2:84" ht="12.95" customHeight="1">
      <c r="B1252" s="145"/>
      <c r="C1252" s="145"/>
      <c r="D1252" s="145"/>
      <c r="E1252" s="146"/>
      <c r="F1252" s="146"/>
      <c r="G1252" s="145"/>
      <c r="H1252" s="145"/>
      <c r="I1252" s="145"/>
      <c r="J1252" s="145"/>
      <c r="K1252" s="145"/>
      <c r="L1252" s="145"/>
      <c r="M1252" s="145"/>
      <c r="N1252" s="145"/>
      <c r="O1252" s="145"/>
      <c r="P1252" s="145"/>
      <c r="Q1252" s="145"/>
      <c r="R1252" s="145"/>
      <c r="S1252" s="145"/>
      <c r="T1252" s="145"/>
      <c r="U1252" s="145"/>
      <c r="V1252" s="145"/>
      <c r="W1252" s="145"/>
      <c r="X1252" s="145"/>
      <c r="Y1252" s="145"/>
      <c r="Z1252" s="145"/>
      <c r="AA1252" s="145"/>
      <c r="AB1252" s="145"/>
      <c r="AC1252" s="145"/>
      <c r="AD1252" s="145"/>
      <c r="AE1252" s="145"/>
      <c r="AF1252" s="145"/>
      <c r="AG1252" s="145"/>
      <c r="AH1252" s="145"/>
      <c r="AI1252" s="145"/>
      <c r="AJ1252" s="145"/>
      <c r="AK1252" s="145"/>
      <c r="AL1252" s="145"/>
      <c r="AM1252" s="145"/>
      <c r="AN1252" s="145"/>
      <c r="AO1252" s="145"/>
      <c r="AP1252" s="145"/>
      <c r="AQ1252" s="145"/>
      <c r="AR1252" s="145"/>
      <c r="AS1252" s="145"/>
      <c r="AT1252" s="145"/>
      <c r="AU1252" s="145"/>
      <c r="AV1252" s="145"/>
      <c r="AW1252" s="145"/>
      <c r="AX1252" s="145"/>
      <c r="AY1252" s="145"/>
      <c r="AZ1252" s="145"/>
      <c r="BA1252" s="145"/>
      <c r="BB1252" s="145"/>
      <c r="BC1252" s="145"/>
      <c r="BD1252" s="145"/>
      <c r="BE1252" s="145"/>
      <c r="BF1252" s="145"/>
      <c r="BG1252" s="145"/>
      <c r="BH1252" s="145"/>
      <c r="BI1252" s="145"/>
      <c r="BJ1252" s="145"/>
      <c r="BK1252" s="145"/>
      <c r="BL1252" s="145"/>
      <c r="BM1252" s="145"/>
      <c r="BN1252" s="145"/>
      <c r="BO1252" s="145"/>
      <c r="BP1252" s="145"/>
      <c r="BQ1252" s="145"/>
      <c r="BR1252" s="145"/>
      <c r="BS1252" s="145"/>
      <c r="BT1252" s="145"/>
      <c r="BU1252" s="145"/>
      <c r="BV1252" s="145"/>
      <c r="BW1252" s="145"/>
      <c r="BX1252" s="145"/>
      <c r="BY1252" s="145"/>
      <c r="BZ1252" s="145"/>
      <c r="CA1252" s="145"/>
      <c r="CB1252" s="145"/>
      <c r="CC1252" s="145"/>
      <c r="CD1252" s="145"/>
      <c r="CE1252" s="145"/>
      <c r="CF1252" s="145"/>
    </row>
    <row r="1253" spans="2:84" ht="12.95" customHeight="1">
      <c r="B1253" s="145"/>
      <c r="C1253" s="145"/>
      <c r="D1253" s="145"/>
      <c r="E1253" s="146"/>
      <c r="F1253" s="146"/>
      <c r="G1253" s="145"/>
      <c r="H1253" s="145"/>
      <c r="I1253" s="145"/>
      <c r="J1253" s="145"/>
      <c r="K1253" s="145"/>
      <c r="L1253" s="145"/>
      <c r="M1253" s="145"/>
      <c r="N1253" s="145"/>
      <c r="O1253" s="145"/>
      <c r="P1253" s="145"/>
      <c r="Q1253" s="145"/>
      <c r="R1253" s="145"/>
      <c r="S1253" s="145"/>
      <c r="T1253" s="145"/>
      <c r="U1253" s="145"/>
      <c r="V1253" s="145"/>
      <c r="W1253" s="145"/>
      <c r="X1253" s="145"/>
      <c r="Y1253" s="145"/>
      <c r="Z1253" s="145"/>
      <c r="AA1253" s="145"/>
      <c r="AB1253" s="145"/>
      <c r="AC1253" s="145"/>
      <c r="AD1253" s="145"/>
      <c r="AE1253" s="145"/>
      <c r="AF1253" s="145"/>
      <c r="AG1253" s="145"/>
      <c r="AH1253" s="145"/>
      <c r="AI1253" s="145"/>
      <c r="AJ1253" s="145"/>
      <c r="AK1253" s="145"/>
      <c r="AL1253" s="145"/>
      <c r="AM1253" s="145"/>
      <c r="AN1253" s="145"/>
      <c r="AO1253" s="145"/>
      <c r="AP1253" s="145"/>
      <c r="AQ1253" s="145"/>
      <c r="AR1253" s="145"/>
      <c r="AS1253" s="145"/>
      <c r="AT1253" s="145"/>
      <c r="AU1253" s="145"/>
      <c r="AV1253" s="145"/>
      <c r="AW1253" s="145"/>
      <c r="AX1253" s="145"/>
      <c r="AY1253" s="145"/>
      <c r="AZ1253" s="145"/>
      <c r="BA1253" s="145"/>
      <c r="BB1253" s="145"/>
      <c r="BC1253" s="145"/>
      <c r="BD1253" s="145"/>
      <c r="BE1253" s="145"/>
      <c r="BF1253" s="145"/>
      <c r="BG1253" s="145"/>
      <c r="BH1253" s="145"/>
      <c r="BI1253" s="145"/>
      <c r="BJ1253" s="145"/>
      <c r="BK1253" s="145"/>
      <c r="BL1253" s="145"/>
      <c r="BM1253" s="145"/>
      <c r="BN1253" s="145"/>
      <c r="BO1253" s="145"/>
      <c r="BP1253" s="145"/>
      <c r="BQ1253" s="145"/>
      <c r="BR1253" s="145"/>
      <c r="BS1253" s="145"/>
      <c r="BT1253" s="145"/>
      <c r="BU1253" s="145"/>
      <c r="BV1253" s="145"/>
      <c r="BW1253" s="145"/>
      <c r="BX1253" s="145"/>
      <c r="BY1253" s="145"/>
      <c r="BZ1253" s="145"/>
      <c r="CA1253" s="145"/>
      <c r="CB1253" s="145"/>
      <c r="CC1253" s="145"/>
      <c r="CD1253" s="145"/>
      <c r="CE1253" s="145"/>
      <c r="CF1253" s="145"/>
    </row>
    <row r="1254" spans="2:84" ht="12.95" customHeight="1">
      <c r="B1254" s="145"/>
      <c r="C1254" s="145"/>
      <c r="D1254" s="145"/>
      <c r="E1254" s="146"/>
      <c r="F1254" s="146"/>
      <c r="G1254" s="145"/>
      <c r="H1254" s="145"/>
      <c r="I1254" s="145"/>
      <c r="J1254" s="145"/>
      <c r="K1254" s="145"/>
      <c r="L1254" s="145"/>
      <c r="M1254" s="145"/>
      <c r="N1254" s="145"/>
      <c r="O1254" s="145"/>
      <c r="P1254" s="145"/>
      <c r="Q1254" s="145"/>
      <c r="R1254" s="145"/>
      <c r="S1254" s="145"/>
      <c r="T1254" s="145"/>
      <c r="U1254" s="145"/>
      <c r="V1254" s="145"/>
      <c r="W1254" s="145"/>
      <c r="X1254" s="145"/>
      <c r="Y1254" s="145"/>
      <c r="Z1254" s="145"/>
      <c r="AA1254" s="145"/>
      <c r="AB1254" s="145"/>
      <c r="AC1254" s="145"/>
      <c r="AD1254" s="145"/>
      <c r="AE1254" s="145"/>
      <c r="AF1254" s="145"/>
      <c r="AG1254" s="145"/>
      <c r="AH1254" s="145"/>
      <c r="AI1254" s="145"/>
      <c r="AJ1254" s="145"/>
      <c r="AK1254" s="145"/>
      <c r="AL1254" s="145"/>
      <c r="AM1254" s="145"/>
      <c r="AN1254" s="145"/>
      <c r="AO1254" s="145"/>
      <c r="AP1254" s="145"/>
      <c r="AQ1254" s="145"/>
      <c r="AR1254" s="145"/>
      <c r="AS1254" s="145"/>
      <c r="AT1254" s="145"/>
      <c r="AU1254" s="145"/>
      <c r="AV1254" s="145"/>
      <c r="AW1254" s="145"/>
      <c r="AX1254" s="145"/>
      <c r="AY1254" s="145"/>
      <c r="AZ1254" s="145"/>
      <c r="BA1254" s="145"/>
      <c r="BB1254" s="145"/>
      <c r="BC1254" s="145"/>
      <c r="BD1254" s="145"/>
      <c r="BE1254" s="145"/>
      <c r="BF1254" s="145"/>
      <c r="BG1254" s="145"/>
      <c r="BH1254" s="145"/>
      <c r="BI1254" s="145"/>
      <c r="BJ1254" s="145"/>
      <c r="BK1254" s="145"/>
      <c r="BL1254" s="145"/>
      <c r="BM1254" s="145"/>
      <c r="BN1254" s="145"/>
      <c r="BO1254" s="145"/>
      <c r="BP1254" s="145"/>
      <c r="BQ1254" s="145"/>
      <c r="BR1254" s="145"/>
      <c r="BS1254" s="145"/>
      <c r="BT1254" s="145"/>
      <c r="BU1254" s="145"/>
      <c r="BV1254" s="145"/>
      <c r="BW1254" s="145"/>
      <c r="BX1254" s="145"/>
      <c r="BY1254" s="145"/>
      <c r="BZ1254" s="145"/>
      <c r="CA1254" s="145"/>
      <c r="CB1254" s="145"/>
      <c r="CC1254" s="145"/>
      <c r="CD1254" s="145"/>
      <c r="CE1254" s="145"/>
      <c r="CF1254" s="145"/>
    </row>
    <row r="1255" spans="2:84" ht="12.95" customHeight="1">
      <c r="B1255" s="145"/>
      <c r="C1255" s="145"/>
      <c r="D1255" s="145"/>
      <c r="E1255" s="146"/>
      <c r="F1255" s="146"/>
      <c r="G1255" s="145"/>
      <c r="H1255" s="145"/>
      <c r="I1255" s="145"/>
      <c r="J1255" s="145"/>
      <c r="K1255" s="145"/>
      <c r="L1255" s="145"/>
      <c r="M1255" s="145"/>
      <c r="N1255" s="145"/>
      <c r="O1255" s="145"/>
      <c r="P1255" s="145"/>
      <c r="Q1255" s="145"/>
      <c r="R1255" s="145"/>
      <c r="S1255" s="145"/>
      <c r="T1255" s="145"/>
      <c r="U1255" s="145"/>
      <c r="V1255" s="145"/>
      <c r="W1255" s="145"/>
      <c r="X1255" s="145"/>
      <c r="Y1255" s="145"/>
      <c r="Z1255" s="145"/>
      <c r="AA1255" s="145"/>
      <c r="AB1255" s="145"/>
      <c r="AC1255" s="145"/>
      <c r="AD1255" s="145"/>
      <c r="AE1255" s="145"/>
      <c r="AF1255" s="145"/>
      <c r="AG1255" s="145"/>
      <c r="AH1255" s="145"/>
      <c r="AI1255" s="145"/>
      <c r="AJ1255" s="145"/>
      <c r="AK1255" s="145"/>
      <c r="AL1255" s="145"/>
      <c r="AM1255" s="145"/>
      <c r="AN1255" s="145"/>
      <c r="AO1255" s="145"/>
      <c r="AP1255" s="145"/>
      <c r="AQ1255" s="145"/>
      <c r="AR1255" s="145"/>
      <c r="AS1255" s="145"/>
      <c r="AT1255" s="145"/>
      <c r="AU1255" s="145"/>
      <c r="AV1255" s="145"/>
      <c r="AW1255" s="145"/>
      <c r="AX1255" s="145"/>
      <c r="AY1255" s="145"/>
      <c r="AZ1255" s="145"/>
      <c r="BA1255" s="145"/>
      <c r="BB1255" s="145"/>
      <c r="BC1255" s="145"/>
      <c r="BD1255" s="145"/>
      <c r="BE1255" s="145"/>
      <c r="BF1255" s="145"/>
      <c r="BG1255" s="145"/>
      <c r="BH1255" s="145"/>
      <c r="BI1255" s="145"/>
      <c r="BJ1255" s="145"/>
      <c r="BK1255" s="145"/>
      <c r="BL1255" s="145"/>
      <c r="BM1255" s="145"/>
      <c r="BN1255" s="145"/>
      <c r="BO1255" s="145"/>
      <c r="BP1255" s="145"/>
      <c r="BQ1255" s="145"/>
      <c r="BR1255" s="145"/>
      <c r="BS1255" s="145"/>
      <c r="BT1255" s="145"/>
      <c r="BU1255" s="145"/>
      <c r="BV1255" s="145"/>
      <c r="BW1255" s="145"/>
      <c r="BX1255" s="145"/>
      <c r="BY1255" s="145"/>
      <c r="BZ1255" s="145"/>
      <c r="CA1255" s="145"/>
      <c r="CB1255" s="145"/>
      <c r="CC1255" s="145"/>
      <c r="CD1255" s="145"/>
      <c r="CE1255" s="145"/>
      <c r="CF1255" s="145"/>
    </row>
    <row r="1256" spans="2:84" ht="12.95" customHeight="1">
      <c r="B1256" s="145"/>
      <c r="C1256" s="145"/>
      <c r="D1256" s="145"/>
      <c r="E1256" s="146"/>
      <c r="F1256" s="146"/>
      <c r="G1256" s="145"/>
      <c r="H1256" s="145"/>
      <c r="I1256" s="145"/>
      <c r="J1256" s="145"/>
      <c r="K1256" s="145"/>
      <c r="L1256" s="145"/>
      <c r="M1256" s="145"/>
      <c r="N1256" s="145"/>
      <c r="O1256" s="145"/>
      <c r="P1256" s="145"/>
      <c r="Q1256" s="145"/>
      <c r="R1256" s="145"/>
      <c r="S1256" s="145"/>
      <c r="T1256" s="145"/>
      <c r="U1256" s="145"/>
      <c r="V1256" s="145"/>
      <c r="W1256" s="145"/>
      <c r="X1256" s="145"/>
      <c r="Y1256" s="145"/>
      <c r="Z1256" s="145"/>
      <c r="AA1256" s="145"/>
      <c r="AB1256" s="145"/>
      <c r="AC1256" s="145"/>
      <c r="AD1256" s="145"/>
      <c r="AE1256" s="145"/>
      <c r="AF1256" s="145"/>
      <c r="AG1256" s="145"/>
      <c r="AH1256" s="145"/>
      <c r="AI1256" s="145"/>
      <c r="AJ1256" s="145"/>
      <c r="AK1256" s="145"/>
      <c r="AL1256" s="145"/>
      <c r="AM1256" s="145"/>
      <c r="AN1256" s="145"/>
      <c r="AO1256" s="145"/>
      <c r="AP1256" s="145"/>
      <c r="AQ1256" s="145"/>
      <c r="AR1256" s="145"/>
      <c r="AS1256" s="145"/>
      <c r="AT1256" s="145"/>
      <c r="AU1256" s="145"/>
      <c r="AV1256" s="145"/>
      <c r="AW1256" s="145"/>
      <c r="AX1256" s="145"/>
      <c r="AY1256" s="145"/>
      <c r="AZ1256" s="145"/>
      <c r="BA1256" s="145"/>
      <c r="BB1256" s="145"/>
      <c r="BC1256" s="145"/>
      <c r="BD1256" s="145"/>
      <c r="BE1256" s="145"/>
      <c r="BF1256" s="145"/>
      <c r="BG1256" s="145"/>
      <c r="BH1256" s="145"/>
      <c r="BI1256" s="145"/>
      <c r="BJ1256" s="145"/>
      <c r="BK1256" s="145"/>
      <c r="BL1256" s="145"/>
      <c r="BM1256" s="145"/>
      <c r="BN1256" s="145"/>
      <c r="BO1256" s="145"/>
      <c r="BP1256" s="145"/>
      <c r="BQ1256" s="145"/>
      <c r="BR1256" s="145"/>
      <c r="BS1256" s="145"/>
      <c r="BT1256" s="145"/>
      <c r="BU1256" s="145"/>
      <c r="BV1256" s="145"/>
      <c r="BW1256" s="145"/>
      <c r="BX1256" s="145"/>
      <c r="BY1256" s="145"/>
      <c r="BZ1256" s="145"/>
      <c r="CA1256" s="145"/>
      <c r="CB1256" s="145"/>
      <c r="CC1256" s="145"/>
      <c r="CD1256" s="145"/>
      <c r="CE1256" s="145"/>
      <c r="CF1256" s="145"/>
    </row>
    <row r="1257" spans="2:84" ht="12.95" customHeight="1">
      <c r="B1257" s="145"/>
      <c r="C1257" s="145"/>
      <c r="D1257" s="145"/>
      <c r="E1257" s="146"/>
      <c r="F1257" s="146"/>
      <c r="G1257" s="145"/>
      <c r="H1257" s="145"/>
      <c r="I1257" s="145"/>
      <c r="J1257" s="145"/>
      <c r="K1257" s="145"/>
      <c r="L1257" s="145"/>
      <c r="M1257" s="145"/>
      <c r="N1257" s="145"/>
      <c r="O1257" s="145"/>
      <c r="P1257" s="145"/>
      <c r="Q1257" s="145"/>
      <c r="R1257" s="145"/>
      <c r="S1257" s="145"/>
      <c r="T1257" s="145"/>
      <c r="U1257" s="145"/>
      <c r="V1257" s="145"/>
      <c r="W1257" s="145"/>
      <c r="X1257" s="145"/>
      <c r="Y1257" s="145"/>
      <c r="Z1257" s="145"/>
      <c r="AA1257" s="145"/>
      <c r="AB1257" s="145"/>
      <c r="AC1257" s="145"/>
      <c r="AD1257" s="145"/>
      <c r="AE1257" s="145"/>
      <c r="AF1257" s="145"/>
      <c r="AG1257" s="145"/>
      <c r="AH1257" s="145"/>
      <c r="AI1257" s="145"/>
      <c r="AJ1257" s="145"/>
      <c r="AK1257" s="145"/>
      <c r="AL1257" s="145"/>
      <c r="AM1257" s="145"/>
      <c r="AN1257" s="145"/>
      <c r="AO1257" s="145"/>
      <c r="AP1257" s="145"/>
      <c r="AQ1257" s="145"/>
      <c r="AR1257" s="145"/>
      <c r="AS1257" s="145"/>
      <c r="AT1257" s="145"/>
      <c r="AU1257" s="145"/>
      <c r="AV1257" s="145"/>
      <c r="AW1257" s="145"/>
      <c r="AX1257" s="145"/>
      <c r="AY1257" s="145"/>
      <c r="AZ1257" s="145"/>
      <c r="BA1257" s="145"/>
      <c r="BB1257" s="145"/>
      <c r="BC1257" s="145"/>
      <c r="BD1257" s="145"/>
      <c r="BE1257" s="145"/>
      <c r="BF1257" s="145"/>
      <c r="BG1257" s="145"/>
      <c r="BH1257" s="145"/>
      <c r="BI1257" s="145"/>
      <c r="BJ1257" s="145"/>
      <c r="BK1257" s="145"/>
      <c r="BL1257" s="145"/>
      <c r="BM1257" s="145"/>
      <c r="BN1257" s="145"/>
      <c r="BO1257" s="145"/>
      <c r="BP1257" s="145"/>
      <c r="BQ1257" s="145"/>
      <c r="BR1257" s="145"/>
      <c r="BS1257" s="145"/>
      <c r="BT1257" s="145"/>
      <c r="BU1257" s="145"/>
      <c r="BV1257" s="145"/>
      <c r="BW1257" s="145"/>
      <c r="BX1257" s="145"/>
      <c r="BY1257" s="145"/>
      <c r="BZ1257" s="145"/>
      <c r="CA1257" s="145"/>
      <c r="CB1257" s="145"/>
      <c r="CC1257" s="145"/>
      <c r="CD1257" s="145"/>
      <c r="CE1257" s="145"/>
      <c r="CF1257" s="145"/>
    </row>
    <row r="1258" spans="2:84" ht="12.95" customHeight="1">
      <c r="B1258" s="145"/>
      <c r="C1258" s="145"/>
      <c r="D1258" s="145"/>
      <c r="E1258" s="146"/>
      <c r="F1258" s="146"/>
      <c r="G1258" s="145"/>
      <c r="H1258" s="145"/>
      <c r="I1258" s="145"/>
      <c r="J1258" s="145"/>
      <c r="K1258" s="145"/>
      <c r="L1258" s="145"/>
      <c r="M1258" s="145"/>
      <c r="N1258" s="145"/>
      <c r="O1258" s="145"/>
      <c r="P1258" s="145"/>
      <c r="Q1258" s="145"/>
      <c r="R1258" s="145"/>
      <c r="S1258" s="145"/>
      <c r="T1258" s="145"/>
      <c r="U1258" s="145"/>
      <c r="V1258" s="145"/>
      <c r="W1258" s="145"/>
      <c r="X1258" s="145"/>
      <c r="Y1258" s="145"/>
      <c r="Z1258" s="145"/>
      <c r="AA1258" s="145"/>
      <c r="AB1258" s="145"/>
      <c r="AC1258" s="145"/>
      <c r="AD1258" s="145"/>
      <c r="AE1258" s="145"/>
      <c r="AF1258" s="145"/>
      <c r="AG1258" s="145"/>
      <c r="AH1258" s="145"/>
      <c r="AI1258" s="145"/>
      <c r="AJ1258" s="145"/>
      <c r="AK1258" s="145"/>
      <c r="AL1258" s="145"/>
      <c r="AM1258" s="145"/>
      <c r="AN1258" s="145"/>
      <c r="AO1258" s="145"/>
      <c r="AP1258" s="145"/>
      <c r="AQ1258" s="145"/>
      <c r="AR1258" s="145"/>
      <c r="AS1258" s="145"/>
      <c r="AT1258" s="145"/>
      <c r="AU1258" s="145"/>
      <c r="AV1258" s="145"/>
      <c r="AW1258" s="145"/>
      <c r="AX1258" s="145"/>
      <c r="AY1258" s="145"/>
      <c r="AZ1258" s="145"/>
      <c r="BA1258" s="145"/>
      <c r="BB1258" s="145"/>
      <c r="BC1258" s="145"/>
      <c r="BD1258" s="145"/>
      <c r="BE1258" s="145"/>
      <c r="BF1258" s="145"/>
      <c r="BG1258" s="145"/>
      <c r="BH1258" s="145"/>
      <c r="BI1258" s="145"/>
      <c r="BJ1258" s="145"/>
      <c r="BK1258" s="145"/>
      <c r="BL1258" s="145"/>
      <c r="BM1258" s="145"/>
      <c r="BN1258" s="145"/>
      <c r="BO1258" s="145"/>
      <c r="BP1258" s="145"/>
      <c r="BQ1258" s="145"/>
      <c r="BR1258" s="145"/>
      <c r="BS1258" s="145"/>
      <c r="BT1258" s="145"/>
      <c r="BU1258" s="145"/>
      <c r="BV1258" s="145"/>
      <c r="BW1258" s="145"/>
      <c r="BX1258" s="145"/>
      <c r="BY1258" s="145"/>
      <c r="BZ1258" s="145"/>
      <c r="CA1258" s="145"/>
      <c r="CB1258" s="145"/>
      <c r="CC1258" s="145"/>
      <c r="CD1258" s="145"/>
      <c r="CE1258" s="145"/>
      <c r="CF1258" s="145"/>
    </row>
    <row r="1259" spans="2:84" ht="12.95" customHeight="1">
      <c r="B1259" s="145"/>
      <c r="C1259" s="145"/>
      <c r="D1259" s="145"/>
      <c r="E1259" s="146"/>
      <c r="F1259" s="146"/>
      <c r="G1259" s="145"/>
      <c r="H1259" s="145"/>
      <c r="I1259" s="145"/>
      <c r="J1259" s="145"/>
      <c r="K1259" s="145"/>
      <c r="L1259" s="145"/>
      <c r="M1259" s="145"/>
      <c r="N1259" s="145"/>
      <c r="O1259" s="145"/>
      <c r="P1259" s="145"/>
      <c r="Q1259" s="145"/>
      <c r="R1259" s="145"/>
      <c r="S1259" s="145"/>
      <c r="T1259" s="145"/>
      <c r="U1259" s="145"/>
      <c r="V1259" s="145"/>
      <c r="W1259" s="145"/>
      <c r="X1259" s="145"/>
      <c r="Y1259" s="145"/>
      <c r="Z1259" s="145"/>
      <c r="AA1259" s="145"/>
      <c r="AB1259" s="145"/>
      <c r="AC1259" s="145"/>
      <c r="AD1259" s="145"/>
      <c r="AE1259" s="145"/>
      <c r="AF1259" s="145"/>
      <c r="AG1259" s="145"/>
      <c r="AH1259" s="145"/>
      <c r="AI1259" s="145"/>
      <c r="AJ1259" s="145"/>
      <c r="AK1259" s="145"/>
      <c r="AL1259" s="145"/>
      <c r="AM1259" s="145"/>
      <c r="AN1259" s="145"/>
      <c r="AO1259" s="145"/>
      <c r="AP1259" s="145"/>
      <c r="AQ1259" s="145"/>
      <c r="AR1259" s="145"/>
      <c r="AS1259" s="145"/>
      <c r="AT1259" s="145"/>
      <c r="AU1259" s="145"/>
      <c r="AV1259" s="145"/>
      <c r="AW1259" s="145"/>
      <c r="AX1259" s="145"/>
      <c r="AY1259" s="145"/>
      <c r="AZ1259" s="145"/>
      <c r="BA1259" s="145"/>
      <c r="BB1259" s="145"/>
      <c r="BC1259" s="145"/>
      <c r="BD1259" s="145"/>
      <c r="BE1259" s="145"/>
      <c r="BF1259" s="145"/>
      <c r="BG1259" s="145"/>
      <c r="BH1259" s="145"/>
      <c r="BI1259" s="145"/>
      <c r="BJ1259" s="145"/>
      <c r="BK1259" s="145"/>
      <c r="BL1259" s="145"/>
      <c r="BM1259" s="145"/>
      <c r="BN1259" s="145"/>
      <c r="BO1259" s="145"/>
      <c r="BP1259" s="145"/>
      <c r="BQ1259" s="145"/>
      <c r="BR1259" s="145"/>
      <c r="BS1259" s="145"/>
      <c r="BT1259" s="145"/>
      <c r="BU1259" s="145"/>
      <c r="BV1259" s="145"/>
      <c r="BW1259" s="145"/>
      <c r="BX1259" s="145"/>
      <c r="BY1259" s="145"/>
      <c r="BZ1259" s="145"/>
      <c r="CA1259" s="145"/>
      <c r="CB1259" s="145"/>
      <c r="CC1259" s="145"/>
      <c r="CD1259" s="145"/>
      <c r="CE1259" s="145"/>
      <c r="CF1259" s="145"/>
    </row>
    <row r="1260" spans="2:84" ht="12.95" customHeight="1">
      <c r="B1260" s="145"/>
      <c r="C1260" s="145"/>
      <c r="D1260" s="145"/>
      <c r="E1260" s="146"/>
      <c r="F1260" s="146"/>
      <c r="G1260" s="145"/>
      <c r="H1260" s="145"/>
      <c r="I1260" s="145"/>
      <c r="J1260" s="145"/>
      <c r="K1260" s="145"/>
      <c r="L1260" s="145"/>
      <c r="M1260" s="145"/>
      <c r="N1260" s="145"/>
      <c r="O1260" s="145"/>
      <c r="P1260" s="145"/>
      <c r="Q1260" s="145"/>
      <c r="R1260" s="145"/>
      <c r="S1260" s="145"/>
      <c r="T1260" s="145"/>
      <c r="U1260" s="145"/>
      <c r="V1260" s="145"/>
      <c r="W1260" s="145"/>
      <c r="X1260" s="145"/>
      <c r="Y1260" s="145"/>
      <c r="Z1260" s="145"/>
      <c r="AA1260" s="145"/>
      <c r="AB1260" s="145"/>
      <c r="AC1260" s="145"/>
      <c r="AD1260" s="145"/>
      <c r="AE1260" s="145"/>
      <c r="AF1260" s="145"/>
      <c r="AG1260" s="145"/>
      <c r="AH1260" s="145"/>
      <c r="AI1260" s="145"/>
      <c r="AJ1260" s="145"/>
      <c r="AK1260" s="145"/>
      <c r="AL1260" s="145"/>
      <c r="AM1260" s="145"/>
      <c r="AN1260" s="145"/>
      <c r="AO1260" s="145"/>
      <c r="AP1260" s="145"/>
      <c r="AQ1260" s="145"/>
      <c r="AR1260" s="145"/>
      <c r="AS1260" s="145"/>
      <c r="AT1260" s="145"/>
      <c r="AU1260" s="145"/>
      <c r="AV1260" s="145"/>
      <c r="AW1260" s="145"/>
      <c r="AX1260" s="145"/>
      <c r="AY1260" s="145"/>
      <c r="AZ1260" s="145"/>
      <c r="BA1260" s="145"/>
      <c r="BB1260" s="145"/>
      <c r="BC1260" s="145"/>
      <c r="BD1260" s="145"/>
      <c r="BE1260" s="145"/>
      <c r="BF1260" s="145"/>
      <c r="BG1260" s="145"/>
      <c r="BH1260" s="145"/>
      <c r="BI1260" s="145"/>
      <c r="BJ1260" s="145"/>
      <c r="BK1260" s="145"/>
      <c r="BL1260" s="145"/>
      <c r="BM1260" s="145"/>
      <c r="BN1260" s="145"/>
      <c r="BO1260" s="145"/>
      <c r="BP1260" s="145"/>
      <c r="BQ1260" s="145"/>
      <c r="BR1260" s="145"/>
      <c r="BS1260" s="145"/>
      <c r="BT1260" s="145"/>
      <c r="BU1260" s="145"/>
      <c r="BV1260" s="145"/>
      <c r="BW1260" s="145"/>
      <c r="BX1260" s="145"/>
      <c r="BY1260" s="145"/>
      <c r="BZ1260" s="145"/>
      <c r="CA1260" s="145"/>
      <c r="CB1260" s="145"/>
      <c r="CC1260" s="145"/>
      <c r="CD1260" s="145"/>
      <c r="CE1260" s="145"/>
      <c r="CF1260" s="145"/>
    </row>
    <row r="1261" spans="2:84" ht="12.95" customHeight="1">
      <c r="B1261" s="145"/>
      <c r="C1261" s="145"/>
      <c r="D1261" s="145"/>
      <c r="E1261" s="146"/>
      <c r="F1261" s="146"/>
      <c r="G1261" s="145"/>
      <c r="H1261" s="145"/>
      <c r="I1261" s="145"/>
      <c r="J1261" s="145"/>
      <c r="K1261" s="145"/>
      <c r="L1261" s="145"/>
      <c r="M1261" s="145"/>
      <c r="N1261" s="145"/>
      <c r="O1261" s="145"/>
      <c r="P1261" s="145"/>
      <c r="Q1261" s="145"/>
      <c r="R1261" s="145"/>
      <c r="S1261" s="145"/>
      <c r="T1261" s="145"/>
      <c r="U1261" s="145"/>
      <c r="V1261" s="145"/>
      <c r="W1261" s="145"/>
      <c r="X1261" s="145"/>
      <c r="Y1261" s="145"/>
      <c r="Z1261" s="145"/>
      <c r="AA1261" s="145"/>
      <c r="AB1261" s="145"/>
      <c r="AC1261" s="145"/>
      <c r="AD1261" s="145"/>
      <c r="AE1261" s="145"/>
      <c r="AF1261" s="145"/>
      <c r="AG1261" s="145"/>
      <c r="AH1261" s="145"/>
      <c r="AI1261" s="145"/>
      <c r="AJ1261" s="145"/>
      <c r="AK1261" s="145"/>
      <c r="AL1261" s="145"/>
      <c r="AM1261" s="145"/>
      <c r="AN1261" s="145"/>
      <c r="AO1261" s="145"/>
      <c r="AP1261" s="145"/>
      <c r="AQ1261" s="145"/>
      <c r="AR1261" s="145"/>
      <c r="AS1261" s="145"/>
      <c r="AT1261" s="145"/>
      <c r="AU1261" s="145"/>
      <c r="AV1261" s="145"/>
      <c r="AW1261" s="145"/>
      <c r="AX1261" s="145"/>
      <c r="AY1261" s="145"/>
      <c r="AZ1261" s="145"/>
      <c r="BA1261" s="145"/>
      <c r="BB1261" s="145"/>
      <c r="BC1261" s="145"/>
      <c r="BD1261" s="145"/>
      <c r="BE1261" s="145"/>
      <c r="BF1261" s="145"/>
      <c r="BG1261" s="145"/>
      <c r="BH1261" s="145"/>
      <c r="BI1261" s="145"/>
      <c r="BJ1261" s="145"/>
      <c r="BK1261" s="145"/>
      <c r="BL1261" s="145"/>
      <c r="BM1261" s="145"/>
      <c r="BN1261" s="145"/>
      <c r="BO1261" s="145"/>
      <c r="BP1261" s="145"/>
      <c r="BQ1261" s="145"/>
      <c r="BR1261" s="145"/>
      <c r="BS1261" s="145"/>
      <c r="BT1261" s="145"/>
      <c r="BU1261" s="145"/>
      <c r="BV1261" s="145"/>
      <c r="BW1261" s="145"/>
      <c r="BX1261" s="145"/>
      <c r="BY1261" s="145"/>
      <c r="BZ1261" s="145"/>
      <c r="CA1261" s="145"/>
      <c r="CB1261" s="145"/>
      <c r="CC1261" s="145"/>
      <c r="CD1261" s="145"/>
      <c r="CE1261" s="145"/>
      <c r="CF1261" s="145"/>
    </row>
    <row r="1262" spans="2:84" ht="12.95" customHeight="1">
      <c r="B1262" s="145"/>
      <c r="C1262" s="145"/>
      <c r="D1262" s="145"/>
      <c r="E1262" s="146"/>
      <c r="F1262" s="146"/>
      <c r="G1262" s="145"/>
      <c r="H1262" s="145"/>
      <c r="I1262" s="145"/>
      <c r="J1262" s="145"/>
      <c r="K1262" s="145"/>
      <c r="L1262" s="145"/>
      <c r="M1262" s="145"/>
      <c r="N1262" s="145"/>
      <c r="O1262" s="145"/>
      <c r="P1262" s="145"/>
      <c r="Q1262" s="145"/>
      <c r="R1262" s="145"/>
      <c r="S1262" s="145"/>
      <c r="T1262" s="145"/>
      <c r="U1262" s="145"/>
      <c r="V1262" s="145"/>
      <c r="W1262" s="145"/>
      <c r="X1262" s="145"/>
      <c r="Y1262" s="145"/>
      <c r="Z1262" s="145"/>
      <c r="AA1262" s="145"/>
      <c r="AB1262" s="145"/>
      <c r="AC1262" s="145"/>
      <c r="AD1262" s="145"/>
      <c r="AE1262" s="145"/>
      <c r="AF1262" s="145"/>
      <c r="AG1262" s="145"/>
      <c r="AH1262" s="145"/>
      <c r="AI1262" s="145"/>
      <c r="AJ1262" s="145"/>
      <c r="AK1262" s="145"/>
      <c r="AL1262" s="145"/>
      <c r="AM1262" s="145"/>
      <c r="AN1262" s="145"/>
      <c r="AO1262" s="145"/>
      <c r="AP1262" s="145"/>
      <c r="AQ1262" s="145"/>
      <c r="AR1262" s="145"/>
      <c r="AS1262" s="145"/>
      <c r="AT1262" s="145"/>
      <c r="AU1262" s="145"/>
      <c r="AV1262" s="145"/>
      <c r="AW1262" s="145"/>
      <c r="AX1262" s="145"/>
      <c r="AY1262" s="145"/>
      <c r="AZ1262" s="145"/>
      <c r="BA1262" s="145"/>
      <c r="BB1262" s="145"/>
      <c r="BC1262" s="145"/>
      <c r="BD1262" s="145"/>
      <c r="BE1262" s="145"/>
      <c r="BF1262" s="145"/>
      <c r="BG1262" s="145"/>
      <c r="BH1262" s="145"/>
      <c r="BI1262" s="145"/>
      <c r="BJ1262" s="145"/>
      <c r="BK1262" s="145"/>
      <c r="BL1262" s="145"/>
      <c r="BM1262" s="145"/>
      <c r="BN1262" s="145"/>
      <c r="BO1262" s="145"/>
      <c r="BP1262" s="145"/>
      <c r="BQ1262" s="145"/>
      <c r="BR1262" s="145"/>
      <c r="BS1262" s="145"/>
      <c r="BT1262" s="145"/>
      <c r="BU1262" s="145"/>
      <c r="BV1262" s="145"/>
      <c r="BW1262" s="145"/>
      <c r="BX1262" s="145"/>
      <c r="BY1262" s="145"/>
      <c r="BZ1262" s="145"/>
      <c r="CA1262" s="145"/>
      <c r="CB1262" s="145"/>
      <c r="CC1262" s="145"/>
      <c r="CD1262" s="145"/>
      <c r="CE1262" s="145"/>
      <c r="CF1262" s="145"/>
    </row>
    <row r="1263" spans="2:84" ht="12.95" customHeight="1">
      <c r="B1263" s="145"/>
      <c r="C1263" s="145"/>
      <c r="D1263" s="145"/>
      <c r="E1263" s="146"/>
      <c r="F1263" s="146"/>
      <c r="G1263" s="145"/>
      <c r="H1263" s="145"/>
      <c r="I1263" s="145"/>
      <c r="J1263" s="145"/>
      <c r="K1263" s="145"/>
      <c r="L1263" s="145"/>
      <c r="M1263" s="145"/>
      <c r="N1263" s="145"/>
      <c r="O1263" s="145"/>
      <c r="P1263" s="145"/>
      <c r="Q1263" s="145"/>
      <c r="R1263" s="145"/>
      <c r="S1263" s="145"/>
      <c r="T1263" s="145"/>
      <c r="U1263" s="145"/>
      <c r="V1263" s="145"/>
      <c r="W1263" s="145"/>
      <c r="X1263" s="145"/>
      <c r="Y1263" s="145"/>
      <c r="Z1263" s="145"/>
      <c r="AA1263" s="145"/>
      <c r="AB1263" s="145"/>
      <c r="AC1263" s="145"/>
      <c r="AD1263" s="145"/>
      <c r="AE1263" s="145"/>
      <c r="AF1263" s="145"/>
      <c r="AG1263" s="145"/>
      <c r="AH1263" s="145"/>
      <c r="AI1263" s="145"/>
      <c r="AJ1263" s="145"/>
      <c r="AK1263" s="145"/>
      <c r="AL1263" s="145"/>
      <c r="AM1263" s="145"/>
      <c r="AN1263" s="145"/>
      <c r="AO1263" s="145"/>
      <c r="AP1263" s="145"/>
      <c r="AQ1263" s="145"/>
      <c r="AR1263" s="145"/>
      <c r="AS1263" s="145"/>
      <c r="AT1263" s="145"/>
      <c r="AU1263" s="145"/>
      <c r="AV1263" s="145"/>
      <c r="AW1263" s="145"/>
      <c r="AX1263" s="145"/>
      <c r="AY1263" s="145"/>
      <c r="AZ1263" s="145"/>
      <c r="BA1263" s="145"/>
      <c r="BB1263" s="145"/>
      <c r="BC1263" s="145"/>
      <c r="BD1263" s="145"/>
      <c r="BE1263" s="145"/>
      <c r="BF1263" s="145"/>
      <c r="BG1263" s="145"/>
      <c r="BH1263" s="145"/>
      <c r="BI1263" s="145"/>
      <c r="BJ1263" s="145"/>
      <c r="BK1263" s="145"/>
      <c r="BL1263" s="145"/>
      <c r="BM1263" s="145"/>
      <c r="BN1263" s="145"/>
      <c r="BO1263" s="145"/>
      <c r="BP1263" s="145"/>
      <c r="BQ1263" s="145"/>
      <c r="BR1263" s="145"/>
      <c r="BS1263" s="145"/>
      <c r="BT1263" s="145"/>
      <c r="BU1263" s="145"/>
      <c r="BV1263" s="145"/>
      <c r="BW1263" s="145"/>
      <c r="BX1263" s="145"/>
      <c r="BY1263" s="145"/>
      <c r="BZ1263" s="145"/>
      <c r="CA1263" s="145"/>
      <c r="CB1263" s="145"/>
      <c r="CC1263" s="145"/>
      <c r="CD1263" s="145"/>
      <c r="CE1263" s="145"/>
      <c r="CF1263" s="145"/>
    </row>
    <row r="1264" spans="2:84" ht="12.95" customHeight="1">
      <c r="B1264" s="145"/>
      <c r="C1264" s="145"/>
      <c r="D1264" s="145"/>
      <c r="E1264" s="146"/>
      <c r="F1264" s="146"/>
      <c r="G1264" s="145"/>
      <c r="H1264" s="145"/>
      <c r="I1264" s="145"/>
      <c r="J1264" s="145"/>
      <c r="K1264" s="145"/>
      <c r="L1264" s="145"/>
      <c r="M1264" s="145"/>
      <c r="N1264" s="145"/>
      <c r="O1264" s="145"/>
      <c r="P1264" s="145"/>
      <c r="Q1264" s="145"/>
      <c r="R1264" s="145"/>
      <c r="S1264" s="145"/>
      <c r="T1264" s="145"/>
      <c r="U1264" s="145"/>
      <c r="V1264" s="145"/>
      <c r="W1264" s="145"/>
      <c r="X1264" s="145"/>
      <c r="Y1264" s="145"/>
      <c r="Z1264" s="145"/>
      <c r="AA1264" s="145"/>
      <c r="AB1264" s="145"/>
      <c r="AC1264" s="145"/>
      <c r="AD1264" s="145"/>
      <c r="AE1264" s="145"/>
      <c r="AF1264" s="145"/>
      <c r="AG1264" s="145"/>
      <c r="AH1264" s="145"/>
      <c r="AI1264" s="145"/>
      <c r="AJ1264" s="145"/>
      <c r="AK1264" s="145"/>
      <c r="AL1264" s="145"/>
      <c r="AM1264" s="145"/>
      <c r="AN1264" s="145"/>
      <c r="AO1264" s="145"/>
      <c r="AP1264" s="145"/>
      <c r="AQ1264" s="145"/>
      <c r="AR1264" s="145"/>
      <c r="AS1264" s="145"/>
      <c r="AT1264" s="145"/>
      <c r="AU1264" s="145"/>
      <c r="AV1264" s="145"/>
      <c r="AW1264" s="145"/>
      <c r="AX1264" s="145"/>
      <c r="AY1264" s="145"/>
      <c r="AZ1264" s="145"/>
      <c r="BA1264" s="145"/>
      <c r="BB1264" s="145"/>
      <c r="BC1264" s="145"/>
      <c r="BD1264" s="145"/>
      <c r="BE1264" s="145"/>
      <c r="BF1264" s="145"/>
      <c r="BG1264" s="145"/>
      <c r="BH1264" s="145"/>
      <c r="BI1264" s="145"/>
      <c r="BJ1264" s="145"/>
      <c r="BK1264" s="145"/>
      <c r="BL1264" s="145"/>
      <c r="BM1264" s="145"/>
      <c r="BN1264" s="145"/>
      <c r="BO1264" s="145"/>
      <c r="BP1264" s="145"/>
      <c r="BQ1264" s="145"/>
      <c r="BR1264" s="145"/>
      <c r="BS1264" s="145"/>
      <c r="BT1264" s="145"/>
      <c r="BU1264" s="145"/>
      <c r="BV1264" s="145"/>
      <c r="BW1264" s="145"/>
      <c r="BX1264" s="145"/>
      <c r="BY1264" s="145"/>
      <c r="BZ1264" s="145"/>
      <c r="CA1264" s="145"/>
      <c r="CB1264" s="145"/>
      <c r="CC1264" s="145"/>
      <c r="CD1264" s="145"/>
      <c r="CE1264" s="145"/>
      <c r="CF1264" s="145"/>
    </row>
    <row r="1265" spans="2:84" ht="12.95" customHeight="1">
      <c r="B1265" s="145"/>
      <c r="C1265" s="145"/>
      <c r="D1265" s="145"/>
      <c r="E1265" s="146"/>
      <c r="F1265" s="146"/>
      <c r="G1265" s="145"/>
      <c r="H1265" s="145"/>
      <c r="I1265" s="145"/>
      <c r="J1265" s="145"/>
      <c r="K1265" s="145"/>
      <c r="L1265" s="145"/>
      <c r="M1265" s="145"/>
      <c r="N1265" s="145"/>
      <c r="O1265" s="145"/>
      <c r="P1265" s="145"/>
      <c r="Q1265" s="145"/>
      <c r="R1265" s="145"/>
      <c r="S1265" s="145"/>
      <c r="T1265" s="145"/>
      <c r="U1265" s="145"/>
      <c r="V1265" s="145"/>
      <c r="W1265" s="145"/>
      <c r="X1265" s="145"/>
      <c r="Y1265" s="145"/>
      <c r="Z1265" s="145"/>
      <c r="AA1265" s="145"/>
      <c r="AB1265" s="145"/>
      <c r="AC1265" s="145"/>
      <c r="AD1265" s="145"/>
      <c r="AE1265" s="145"/>
      <c r="AF1265" s="145"/>
      <c r="AG1265" s="145"/>
      <c r="AH1265" s="145"/>
      <c r="AI1265" s="145"/>
      <c r="AJ1265" s="145"/>
      <c r="AK1265" s="145"/>
      <c r="AL1265" s="145"/>
      <c r="AM1265" s="145"/>
      <c r="AN1265" s="145"/>
      <c r="AO1265" s="145"/>
      <c r="AP1265" s="145"/>
      <c r="AQ1265" s="145"/>
      <c r="AR1265" s="145"/>
      <c r="AS1265" s="145"/>
      <c r="AT1265" s="145"/>
      <c r="AU1265" s="145"/>
      <c r="AV1265" s="145"/>
      <c r="AW1265" s="145"/>
      <c r="AX1265" s="145"/>
      <c r="AY1265" s="145"/>
      <c r="AZ1265" s="145"/>
      <c r="BA1265" s="145"/>
      <c r="BB1265" s="145"/>
      <c r="BC1265" s="145"/>
      <c r="BD1265" s="145"/>
      <c r="BE1265" s="145"/>
      <c r="BF1265" s="145"/>
      <c r="BG1265" s="145"/>
      <c r="BH1265" s="145"/>
      <c r="BI1265" s="145"/>
      <c r="BJ1265" s="145"/>
      <c r="BK1265" s="145"/>
      <c r="BL1265" s="145"/>
      <c r="BM1265" s="145"/>
      <c r="BN1265" s="145"/>
      <c r="BO1265" s="145"/>
      <c r="BP1265" s="145"/>
      <c r="BQ1265" s="145"/>
      <c r="BR1265" s="145"/>
      <c r="BS1265" s="145"/>
      <c r="BT1265" s="145"/>
      <c r="BU1265" s="145"/>
      <c r="BV1265" s="145"/>
      <c r="BW1265" s="145"/>
      <c r="BX1265" s="145"/>
      <c r="BY1265" s="145"/>
      <c r="BZ1265" s="145"/>
      <c r="CA1265" s="145"/>
      <c r="CB1265" s="145"/>
      <c r="CC1265" s="145"/>
      <c r="CD1265" s="145"/>
      <c r="CE1265" s="145"/>
      <c r="CF1265" s="145"/>
    </row>
    <row r="1266" spans="2:84" ht="12.95" customHeight="1">
      <c r="B1266" s="145"/>
      <c r="C1266" s="145"/>
      <c r="D1266" s="145"/>
      <c r="E1266" s="146"/>
      <c r="F1266" s="146"/>
      <c r="G1266" s="145"/>
      <c r="H1266" s="145"/>
      <c r="I1266" s="145"/>
      <c r="J1266" s="145"/>
      <c r="K1266" s="145"/>
      <c r="L1266" s="145"/>
      <c r="M1266" s="145"/>
      <c r="N1266" s="145"/>
      <c r="O1266" s="145"/>
      <c r="P1266" s="145"/>
      <c r="Q1266" s="145"/>
      <c r="R1266" s="145"/>
      <c r="S1266" s="145"/>
      <c r="T1266" s="145"/>
      <c r="U1266" s="145"/>
      <c r="V1266" s="145"/>
      <c r="W1266" s="145"/>
      <c r="X1266" s="145"/>
      <c r="Y1266" s="145"/>
      <c r="Z1266" s="145"/>
      <c r="AA1266" s="145"/>
      <c r="AB1266" s="145"/>
      <c r="AC1266" s="145"/>
      <c r="AD1266" s="145"/>
      <c r="AE1266" s="145"/>
      <c r="AF1266" s="145"/>
      <c r="AG1266" s="145"/>
      <c r="AH1266" s="145"/>
      <c r="AI1266" s="145"/>
      <c r="AJ1266" s="145"/>
      <c r="AK1266" s="145"/>
      <c r="AL1266" s="145"/>
      <c r="AM1266" s="145"/>
      <c r="AN1266" s="145"/>
      <c r="AO1266" s="145"/>
      <c r="AP1266" s="145"/>
      <c r="AQ1266" s="145"/>
      <c r="AR1266" s="145"/>
      <c r="AS1266" s="145"/>
      <c r="AT1266" s="145"/>
      <c r="AU1266" s="145"/>
      <c r="AV1266" s="145"/>
      <c r="AW1266" s="145"/>
      <c r="AX1266" s="145"/>
      <c r="AY1266" s="145"/>
      <c r="AZ1266" s="145"/>
      <c r="BA1266" s="145"/>
      <c r="BB1266" s="145"/>
      <c r="BC1266" s="145"/>
      <c r="BD1266" s="145"/>
      <c r="BE1266" s="145"/>
      <c r="BF1266" s="145"/>
      <c r="BG1266" s="145"/>
      <c r="BH1266" s="145"/>
      <c r="BI1266" s="145"/>
      <c r="BJ1266" s="145"/>
      <c r="BK1266" s="145"/>
      <c r="BL1266" s="145"/>
      <c r="BM1266" s="145"/>
      <c r="BN1266" s="145"/>
      <c r="BO1266" s="145"/>
      <c r="BP1266" s="145"/>
      <c r="BQ1266" s="145"/>
      <c r="BR1266" s="145"/>
      <c r="BS1266" s="145"/>
      <c r="BT1266" s="145"/>
      <c r="BU1266" s="145"/>
      <c r="BV1266" s="145"/>
      <c r="BW1266" s="145"/>
      <c r="BX1266" s="145"/>
      <c r="BY1266" s="145"/>
      <c r="BZ1266" s="145"/>
      <c r="CA1266" s="145"/>
      <c r="CB1266" s="145"/>
      <c r="CC1266" s="145"/>
      <c r="CD1266" s="145"/>
      <c r="CE1266" s="145"/>
      <c r="CF1266" s="145"/>
    </row>
    <row r="1267" spans="2:84" ht="12.95" customHeight="1">
      <c r="B1267" s="145"/>
      <c r="C1267" s="145"/>
      <c r="D1267" s="145"/>
      <c r="E1267" s="146"/>
      <c r="F1267" s="146"/>
      <c r="G1267" s="145"/>
      <c r="H1267" s="145"/>
      <c r="I1267" s="145"/>
      <c r="J1267" s="145"/>
      <c r="K1267" s="145"/>
      <c r="L1267" s="145"/>
      <c r="M1267" s="145"/>
      <c r="N1267" s="145"/>
      <c r="O1267" s="145"/>
      <c r="P1267" s="145"/>
      <c r="Q1267" s="145"/>
      <c r="R1267" s="145"/>
      <c r="S1267" s="145"/>
      <c r="T1267" s="145"/>
      <c r="U1267" s="145"/>
      <c r="V1267" s="145"/>
      <c r="W1267" s="145"/>
      <c r="X1267" s="145"/>
      <c r="Y1267" s="145"/>
      <c r="Z1267" s="145"/>
      <c r="AA1267" s="145"/>
      <c r="AB1267" s="145"/>
      <c r="AC1267" s="145"/>
      <c r="AD1267" s="145"/>
      <c r="AE1267" s="145"/>
      <c r="AF1267" s="145"/>
      <c r="AG1267" s="145"/>
      <c r="AH1267" s="145"/>
      <c r="AI1267" s="145"/>
      <c r="AJ1267" s="145"/>
      <c r="AK1267" s="145"/>
      <c r="AL1267" s="145"/>
      <c r="AM1267" s="145"/>
      <c r="AN1267" s="145"/>
      <c r="AO1267" s="145"/>
      <c r="AP1267" s="145"/>
      <c r="AQ1267" s="145"/>
      <c r="AR1267" s="145"/>
      <c r="AS1267" s="145"/>
      <c r="AT1267" s="145"/>
      <c r="AU1267" s="145"/>
      <c r="AV1267" s="145"/>
      <c r="AW1267" s="145"/>
      <c r="AX1267" s="145"/>
      <c r="AY1267" s="145"/>
      <c r="AZ1267" s="145"/>
      <c r="BA1267" s="145"/>
      <c r="BB1267" s="145"/>
      <c r="BC1267" s="145"/>
      <c r="BD1267" s="145"/>
      <c r="BE1267" s="145"/>
      <c r="BF1267" s="145"/>
      <c r="BG1267" s="145"/>
      <c r="BH1267" s="145"/>
      <c r="BI1267" s="145"/>
      <c r="BJ1267" s="145"/>
      <c r="BK1267" s="145"/>
      <c r="BL1267" s="145"/>
      <c r="BM1267" s="145"/>
      <c r="BN1267" s="145"/>
      <c r="BO1267" s="145"/>
      <c r="BP1267" s="145"/>
      <c r="BQ1267" s="145"/>
      <c r="BR1267" s="145"/>
      <c r="BS1267" s="145"/>
      <c r="BT1267" s="145"/>
      <c r="BU1267" s="145"/>
      <c r="BV1267" s="145"/>
      <c r="BW1267" s="145"/>
      <c r="BX1267" s="145"/>
      <c r="BY1267" s="145"/>
      <c r="BZ1267" s="145"/>
      <c r="CA1267" s="145"/>
      <c r="CB1267" s="145"/>
      <c r="CC1267" s="145"/>
      <c r="CD1267" s="145"/>
      <c r="CE1267" s="145"/>
      <c r="CF1267" s="145"/>
    </row>
    <row r="1268" spans="2:84" ht="12.95" customHeight="1">
      <c r="B1268" s="145"/>
      <c r="C1268" s="145"/>
      <c r="D1268" s="145"/>
      <c r="E1268" s="146"/>
      <c r="F1268" s="146"/>
      <c r="G1268" s="145"/>
      <c r="H1268" s="145"/>
      <c r="I1268" s="145"/>
      <c r="J1268" s="145"/>
      <c r="K1268" s="145"/>
      <c r="L1268" s="145"/>
      <c r="M1268" s="145"/>
      <c r="N1268" s="145"/>
      <c r="O1268" s="145"/>
      <c r="P1268" s="145"/>
      <c r="Q1268" s="145"/>
      <c r="R1268" s="145"/>
      <c r="S1268" s="145"/>
      <c r="T1268" s="145"/>
      <c r="U1268" s="145"/>
      <c r="V1268" s="145"/>
      <c r="W1268" s="145"/>
      <c r="X1268" s="145"/>
      <c r="Y1268" s="145"/>
      <c r="Z1268" s="145"/>
      <c r="AA1268" s="145"/>
      <c r="AB1268" s="145"/>
      <c r="AC1268" s="145"/>
      <c r="AD1268" s="145"/>
      <c r="AE1268" s="145"/>
      <c r="AF1268" s="145"/>
      <c r="AG1268" s="145"/>
      <c r="AH1268" s="145"/>
      <c r="AI1268" s="145"/>
      <c r="AJ1268" s="145"/>
      <c r="AK1268" s="145"/>
      <c r="AL1268" s="145"/>
      <c r="AM1268" s="145"/>
      <c r="AN1268" s="145"/>
      <c r="AO1268" s="145"/>
      <c r="AP1268" s="145"/>
      <c r="AQ1268" s="145"/>
      <c r="AR1268" s="145"/>
      <c r="AS1268" s="145"/>
      <c r="AT1268" s="145"/>
      <c r="AU1268" s="145"/>
      <c r="AV1268" s="145"/>
      <c r="AW1268" s="145"/>
      <c r="AX1268" s="145"/>
      <c r="AY1268" s="145"/>
      <c r="AZ1268" s="145"/>
      <c r="BA1268" s="145"/>
      <c r="BB1268" s="145"/>
      <c r="BC1268" s="145"/>
      <c r="BD1268" s="145"/>
      <c r="BE1268" s="145"/>
      <c r="BF1268" s="145"/>
      <c r="BG1268" s="145"/>
      <c r="BH1268" s="145"/>
      <c r="BI1268" s="145"/>
      <c r="BJ1268" s="145"/>
      <c r="BK1268" s="145"/>
      <c r="BL1268" s="145"/>
      <c r="BM1268" s="145"/>
      <c r="BN1268" s="145"/>
      <c r="BO1268" s="145"/>
      <c r="BP1268" s="145"/>
      <c r="BQ1268" s="145"/>
      <c r="BR1268" s="145"/>
      <c r="BS1268" s="145"/>
      <c r="BT1268" s="145"/>
      <c r="BU1268" s="145"/>
      <c r="BV1268" s="145"/>
      <c r="BW1268" s="145"/>
      <c r="BX1268" s="145"/>
      <c r="BY1268" s="145"/>
      <c r="BZ1268" s="145"/>
      <c r="CA1268" s="145"/>
      <c r="CB1268" s="145"/>
      <c r="CC1268" s="145"/>
      <c r="CD1268" s="145"/>
      <c r="CE1268" s="145"/>
      <c r="CF1268" s="145"/>
    </row>
    <row r="1269" spans="2:84" ht="12.95" customHeight="1">
      <c r="B1269" s="145"/>
      <c r="C1269" s="145"/>
      <c r="D1269" s="145"/>
      <c r="E1269" s="146"/>
      <c r="F1269" s="146"/>
      <c r="G1269" s="145"/>
      <c r="H1269" s="145"/>
      <c r="I1269" s="145"/>
      <c r="J1269" s="145"/>
      <c r="K1269" s="145"/>
      <c r="L1269" s="145"/>
      <c r="M1269" s="145"/>
      <c r="N1269" s="145"/>
      <c r="O1269" s="145"/>
      <c r="P1269" s="145"/>
      <c r="Q1269" s="145"/>
      <c r="R1269" s="145"/>
      <c r="S1269" s="145"/>
      <c r="T1269" s="145"/>
      <c r="U1269" s="145"/>
      <c r="V1269" s="145"/>
      <c r="W1269" s="145"/>
      <c r="X1269" s="145"/>
      <c r="Y1269" s="145"/>
      <c r="Z1269" s="145"/>
      <c r="AA1269" s="145"/>
      <c r="AB1269" s="145"/>
      <c r="AC1269" s="145"/>
      <c r="AD1269" s="145"/>
      <c r="AE1269" s="145"/>
      <c r="AF1269" s="145"/>
      <c r="AG1269" s="145"/>
      <c r="AH1269" s="145"/>
      <c r="AI1269" s="145"/>
      <c r="AJ1269" s="145"/>
      <c r="AK1269" s="145"/>
      <c r="AL1269" s="145"/>
      <c r="AM1269" s="145"/>
      <c r="AN1269" s="145"/>
      <c r="AO1269" s="145"/>
      <c r="AP1269" s="145"/>
      <c r="AQ1269" s="145"/>
      <c r="AR1269" s="145"/>
      <c r="AS1269" s="145"/>
      <c r="AT1269" s="145"/>
      <c r="AU1269" s="145"/>
      <c r="AV1269" s="145"/>
      <c r="AW1269" s="145"/>
      <c r="AX1269" s="145"/>
      <c r="AY1269" s="145"/>
      <c r="AZ1269" s="145"/>
      <c r="BA1269" s="145"/>
      <c r="BB1269" s="145"/>
      <c r="BC1269" s="145"/>
      <c r="BD1269" s="145"/>
      <c r="BE1269" s="145"/>
      <c r="BF1269" s="145"/>
      <c r="BG1269" s="145"/>
      <c r="BH1269" s="145"/>
      <c r="BI1269" s="145"/>
      <c r="BJ1269" s="145"/>
      <c r="BK1269" s="145"/>
      <c r="BL1269" s="145"/>
      <c r="BM1269" s="145"/>
      <c r="BN1269" s="145"/>
      <c r="BO1269" s="145"/>
      <c r="BP1269" s="145"/>
      <c r="BQ1269" s="145"/>
      <c r="BR1269" s="145"/>
      <c r="BS1269" s="145"/>
      <c r="BT1269" s="145"/>
      <c r="BU1269" s="145"/>
      <c r="BV1269" s="145"/>
      <c r="BW1269" s="145"/>
      <c r="BX1269" s="145"/>
      <c r="BY1269" s="145"/>
      <c r="BZ1269" s="145"/>
      <c r="CA1269" s="145"/>
      <c r="CB1269" s="145"/>
      <c r="CC1269" s="145"/>
      <c r="CD1269" s="145"/>
      <c r="CE1269" s="145"/>
      <c r="CF1269" s="145"/>
    </row>
    <row r="1270" spans="2:84" ht="12.95" customHeight="1">
      <c r="B1270" s="145"/>
      <c r="C1270" s="145"/>
      <c r="D1270" s="145"/>
      <c r="E1270" s="146"/>
      <c r="F1270" s="146"/>
      <c r="G1270" s="145"/>
      <c r="H1270" s="145"/>
      <c r="I1270" s="145"/>
      <c r="J1270" s="145"/>
      <c r="K1270" s="145"/>
      <c r="L1270" s="145"/>
      <c r="M1270" s="145"/>
      <c r="N1270" s="145"/>
      <c r="O1270" s="145"/>
      <c r="P1270" s="145"/>
      <c r="Q1270" s="145"/>
      <c r="R1270" s="145"/>
      <c r="S1270" s="145"/>
      <c r="T1270" s="145"/>
      <c r="U1270" s="145"/>
      <c r="V1270" s="145"/>
      <c r="W1270" s="145"/>
      <c r="X1270" s="145"/>
      <c r="Y1270" s="145"/>
      <c r="Z1270" s="145"/>
      <c r="AA1270" s="145"/>
      <c r="AB1270" s="145"/>
      <c r="AC1270" s="145"/>
      <c r="AD1270" s="145"/>
      <c r="AE1270" s="145"/>
      <c r="AF1270" s="145"/>
      <c r="AG1270" s="145"/>
      <c r="AH1270" s="145"/>
      <c r="AI1270" s="145"/>
      <c r="AJ1270" s="145"/>
      <c r="AK1270" s="145"/>
      <c r="AL1270" s="145"/>
      <c r="AM1270" s="145"/>
      <c r="AN1270" s="145"/>
      <c r="AO1270" s="145"/>
      <c r="AP1270" s="145"/>
      <c r="AQ1270" s="145"/>
      <c r="AR1270" s="145"/>
      <c r="AS1270" s="145"/>
      <c r="AT1270" s="145"/>
      <c r="AU1270" s="145"/>
      <c r="AV1270" s="145"/>
      <c r="AW1270" s="145"/>
      <c r="AX1270" s="145"/>
      <c r="AY1270" s="145"/>
      <c r="AZ1270" s="145"/>
      <c r="BA1270" s="145"/>
      <c r="BB1270" s="145"/>
      <c r="BC1270" s="145"/>
      <c r="BD1270" s="145"/>
      <c r="BE1270" s="145"/>
      <c r="BF1270" s="145"/>
      <c r="BG1270" s="145"/>
      <c r="BH1270" s="145"/>
      <c r="BI1270" s="145"/>
      <c r="BJ1270" s="145"/>
      <c r="BK1270" s="145"/>
      <c r="BL1270" s="145"/>
      <c r="BM1270" s="145"/>
      <c r="BN1270" s="145"/>
      <c r="BO1270" s="145"/>
      <c r="BP1270" s="145"/>
      <c r="BQ1270" s="145"/>
      <c r="BR1270" s="145"/>
      <c r="BS1270" s="145"/>
      <c r="BT1270" s="145"/>
      <c r="BU1270" s="145"/>
      <c r="BV1270" s="145"/>
      <c r="BW1270" s="145"/>
      <c r="BX1270" s="145"/>
      <c r="BY1270" s="145"/>
      <c r="BZ1270" s="145"/>
      <c r="CA1270" s="145"/>
      <c r="CB1270" s="145"/>
      <c r="CC1270" s="145"/>
      <c r="CD1270" s="145"/>
      <c r="CE1270" s="145"/>
      <c r="CF1270" s="145"/>
    </row>
    <row r="1271" spans="2:84" ht="12.95" customHeight="1">
      <c r="B1271" s="145"/>
      <c r="C1271" s="145"/>
      <c r="D1271" s="145"/>
      <c r="E1271" s="146"/>
      <c r="F1271" s="146"/>
      <c r="G1271" s="145"/>
      <c r="H1271" s="145"/>
      <c r="I1271" s="145"/>
      <c r="J1271" s="145"/>
      <c r="K1271" s="145"/>
      <c r="L1271" s="145"/>
      <c r="M1271" s="145"/>
      <c r="N1271" s="145"/>
      <c r="O1271" s="145"/>
      <c r="P1271" s="145"/>
      <c r="Q1271" s="145"/>
      <c r="R1271" s="145"/>
      <c r="S1271" s="145"/>
      <c r="T1271" s="145"/>
      <c r="U1271" s="145"/>
      <c r="V1271" s="145"/>
      <c r="W1271" s="145"/>
      <c r="X1271" s="145"/>
      <c r="Y1271" s="145"/>
      <c r="Z1271" s="145"/>
      <c r="AA1271" s="145"/>
      <c r="AB1271" s="145"/>
      <c r="AC1271" s="145"/>
      <c r="AD1271" s="145"/>
      <c r="AE1271" s="145"/>
      <c r="AF1271" s="145"/>
      <c r="AG1271" s="145"/>
      <c r="AH1271" s="145"/>
      <c r="AI1271" s="145"/>
      <c r="AJ1271" s="145"/>
      <c r="AK1271" s="145"/>
      <c r="AL1271" s="145"/>
      <c r="AM1271" s="145"/>
      <c r="AN1271" s="145"/>
      <c r="AO1271" s="145"/>
      <c r="AP1271" s="145"/>
      <c r="AQ1271" s="145"/>
      <c r="AR1271" s="145"/>
      <c r="AS1271" s="145"/>
      <c r="AT1271" s="145"/>
      <c r="AU1271" s="145"/>
      <c r="AV1271" s="145"/>
      <c r="AW1271" s="145"/>
      <c r="AX1271" s="145"/>
      <c r="AY1271" s="145"/>
      <c r="AZ1271" s="145"/>
      <c r="BA1271" s="145"/>
      <c r="BB1271" s="145"/>
      <c r="BC1271" s="145"/>
      <c r="BD1271" s="145"/>
      <c r="BE1271" s="145"/>
      <c r="BF1271" s="145"/>
      <c r="BG1271" s="145"/>
      <c r="BH1271" s="145"/>
      <c r="BI1271" s="145"/>
      <c r="BJ1271" s="145"/>
      <c r="BK1271" s="145"/>
      <c r="BL1271" s="145"/>
      <c r="BM1271" s="145"/>
      <c r="BN1271" s="145"/>
      <c r="BO1271" s="145"/>
      <c r="BP1271" s="145"/>
      <c r="BQ1271" s="145"/>
      <c r="BR1271" s="145"/>
      <c r="BS1271" s="145"/>
      <c r="BT1271" s="145"/>
      <c r="BU1271" s="145"/>
      <c r="BV1271" s="145"/>
      <c r="BW1271" s="145"/>
      <c r="BX1271" s="145"/>
      <c r="BY1271" s="145"/>
      <c r="BZ1271" s="145"/>
      <c r="CA1271" s="145"/>
      <c r="CB1271" s="145"/>
      <c r="CC1271" s="145"/>
      <c r="CD1271" s="145"/>
      <c r="CE1271" s="145"/>
      <c r="CF1271" s="145"/>
    </row>
    <row r="1272" spans="2:84" ht="12.95" customHeight="1">
      <c r="B1272" s="145"/>
      <c r="C1272" s="145"/>
      <c r="D1272" s="145"/>
      <c r="E1272" s="146"/>
      <c r="F1272" s="146"/>
      <c r="G1272" s="145"/>
      <c r="H1272" s="145"/>
      <c r="I1272" s="145"/>
      <c r="J1272" s="145"/>
      <c r="K1272" s="145"/>
      <c r="L1272" s="145"/>
      <c r="M1272" s="145"/>
      <c r="N1272" s="145"/>
      <c r="O1272" s="145"/>
      <c r="P1272" s="145"/>
      <c r="Q1272" s="145"/>
      <c r="R1272" s="145"/>
      <c r="S1272" s="145"/>
      <c r="T1272" s="145"/>
      <c r="U1272" s="145"/>
      <c r="V1272" s="145"/>
      <c r="W1272" s="145"/>
      <c r="X1272" s="145"/>
      <c r="Y1272" s="145"/>
      <c r="Z1272" s="145"/>
      <c r="AA1272" s="145"/>
      <c r="AB1272" s="145"/>
      <c r="AC1272" s="145"/>
      <c r="AD1272" s="145"/>
      <c r="AE1272" s="145"/>
      <c r="AF1272" s="145"/>
      <c r="AG1272" s="145"/>
      <c r="AH1272" s="145"/>
      <c r="AI1272" s="145"/>
      <c r="AJ1272" s="145"/>
      <c r="AK1272" s="145"/>
      <c r="AL1272" s="145"/>
      <c r="AM1272" s="145"/>
      <c r="AN1272" s="145"/>
      <c r="AO1272" s="145"/>
      <c r="AP1272" s="145"/>
      <c r="AQ1272" s="145"/>
      <c r="AR1272" s="145"/>
      <c r="AS1272" s="145"/>
      <c r="AT1272" s="145"/>
      <c r="AU1272" s="145"/>
      <c r="AV1272" s="145"/>
      <c r="AW1272" s="145"/>
      <c r="AX1272" s="145"/>
      <c r="AY1272" s="145"/>
      <c r="AZ1272" s="145"/>
      <c r="BA1272" s="145"/>
      <c r="BB1272" s="145"/>
      <c r="BC1272" s="145"/>
      <c r="BD1272" s="145"/>
      <c r="BE1272" s="145"/>
      <c r="BF1272" s="145"/>
      <c r="BG1272" s="145"/>
      <c r="BH1272" s="145"/>
      <c r="BI1272" s="145"/>
      <c r="BJ1272" s="145"/>
      <c r="BK1272" s="145"/>
      <c r="BL1272" s="145"/>
      <c r="BM1272" s="145"/>
      <c r="BN1272" s="145"/>
      <c r="BO1272" s="145"/>
      <c r="BP1272" s="145"/>
      <c r="BQ1272" s="145"/>
      <c r="BR1272" s="145"/>
      <c r="BS1272" s="145"/>
      <c r="BT1272" s="145"/>
      <c r="BU1272" s="145"/>
      <c r="BV1272" s="145"/>
      <c r="BW1272" s="145"/>
      <c r="BX1272" s="145"/>
      <c r="BY1272" s="145"/>
      <c r="BZ1272" s="145"/>
      <c r="CA1272" s="145"/>
      <c r="CB1272" s="145"/>
      <c r="CC1272" s="145"/>
      <c r="CD1272" s="145"/>
      <c r="CE1272" s="145"/>
      <c r="CF1272" s="145"/>
    </row>
    <row r="1273" spans="2:84" ht="12.95" customHeight="1">
      <c r="B1273" s="145"/>
      <c r="C1273" s="145"/>
      <c r="D1273" s="145"/>
      <c r="E1273" s="146"/>
      <c r="F1273" s="146"/>
      <c r="G1273" s="145"/>
      <c r="H1273" s="145"/>
      <c r="I1273" s="145"/>
      <c r="J1273" s="145"/>
      <c r="K1273" s="145"/>
      <c r="L1273" s="145"/>
      <c r="M1273" s="145"/>
      <c r="N1273" s="145"/>
      <c r="O1273" s="145"/>
      <c r="P1273" s="145"/>
      <c r="Q1273" s="145"/>
      <c r="R1273" s="145"/>
      <c r="S1273" s="145"/>
      <c r="T1273" s="145"/>
      <c r="U1273" s="145"/>
      <c r="V1273" s="145"/>
      <c r="W1273" s="145"/>
      <c r="X1273" s="145"/>
      <c r="Y1273" s="145"/>
      <c r="Z1273" s="145"/>
      <c r="AA1273" s="145"/>
      <c r="AB1273" s="145"/>
      <c r="AC1273" s="145"/>
      <c r="AD1273" s="145"/>
      <c r="AE1273" s="145"/>
      <c r="AF1273" s="145"/>
      <c r="AG1273" s="145"/>
      <c r="AH1273" s="145"/>
      <c r="AI1273" s="145"/>
      <c r="AJ1273" s="145"/>
      <c r="AK1273" s="145"/>
      <c r="AL1273" s="145"/>
      <c r="AM1273" s="145"/>
      <c r="AN1273" s="145"/>
      <c r="AO1273" s="145"/>
      <c r="AP1273" s="145"/>
      <c r="AQ1273" s="145"/>
      <c r="AR1273" s="145"/>
      <c r="AS1273" s="145"/>
      <c r="AT1273" s="145"/>
      <c r="AU1273" s="145"/>
      <c r="AV1273" s="145"/>
      <c r="AW1273" s="145"/>
      <c r="AX1273" s="145"/>
      <c r="AY1273" s="145"/>
      <c r="AZ1273" s="145"/>
      <c r="BA1273" s="145"/>
      <c r="BB1273" s="145"/>
      <c r="BC1273" s="145"/>
      <c r="BD1273" s="145"/>
      <c r="BE1273" s="145"/>
      <c r="BF1273" s="145"/>
      <c r="BG1273" s="145"/>
      <c r="BH1273" s="145"/>
      <c r="BI1273" s="145"/>
      <c r="BJ1273" s="145"/>
      <c r="BK1273" s="145"/>
      <c r="BL1273" s="145"/>
      <c r="BM1273" s="145"/>
      <c r="BN1273" s="145"/>
      <c r="BO1273" s="145"/>
      <c r="BP1273" s="145"/>
      <c r="BQ1273" s="145"/>
      <c r="BR1273" s="145"/>
      <c r="BS1273" s="145"/>
      <c r="BT1273" s="145"/>
      <c r="BU1273" s="145"/>
      <c r="BV1273" s="145"/>
      <c r="BW1273" s="145"/>
      <c r="BX1273" s="145"/>
      <c r="BY1273" s="145"/>
      <c r="BZ1273" s="145"/>
      <c r="CA1273" s="145"/>
      <c r="CB1273" s="145"/>
      <c r="CC1273" s="145"/>
      <c r="CD1273" s="145"/>
      <c r="CE1273" s="145"/>
      <c r="CF1273" s="145"/>
    </row>
    <row r="1274" spans="2:84" ht="12.95" customHeight="1">
      <c r="B1274" s="145"/>
      <c r="C1274" s="145"/>
      <c r="D1274" s="145"/>
      <c r="E1274" s="146"/>
      <c r="F1274" s="146"/>
      <c r="G1274" s="145"/>
      <c r="H1274" s="145"/>
      <c r="I1274" s="145"/>
      <c r="J1274" s="145"/>
      <c r="K1274" s="145"/>
      <c r="L1274" s="145"/>
      <c r="M1274" s="145"/>
      <c r="N1274" s="145"/>
      <c r="O1274" s="145"/>
      <c r="P1274" s="145"/>
      <c r="Q1274" s="145"/>
      <c r="R1274" s="145"/>
      <c r="S1274" s="145"/>
      <c r="T1274" s="145"/>
      <c r="U1274" s="145"/>
      <c r="V1274" s="145"/>
      <c r="W1274" s="145"/>
      <c r="X1274" s="145"/>
      <c r="Y1274" s="145"/>
      <c r="Z1274" s="145"/>
      <c r="AA1274" s="145"/>
      <c r="AB1274" s="145"/>
      <c r="AC1274" s="145"/>
      <c r="AD1274" s="145"/>
      <c r="AE1274" s="145"/>
      <c r="AF1274" s="145"/>
      <c r="AG1274" s="145"/>
      <c r="AH1274" s="145"/>
      <c r="AI1274" s="145"/>
      <c r="AJ1274" s="145"/>
      <c r="AK1274" s="145"/>
      <c r="AL1274" s="145"/>
      <c r="AM1274" s="145"/>
      <c r="AN1274" s="145"/>
      <c r="AO1274" s="145"/>
      <c r="AP1274" s="145"/>
      <c r="AQ1274" s="145"/>
      <c r="AR1274" s="145"/>
      <c r="AS1274" s="145"/>
      <c r="AT1274" s="145"/>
      <c r="AU1274" s="145"/>
      <c r="AV1274" s="145"/>
      <c r="AW1274" s="145"/>
      <c r="AX1274" s="145"/>
      <c r="AY1274" s="145"/>
      <c r="AZ1274" s="145"/>
      <c r="BA1274" s="145"/>
      <c r="BB1274" s="145"/>
      <c r="BC1274" s="145"/>
      <c r="BD1274" s="145"/>
      <c r="BE1274" s="145"/>
      <c r="BF1274" s="145"/>
      <c r="BG1274" s="145"/>
      <c r="BH1274" s="145"/>
      <c r="BI1274" s="145"/>
      <c r="BJ1274" s="145"/>
      <c r="BK1274" s="145"/>
      <c r="BL1274" s="145"/>
      <c r="BM1274" s="145"/>
      <c r="BN1274" s="145"/>
      <c r="BO1274" s="145"/>
      <c r="BP1274" s="145"/>
      <c r="BQ1274" s="145"/>
      <c r="BR1274" s="145"/>
      <c r="BS1274" s="145"/>
      <c r="BT1274" s="145"/>
      <c r="BU1274" s="145"/>
      <c r="BV1274" s="145"/>
      <c r="BW1274" s="145"/>
      <c r="BX1274" s="145"/>
      <c r="BY1274" s="145"/>
      <c r="BZ1274" s="145"/>
      <c r="CA1274" s="145"/>
      <c r="CB1274" s="145"/>
      <c r="CC1274" s="145"/>
      <c r="CD1274" s="145"/>
      <c r="CE1274" s="145"/>
      <c r="CF1274" s="145"/>
    </row>
    <row r="1275" spans="2:84" ht="12.95" customHeight="1">
      <c r="B1275" s="145"/>
      <c r="C1275" s="145"/>
      <c r="D1275" s="145"/>
      <c r="E1275" s="146"/>
      <c r="F1275" s="146"/>
      <c r="G1275" s="145"/>
      <c r="H1275" s="145"/>
      <c r="I1275" s="145"/>
      <c r="J1275" s="145"/>
      <c r="K1275" s="145"/>
      <c r="L1275" s="145"/>
      <c r="M1275" s="145"/>
      <c r="N1275" s="145"/>
      <c r="O1275" s="145"/>
      <c r="P1275" s="145"/>
      <c r="Q1275" s="145"/>
      <c r="R1275" s="145"/>
      <c r="S1275" s="145"/>
      <c r="T1275" s="145"/>
      <c r="U1275" s="145"/>
      <c r="V1275" s="145"/>
      <c r="W1275" s="145"/>
      <c r="X1275" s="145"/>
      <c r="Y1275" s="145"/>
      <c r="Z1275" s="145"/>
      <c r="AA1275" s="145"/>
      <c r="AB1275" s="145"/>
      <c r="AC1275" s="145"/>
      <c r="AD1275" s="145"/>
      <c r="AE1275" s="145"/>
      <c r="AF1275" s="145"/>
      <c r="AG1275" s="145"/>
      <c r="AH1275" s="145"/>
      <c r="AI1275" s="145"/>
      <c r="AJ1275" s="145"/>
      <c r="AK1275" s="145"/>
      <c r="AL1275" s="145"/>
      <c r="AM1275" s="145"/>
      <c r="AN1275" s="145"/>
      <c r="AO1275" s="145"/>
      <c r="AP1275" s="145"/>
      <c r="AQ1275" s="145"/>
      <c r="AR1275" s="145"/>
      <c r="AS1275" s="145"/>
      <c r="AT1275" s="145"/>
      <c r="AU1275" s="145"/>
      <c r="AV1275" s="145"/>
      <c r="AW1275" s="145"/>
      <c r="AX1275" s="145"/>
      <c r="AY1275" s="145"/>
      <c r="AZ1275" s="145"/>
      <c r="BA1275" s="145"/>
      <c r="BB1275" s="145"/>
      <c r="BC1275" s="145"/>
      <c r="BD1275" s="145"/>
      <c r="BE1275" s="145"/>
      <c r="BF1275" s="145"/>
      <c r="BG1275" s="145"/>
      <c r="BH1275" s="145"/>
      <c r="BI1275" s="145"/>
      <c r="BJ1275" s="145"/>
      <c r="BK1275" s="145"/>
      <c r="BL1275" s="145"/>
      <c r="BM1275" s="145"/>
      <c r="BN1275" s="145"/>
      <c r="BO1275" s="145"/>
      <c r="BP1275" s="145"/>
      <c r="BQ1275" s="145"/>
      <c r="BR1275" s="145"/>
      <c r="BS1275" s="145"/>
      <c r="BT1275" s="145"/>
      <c r="BU1275" s="145"/>
      <c r="BV1275" s="145"/>
      <c r="BW1275" s="145"/>
      <c r="BX1275" s="145"/>
      <c r="BY1275" s="145"/>
      <c r="BZ1275" s="145"/>
      <c r="CA1275" s="145"/>
      <c r="CB1275" s="145"/>
      <c r="CC1275" s="145"/>
      <c r="CD1275" s="145"/>
      <c r="CE1275" s="145"/>
      <c r="CF1275" s="145"/>
    </row>
    <row r="1276" spans="2:84" ht="12.95" customHeight="1">
      <c r="B1276" s="145"/>
      <c r="C1276" s="145"/>
      <c r="D1276" s="145"/>
      <c r="E1276" s="146"/>
      <c r="F1276" s="146"/>
      <c r="G1276" s="145"/>
      <c r="H1276" s="145"/>
      <c r="I1276" s="145"/>
      <c r="J1276" s="145"/>
      <c r="K1276" s="145"/>
      <c r="L1276" s="145"/>
      <c r="M1276" s="145"/>
      <c r="N1276" s="145"/>
      <c r="O1276" s="145"/>
      <c r="P1276" s="145"/>
      <c r="Q1276" s="145"/>
      <c r="R1276" s="145"/>
      <c r="S1276" s="145"/>
      <c r="T1276" s="145"/>
      <c r="U1276" s="145"/>
      <c r="V1276" s="145"/>
      <c r="W1276" s="145"/>
      <c r="X1276" s="145"/>
      <c r="Y1276" s="145"/>
      <c r="Z1276" s="145"/>
      <c r="AA1276" s="145"/>
      <c r="AB1276" s="145"/>
      <c r="AC1276" s="145"/>
      <c r="AD1276" s="145"/>
      <c r="AE1276" s="145"/>
      <c r="AF1276" s="145"/>
      <c r="AG1276" s="145"/>
      <c r="AH1276" s="145"/>
      <c r="AI1276" s="145"/>
      <c r="AJ1276" s="145"/>
      <c r="AK1276" s="145"/>
      <c r="AL1276" s="145"/>
      <c r="AM1276" s="145"/>
      <c r="AN1276" s="145"/>
      <c r="AO1276" s="145"/>
      <c r="AP1276" s="145"/>
      <c r="AQ1276" s="145"/>
      <c r="AR1276" s="145"/>
      <c r="AS1276" s="145"/>
      <c r="AT1276" s="145"/>
      <c r="AU1276" s="145"/>
      <c r="AV1276" s="145"/>
      <c r="AW1276" s="145"/>
      <c r="AX1276" s="145"/>
      <c r="AY1276" s="145"/>
      <c r="AZ1276" s="145"/>
      <c r="BA1276" s="145"/>
      <c r="BB1276" s="145"/>
      <c r="BC1276" s="145"/>
      <c r="BD1276" s="145"/>
      <c r="BE1276" s="145"/>
      <c r="BF1276" s="145"/>
      <c r="BG1276" s="145"/>
      <c r="BH1276" s="145"/>
      <c r="BI1276" s="145"/>
      <c r="BJ1276" s="145"/>
      <c r="BK1276" s="145"/>
      <c r="BL1276" s="145"/>
      <c r="BM1276" s="145"/>
      <c r="BN1276" s="145"/>
      <c r="BO1276" s="145"/>
      <c r="BP1276" s="145"/>
      <c r="BQ1276" s="145"/>
      <c r="BR1276" s="145"/>
      <c r="BS1276" s="145"/>
      <c r="BT1276" s="145"/>
      <c r="BU1276" s="145"/>
      <c r="BV1276" s="145"/>
      <c r="BW1276" s="145"/>
      <c r="BX1276" s="145"/>
      <c r="BY1276" s="145"/>
      <c r="BZ1276" s="145"/>
      <c r="CA1276" s="145"/>
      <c r="CB1276" s="145"/>
      <c r="CC1276" s="145"/>
      <c r="CD1276" s="145"/>
      <c r="CE1276" s="145"/>
      <c r="CF1276" s="145"/>
    </row>
    <row r="1277" spans="2:84" ht="12.95" customHeight="1">
      <c r="B1277" s="145"/>
      <c r="C1277" s="145"/>
      <c r="D1277" s="145"/>
      <c r="E1277" s="146"/>
      <c r="F1277" s="146"/>
      <c r="G1277" s="145"/>
      <c r="H1277" s="145"/>
      <c r="I1277" s="145"/>
      <c r="J1277" s="145"/>
      <c r="K1277" s="145"/>
      <c r="L1277" s="145"/>
      <c r="M1277" s="145"/>
      <c r="N1277" s="145"/>
      <c r="O1277" s="145"/>
      <c r="P1277" s="145"/>
      <c r="Q1277" s="145"/>
      <c r="R1277" s="145"/>
      <c r="S1277" s="145"/>
      <c r="T1277" s="145"/>
      <c r="U1277" s="145"/>
      <c r="V1277" s="145"/>
      <c r="W1277" s="145"/>
      <c r="X1277" s="145"/>
      <c r="Y1277" s="145"/>
      <c r="Z1277" s="145"/>
      <c r="AA1277" s="145"/>
      <c r="AB1277" s="145"/>
      <c r="AC1277" s="145"/>
      <c r="AD1277" s="145"/>
      <c r="AE1277" s="145"/>
      <c r="AF1277" s="145"/>
      <c r="AG1277" s="145"/>
      <c r="AH1277" s="145"/>
      <c r="AI1277" s="145"/>
      <c r="AJ1277" s="145"/>
      <c r="AK1277" s="145"/>
      <c r="AL1277" s="145"/>
      <c r="AM1277" s="145"/>
      <c r="AN1277" s="145"/>
      <c r="AO1277" s="145"/>
      <c r="AP1277" s="145"/>
      <c r="AQ1277" s="145"/>
      <c r="AR1277" s="145"/>
      <c r="AS1277" s="145"/>
      <c r="AT1277" s="145"/>
      <c r="AU1277" s="145"/>
      <c r="AV1277" s="145"/>
      <c r="AW1277" s="145"/>
      <c r="AX1277" s="145"/>
      <c r="AY1277" s="145"/>
      <c r="AZ1277" s="145"/>
      <c r="BA1277" s="145"/>
      <c r="BB1277" s="145"/>
      <c r="BC1277" s="145"/>
      <c r="BD1277" s="145"/>
      <c r="BE1277" s="145"/>
      <c r="BF1277" s="145"/>
      <c r="BG1277" s="145"/>
      <c r="BH1277" s="145"/>
      <c r="BI1277" s="145"/>
      <c r="BJ1277" s="145"/>
      <c r="BK1277" s="145"/>
      <c r="BL1277" s="145"/>
      <c r="BM1277" s="145"/>
      <c r="BN1277" s="145"/>
      <c r="BO1277" s="145"/>
      <c r="BP1277" s="145"/>
      <c r="BQ1277" s="145"/>
      <c r="BR1277" s="145"/>
      <c r="BS1277" s="145"/>
      <c r="BT1277" s="145"/>
      <c r="BU1277" s="145"/>
      <c r="BV1277" s="145"/>
      <c r="BW1277" s="145"/>
      <c r="BX1277" s="145"/>
      <c r="BY1277" s="145"/>
      <c r="BZ1277" s="145"/>
      <c r="CA1277" s="145"/>
      <c r="CB1277" s="145"/>
      <c r="CC1277" s="145"/>
      <c r="CD1277" s="145"/>
      <c r="CE1277" s="145"/>
      <c r="CF1277" s="145"/>
    </row>
    <row r="1278" spans="2:84" ht="12.95" customHeight="1">
      <c r="B1278" s="145"/>
      <c r="C1278" s="145"/>
      <c r="D1278" s="145"/>
      <c r="E1278" s="146"/>
      <c r="F1278" s="146"/>
      <c r="G1278" s="145"/>
      <c r="H1278" s="145"/>
      <c r="I1278" s="145"/>
      <c r="J1278" s="145"/>
      <c r="K1278" s="145"/>
      <c r="L1278" s="145"/>
      <c r="M1278" s="145"/>
      <c r="N1278" s="145"/>
      <c r="O1278" s="145"/>
      <c r="P1278" s="145"/>
      <c r="Q1278" s="145"/>
      <c r="R1278" s="145"/>
      <c r="S1278" s="145"/>
      <c r="T1278" s="145"/>
      <c r="U1278" s="145"/>
      <c r="V1278" s="145"/>
      <c r="W1278" s="145"/>
      <c r="X1278" s="145"/>
      <c r="Y1278" s="145"/>
      <c r="Z1278" s="145"/>
      <c r="AA1278" s="145"/>
      <c r="AB1278" s="145"/>
      <c r="AC1278" s="145"/>
      <c r="AD1278" s="145"/>
      <c r="AE1278" s="145"/>
      <c r="AF1278" s="145"/>
      <c r="AG1278" s="145"/>
      <c r="AH1278" s="145"/>
      <c r="AI1278" s="145"/>
      <c r="AJ1278" s="145"/>
      <c r="AK1278" s="145"/>
      <c r="AL1278" s="145"/>
      <c r="AM1278" s="145"/>
      <c r="AN1278" s="145"/>
      <c r="AO1278" s="145"/>
      <c r="AP1278" s="145"/>
      <c r="AQ1278" s="145"/>
      <c r="AR1278" s="145"/>
      <c r="AS1278" s="145"/>
      <c r="AT1278" s="145"/>
      <c r="AU1278" s="145"/>
      <c r="AV1278" s="145"/>
      <c r="AW1278" s="145"/>
      <c r="AX1278" s="145"/>
      <c r="AY1278" s="145"/>
      <c r="AZ1278" s="145"/>
      <c r="BA1278" s="145"/>
      <c r="BB1278" s="145"/>
      <c r="BC1278" s="145"/>
      <c r="BD1278" s="145"/>
      <c r="BE1278" s="145"/>
      <c r="BF1278" s="145"/>
      <c r="BG1278" s="145"/>
      <c r="BH1278" s="145"/>
      <c r="BI1278" s="145"/>
      <c r="BJ1278" s="145"/>
      <c r="BK1278" s="145"/>
      <c r="BL1278" s="145"/>
      <c r="BM1278" s="145"/>
      <c r="BN1278" s="145"/>
      <c r="BO1278" s="145"/>
      <c r="BP1278" s="145"/>
      <c r="BQ1278" s="145"/>
      <c r="BR1278" s="145"/>
      <c r="BS1278" s="145"/>
      <c r="BT1278" s="145"/>
      <c r="BU1278" s="145"/>
      <c r="BV1278" s="145"/>
      <c r="BW1278" s="145"/>
      <c r="BX1278" s="145"/>
      <c r="BY1278" s="145"/>
      <c r="BZ1278" s="145"/>
      <c r="CA1278" s="145"/>
      <c r="CB1278" s="145"/>
      <c r="CC1278" s="145"/>
      <c r="CD1278" s="145"/>
      <c r="CE1278" s="145"/>
      <c r="CF1278" s="145"/>
    </row>
    <row r="1279" spans="2:84" ht="12.95" customHeight="1">
      <c r="B1279" s="145"/>
      <c r="C1279" s="145"/>
      <c r="D1279" s="145"/>
      <c r="E1279" s="146"/>
      <c r="F1279" s="146"/>
      <c r="G1279" s="145"/>
      <c r="H1279" s="145"/>
      <c r="I1279" s="145"/>
      <c r="J1279" s="145"/>
      <c r="K1279" s="145"/>
      <c r="L1279" s="145"/>
      <c r="M1279" s="145"/>
      <c r="N1279" s="145"/>
      <c r="O1279" s="145"/>
      <c r="P1279" s="145"/>
      <c r="Q1279" s="145"/>
      <c r="R1279" s="145"/>
      <c r="S1279" s="145"/>
      <c r="T1279" s="145"/>
      <c r="U1279" s="145"/>
      <c r="V1279" s="145"/>
      <c r="W1279" s="145"/>
      <c r="X1279" s="145"/>
      <c r="Y1279" s="145"/>
      <c r="Z1279" s="145"/>
      <c r="AA1279" s="145"/>
      <c r="AB1279" s="145"/>
      <c r="AC1279" s="145"/>
      <c r="AD1279" s="145"/>
      <c r="AE1279" s="145"/>
      <c r="AF1279" s="145"/>
      <c r="AG1279" s="145"/>
      <c r="AH1279" s="145"/>
      <c r="AI1279" s="145"/>
      <c r="AJ1279" s="145"/>
      <c r="AK1279" s="145"/>
      <c r="AL1279" s="145"/>
      <c r="AM1279" s="145"/>
      <c r="AN1279" s="145"/>
      <c r="AO1279" s="145"/>
      <c r="AP1279" s="145"/>
      <c r="AQ1279" s="145"/>
      <c r="AR1279" s="145"/>
      <c r="AS1279" s="145"/>
      <c r="AT1279" s="145"/>
      <c r="AU1279" s="145"/>
      <c r="AV1279" s="145"/>
      <c r="AW1279" s="145"/>
      <c r="AX1279" s="145"/>
      <c r="AY1279" s="145"/>
      <c r="AZ1279" s="145"/>
      <c r="BA1279" s="145"/>
      <c r="BB1279" s="145"/>
      <c r="BC1279" s="145"/>
      <c r="BD1279" s="145"/>
      <c r="BE1279" s="145"/>
      <c r="BF1279" s="145"/>
      <c r="BG1279" s="145"/>
      <c r="BH1279" s="145"/>
      <c r="BI1279" s="145"/>
      <c r="BJ1279" s="145"/>
      <c r="BK1279" s="145"/>
      <c r="BL1279" s="145"/>
      <c r="BM1279" s="145"/>
      <c r="BN1279" s="145"/>
      <c r="BO1279" s="145"/>
      <c r="BP1279" s="145"/>
      <c r="BQ1279" s="145"/>
      <c r="BR1279" s="145"/>
      <c r="BS1279" s="145"/>
      <c r="BT1279" s="145"/>
      <c r="BU1279" s="145"/>
      <c r="BV1279" s="145"/>
      <c r="BW1279" s="145"/>
      <c r="BX1279" s="145"/>
      <c r="BY1279" s="145"/>
      <c r="BZ1279" s="145"/>
      <c r="CA1279" s="145"/>
      <c r="CB1279" s="145"/>
      <c r="CC1279" s="145"/>
      <c r="CD1279" s="145"/>
      <c r="CE1279" s="145"/>
      <c r="CF1279" s="145"/>
    </row>
    <row r="1280" spans="2:84" ht="12.95" customHeight="1">
      <c r="B1280" s="145"/>
      <c r="C1280" s="145"/>
      <c r="D1280" s="145"/>
      <c r="E1280" s="146"/>
      <c r="F1280" s="146"/>
      <c r="G1280" s="145"/>
      <c r="H1280" s="145"/>
      <c r="I1280" s="145"/>
      <c r="J1280" s="145"/>
      <c r="K1280" s="145"/>
      <c r="L1280" s="145"/>
      <c r="M1280" s="145"/>
      <c r="N1280" s="145"/>
      <c r="O1280" s="145"/>
      <c r="P1280" s="145"/>
      <c r="Q1280" s="145"/>
      <c r="R1280" s="145"/>
      <c r="S1280" s="145"/>
      <c r="T1280" s="145"/>
      <c r="U1280" s="145"/>
      <c r="V1280" s="145"/>
      <c r="W1280" s="145"/>
      <c r="X1280" s="145"/>
      <c r="Y1280" s="145"/>
      <c r="Z1280" s="145"/>
      <c r="AA1280" s="145"/>
      <c r="AB1280" s="145"/>
      <c r="AC1280" s="145"/>
      <c r="AD1280" s="145"/>
      <c r="AE1280" s="145"/>
      <c r="AF1280" s="145"/>
      <c r="AG1280" s="145"/>
      <c r="AH1280" s="145"/>
      <c r="AI1280" s="145"/>
      <c r="AJ1280" s="145"/>
      <c r="AK1280" s="145"/>
      <c r="AL1280" s="145"/>
      <c r="AM1280" s="145"/>
      <c r="AN1280" s="145"/>
      <c r="AO1280" s="145"/>
      <c r="AP1280" s="145"/>
      <c r="AQ1280" s="145"/>
      <c r="AR1280" s="145"/>
      <c r="AS1280" s="145"/>
      <c r="AT1280" s="145"/>
      <c r="AU1280" s="145"/>
      <c r="AV1280" s="145"/>
      <c r="AW1280" s="145"/>
      <c r="AX1280" s="145"/>
      <c r="AY1280" s="145"/>
      <c r="AZ1280" s="145"/>
      <c r="BA1280" s="145"/>
      <c r="BB1280" s="145"/>
      <c r="BC1280" s="145"/>
      <c r="BD1280" s="145"/>
      <c r="BE1280" s="145"/>
      <c r="BF1280" s="145"/>
      <c r="BG1280" s="145"/>
      <c r="BH1280" s="145"/>
      <c r="BI1280" s="145"/>
      <c r="BJ1280" s="145"/>
      <c r="BK1280" s="145"/>
      <c r="BL1280" s="145"/>
      <c r="BM1280" s="145"/>
      <c r="BN1280" s="145"/>
      <c r="BO1280" s="145"/>
      <c r="BP1280" s="145"/>
      <c r="BQ1280" s="145"/>
      <c r="BR1280" s="145"/>
      <c r="BS1280" s="145"/>
      <c r="BT1280" s="145"/>
      <c r="BU1280" s="145"/>
      <c r="BV1280" s="145"/>
      <c r="BW1280" s="145"/>
      <c r="BX1280" s="145"/>
      <c r="BY1280" s="145"/>
      <c r="BZ1280" s="145"/>
      <c r="CA1280" s="145"/>
      <c r="CB1280" s="145"/>
      <c r="CC1280" s="145"/>
      <c r="CD1280" s="145"/>
      <c r="CE1280" s="145"/>
      <c r="CF1280" s="145"/>
    </row>
    <row r="1281" spans="2:84" ht="12.95" customHeight="1">
      <c r="B1281" s="145"/>
      <c r="C1281" s="145"/>
      <c r="D1281" s="145"/>
      <c r="E1281" s="146"/>
      <c r="F1281" s="146"/>
      <c r="G1281" s="145"/>
      <c r="H1281" s="145"/>
      <c r="I1281" s="145"/>
      <c r="J1281" s="145"/>
      <c r="K1281" s="145"/>
      <c r="L1281" s="145"/>
      <c r="M1281" s="145"/>
      <c r="N1281" s="145"/>
      <c r="O1281" s="145"/>
      <c r="P1281" s="145"/>
      <c r="Q1281" s="145"/>
      <c r="R1281" s="145"/>
      <c r="S1281" s="145"/>
      <c r="T1281" s="145"/>
      <c r="U1281" s="145"/>
      <c r="V1281" s="145"/>
      <c r="W1281" s="145"/>
      <c r="X1281" s="145"/>
      <c r="Y1281" s="145"/>
      <c r="Z1281" s="145"/>
      <c r="AA1281" s="145"/>
      <c r="AB1281" s="145"/>
      <c r="AC1281" s="145"/>
      <c r="AD1281" s="145"/>
      <c r="AE1281" s="145"/>
      <c r="AF1281" s="145"/>
      <c r="AG1281" s="145"/>
      <c r="AH1281" s="145"/>
      <c r="AI1281" s="145"/>
      <c r="AJ1281" s="145"/>
      <c r="AK1281" s="145"/>
      <c r="AL1281" s="145"/>
      <c r="AM1281" s="145"/>
      <c r="AN1281" s="145"/>
      <c r="AO1281" s="145"/>
      <c r="AP1281" s="145"/>
      <c r="AQ1281" s="145"/>
      <c r="AR1281" s="145"/>
      <c r="AS1281" s="145"/>
      <c r="AT1281" s="145"/>
      <c r="AU1281" s="145"/>
      <c r="AV1281" s="145"/>
      <c r="AW1281" s="145"/>
      <c r="AX1281" s="145"/>
      <c r="AY1281" s="145"/>
      <c r="AZ1281" s="145"/>
      <c r="BA1281" s="145"/>
      <c r="BB1281" s="145"/>
      <c r="BC1281" s="145"/>
      <c r="BD1281" s="145"/>
      <c r="BE1281" s="145"/>
      <c r="BF1281" s="145"/>
      <c r="BG1281" s="145"/>
      <c r="BH1281" s="145"/>
      <c r="BI1281" s="145"/>
      <c r="BJ1281" s="145"/>
      <c r="BK1281" s="145"/>
      <c r="BL1281" s="145"/>
      <c r="BM1281" s="145"/>
      <c r="BN1281" s="145"/>
      <c r="BO1281" s="145"/>
      <c r="BP1281" s="145"/>
      <c r="BQ1281" s="145"/>
      <c r="BR1281" s="145"/>
      <c r="BS1281" s="145"/>
      <c r="BT1281" s="145"/>
      <c r="BU1281" s="145"/>
      <c r="BV1281" s="145"/>
      <c r="BW1281" s="145"/>
      <c r="BX1281" s="145"/>
      <c r="BY1281" s="145"/>
      <c r="BZ1281" s="145"/>
      <c r="CA1281" s="145"/>
      <c r="CB1281" s="145"/>
      <c r="CC1281" s="145"/>
      <c r="CD1281" s="145"/>
      <c r="CE1281" s="145"/>
      <c r="CF1281" s="145"/>
    </row>
    <row r="1282" spans="2:84" ht="12.95" customHeight="1">
      <c r="B1282" s="145"/>
      <c r="C1282" s="145"/>
      <c r="D1282" s="145"/>
      <c r="E1282" s="146"/>
      <c r="F1282" s="146"/>
      <c r="G1282" s="145"/>
      <c r="H1282" s="145"/>
      <c r="I1282" s="145"/>
      <c r="J1282" s="145"/>
      <c r="K1282" s="145"/>
      <c r="L1282" s="145"/>
      <c r="M1282" s="145"/>
      <c r="N1282" s="145"/>
      <c r="O1282" s="145"/>
      <c r="P1282" s="145"/>
      <c r="Q1282" s="145"/>
      <c r="R1282" s="145"/>
      <c r="S1282" s="145"/>
      <c r="T1282" s="145"/>
      <c r="U1282" s="145"/>
      <c r="V1282" s="145"/>
      <c r="W1282" s="145"/>
      <c r="X1282" s="145"/>
      <c r="Y1282" s="145"/>
      <c r="Z1282" s="145"/>
      <c r="AA1282" s="145"/>
      <c r="AB1282" s="145"/>
      <c r="AC1282" s="145"/>
      <c r="AD1282" s="145"/>
      <c r="AE1282" s="145"/>
      <c r="AF1282" s="145"/>
      <c r="AG1282" s="145"/>
      <c r="AH1282" s="145"/>
      <c r="AI1282" s="145"/>
      <c r="AJ1282" s="145"/>
      <c r="AK1282" s="145"/>
      <c r="AL1282" s="145"/>
      <c r="AM1282" s="145"/>
      <c r="AN1282" s="145"/>
      <c r="AO1282" s="145"/>
      <c r="AP1282" s="145"/>
      <c r="AQ1282" s="145"/>
      <c r="AR1282" s="145"/>
      <c r="AS1282" s="145"/>
      <c r="AT1282" s="145"/>
      <c r="AU1282" s="145"/>
      <c r="AV1282" s="145"/>
      <c r="AW1282" s="145"/>
      <c r="AX1282" s="145"/>
      <c r="AY1282" s="145"/>
      <c r="AZ1282" s="145"/>
      <c r="BA1282" s="145"/>
      <c r="BB1282" s="145"/>
      <c r="BC1282" s="145"/>
      <c r="BD1282" s="145"/>
      <c r="BE1282" s="145"/>
      <c r="BF1282" s="145"/>
      <c r="BG1282" s="145"/>
      <c r="BH1282" s="145"/>
      <c r="BI1282" s="145"/>
      <c r="BJ1282" s="145"/>
      <c r="BK1282" s="145"/>
      <c r="BL1282" s="145"/>
      <c r="BM1282" s="145"/>
      <c r="BN1282" s="145"/>
      <c r="BO1282" s="145"/>
      <c r="BP1282" s="145"/>
      <c r="BQ1282" s="145"/>
      <c r="BR1282" s="145"/>
      <c r="BS1282" s="145"/>
      <c r="BT1282" s="145"/>
      <c r="BU1282" s="145"/>
      <c r="BV1282" s="145"/>
      <c r="BW1282" s="145"/>
      <c r="BX1282" s="145"/>
      <c r="BY1282" s="145"/>
      <c r="BZ1282" s="145"/>
      <c r="CA1282" s="145"/>
      <c r="CB1282" s="145"/>
      <c r="CC1282" s="145"/>
      <c r="CD1282" s="145"/>
      <c r="CE1282" s="145"/>
      <c r="CF1282" s="145"/>
    </row>
    <row r="1283" spans="2:84" ht="12.95" customHeight="1">
      <c r="B1283" s="145"/>
      <c r="C1283" s="145"/>
      <c r="D1283" s="145"/>
      <c r="E1283" s="146"/>
      <c r="F1283" s="146"/>
      <c r="G1283" s="145"/>
      <c r="H1283" s="145"/>
      <c r="I1283" s="145"/>
      <c r="J1283" s="145"/>
      <c r="K1283" s="145"/>
      <c r="L1283" s="145"/>
      <c r="M1283" s="145"/>
      <c r="N1283" s="145"/>
      <c r="O1283" s="145"/>
      <c r="P1283" s="145"/>
      <c r="Q1283" s="145"/>
      <c r="R1283" s="145"/>
      <c r="S1283" s="145"/>
      <c r="T1283" s="145"/>
      <c r="U1283" s="145"/>
      <c r="V1283" s="145"/>
      <c r="W1283" s="145"/>
      <c r="X1283" s="145"/>
      <c r="Y1283" s="145"/>
      <c r="Z1283" s="145"/>
      <c r="AA1283" s="145"/>
      <c r="AB1283" s="145"/>
      <c r="AC1283" s="145"/>
      <c r="AD1283" s="145"/>
      <c r="AE1283" s="145"/>
      <c r="AF1283" s="145"/>
      <c r="AG1283" s="145"/>
      <c r="AH1283" s="145"/>
      <c r="AI1283" s="145"/>
      <c r="AJ1283" s="145"/>
      <c r="AK1283" s="145"/>
      <c r="AL1283" s="145"/>
      <c r="AM1283" s="145"/>
      <c r="AN1283" s="145"/>
      <c r="AO1283" s="145"/>
      <c r="AP1283" s="145"/>
      <c r="AQ1283" s="145"/>
      <c r="AR1283" s="145"/>
      <c r="AS1283" s="145"/>
      <c r="AT1283" s="145"/>
      <c r="AU1283" s="145"/>
      <c r="AV1283" s="145"/>
      <c r="AW1283" s="145"/>
      <c r="AX1283" s="145"/>
      <c r="AY1283" s="145"/>
      <c r="AZ1283" s="145"/>
      <c r="BA1283" s="145"/>
      <c r="BB1283" s="145"/>
      <c r="BC1283" s="145"/>
      <c r="BD1283" s="145"/>
      <c r="BE1283" s="145"/>
      <c r="BF1283" s="145"/>
      <c r="BG1283" s="145"/>
      <c r="BH1283" s="145"/>
      <c r="BI1283" s="145"/>
      <c r="BJ1283" s="145"/>
      <c r="BK1283" s="145"/>
      <c r="BL1283" s="145"/>
      <c r="BM1283" s="145"/>
      <c r="BN1283" s="145"/>
      <c r="BO1283" s="145"/>
      <c r="BP1283" s="145"/>
      <c r="BQ1283" s="145"/>
      <c r="BR1283" s="145"/>
      <c r="BS1283" s="145"/>
      <c r="BT1283" s="145"/>
      <c r="BU1283" s="145"/>
      <c r="BV1283" s="145"/>
      <c r="BW1283" s="145"/>
      <c r="BX1283" s="145"/>
      <c r="BY1283" s="145"/>
      <c r="BZ1283" s="145"/>
      <c r="CA1283" s="145"/>
      <c r="CB1283" s="145"/>
      <c r="CC1283" s="145"/>
      <c r="CD1283" s="145"/>
      <c r="CE1283" s="145"/>
      <c r="CF1283" s="145"/>
    </row>
    <row r="1284" spans="2:84" ht="12.95" customHeight="1">
      <c r="B1284" s="145"/>
      <c r="C1284" s="145"/>
      <c r="D1284" s="145"/>
      <c r="E1284" s="146"/>
      <c r="F1284" s="146"/>
      <c r="G1284" s="145"/>
      <c r="H1284" s="145"/>
      <c r="I1284" s="145"/>
      <c r="J1284" s="145"/>
      <c r="K1284" s="145"/>
      <c r="L1284" s="145"/>
      <c r="M1284" s="145"/>
      <c r="N1284" s="145"/>
      <c r="O1284" s="145"/>
      <c r="P1284" s="145"/>
      <c r="Q1284" s="145"/>
      <c r="R1284" s="145"/>
      <c r="S1284" s="145"/>
      <c r="T1284" s="145"/>
      <c r="U1284" s="145"/>
      <c r="V1284" s="145"/>
      <c r="W1284" s="145"/>
      <c r="X1284" s="145"/>
      <c r="Y1284" s="145"/>
      <c r="Z1284" s="145"/>
      <c r="AA1284" s="145"/>
      <c r="AB1284" s="145"/>
      <c r="AC1284" s="145"/>
      <c r="AD1284" s="145"/>
      <c r="AE1284" s="145"/>
      <c r="AF1284" s="145"/>
      <c r="AG1284" s="145"/>
      <c r="AH1284" s="145"/>
      <c r="AI1284" s="145"/>
      <c r="AJ1284" s="145"/>
      <c r="AK1284" s="145"/>
      <c r="AL1284" s="145"/>
      <c r="AM1284" s="145"/>
      <c r="AN1284" s="145"/>
      <c r="AO1284" s="145"/>
      <c r="AP1284" s="145"/>
      <c r="AQ1284" s="145"/>
      <c r="AR1284" s="145"/>
      <c r="AS1284" s="145"/>
      <c r="AT1284" s="145"/>
      <c r="AU1284" s="145"/>
      <c r="AV1284" s="145"/>
      <c r="AW1284" s="145"/>
      <c r="AX1284" s="145"/>
      <c r="AY1284" s="145"/>
      <c r="AZ1284" s="145"/>
      <c r="BA1284" s="145"/>
      <c r="BB1284" s="145"/>
      <c r="BC1284" s="145"/>
      <c r="BD1284" s="145"/>
      <c r="BE1284" s="145"/>
      <c r="BF1284" s="145"/>
      <c r="BG1284" s="145"/>
      <c r="BH1284" s="145"/>
      <c r="BI1284" s="145"/>
      <c r="BJ1284" s="145"/>
      <c r="BK1284" s="145"/>
      <c r="BL1284" s="145"/>
      <c r="BM1284" s="145"/>
      <c r="BN1284" s="145"/>
      <c r="BO1284" s="145"/>
      <c r="BP1284" s="145"/>
      <c r="BQ1284" s="145"/>
      <c r="BR1284" s="145"/>
      <c r="BS1284" s="145"/>
      <c r="BT1284" s="145"/>
      <c r="BU1284" s="145"/>
      <c r="BV1284" s="145"/>
      <c r="BW1284" s="145"/>
      <c r="BX1284" s="145"/>
      <c r="BY1284" s="145"/>
      <c r="BZ1284" s="145"/>
      <c r="CA1284" s="145"/>
      <c r="CB1284" s="145"/>
      <c r="CC1284" s="145"/>
      <c r="CD1284" s="145"/>
      <c r="CE1284" s="145"/>
      <c r="CF1284" s="145"/>
    </row>
    <row r="1285" spans="2:84" ht="12.95" customHeight="1">
      <c r="B1285" s="145"/>
      <c r="C1285" s="145"/>
      <c r="D1285" s="145"/>
      <c r="E1285" s="146"/>
      <c r="F1285" s="146"/>
      <c r="G1285" s="145"/>
      <c r="H1285" s="145"/>
      <c r="I1285" s="145"/>
      <c r="J1285" s="145"/>
      <c r="K1285" s="145"/>
      <c r="L1285" s="145"/>
      <c r="M1285" s="145"/>
      <c r="N1285" s="145"/>
      <c r="O1285" s="145"/>
      <c r="P1285" s="145"/>
      <c r="Q1285" s="145"/>
      <c r="R1285" s="145"/>
      <c r="S1285" s="145"/>
      <c r="T1285" s="145"/>
      <c r="U1285" s="145"/>
      <c r="V1285" s="145"/>
      <c r="W1285" s="145"/>
      <c r="X1285" s="145"/>
      <c r="Y1285" s="145"/>
      <c r="Z1285" s="145"/>
      <c r="AA1285" s="145"/>
      <c r="AB1285" s="145"/>
      <c r="AC1285" s="145"/>
      <c r="AD1285" s="145"/>
      <c r="AE1285" s="145"/>
      <c r="AF1285" s="145"/>
      <c r="AG1285" s="145"/>
      <c r="AH1285" s="145"/>
      <c r="AI1285" s="145"/>
      <c r="AJ1285" s="145"/>
      <c r="AK1285" s="145"/>
      <c r="AL1285" s="145"/>
      <c r="AM1285" s="145"/>
      <c r="AN1285" s="145"/>
      <c r="AO1285" s="145"/>
      <c r="AP1285" s="145"/>
      <c r="AQ1285" s="145"/>
      <c r="AR1285" s="145"/>
      <c r="AS1285" s="145"/>
      <c r="AT1285" s="145"/>
      <c r="AU1285" s="145"/>
      <c r="AV1285" s="145"/>
      <c r="AW1285" s="145"/>
      <c r="AX1285" s="145"/>
      <c r="AY1285" s="145"/>
      <c r="AZ1285" s="145"/>
      <c r="BA1285" s="145"/>
      <c r="BB1285" s="145"/>
      <c r="BC1285" s="145"/>
      <c r="BD1285" s="145"/>
      <c r="BE1285" s="145"/>
      <c r="BF1285" s="145"/>
      <c r="BG1285" s="145"/>
      <c r="BH1285" s="145"/>
      <c r="BI1285" s="145"/>
      <c r="BJ1285" s="145"/>
      <c r="BK1285" s="145"/>
      <c r="BL1285" s="145"/>
      <c r="BM1285" s="145"/>
      <c r="BN1285" s="145"/>
      <c r="BO1285" s="145"/>
      <c r="BP1285" s="145"/>
      <c r="BQ1285" s="145"/>
      <c r="BR1285" s="145"/>
      <c r="BS1285" s="145"/>
      <c r="BT1285" s="145"/>
      <c r="BU1285" s="145"/>
      <c r="BV1285" s="145"/>
      <c r="BW1285" s="145"/>
      <c r="BX1285" s="145"/>
      <c r="BY1285" s="145"/>
      <c r="BZ1285" s="145"/>
      <c r="CA1285" s="145"/>
      <c r="CB1285" s="145"/>
      <c r="CC1285" s="145"/>
      <c r="CD1285" s="145"/>
      <c r="CE1285" s="145"/>
      <c r="CF1285" s="145"/>
    </row>
    <row r="1286" spans="2:84" ht="12.95" customHeight="1">
      <c r="B1286" s="145"/>
      <c r="C1286" s="145"/>
      <c r="D1286" s="145"/>
      <c r="E1286" s="146"/>
      <c r="F1286" s="146"/>
      <c r="G1286" s="145"/>
      <c r="H1286" s="145"/>
      <c r="I1286" s="145"/>
      <c r="J1286" s="145"/>
      <c r="K1286" s="145"/>
      <c r="L1286" s="145"/>
      <c r="M1286" s="145"/>
      <c r="N1286" s="145"/>
      <c r="O1286" s="145"/>
      <c r="P1286" s="145"/>
      <c r="Q1286" s="145"/>
      <c r="R1286" s="145"/>
      <c r="S1286" s="145"/>
      <c r="T1286" s="145"/>
      <c r="U1286" s="145"/>
      <c r="V1286" s="145"/>
      <c r="W1286" s="145"/>
      <c r="X1286" s="145"/>
      <c r="Y1286" s="145"/>
      <c r="Z1286" s="145"/>
      <c r="AA1286" s="145"/>
      <c r="AB1286" s="145"/>
      <c r="AC1286" s="145"/>
      <c r="AD1286" s="145"/>
      <c r="AE1286" s="145"/>
      <c r="AF1286" s="145"/>
      <c r="AG1286" s="145"/>
      <c r="AH1286" s="145"/>
      <c r="AI1286" s="145"/>
      <c r="AJ1286" s="145"/>
      <c r="AK1286" s="145"/>
      <c r="AL1286" s="145"/>
      <c r="AM1286" s="145"/>
      <c r="AN1286" s="145"/>
      <c r="AO1286" s="145"/>
      <c r="AP1286" s="145"/>
      <c r="AQ1286" s="145"/>
      <c r="AR1286" s="145"/>
      <c r="AS1286" s="145"/>
      <c r="AT1286" s="145"/>
      <c r="AU1286" s="145"/>
      <c r="AV1286" s="145"/>
      <c r="AW1286" s="145"/>
      <c r="AX1286" s="145"/>
      <c r="AY1286" s="145"/>
      <c r="AZ1286" s="145"/>
      <c r="BA1286" s="145"/>
      <c r="BB1286" s="145"/>
      <c r="BC1286" s="145"/>
      <c r="BD1286" s="145"/>
      <c r="BE1286" s="145"/>
      <c r="BF1286" s="145"/>
      <c r="BG1286" s="145"/>
      <c r="BH1286" s="145"/>
      <c r="BI1286" s="145"/>
      <c r="BJ1286" s="145"/>
      <c r="BK1286" s="145"/>
      <c r="BL1286" s="145"/>
      <c r="BM1286" s="145"/>
      <c r="BN1286" s="145"/>
      <c r="BO1286" s="145"/>
      <c r="BP1286" s="145"/>
      <c r="BQ1286" s="145"/>
      <c r="BR1286" s="145"/>
      <c r="BS1286" s="145"/>
      <c r="BT1286" s="145"/>
      <c r="BU1286" s="145"/>
      <c r="BV1286" s="145"/>
      <c r="BW1286" s="145"/>
      <c r="BX1286" s="145"/>
      <c r="BY1286" s="145"/>
      <c r="BZ1286" s="145"/>
      <c r="CA1286" s="145"/>
      <c r="CB1286" s="145"/>
      <c r="CC1286" s="145"/>
      <c r="CD1286" s="145"/>
      <c r="CE1286" s="145"/>
      <c r="CF1286" s="145"/>
    </row>
    <row r="1287" spans="2:84" ht="12.95" customHeight="1">
      <c r="B1287" s="145"/>
      <c r="C1287" s="145"/>
      <c r="D1287" s="145"/>
      <c r="E1287" s="146"/>
      <c r="F1287" s="146"/>
      <c r="G1287" s="145"/>
      <c r="H1287" s="145"/>
      <c r="I1287" s="145"/>
      <c r="J1287" s="145"/>
      <c r="K1287" s="145"/>
      <c r="L1287" s="145"/>
      <c r="M1287" s="145"/>
      <c r="N1287" s="145"/>
      <c r="O1287" s="145"/>
      <c r="P1287" s="145"/>
      <c r="Q1287" s="145"/>
      <c r="R1287" s="145"/>
      <c r="S1287" s="145"/>
      <c r="T1287" s="145"/>
      <c r="U1287" s="145"/>
      <c r="V1287" s="145"/>
      <c r="W1287" s="145"/>
      <c r="X1287" s="145"/>
      <c r="Y1287" s="145"/>
      <c r="Z1287" s="145"/>
      <c r="AA1287" s="145"/>
      <c r="AB1287" s="145"/>
      <c r="AC1287" s="145"/>
      <c r="AD1287" s="145"/>
      <c r="AE1287" s="145"/>
      <c r="AF1287" s="145"/>
      <c r="AG1287" s="145"/>
      <c r="AH1287" s="145"/>
      <c r="AI1287" s="145"/>
      <c r="AJ1287" s="145"/>
      <c r="AK1287" s="145"/>
      <c r="AL1287" s="145"/>
      <c r="AM1287" s="145"/>
      <c r="AN1287" s="145"/>
      <c r="AO1287" s="145"/>
      <c r="AP1287" s="145"/>
      <c r="AQ1287" s="145"/>
      <c r="AR1287" s="145"/>
      <c r="AS1287" s="145"/>
      <c r="AT1287" s="145"/>
      <c r="AU1287" s="145"/>
      <c r="AV1287" s="145"/>
      <c r="AW1287" s="145"/>
      <c r="AX1287" s="145"/>
      <c r="AY1287" s="145"/>
      <c r="AZ1287" s="145"/>
      <c r="BA1287" s="145"/>
      <c r="BB1287" s="145"/>
      <c r="BC1287" s="145"/>
      <c r="BD1287" s="145"/>
      <c r="BE1287" s="145"/>
      <c r="BF1287" s="145"/>
      <c r="BG1287" s="145"/>
      <c r="BH1287" s="145"/>
      <c r="BI1287" s="145"/>
      <c r="BJ1287" s="145"/>
      <c r="BK1287" s="145"/>
      <c r="BL1287" s="145"/>
      <c r="BM1287" s="145"/>
      <c r="BN1287" s="145"/>
      <c r="BO1287" s="145"/>
      <c r="BP1287" s="145"/>
      <c r="BQ1287" s="145"/>
      <c r="BR1287" s="145"/>
      <c r="BS1287" s="145"/>
      <c r="BT1287" s="145"/>
      <c r="BU1287" s="145"/>
      <c r="BV1287" s="145"/>
      <c r="BW1287" s="145"/>
      <c r="BX1287" s="145"/>
      <c r="BY1287" s="145"/>
      <c r="BZ1287" s="145"/>
      <c r="CA1287" s="145"/>
      <c r="CB1287" s="145"/>
      <c r="CC1287" s="145"/>
      <c r="CD1287" s="145"/>
      <c r="CE1287" s="145"/>
      <c r="CF1287" s="145"/>
    </row>
    <row r="1288" spans="2:84" ht="12.95" customHeight="1">
      <c r="B1288" s="145"/>
      <c r="C1288" s="145"/>
      <c r="D1288" s="145"/>
      <c r="E1288" s="146"/>
      <c r="F1288" s="146"/>
      <c r="G1288" s="145"/>
      <c r="H1288" s="145"/>
      <c r="I1288" s="145"/>
      <c r="J1288" s="145"/>
      <c r="K1288" s="145"/>
      <c r="L1288" s="145"/>
      <c r="M1288" s="145"/>
      <c r="N1288" s="145"/>
      <c r="O1288" s="145"/>
      <c r="P1288" s="145"/>
      <c r="Q1288" s="145"/>
      <c r="R1288" s="145"/>
      <c r="S1288" s="145"/>
      <c r="T1288" s="145"/>
      <c r="U1288" s="145"/>
      <c r="V1288" s="145"/>
      <c r="W1288" s="145"/>
      <c r="X1288" s="145"/>
      <c r="Y1288" s="145"/>
      <c r="Z1288" s="145"/>
      <c r="AA1288" s="145"/>
      <c r="AB1288" s="145"/>
      <c r="AC1288" s="145"/>
      <c r="AD1288" s="145"/>
      <c r="AE1288" s="145"/>
      <c r="AF1288" s="145"/>
      <c r="AG1288" s="145"/>
      <c r="AH1288" s="145"/>
      <c r="AI1288" s="145"/>
      <c r="AJ1288" s="145"/>
      <c r="AK1288" s="145"/>
      <c r="AL1288" s="145"/>
      <c r="AM1288" s="145"/>
      <c r="AN1288" s="145"/>
      <c r="AO1288" s="145"/>
      <c r="AP1288" s="145"/>
      <c r="AQ1288" s="145"/>
      <c r="AR1288" s="145"/>
      <c r="AS1288" s="145"/>
      <c r="AT1288" s="145"/>
      <c r="AU1288" s="145"/>
      <c r="AV1288" s="145"/>
      <c r="AW1288" s="145"/>
      <c r="AX1288" s="145"/>
      <c r="AY1288" s="145"/>
      <c r="AZ1288" s="145"/>
      <c r="BA1288" s="145"/>
      <c r="BB1288" s="145"/>
      <c r="BC1288" s="145"/>
      <c r="BD1288" s="145"/>
      <c r="BE1288" s="145"/>
      <c r="BF1288" s="145"/>
      <c r="BG1288" s="145"/>
      <c r="BH1288" s="145"/>
      <c r="BI1288" s="145"/>
      <c r="BJ1288" s="145"/>
      <c r="BK1288" s="145"/>
      <c r="BL1288" s="145"/>
      <c r="BM1288" s="145"/>
      <c r="BN1288" s="145"/>
      <c r="BO1288" s="145"/>
      <c r="BP1288" s="145"/>
      <c r="BQ1288" s="145"/>
      <c r="BR1288" s="145"/>
      <c r="BS1288" s="145"/>
      <c r="BT1288" s="145"/>
      <c r="BU1288" s="145"/>
      <c r="BV1288" s="145"/>
      <c r="BW1288" s="145"/>
      <c r="BX1288" s="145"/>
      <c r="BY1288" s="145"/>
      <c r="BZ1288" s="145"/>
      <c r="CA1288" s="145"/>
      <c r="CB1288" s="145"/>
      <c r="CC1288" s="145"/>
      <c r="CD1288" s="145"/>
      <c r="CE1288" s="145"/>
      <c r="CF1288" s="145"/>
    </row>
    <row r="1289" spans="2:84" ht="12.95" customHeight="1">
      <c r="B1289" s="145"/>
      <c r="C1289" s="145"/>
      <c r="D1289" s="145"/>
      <c r="E1289" s="146"/>
      <c r="F1289" s="146"/>
      <c r="G1289" s="145"/>
      <c r="H1289" s="145"/>
      <c r="I1289" s="145"/>
      <c r="J1289" s="145"/>
      <c r="K1289" s="145"/>
      <c r="L1289" s="145"/>
      <c r="M1289" s="145"/>
      <c r="N1289" s="145"/>
      <c r="O1289" s="145"/>
      <c r="P1289" s="145"/>
      <c r="Q1289" s="145"/>
      <c r="R1289" s="145"/>
      <c r="S1289" s="145"/>
      <c r="T1289" s="145"/>
      <c r="U1289" s="145"/>
      <c r="V1289" s="145"/>
      <c r="W1289" s="145"/>
      <c r="X1289" s="145"/>
      <c r="Y1289" s="145"/>
      <c r="Z1289" s="145"/>
      <c r="AA1289" s="145"/>
      <c r="AB1289" s="145"/>
      <c r="AC1289" s="145"/>
      <c r="AD1289" s="145"/>
      <c r="AE1289" s="145"/>
      <c r="AF1289" s="145"/>
      <c r="AG1289" s="145"/>
      <c r="AH1289" s="145"/>
      <c r="AI1289" s="145"/>
      <c r="AJ1289" s="145"/>
      <c r="AK1289" s="145"/>
      <c r="AL1289" s="145"/>
      <c r="AM1289" s="145"/>
      <c r="AN1289" s="145"/>
      <c r="AO1289" s="145"/>
      <c r="AP1289" s="145"/>
      <c r="AQ1289" s="145"/>
      <c r="AR1289" s="145"/>
      <c r="AS1289" s="145"/>
      <c r="AT1289" s="145"/>
      <c r="AU1289" s="145"/>
      <c r="AV1289" s="145"/>
      <c r="AW1289" s="145"/>
      <c r="AX1289" s="145"/>
      <c r="AY1289" s="145"/>
      <c r="AZ1289" s="145"/>
      <c r="BA1289" s="145"/>
      <c r="BB1289" s="145"/>
      <c r="BC1289" s="145"/>
      <c r="BD1289" s="145"/>
      <c r="BE1289" s="145"/>
      <c r="BF1289" s="145"/>
      <c r="BG1289" s="145"/>
      <c r="BH1289" s="145"/>
      <c r="BI1289" s="145"/>
      <c r="BJ1289" s="145"/>
      <c r="BK1289" s="145"/>
      <c r="BL1289" s="145"/>
      <c r="BM1289" s="145"/>
      <c r="BN1289" s="145"/>
      <c r="BO1289" s="145"/>
      <c r="BP1289" s="145"/>
      <c r="BQ1289" s="145"/>
      <c r="BR1289" s="145"/>
      <c r="BS1289" s="145"/>
      <c r="BT1289" s="145"/>
      <c r="BU1289" s="145"/>
      <c r="BV1289" s="145"/>
      <c r="BW1289" s="145"/>
      <c r="BX1289" s="145"/>
      <c r="BY1289" s="145"/>
      <c r="BZ1289" s="145"/>
      <c r="CA1289" s="145"/>
      <c r="CB1289" s="145"/>
      <c r="CC1289" s="145"/>
      <c r="CD1289" s="145"/>
      <c r="CE1289" s="145"/>
      <c r="CF1289" s="145"/>
    </row>
    <row r="1290" spans="2:84" ht="12.95" customHeight="1">
      <c r="B1290" s="145"/>
      <c r="C1290" s="145"/>
      <c r="D1290" s="145"/>
      <c r="E1290" s="146"/>
      <c r="F1290" s="146"/>
      <c r="G1290" s="145"/>
      <c r="H1290" s="145"/>
      <c r="I1290" s="145"/>
      <c r="J1290" s="145"/>
      <c r="K1290" s="145"/>
      <c r="L1290" s="145"/>
      <c r="M1290" s="145"/>
      <c r="N1290" s="145"/>
      <c r="O1290" s="145"/>
      <c r="P1290" s="145"/>
      <c r="Q1290" s="145"/>
      <c r="R1290" s="145"/>
      <c r="S1290" s="145"/>
      <c r="T1290" s="145"/>
      <c r="U1290" s="145"/>
      <c r="V1290" s="145"/>
      <c r="W1290" s="145"/>
      <c r="X1290" s="145"/>
      <c r="Y1290" s="145"/>
      <c r="Z1290" s="145"/>
      <c r="AA1290" s="145"/>
      <c r="AB1290" s="145"/>
      <c r="AC1290" s="145"/>
      <c r="AD1290" s="145"/>
      <c r="AE1290" s="145"/>
      <c r="AF1290" s="145"/>
      <c r="AG1290" s="145"/>
      <c r="AH1290" s="145"/>
      <c r="AI1290" s="145"/>
      <c r="AJ1290" s="145"/>
      <c r="AK1290" s="145"/>
      <c r="AL1290" s="145"/>
      <c r="AM1290" s="145"/>
      <c r="AN1290" s="145"/>
      <c r="AO1290" s="145"/>
      <c r="AP1290" s="145"/>
      <c r="AQ1290" s="145"/>
      <c r="AR1290" s="145"/>
      <c r="AS1290" s="145"/>
      <c r="AT1290" s="145"/>
      <c r="AU1290" s="145"/>
      <c r="AV1290" s="145"/>
      <c r="AW1290" s="145"/>
      <c r="AX1290" s="145"/>
      <c r="AY1290" s="145"/>
      <c r="AZ1290" s="145"/>
      <c r="BA1290" s="145"/>
      <c r="BB1290" s="145"/>
      <c r="BC1290" s="145"/>
      <c r="BD1290" s="145"/>
      <c r="BE1290" s="145"/>
      <c r="BF1290" s="145"/>
      <c r="BG1290" s="145"/>
      <c r="BH1290" s="145"/>
      <c r="BI1290" s="145"/>
      <c r="BJ1290" s="145"/>
      <c r="BK1290" s="145"/>
      <c r="BL1290" s="145"/>
      <c r="BM1290" s="145"/>
      <c r="BN1290" s="145"/>
      <c r="BO1290" s="145"/>
      <c r="BP1290" s="145"/>
      <c r="BQ1290" s="145"/>
      <c r="BR1290" s="145"/>
      <c r="BS1290" s="145"/>
      <c r="BT1290" s="145"/>
      <c r="BU1290" s="145"/>
      <c r="BV1290" s="145"/>
      <c r="BW1290" s="145"/>
      <c r="BX1290" s="145"/>
      <c r="BY1290" s="145"/>
      <c r="BZ1290" s="145"/>
      <c r="CA1290" s="145"/>
      <c r="CB1290" s="145"/>
      <c r="CC1290" s="145"/>
      <c r="CD1290" s="145"/>
      <c r="CE1290" s="145"/>
      <c r="CF1290" s="145"/>
    </row>
    <row r="1291" spans="2:84" ht="12.95" customHeight="1">
      <c r="B1291" s="145"/>
      <c r="C1291" s="145"/>
      <c r="D1291" s="145"/>
      <c r="E1291" s="146"/>
      <c r="F1291" s="146"/>
      <c r="G1291" s="145"/>
      <c r="H1291" s="145"/>
      <c r="I1291" s="145"/>
      <c r="J1291" s="145"/>
      <c r="K1291" s="145"/>
      <c r="L1291" s="145"/>
      <c r="M1291" s="145"/>
      <c r="N1291" s="145"/>
      <c r="O1291" s="145"/>
      <c r="P1291" s="145"/>
      <c r="Q1291" s="145"/>
      <c r="R1291" s="145"/>
      <c r="S1291" s="145"/>
      <c r="T1291" s="145"/>
      <c r="U1291" s="145"/>
      <c r="V1291" s="145"/>
      <c r="W1291" s="145"/>
      <c r="X1291" s="145"/>
      <c r="Y1291" s="145"/>
      <c r="Z1291" s="145"/>
      <c r="AA1291" s="145"/>
      <c r="AB1291" s="145"/>
      <c r="AC1291" s="145"/>
      <c r="AD1291" s="145"/>
      <c r="AE1291" s="145"/>
      <c r="AF1291" s="145"/>
      <c r="AG1291" s="145"/>
      <c r="AH1291" s="145"/>
      <c r="AI1291" s="145"/>
      <c r="AJ1291" s="145"/>
      <c r="AK1291" s="145"/>
      <c r="AL1291" s="145"/>
      <c r="AM1291" s="145"/>
      <c r="AN1291" s="145"/>
      <c r="AO1291" s="145"/>
      <c r="AP1291" s="145"/>
      <c r="AQ1291" s="145"/>
      <c r="AR1291" s="145"/>
      <c r="AS1291" s="145"/>
      <c r="AT1291" s="145"/>
      <c r="AU1291" s="145"/>
      <c r="AV1291" s="145"/>
      <c r="AW1291" s="145"/>
      <c r="AX1291" s="145"/>
      <c r="AY1291" s="145"/>
      <c r="AZ1291" s="145"/>
      <c r="BA1291" s="145"/>
      <c r="BB1291" s="145"/>
      <c r="BC1291" s="145"/>
      <c r="BD1291" s="145"/>
      <c r="BE1291" s="145"/>
      <c r="BF1291" s="145"/>
      <c r="BG1291" s="145"/>
      <c r="BH1291" s="145"/>
      <c r="BI1291" s="145"/>
      <c r="BJ1291" s="145"/>
      <c r="BK1291" s="145"/>
      <c r="BL1291" s="145"/>
      <c r="BM1291" s="145"/>
      <c r="BN1291" s="145"/>
      <c r="BO1291" s="145"/>
      <c r="BP1291" s="145"/>
      <c r="BQ1291" s="145"/>
      <c r="BR1291" s="145"/>
      <c r="BS1291" s="145"/>
      <c r="BT1291" s="145"/>
      <c r="BU1291" s="145"/>
      <c r="BV1291" s="145"/>
      <c r="BW1291" s="145"/>
      <c r="BX1291" s="145"/>
      <c r="BY1291" s="145"/>
      <c r="BZ1291" s="145"/>
      <c r="CA1291" s="145"/>
      <c r="CB1291" s="145"/>
      <c r="CC1291" s="145"/>
      <c r="CD1291" s="145"/>
      <c r="CE1291" s="145"/>
      <c r="CF1291" s="145"/>
    </row>
    <row r="1292" spans="2:84" ht="12.95" customHeight="1">
      <c r="B1292" s="145"/>
      <c r="C1292" s="145"/>
      <c r="D1292" s="145"/>
      <c r="E1292" s="146"/>
      <c r="F1292" s="146"/>
      <c r="G1292" s="145"/>
      <c r="H1292" s="145"/>
      <c r="I1292" s="145"/>
      <c r="J1292" s="145"/>
      <c r="K1292" s="145"/>
      <c r="L1292" s="145"/>
      <c r="M1292" s="145"/>
      <c r="N1292" s="145"/>
      <c r="O1292" s="145"/>
      <c r="P1292" s="145"/>
      <c r="Q1292" s="145"/>
      <c r="R1292" s="145"/>
      <c r="S1292" s="145"/>
      <c r="T1292" s="145"/>
      <c r="U1292" s="145"/>
      <c r="V1292" s="145"/>
      <c r="W1292" s="145"/>
      <c r="X1292" s="145"/>
      <c r="Y1292" s="145"/>
      <c r="Z1292" s="145"/>
      <c r="AA1292" s="145"/>
      <c r="AB1292" s="145"/>
      <c r="AC1292" s="145"/>
      <c r="AD1292" s="145"/>
      <c r="AE1292" s="145"/>
      <c r="AF1292" s="145"/>
      <c r="AG1292" s="145"/>
      <c r="AH1292" s="145"/>
      <c r="AI1292" s="145"/>
      <c r="AJ1292" s="145"/>
      <c r="AK1292" s="145"/>
      <c r="AL1292" s="145"/>
      <c r="AM1292" s="145"/>
      <c r="AN1292" s="145"/>
      <c r="AO1292" s="145"/>
      <c r="AP1292" s="145"/>
      <c r="AQ1292" s="145"/>
      <c r="AR1292" s="145"/>
      <c r="AS1292" s="145"/>
      <c r="AT1292" s="145"/>
      <c r="AU1292" s="145"/>
      <c r="AV1292" s="145"/>
      <c r="AW1292" s="145"/>
      <c r="AX1292" s="145"/>
      <c r="AY1292" s="145"/>
      <c r="AZ1292" s="145"/>
      <c r="BA1292" s="145"/>
      <c r="BB1292" s="145"/>
      <c r="BC1292" s="145"/>
      <c r="BD1292" s="145"/>
      <c r="BE1292" s="145"/>
      <c r="BF1292" s="145"/>
      <c r="BG1292" s="145"/>
      <c r="BH1292" s="145"/>
      <c r="BI1292" s="145"/>
      <c r="BJ1292" s="145"/>
      <c r="BK1292" s="145"/>
      <c r="BL1292" s="145"/>
      <c r="BM1292" s="145"/>
      <c r="BN1292" s="145"/>
      <c r="BO1292" s="145"/>
      <c r="BP1292" s="145"/>
      <c r="BQ1292" s="145"/>
      <c r="BR1292" s="145"/>
      <c r="BS1292" s="145"/>
      <c r="BT1292" s="145"/>
      <c r="BU1292" s="145"/>
      <c r="BV1292" s="145"/>
      <c r="BW1292" s="145"/>
      <c r="BX1292" s="145"/>
      <c r="BY1292" s="145"/>
      <c r="BZ1292" s="145"/>
      <c r="CA1292" s="145"/>
      <c r="CB1292" s="145"/>
      <c r="CC1292" s="145"/>
      <c r="CD1292" s="145"/>
      <c r="CE1292" s="145"/>
      <c r="CF1292" s="145"/>
    </row>
    <row r="1293" spans="2:84" ht="12.95" customHeight="1">
      <c r="B1293" s="145"/>
      <c r="C1293" s="145"/>
      <c r="D1293" s="145"/>
      <c r="E1293" s="146"/>
      <c r="F1293" s="146"/>
      <c r="G1293" s="145"/>
      <c r="H1293" s="145"/>
      <c r="I1293" s="145"/>
      <c r="J1293" s="145"/>
      <c r="K1293" s="145"/>
      <c r="L1293" s="145"/>
      <c r="M1293" s="145"/>
      <c r="N1293" s="145"/>
      <c r="O1293" s="145"/>
      <c r="P1293" s="145"/>
      <c r="Q1293" s="145"/>
      <c r="R1293" s="145"/>
      <c r="S1293" s="145"/>
      <c r="T1293" s="145"/>
      <c r="U1293" s="145"/>
      <c r="V1293" s="145"/>
      <c r="W1293" s="145"/>
      <c r="X1293" s="145"/>
      <c r="Y1293" s="145"/>
      <c r="Z1293" s="145"/>
      <c r="AA1293" s="145"/>
      <c r="AB1293" s="145"/>
      <c r="AC1293" s="145"/>
      <c r="AD1293" s="145"/>
      <c r="AE1293" s="145"/>
      <c r="AF1293" s="145"/>
      <c r="AG1293" s="145"/>
      <c r="AH1293" s="145"/>
      <c r="AI1293" s="145"/>
      <c r="AJ1293" s="145"/>
      <c r="AK1293" s="145"/>
      <c r="AL1293" s="145"/>
      <c r="AM1293" s="145"/>
      <c r="AN1293" s="145"/>
      <c r="AO1293" s="145"/>
      <c r="AP1293" s="145"/>
      <c r="AQ1293" s="145"/>
      <c r="AR1293" s="145"/>
      <c r="AS1293" s="145"/>
      <c r="AT1293" s="145"/>
      <c r="AU1293" s="145"/>
      <c r="AV1293" s="145"/>
      <c r="AW1293" s="145"/>
      <c r="AX1293" s="145"/>
      <c r="AY1293" s="145"/>
      <c r="AZ1293" s="145"/>
      <c r="BA1293" s="145"/>
      <c r="BB1293" s="145"/>
      <c r="BC1293" s="145"/>
      <c r="BD1293" s="145"/>
      <c r="BE1293" s="145"/>
      <c r="BF1293" s="145"/>
      <c r="BG1293" s="145"/>
      <c r="BH1293" s="145"/>
      <c r="BI1293" s="145"/>
      <c r="BJ1293" s="145"/>
      <c r="BK1293" s="145"/>
      <c r="BL1293" s="145"/>
      <c r="BM1293" s="145"/>
      <c r="BN1293" s="145"/>
      <c r="BO1293" s="145"/>
      <c r="BP1293" s="145"/>
      <c r="BQ1293" s="145"/>
      <c r="BR1293" s="145"/>
      <c r="BS1293" s="145"/>
      <c r="BT1293" s="145"/>
      <c r="BU1293" s="145"/>
      <c r="BV1293" s="145"/>
      <c r="BW1293" s="145"/>
      <c r="BX1293" s="145"/>
      <c r="BY1293" s="145"/>
      <c r="BZ1293" s="145"/>
      <c r="CA1293" s="145"/>
      <c r="CB1293" s="145"/>
      <c r="CC1293" s="145"/>
      <c r="CD1293" s="145"/>
      <c r="CE1293" s="145"/>
      <c r="CF1293" s="145"/>
    </row>
    <row r="1294" spans="2:84" ht="12.95" customHeight="1">
      <c r="B1294" s="145"/>
      <c r="C1294" s="145"/>
      <c r="D1294" s="145"/>
      <c r="E1294" s="146"/>
      <c r="F1294" s="146"/>
      <c r="G1294" s="145"/>
      <c r="H1294" s="145"/>
      <c r="I1294" s="145"/>
      <c r="J1294" s="145"/>
      <c r="K1294" s="145"/>
      <c r="L1294" s="145"/>
      <c r="M1294" s="145"/>
      <c r="N1294" s="145"/>
      <c r="O1294" s="145"/>
      <c r="P1294" s="145"/>
      <c r="Q1294" s="145"/>
      <c r="R1294" s="145"/>
      <c r="S1294" s="145"/>
      <c r="T1294" s="145"/>
      <c r="U1294" s="145"/>
      <c r="V1294" s="145"/>
      <c r="W1294" s="145"/>
      <c r="X1294" s="145"/>
      <c r="Y1294" s="145"/>
      <c r="Z1294" s="145"/>
      <c r="AA1294" s="145"/>
      <c r="AB1294" s="145"/>
      <c r="AC1294" s="145"/>
      <c r="AD1294" s="145"/>
      <c r="AE1294" s="145"/>
      <c r="AF1294" s="145"/>
      <c r="AG1294" s="145"/>
      <c r="AH1294" s="145"/>
      <c r="AI1294" s="145"/>
      <c r="AJ1294" s="145"/>
      <c r="AK1294" s="145"/>
      <c r="AL1294" s="145"/>
      <c r="AM1294" s="145"/>
      <c r="AN1294" s="145"/>
      <c r="AO1294" s="145"/>
      <c r="AP1294" s="145"/>
      <c r="AQ1294" s="145"/>
      <c r="AR1294" s="145"/>
      <c r="AS1294" s="145"/>
      <c r="AT1294" s="145"/>
      <c r="AU1294" s="145"/>
      <c r="AV1294" s="145"/>
      <c r="AW1294" s="145"/>
      <c r="AX1294" s="145"/>
      <c r="AY1294" s="145"/>
      <c r="AZ1294" s="145"/>
      <c r="BA1294" s="145"/>
      <c r="BB1294" s="145"/>
      <c r="BC1294" s="145"/>
      <c r="BD1294" s="145"/>
      <c r="BE1294" s="145"/>
      <c r="BF1294" s="145"/>
      <c r="BG1294" s="145"/>
      <c r="BH1294" s="145"/>
      <c r="BI1294" s="145"/>
      <c r="BJ1294" s="145"/>
      <c r="BK1294" s="145"/>
      <c r="BL1294" s="145"/>
      <c r="BM1294" s="145"/>
      <c r="BN1294" s="145"/>
      <c r="BO1294" s="145"/>
      <c r="BP1294" s="145"/>
      <c r="BQ1294" s="145"/>
      <c r="BR1294" s="145"/>
      <c r="BS1294" s="145"/>
      <c r="BT1294" s="145"/>
      <c r="BU1294" s="145"/>
      <c r="BV1294" s="145"/>
      <c r="BW1294" s="145"/>
      <c r="BX1294" s="145"/>
      <c r="BY1294" s="145"/>
      <c r="BZ1294" s="145"/>
      <c r="CA1294" s="145"/>
      <c r="CB1294" s="145"/>
      <c r="CC1294" s="145"/>
      <c r="CD1294" s="145"/>
      <c r="CE1294" s="145"/>
      <c r="CF1294" s="145"/>
    </row>
    <row r="1295" spans="2:84" ht="12.95" customHeight="1">
      <c r="B1295" s="145"/>
      <c r="C1295" s="145"/>
      <c r="D1295" s="145"/>
      <c r="E1295" s="146"/>
      <c r="F1295" s="146"/>
      <c r="G1295" s="145"/>
      <c r="H1295" s="145"/>
      <c r="I1295" s="145"/>
      <c r="J1295" s="145"/>
      <c r="K1295" s="145"/>
      <c r="L1295" s="145"/>
      <c r="M1295" s="145"/>
      <c r="N1295" s="145"/>
      <c r="O1295" s="145"/>
      <c r="P1295" s="145"/>
      <c r="Q1295" s="145"/>
      <c r="R1295" s="145"/>
      <c r="S1295" s="145"/>
      <c r="T1295" s="145"/>
      <c r="U1295" s="145"/>
      <c r="V1295" s="145"/>
      <c r="W1295" s="145"/>
      <c r="X1295" s="145"/>
      <c r="Y1295" s="145"/>
      <c r="Z1295" s="145"/>
      <c r="AA1295" s="145"/>
      <c r="AB1295" s="145"/>
      <c r="AC1295" s="145"/>
      <c r="AD1295" s="145"/>
      <c r="AE1295" s="145"/>
      <c r="AF1295" s="145"/>
      <c r="AG1295" s="145"/>
      <c r="AH1295" s="145"/>
      <c r="AI1295" s="145"/>
      <c r="AJ1295" s="145"/>
      <c r="AK1295" s="145"/>
      <c r="AL1295" s="145"/>
      <c r="AM1295" s="145"/>
      <c r="AN1295" s="145"/>
      <c r="AO1295" s="145"/>
      <c r="AP1295" s="145"/>
      <c r="AQ1295" s="145"/>
      <c r="AR1295" s="145"/>
      <c r="AS1295" s="145"/>
      <c r="AT1295" s="145"/>
      <c r="AU1295" s="145"/>
      <c r="AV1295" s="145"/>
      <c r="AW1295" s="145"/>
      <c r="AX1295" s="145"/>
      <c r="AY1295" s="145"/>
      <c r="AZ1295" s="145"/>
      <c r="BA1295" s="145"/>
      <c r="BB1295" s="145"/>
      <c r="BC1295" s="145"/>
      <c r="BD1295" s="145"/>
      <c r="BE1295" s="145"/>
      <c r="BF1295" s="145"/>
      <c r="BG1295" s="145"/>
      <c r="BH1295" s="145"/>
      <c r="BI1295" s="145"/>
      <c r="BJ1295" s="145"/>
      <c r="BK1295" s="145"/>
      <c r="BL1295" s="145"/>
      <c r="BM1295" s="145"/>
      <c r="BN1295" s="145"/>
      <c r="BO1295" s="145"/>
      <c r="BP1295" s="145"/>
      <c r="BQ1295" s="145"/>
      <c r="BR1295" s="145"/>
      <c r="BS1295" s="145"/>
      <c r="BT1295" s="145"/>
      <c r="BU1295" s="145"/>
      <c r="BV1295" s="145"/>
      <c r="BW1295" s="145"/>
      <c r="BX1295" s="145"/>
      <c r="BY1295" s="145"/>
      <c r="BZ1295" s="145"/>
      <c r="CA1295" s="145"/>
      <c r="CB1295" s="145"/>
      <c r="CC1295" s="145"/>
      <c r="CD1295" s="145"/>
      <c r="CE1295" s="145"/>
      <c r="CF1295" s="145"/>
    </row>
    <row r="1296" spans="2:84" ht="12.95" customHeight="1">
      <c r="B1296" s="145"/>
      <c r="C1296" s="145"/>
      <c r="D1296" s="145"/>
      <c r="E1296" s="146"/>
      <c r="F1296" s="146"/>
      <c r="G1296" s="145"/>
      <c r="H1296" s="145"/>
      <c r="I1296" s="145"/>
      <c r="J1296" s="145"/>
      <c r="K1296" s="145"/>
      <c r="L1296" s="145"/>
      <c r="M1296" s="145"/>
      <c r="N1296" s="145"/>
      <c r="O1296" s="145"/>
      <c r="P1296" s="145"/>
      <c r="Q1296" s="145"/>
      <c r="R1296" s="145"/>
      <c r="S1296" s="145"/>
      <c r="T1296" s="145"/>
      <c r="U1296" s="145"/>
      <c r="V1296" s="145"/>
      <c r="W1296" s="145"/>
      <c r="X1296" s="145"/>
      <c r="Y1296" s="145"/>
      <c r="Z1296" s="145"/>
      <c r="AA1296" s="145"/>
      <c r="AB1296" s="145"/>
      <c r="AC1296" s="145"/>
      <c r="AD1296" s="145"/>
      <c r="AE1296" s="145"/>
      <c r="AF1296" s="145"/>
      <c r="AG1296" s="145"/>
      <c r="AH1296" s="145"/>
      <c r="AI1296" s="145"/>
      <c r="AJ1296" s="145"/>
      <c r="AK1296" s="145"/>
      <c r="AL1296" s="145"/>
      <c r="AM1296" s="145"/>
      <c r="AN1296" s="145"/>
      <c r="AO1296" s="145"/>
      <c r="AP1296" s="145"/>
      <c r="AQ1296" s="145"/>
      <c r="AR1296" s="145"/>
      <c r="AS1296" s="145"/>
      <c r="AT1296" s="145"/>
      <c r="AU1296" s="145"/>
      <c r="AV1296" s="145"/>
      <c r="AW1296" s="145"/>
      <c r="AX1296" s="145"/>
      <c r="AY1296" s="145"/>
      <c r="AZ1296" s="145"/>
      <c r="BA1296" s="145"/>
      <c r="BB1296" s="145"/>
      <c r="BC1296" s="145"/>
      <c r="BD1296" s="145"/>
      <c r="BE1296" s="145"/>
      <c r="BF1296" s="145"/>
      <c r="BG1296" s="145"/>
      <c r="BH1296" s="145"/>
      <c r="BI1296" s="145"/>
      <c r="BJ1296" s="145"/>
      <c r="BK1296" s="145"/>
      <c r="BL1296" s="145"/>
      <c r="BM1296" s="145"/>
      <c r="BN1296" s="145"/>
      <c r="BO1296" s="145"/>
      <c r="BP1296" s="145"/>
      <c r="BQ1296" s="145"/>
      <c r="BR1296" s="145"/>
      <c r="BS1296" s="145"/>
      <c r="BT1296" s="145"/>
      <c r="BU1296" s="145"/>
      <c r="BV1296" s="145"/>
      <c r="BW1296" s="145"/>
      <c r="BX1296" s="145"/>
      <c r="BY1296" s="145"/>
      <c r="BZ1296" s="145"/>
      <c r="CA1296" s="145"/>
      <c r="CB1296" s="145"/>
      <c r="CC1296" s="145"/>
      <c r="CD1296" s="145"/>
      <c r="CE1296" s="145"/>
      <c r="CF1296" s="145"/>
    </row>
    <row r="1297" spans="2:84" ht="12.95" customHeight="1">
      <c r="B1297" s="145"/>
      <c r="C1297" s="145"/>
      <c r="D1297" s="145"/>
      <c r="E1297" s="146"/>
      <c r="F1297" s="146"/>
      <c r="G1297" s="145"/>
      <c r="H1297" s="145"/>
      <c r="I1297" s="145"/>
      <c r="J1297" s="145"/>
      <c r="K1297" s="145"/>
      <c r="L1297" s="145"/>
      <c r="M1297" s="145"/>
      <c r="N1297" s="145"/>
      <c r="O1297" s="145"/>
      <c r="P1297" s="145"/>
      <c r="Q1297" s="145"/>
      <c r="R1297" s="145"/>
      <c r="S1297" s="145"/>
      <c r="T1297" s="145"/>
      <c r="U1297" s="145"/>
      <c r="V1297" s="145"/>
      <c r="W1297" s="145"/>
      <c r="X1297" s="145"/>
      <c r="Y1297" s="145"/>
      <c r="Z1297" s="145"/>
      <c r="AA1297" s="145"/>
      <c r="AB1297" s="145"/>
      <c r="AC1297" s="145"/>
      <c r="AD1297" s="145"/>
      <c r="AE1297" s="145"/>
      <c r="AF1297" s="145"/>
      <c r="AG1297" s="145"/>
      <c r="AH1297" s="145"/>
      <c r="AI1297" s="145"/>
      <c r="AJ1297" s="145"/>
      <c r="AK1297" s="145"/>
      <c r="AL1297" s="145"/>
      <c r="AM1297" s="145"/>
      <c r="AN1297" s="145"/>
      <c r="AO1297" s="145"/>
      <c r="AP1297" s="145"/>
      <c r="AQ1297" s="145"/>
      <c r="AR1297" s="145"/>
      <c r="AS1297" s="145"/>
      <c r="AT1297" s="145"/>
      <c r="AU1297" s="145"/>
      <c r="AV1297" s="145"/>
      <c r="AW1297" s="145"/>
      <c r="AX1297" s="145"/>
      <c r="AY1297" s="145"/>
      <c r="AZ1297" s="145"/>
      <c r="BA1297" s="145"/>
      <c r="BB1297" s="145"/>
      <c r="BC1297" s="145"/>
      <c r="BD1297" s="145"/>
      <c r="BE1297" s="145"/>
      <c r="BF1297" s="145"/>
      <c r="BG1297" s="145"/>
      <c r="BH1297" s="145"/>
      <c r="BI1297" s="145"/>
      <c r="BJ1297" s="145"/>
      <c r="BK1297" s="145"/>
      <c r="BL1297" s="145"/>
      <c r="BM1297" s="145"/>
      <c r="BN1297" s="145"/>
      <c r="BO1297" s="145"/>
      <c r="BP1297" s="145"/>
      <c r="BQ1297" s="145"/>
      <c r="BR1297" s="145"/>
      <c r="BS1297" s="145"/>
      <c r="BT1297" s="145"/>
      <c r="BU1297" s="145"/>
      <c r="BV1297" s="145"/>
      <c r="BW1297" s="145"/>
      <c r="BX1297" s="145"/>
      <c r="BY1297" s="145"/>
      <c r="BZ1297" s="145"/>
      <c r="CA1297" s="145"/>
      <c r="CB1297" s="145"/>
      <c r="CC1297" s="145"/>
      <c r="CD1297" s="145"/>
      <c r="CE1297" s="145"/>
      <c r="CF1297" s="145"/>
    </row>
    <row r="1298" spans="2:84" ht="12.95" customHeight="1">
      <c r="B1298" s="145"/>
      <c r="C1298" s="145"/>
      <c r="D1298" s="145"/>
      <c r="E1298" s="146"/>
      <c r="F1298" s="146"/>
      <c r="G1298" s="145"/>
      <c r="H1298" s="145"/>
      <c r="I1298" s="145"/>
      <c r="J1298" s="145"/>
      <c r="K1298" s="145"/>
      <c r="L1298" s="145"/>
      <c r="M1298" s="145"/>
      <c r="N1298" s="145"/>
      <c r="O1298" s="145"/>
      <c r="P1298" s="145"/>
      <c r="Q1298" s="145"/>
      <c r="R1298" s="145"/>
      <c r="S1298" s="145"/>
      <c r="T1298" s="145"/>
      <c r="U1298" s="145"/>
      <c r="V1298" s="145"/>
      <c r="W1298" s="145"/>
      <c r="X1298" s="145"/>
      <c r="Y1298" s="145"/>
      <c r="Z1298" s="145"/>
      <c r="AA1298" s="145"/>
      <c r="AB1298" s="145"/>
      <c r="AC1298" s="145"/>
      <c r="AD1298" s="145"/>
      <c r="AE1298" s="145"/>
      <c r="AF1298" s="145"/>
      <c r="AG1298" s="145"/>
      <c r="AH1298" s="145"/>
      <c r="AI1298" s="145"/>
      <c r="AJ1298" s="145"/>
      <c r="AK1298" s="145"/>
      <c r="AL1298" s="145"/>
      <c r="AM1298" s="145"/>
      <c r="AN1298" s="145"/>
      <c r="AO1298" s="145"/>
      <c r="AP1298" s="145"/>
      <c r="AQ1298" s="145"/>
      <c r="AR1298" s="145"/>
      <c r="AS1298" s="145"/>
      <c r="AT1298" s="145"/>
      <c r="AU1298" s="145"/>
      <c r="AV1298" s="145"/>
      <c r="AW1298" s="145"/>
      <c r="AX1298" s="145"/>
      <c r="AY1298" s="145"/>
      <c r="AZ1298" s="145"/>
      <c r="BA1298" s="145"/>
      <c r="BB1298" s="145"/>
      <c r="BC1298" s="145"/>
      <c r="BD1298" s="145"/>
      <c r="BE1298" s="145"/>
      <c r="BF1298" s="145"/>
      <c r="BG1298" s="145"/>
      <c r="BH1298" s="145"/>
      <c r="BI1298" s="145"/>
      <c r="BJ1298" s="145"/>
      <c r="BK1298" s="145"/>
      <c r="BL1298" s="145"/>
      <c r="BM1298" s="145"/>
      <c r="BN1298" s="145"/>
      <c r="BO1298" s="145"/>
      <c r="BP1298" s="145"/>
      <c r="BQ1298" s="145"/>
      <c r="BR1298" s="145"/>
      <c r="BS1298" s="145"/>
      <c r="BT1298" s="145"/>
      <c r="BU1298" s="145"/>
      <c r="BV1298" s="145"/>
      <c r="BW1298" s="145"/>
      <c r="BX1298" s="145"/>
      <c r="BY1298" s="145"/>
      <c r="BZ1298" s="145"/>
      <c r="CA1298" s="145"/>
      <c r="CB1298" s="145"/>
      <c r="CC1298" s="145"/>
      <c r="CD1298" s="145"/>
      <c r="CE1298" s="145"/>
      <c r="CF1298" s="145"/>
    </row>
    <row r="1299" spans="2:84" ht="12.95" customHeight="1">
      <c r="B1299" s="145"/>
      <c r="C1299" s="145"/>
      <c r="D1299" s="145"/>
      <c r="E1299" s="146"/>
      <c r="F1299" s="146"/>
      <c r="G1299" s="145"/>
      <c r="H1299" s="145"/>
      <c r="I1299" s="145"/>
      <c r="J1299" s="145"/>
      <c r="K1299" s="145"/>
      <c r="L1299" s="145"/>
      <c r="M1299" s="145"/>
      <c r="N1299" s="145"/>
      <c r="O1299" s="145"/>
      <c r="P1299" s="145"/>
      <c r="Q1299" s="145"/>
      <c r="R1299" s="145"/>
      <c r="S1299" s="145"/>
      <c r="T1299" s="145"/>
      <c r="U1299" s="145"/>
      <c r="V1299" s="145"/>
      <c r="W1299" s="145"/>
      <c r="X1299" s="145"/>
      <c r="Y1299" s="145"/>
      <c r="Z1299" s="145"/>
      <c r="AA1299" s="145"/>
      <c r="AB1299" s="145"/>
      <c r="AC1299" s="145"/>
      <c r="AD1299" s="145"/>
      <c r="AE1299" s="145"/>
      <c r="AF1299" s="145"/>
      <c r="AG1299" s="145"/>
      <c r="AH1299" s="145"/>
      <c r="AI1299" s="145"/>
      <c r="AJ1299" s="145"/>
      <c r="AK1299" s="145"/>
      <c r="AL1299" s="145"/>
      <c r="AM1299" s="145"/>
      <c r="AN1299" s="145"/>
      <c r="AO1299" s="145"/>
      <c r="AP1299" s="145"/>
      <c r="AQ1299" s="145"/>
      <c r="AR1299" s="145"/>
      <c r="AS1299" s="145"/>
      <c r="AT1299" s="145"/>
      <c r="AU1299" s="145"/>
      <c r="AV1299" s="145"/>
      <c r="AW1299" s="145"/>
      <c r="AX1299" s="145"/>
      <c r="AY1299" s="145"/>
      <c r="AZ1299" s="145"/>
      <c r="BA1299" s="145"/>
      <c r="BB1299" s="145"/>
      <c r="BC1299" s="145"/>
      <c r="BD1299" s="145"/>
      <c r="BE1299" s="145"/>
      <c r="BF1299" s="145"/>
      <c r="BG1299" s="145"/>
      <c r="BH1299" s="145"/>
      <c r="BI1299" s="145"/>
      <c r="BJ1299" s="145"/>
      <c r="BK1299" s="145"/>
      <c r="BL1299" s="145"/>
      <c r="BM1299" s="145"/>
      <c r="BN1299" s="145"/>
      <c r="BO1299" s="145"/>
      <c r="BP1299" s="145"/>
      <c r="BQ1299" s="145"/>
      <c r="BR1299" s="145"/>
      <c r="BS1299" s="145"/>
      <c r="BT1299" s="145"/>
      <c r="BU1299" s="145"/>
      <c r="BV1299" s="145"/>
      <c r="BW1299" s="145"/>
      <c r="BX1299" s="145"/>
      <c r="BY1299" s="145"/>
      <c r="BZ1299" s="145"/>
      <c r="CA1299" s="145"/>
      <c r="CB1299" s="145"/>
      <c r="CC1299" s="145"/>
      <c r="CD1299" s="145"/>
      <c r="CE1299" s="145"/>
      <c r="CF1299" s="145"/>
    </row>
    <row r="1300" spans="2:84" ht="12.95" customHeight="1">
      <c r="B1300" s="145"/>
      <c r="C1300" s="145"/>
      <c r="D1300" s="145"/>
      <c r="E1300" s="146"/>
      <c r="F1300" s="146"/>
      <c r="G1300" s="145"/>
      <c r="H1300" s="145"/>
      <c r="I1300" s="145"/>
      <c r="J1300" s="145"/>
      <c r="K1300" s="145"/>
      <c r="L1300" s="145"/>
      <c r="M1300" s="145"/>
      <c r="N1300" s="145"/>
      <c r="O1300" s="145"/>
      <c r="P1300" s="145"/>
      <c r="Q1300" s="145"/>
      <c r="R1300" s="145"/>
      <c r="S1300" s="145"/>
      <c r="T1300" s="145"/>
      <c r="U1300" s="145"/>
      <c r="V1300" s="145"/>
      <c r="W1300" s="145"/>
      <c r="X1300" s="145"/>
      <c r="Y1300" s="145"/>
      <c r="Z1300" s="145"/>
      <c r="AA1300" s="145"/>
      <c r="AB1300" s="145"/>
      <c r="AC1300" s="145"/>
      <c r="AD1300" s="145"/>
      <c r="AE1300" s="145"/>
      <c r="AF1300" s="145"/>
      <c r="AG1300" s="145"/>
      <c r="AH1300" s="145"/>
      <c r="AI1300" s="145"/>
      <c r="AJ1300" s="145"/>
      <c r="AK1300" s="145"/>
      <c r="AL1300" s="145"/>
      <c r="AM1300" s="145"/>
      <c r="AN1300" s="145"/>
      <c r="AO1300" s="145"/>
      <c r="AP1300" s="145"/>
      <c r="AQ1300" s="145"/>
      <c r="AR1300" s="145"/>
      <c r="AS1300" s="145"/>
      <c r="AT1300" s="145"/>
      <c r="AU1300" s="145"/>
      <c r="AV1300" s="145"/>
      <c r="AW1300" s="145"/>
      <c r="AX1300" s="145"/>
      <c r="AY1300" s="145"/>
      <c r="AZ1300" s="145"/>
      <c r="BA1300" s="145"/>
      <c r="BB1300" s="145"/>
      <c r="BC1300" s="145"/>
      <c r="BD1300" s="145"/>
      <c r="BE1300" s="145"/>
      <c r="BF1300" s="145"/>
      <c r="BG1300" s="145"/>
      <c r="BH1300" s="145"/>
      <c r="BI1300" s="145"/>
      <c r="BJ1300" s="145"/>
      <c r="BK1300" s="145"/>
      <c r="BL1300" s="145"/>
      <c r="BM1300" s="145"/>
      <c r="BN1300" s="145"/>
      <c r="BO1300" s="145"/>
      <c r="BP1300" s="145"/>
      <c r="BQ1300" s="145"/>
      <c r="BR1300" s="145"/>
      <c r="BS1300" s="145"/>
      <c r="BT1300" s="145"/>
      <c r="BU1300" s="145"/>
      <c r="BV1300" s="145"/>
      <c r="BW1300" s="145"/>
      <c r="BX1300" s="145"/>
      <c r="BY1300" s="145"/>
      <c r="BZ1300" s="145"/>
      <c r="CA1300" s="145"/>
      <c r="CB1300" s="145"/>
      <c r="CC1300" s="145"/>
      <c r="CD1300" s="145"/>
      <c r="CE1300" s="145"/>
      <c r="CF1300" s="145"/>
    </row>
    <row r="1301" spans="2:84" ht="12.95" customHeight="1">
      <c r="B1301" s="145"/>
      <c r="C1301" s="145"/>
      <c r="D1301" s="145"/>
      <c r="E1301" s="146"/>
      <c r="F1301" s="146"/>
      <c r="G1301" s="145"/>
      <c r="H1301" s="145"/>
      <c r="I1301" s="145"/>
      <c r="J1301" s="145"/>
      <c r="K1301" s="145"/>
      <c r="L1301" s="145"/>
      <c r="M1301" s="145"/>
      <c r="N1301" s="145"/>
      <c r="O1301" s="145"/>
      <c r="P1301" s="145"/>
      <c r="Q1301" s="145"/>
      <c r="R1301" s="145"/>
      <c r="S1301" s="145"/>
      <c r="T1301" s="145"/>
      <c r="U1301" s="145"/>
      <c r="V1301" s="145"/>
      <c r="W1301" s="145"/>
      <c r="X1301" s="145"/>
      <c r="Y1301" s="145"/>
      <c r="Z1301" s="145"/>
      <c r="AA1301" s="145"/>
      <c r="AB1301" s="145"/>
      <c r="AC1301" s="145"/>
      <c r="AD1301" s="145"/>
      <c r="AE1301" s="145"/>
      <c r="AF1301" s="145"/>
      <c r="AG1301" s="145"/>
      <c r="AH1301" s="145"/>
      <c r="AI1301" s="145"/>
      <c r="AJ1301" s="145"/>
      <c r="AK1301" s="145"/>
      <c r="AL1301" s="145"/>
      <c r="AM1301" s="145"/>
      <c r="AN1301" s="145"/>
      <c r="AO1301" s="145"/>
      <c r="AP1301" s="145"/>
      <c r="AQ1301" s="145"/>
      <c r="AR1301" s="145"/>
      <c r="AS1301" s="145"/>
      <c r="AT1301" s="145"/>
      <c r="AU1301" s="145"/>
      <c r="AV1301" s="145"/>
      <c r="AW1301" s="145"/>
      <c r="AX1301" s="145"/>
      <c r="AY1301" s="145"/>
      <c r="AZ1301" s="145"/>
      <c r="BA1301" s="145"/>
      <c r="BB1301" s="145"/>
      <c r="BC1301" s="145"/>
      <c r="BD1301" s="145"/>
      <c r="BE1301" s="145"/>
      <c r="BF1301" s="145"/>
      <c r="BG1301" s="145"/>
      <c r="BH1301" s="145"/>
      <c r="BI1301" s="145"/>
      <c r="BJ1301" s="145"/>
      <c r="BK1301" s="145"/>
      <c r="BL1301" s="145"/>
      <c r="BM1301" s="145"/>
      <c r="BN1301" s="145"/>
      <c r="BO1301" s="145"/>
      <c r="BP1301" s="145"/>
      <c r="BQ1301" s="145"/>
      <c r="BR1301" s="145"/>
      <c r="BS1301" s="145"/>
      <c r="BT1301" s="145"/>
      <c r="BU1301" s="145"/>
      <c r="BV1301" s="145"/>
      <c r="BW1301" s="145"/>
      <c r="BX1301" s="145"/>
      <c r="BY1301" s="145"/>
      <c r="BZ1301" s="145"/>
      <c r="CA1301" s="145"/>
      <c r="CB1301" s="145"/>
      <c r="CC1301" s="145"/>
      <c r="CD1301" s="145"/>
      <c r="CE1301" s="145"/>
      <c r="CF1301" s="145"/>
    </row>
    <row r="1302" spans="2:84" ht="12.95" customHeight="1">
      <c r="B1302" s="145"/>
      <c r="C1302" s="145"/>
      <c r="D1302" s="145"/>
      <c r="E1302" s="146"/>
      <c r="F1302" s="146"/>
      <c r="G1302" s="145"/>
      <c r="H1302" s="145"/>
      <c r="I1302" s="145"/>
      <c r="J1302" s="145"/>
      <c r="K1302" s="145"/>
      <c r="L1302" s="145"/>
      <c r="M1302" s="145"/>
      <c r="N1302" s="145"/>
      <c r="O1302" s="145"/>
      <c r="P1302" s="145"/>
      <c r="Q1302" s="145"/>
      <c r="R1302" s="145"/>
      <c r="S1302" s="145"/>
      <c r="T1302" s="145"/>
      <c r="U1302" s="145"/>
      <c r="V1302" s="145"/>
      <c r="W1302" s="145"/>
      <c r="X1302" s="145"/>
      <c r="Y1302" s="145"/>
      <c r="Z1302" s="145"/>
      <c r="AA1302" s="145"/>
      <c r="AB1302" s="145"/>
      <c r="AC1302" s="145"/>
      <c r="AD1302" s="145"/>
      <c r="AE1302" s="145"/>
      <c r="AF1302" s="145"/>
      <c r="AG1302" s="145"/>
      <c r="AH1302" s="145"/>
      <c r="AI1302" s="145"/>
      <c r="AJ1302" s="145"/>
      <c r="AK1302" s="145"/>
      <c r="AL1302" s="145"/>
      <c r="AM1302" s="145"/>
      <c r="AN1302" s="145"/>
      <c r="AO1302" s="145"/>
      <c r="AP1302" s="145"/>
      <c r="AQ1302" s="145"/>
      <c r="AR1302" s="145"/>
      <c r="AS1302" s="145"/>
      <c r="AT1302" s="145"/>
      <c r="AU1302" s="145"/>
      <c r="AV1302" s="145"/>
      <c r="AW1302" s="145"/>
      <c r="AX1302" s="145"/>
      <c r="AY1302" s="145"/>
      <c r="AZ1302" s="145"/>
      <c r="BA1302" s="145"/>
      <c r="BB1302" s="145"/>
      <c r="BC1302" s="145"/>
      <c r="BD1302" s="145"/>
      <c r="BE1302" s="145"/>
      <c r="BF1302" s="145"/>
      <c r="BG1302" s="145"/>
      <c r="BH1302" s="145"/>
      <c r="BI1302" s="145"/>
      <c r="BJ1302" s="145"/>
      <c r="BK1302" s="145"/>
      <c r="BL1302" s="145"/>
      <c r="BM1302" s="145"/>
      <c r="BN1302" s="145"/>
      <c r="BO1302" s="145"/>
      <c r="BP1302" s="145"/>
      <c r="BQ1302" s="145"/>
      <c r="BR1302" s="145"/>
      <c r="BS1302" s="145"/>
      <c r="BT1302" s="145"/>
      <c r="BU1302" s="145"/>
      <c r="BV1302" s="145"/>
      <c r="BW1302" s="145"/>
      <c r="BX1302" s="145"/>
      <c r="BY1302" s="145"/>
      <c r="BZ1302" s="145"/>
      <c r="CA1302" s="145"/>
      <c r="CB1302" s="145"/>
      <c r="CC1302" s="145"/>
      <c r="CD1302" s="145"/>
      <c r="CE1302" s="145"/>
      <c r="CF1302" s="145"/>
    </row>
    <row r="1303" spans="2:84" ht="12.95" customHeight="1">
      <c r="B1303" s="145"/>
      <c r="C1303" s="145"/>
      <c r="D1303" s="145"/>
      <c r="E1303" s="146"/>
      <c r="F1303" s="146"/>
      <c r="G1303" s="145"/>
      <c r="H1303" s="145"/>
      <c r="I1303" s="145"/>
      <c r="J1303" s="145"/>
      <c r="K1303" s="145"/>
      <c r="L1303" s="145"/>
      <c r="M1303" s="145"/>
      <c r="N1303" s="145"/>
      <c r="O1303" s="145"/>
      <c r="P1303" s="145"/>
      <c r="Q1303" s="145"/>
      <c r="R1303" s="145"/>
      <c r="S1303" s="145"/>
      <c r="T1303" s="145"/>
      <c r="U1303" s="145"/>
      <c r="V1303" s="145"/>
      <c r="W1303" s="145"/>
      <c r="X1303" s="145"/>
      <c r="Y1303" s="145"/>
      <c r="Z1303" s="145"/>
      <c r="AA1303" s="145"/>
      <c r="AB1303" s="145"/>
      <c r="AC1303" s="145"/>
      <c r="AD1303" s="145"/>
      <c r="AE1303" s="145"/>
      <c r="AF1303" s="145"/>
      <c r="AG1303" s="145"/>
      <c r="AH1303" s="145"/>
      <c r="AI1303" s="145"/>
      <c r="AJ1303" s="145"/>
      <c r="AK1303" s="145"/>
      <c r="AL1303" s="145"/>
      <c r="AM1303" s="145"/>
      <c r="AN1303" s="145"/>
      <c r="AO1303" s="145"/>
      <c r="AP1303" s="145"/>
      <c r="AQ1303" s="145"/>
      <c r="AR1303" s="145"/>
      <c r="AS1303" s="145"/>
      <c r="AT1303" s="145"/>
      <c r="AU1303" s="145"/>
      <c r="AV1303" s="145"/>
      <c r="AW1303" s="145"/>
      <c r="AX1303" s="145"/>
      <c r="AY1303" s="145"/>
      <c r="AZ1303" s="145"/>
      <c r="BA1303" s="145"/>
      <c r="BB1303" s="145"/>
      <c r="BC1303" s="145"/>
      <c r="BD1303" s="145"/>
      <c r="BE1303" s="145"/>
      <c r="BF1303" s="145"/>
      <c r="BG1303" s="145"/>
      <c r="BH1303" s="145"/>
      <c r="BI1303" s="145"/>
      <c r="BJ1303" s="145"/>
      <c r="BK1303" s="145"/>
      <c r="BL1303" s="145"/>
      <c r="BM1303" s="145"/>
      <c r="BN1303" s="145"/>
      <c r="BO1303" s="145"/>
      <c r="BP1303" s="145"/>
      <c r="BQ1303" s="145"/>
      <c r="BR1303" s="145"/>
      <c r="BS1303" s="145"/>
      <c r="BT1303" s="145"/>
      <c r="BU1303" s="145"/>
      <c r="BV1303" s="145"/>
      <c r="BW1303" s="145"/>
      <c r="BX1303" s="145"/>
      <c r="BY1303" s="145"/>
      <c r="BZ1303" s="145"/>
      <c r="CA1303" s="145"/>
      <c r="CB1303" s="145"/>
      <c r="CC1303" s="145"/>
      <c r="CD1303" s="145"/>
      <c r="CE1303" s="145"/>
      <c r="CF1303" s="145"/>
    </row>
    <row r="1304" spans="2:84" ht="12.95" customHeight="1">
      <c r="B1304" s="145"/>
      <c r="C1304" s="145"/>
      <c r="D1304" s="145"/>
      <c r="E1304" s="146"/>
      <c r="F1304" s="146"/>
      <c r="G1304" s="145"/>
      <c r="H1304" s="145"/>
      <c r="I1304" s="145"/>
      <c r="J1304" s="145"/>
      <c r="K1304" s="145"/>
      <c r="L1304" s="145"/>
      <c r="M1304" s="145"/>
      <c r="N1304" s="145"/>
      <c r="O1304" s="145"/>
      <c r="P1304" s="145"/>
      <c r="Q1304" s="145"/>
      <c r="R1304" s="145"/>
      <c r="S1304" s="145"/>
      <c r="T1304" s="145"/>
      <c r="U1304" s="145"/>
      <c r="V1304" s="145"/>
      <c r="W1304" s="145"/>
      <c r="X1304" s="145"/>
      <c r="Y1304" s="145"/>
      <c r="Z1304" s="145"/>
      <c r="AA1304" s="145"/>
      <c r="AB1304" s="145"/>
      <c r="AC1304" s="145"/>
      <c r="AD1304" s="145"/>
      <c r="AE1304" s="145"/>
      <c r="AF1304" s="145"/>
      <c r="AG1304" s="145"/>
      <c r="AH1304" s="145"/>
      <c r="AI1304" s="145"/>
      <c r="AJ1304" s="145"/>
      <c r="AK1304" s="145"/>
      <c r="AL1304" s="145"/>
      <c r="AM1304" s="145"/>
      <c r="AN1304" s="145"/>
      <c r="AO1304" s="145"/>
      <c r="AP1304" s="145"/>
      <c r="AQ1304" s="145"/>
      <c r="AR1304" s="145"/>
      <c r="AS1304" s="145"/>
      <c r="AT1304" s="145"/>
      <c r="AU1304" s="145"/>
      <c r="AV1304" s="145"/>
      <c r="AW1304" s="145"/>
      <c r="AX1304" s="145"/>
      <c r="AY1304" s="145"/>
      <c r="AZ1304" s="145"/>
      <c r="BA1304" s="145"/>
      <c r="BB1304" s="145"/>
      <c r="BC1304" s="145"/>
      <c r="BD1304" s="145"/>
      <c r="BE1304" s="145"/>
      <c r="BF1304" s="145"/>
      <c r="BG1304" s="145"/>
      <c r="BH1304" s="145"/>
      <c r="BI1304" s="145"/>
      <c r="BJ1304" s="145"/>
      <c r="BK1304" s="145"/>
      <c r="BL1304" s="145"/>
      <c r="BM1304" s="145"/>
      <c r="BN1304" s="145"/>
      <c r="BO1304" s="145"/>
      <c r="BP1304" s="145"/>
      <c r="BQ1304" s="145"/>
      <c r="BR1304" s="145"/>
      <c r="BS1304" s="145"/>
      <c r="BT1304" s="145"/>
      <c r="BU1304" s="145"/>
      <c r="BV1304" s="145"/>
      <c r="BW1304" s="145"/>
      <c r="BX1304" s="145"/>
      <c r="BY1304" s="145"/>
      <c r="BZ1304" s="145"/>
      <c r="CA1304" s="145"/>
      <c r="CB1304" s="145"/>
      <c r="CC1304" s="145"/>
      <c r="CD1304" s="145"/>
      <c r="CE1304" s="145"/>
      <c r="CF1304" s="145"/>
    </row>
    <row r="1305" spans="2:84" ht="12.95" customHeight="1">
      <c r="B1305" s="145"/>
      <c r="C1305" s="145"/>
      <c r="D1305" s="145"/>
      <c r="E1305" s="146"/>
      <c r="F1305" s="146"/>
      <c r="G1305" s="145"/>
      <c r="H1305" s="145"/>
      <c r="I1305" s="145"/>
      <c r="J1305" s="145"/>
      <c r="K1305" s="145"/>
      <c r="L1305" s="145"/>
      <c r="M1305" s="145"/>
      <c r="N1305" s="145"/>
      <c r="O1305" s="145"/>
      <c r="P1305" s="145"/>
      <c r="Q1305" s="145"/>
      <c r="R1305" s="145"/>
      <c r="S1305" s="145"/>
      <c r="T1305" s="145"/>
      <c r="U1305" s="145"/>
      <c r="V1305" s="145"/>
      <c r="W1305" s="145"/>
      <c r="X1305" s="145"/>
      <c r="Y1305" s="145"/>
      <c r="Z1305" s="145"/>
      <c r="AA1305" s="145"/>
      <c r="AB1305" s="145"/>
      <c r="AC1305" s="145"/>
      <c r="AD1305" s="145"/>
      <c r="AE1305" s="145"/>
      <c r="AF1305" s="145"/>
      <c r="AG1305" s="145"/>
      <c r="AH1305" s="145"/>
      <c r="AI1305" s="145"/>
      <c r="AJ1305" s="145"/>
      <c r="AK1305" s="145"/>
      <c r="AL1305" s="145"/>
      <c r="AM1305" s="145"/>
      <c r="AN1305" s="145"/>
      <c r="AO1305" s="145"/>
      <c r="AP1305" s="145"/>
      <c r="AQ1305" s="145"/>
      <c r="AR1305" s="145"/>
      <c r="AS1305" s="145"/>
      <c r="AT1305" s="145"/>
      <c r="AU1305" s="145"/>
      <c r="AV1305" s="145"/>
      <c r="AW1305" s="145"/>
      <c r="AX1305" s="145"/>
      <c r="AY1305" s="145"/>
      <c r="AZ1305" s="145"/>
      <c r="BA1305" s="145"/>
      <c r="BB1305" s="145"/>
      <c r="BC1305" s="145"/>
      <c r="BD1305" s="145"/>
      <c r="BE1305" s="145"/>
      <c r="BF1305" s="145"/>
      <c r="BG1305" s="145"/>
      <c r="BH1305" s="145"/>
      <c r="BI1305" s="145"/>
      <c r="BJ1305" s="145"/>
      <c r="BK1305" s="145"/>
      <c r="BL1305" s="145"/>
      <c r="BM1305" s="145"/>
      <c r="BN1305" s="145"/>
      <c r="BO1305" s="145"/>
      <c r="BP1305" s="145"/>
      <c r="BQ1305" s="145"/>
      <c r="BR1305" s="145"/>
      <c r="BS1305" s="145"/>
      <c r="BT1305" s="145"/>
      <c r="BU1305" s="145"/>
      <c r="BV1305" s="145"/>
      <c r="BW1305" s="145"/>
      <c r="BX1305" s="145"/>
      <c r="BY1305" s="145"/>
      <c r="BZ1305" s="145"/>
      <c r="CA1305" s="145"/>
      <c r="CB1305" s="145"/>
      <c r="CC1305" s="145"/>
      <c r="CD1305" s="145"/>
      <c r="CE1305" s="145"/>
      <c r="CF1305" s="145"/>
    </row>
    <row r="1306" spans="2:84" ht="12.95" customHeight="1">
      <c r="B1306" s="145"/>
      <c r="C1306" s="145"/>
      <c r="D1306" s="145"/>
      <c r="E1306" s="146"/>
      <c r="F1306" s="146"/>
      <c r="G1306" s="145"/>
      <c r="H1306" s="145"/>
      <c r="I1306" s="145"/>
      <c r="J1306" s="145"/>
      <c r="K1306" s="145"/>
      <c r="L1306" s="145"/>
      <c r="M1306" s="145"/>
      <c r="N1306" s="145"/>
      <c r="O1306" s="145"/>
      <c r="P1306" s="145"/>
      <c r="Q1306" s="145"/>
      <c r="R1306" s="145"/>
      <c r="S1306" s="145"/>
      <c r="T1306" s="145"/>
      <c r="U1306" s="145"/>
      <c r="V1306" s="145"/>
      <c r="W1306" s="145"/>
      <c r="X1306" s="145"/>
      <c r="Y1306" s="145"/>
      <c r="Z1306" s="145"/>
      <c r="AA1306" s="145"/>
      <c r="AB1306" s="145"/>
      <c r="AC1306" s="145"/>
      <c r="AD1306" s="145"/>
      <c r="AE1306" s="145"/>
      <c r="AF1306" s="145"/>
      <c r="AG1306" s="145"/>
      <c r="AH1306" s="145"/>
      <c r="AI1306" s="145"/>
      <c r="AJ1306" s="145"/>
      <c r="AK1306" s="145"/>
      <c r="AL1306" s="145"/>
      <c r="AM1306" s="145"/>
      <c r="AN1306" s="145"/>
      <c r="AO1306" s="145"/>
      <c r="AP1306" s="145"/>
      <c r="AQ1306" s="145"/>
      <c r="AR1306" s="145"/>
      <c r="AS1306" s="145"/>
      <c r="AT1306" s="145"/>
      <c r="AU1306" s="145"/>
      <c r="AV1306" s="145"/>
      <c r="AW1306" s="145"/>
      <c r="AX1306" s="145"/>
      <c r="AY1306" s="145"/>
      <c r="AZ1306" s="145"/>
      <c r="BA1306" s="145"/>
      <c r="BB1306" s="145"/>
      <c r="BC1306" s="145"/>
      <c r="BD1306" s="145"/>
      <c r="BE1306" s="145"/>
      <c r="BF1306" s="145"/>
      <c r="BG1306" s="145"/>
      <c r="BH1306" s="145"/>
      <c r="BI1306" s="145"/>
      <c r="BJ1306" s="145"/>
      <c r="BK1306" s="145"/>
      <c r="BL1306" s="145"/>
      <c r="BM1306" s="145"/>
      <c r="BN1306" s="145"/>
      <c r="BO1306" s="145"/>
      <c r="BP1306" s="145"/>
      <c r="BQ1306" s="145"/>
      <c r="BR1306" s="145"/>
      <c r="BS1306" s="145"/>
      <c r="BT1306" s="145"/>
      <c r="BU1306" s="145"/>
      <c r="BV1306" s="145"/>
      <c r="BW1306" s="145"/>
      <c r="BX1306" s="145"/>
      <c r="BY1306" s="145"/>
      <c r="BZ1306" s="145"/>
      <c r="CA1306" s="145"/>
      <c r="CB1306" s="145"/>
      <c r="CC1306" s="145"/>
      <c r="CD1306" s="145"/>
      <c r="CE1306" s="145"/>
      <c r="CF1306" s="145"/>
    </row>
    <row r="1307" spans="2:84" ht="12.95" customHeight="1">
      <c r="B1307" s="145"/>
      <c r="C1307" s="145"/>
      <c r="D1307" s="145"/>
      <c r="E1307" s="146"/>
      <c r="F1307" s="146"/>
      <c r="G1307" s="145"/>
      <c r="H1307" s="145"/>
      <c r="I1307" s="145"/>
      <c r="J1307" s="145"/>
      <c r="K1307" s="145"/>
      <c r="L1307" s="145"/>
      <c r="M1307" s="145"/>
      <c r="N1307" s="145"/>
      <c r="O1307" s="145"/>
      <c r="P1307" s="145"/>
      <c r="Q1307" s="145"/>
      <c r="R1307" s="145"/>
      <c r="S1307" s="145"/>
      <c r="T1307" s="145"/>
      <c r="U1307" s="145"/>
      <c r="V1307" s="145"/>
      <c r="W1307" s="145"/>
      <c r="X1307" s="145"/>
      <c r="Y1307" s="145"/>
      <c r="Z1307" s="145"/>
      <c r="AA1307" s="145"/>
      <c r="AB1307" s="145"/>
      <c r="AC1307" s="145"/>
      <c r="AD1307" s="145"/>
      <c r="AE1307" s="145"/>
      <c r="AF1307" s="145"/>
      <c r="AG1307" s="145"/>
      <c r="AH1307" s="145"/>
      <c r="AI1307" s="145"/>
      <c r="AJ1307" s="145"/>
      <c r="AK1307" s="145"/>
      <c r="AL1307" s="145"/>
      <c r="AM1307" s="145"/>
      <c r="AN1307" s="145"/>
      <c r="AO1307" s="145"/>
      <c r="AP1307" s="145"/>
      <c r="AQ1307" s="145"/>
      <c r="AR1307" s="145"/>
      <c r="AS1307" s="145"/>
      <c r="AT1307" s="145"/>
      <c r="AU1307" s="145"/>
      <c r="AV1307" s="145"/>
      <c r="AW1307" s="145"/>
      <c r="AX1307" s="145"/>
      <c r="AY1307" s="145"/>
      <c r="AZ1307" s="145"/>
      <c r="BA1307" s="145"/>
      <c r="BB1307" s="145"/>
      <c r="BC1307" s="145"/>
      <c r="BD1307" s="145"/>
      <c r="BE1307" s="145"/>
      <c r="BF1307" s="145"/>
      <c r="BG1307" s="145"/>
      <c r="BH1307" s="145"/>
      <c r="BI1307" s="145"/>
      <c r="BJ1307" s="145"/>
      <c r="BK1307" s="145"/>
      <c r="BL1307" s="145"/>
      <c r="BM1307" s="145"/>
      <c r="BN1307" s="145"/>
      <c r="BO1307" s="145"/>
      <c r="BP1307" s="145"/>
      <c r="BQ1307" s="145"/>
      <c r="BR1307" s="145"/>
      <c r="BS1307" s="145"/>
      <c r="BT1307" s="145"/>
      <c r="BU1307" s="145"/>
      <c r="BV1307" s="145"/>
      <c r="BW1307" s="145"/>
      <c r="BX1307" s="145"/>
      <c r="BY1307" s="145"/>
      <c r="BZ1307" s="145"/>
      <c r="CA1307" s="145"/>
      <c r="CB1307" s="145"/>
      <c r="CC1307" s="145"/>
      <c r="CD1307" s="145"/>
      <c r="CE1307" s="145"/>
      <c r="CF1307" s="145"/>
    </row>
    <row r="1308" spans="2:84" ht="12.95" customHeight="1">
      <c r="B1308" s="145"/>
      <c r="C1308" s="145"/>
      <c r="D1308" s="145"/>
      <c r="E1308" s="146"/>
      <c r="F1308" s="146"/>
      <c r="G1308" s="145"/>
      <c r="H1308" s="145"/>
      <c r="I1308" s="145"/>
      <c r="J1308" s="145"/>
      <c r="K1308" s="145"/>
      <c r="L1308" s="145"/>
      <c r="M1308" s="145"/>
      <c r="N1308" s="145"/>
      <c r="O1308" s="145"/>
      <c r="P1308" s="145"/>
      <c r="Q1308" s="145"/>
      <c r="R1308" s="145"/>
      <c r="S1308" s="145"/>
      <c r="T1308" s="145"/>
      <c r="U1308" s="145"/>
      <c r="V1308" s="145"/>
      <c r="W1308" s="145"/>
      <c r="X1308" s="145"/>
      <c r="Y1308" s="145"/>
      <c r="Z1308" s="145"/>
      <c r="AA1308" s="145"/>
      <c r="AB1308" s="145"/>
      <c r="AC1308" s="145"/>
      <c r="AD1308" s="145"/>
      <c r="AE1308" s="145"/>
      <c r="AF1308" s="145"/>
      <c r="AG1308" s="145"/>
      <c r="AH1308" s="145"/>
      <c r="AI1308" s="145"/>
      <c r="AJ1308" s="145"/>
      <c r="AK1308" s="145"/>
      <c r="AL1308" s="145"/>
      <c r="AM1308" s="145"/>
      <c r="AN1308" s="145"/>
      <c r="AO1308" s="145"/>
      <c r="AP1308" s="145"/>
      <c r="AQ1308" s="145"/>
      <c r="AR1308" s="145"/>
      <c r="AS1308" s="145"/>
      <c r="AT1308" s="145"/>
      <c r="AU1308" s="145"/>
      <c r="AV1308" s="145"/>
      <c r="AW1308" s="145"/>
      <c r="AX1308" s="145"/>
      <c r="AY1308" s="145"/>
      <c r="AZ1308" s="145"/>
      <c r="BA1308" s="145"/>
      <c r="BB1308" s="145"/>
      <c r="BC1308" s="145"/>
      <c r="BD1308" s="145"/>
      <c r="BE1308" s="145"/>
      <c r="BF1308" s="145"/>
      <c r="BG1308" s="145"/>
      <c r="BH1308" s="145"/>
      <c r="BI1308" s="145"/>
      <c r="BJ1308" s="145"/>
      <c r="BK1308" s="145"/>
      <c r="BL1308" s="145"/>
      <c r="BM1308" s="145"/>
      <c r="BN1308" s="145"/>
      <c r="BO1308" s="145"/>
      <c r="BP1308" s="145"/>
      <c r="BQ1308" s="145"/>
      <c r="BR1308" s="145"/>
      <c r="BS1308" s="145"/>
      <c r="BT1308" s="145"/>
      <c r="BU1308" s="145"/>
      <c r="BV1308" s="145"/>
      <c r="BW1308" s="145"/>
      <c r="BX1308" s="145"/>
      <c r="BY1308" s="145"/>
      <c r="BZ1308" s="145"/>
      <c r="CA1308" s="145"/>
      <c r="CB1308" s="145"/>
      <c r="CC1308" s="145"/>
      <c r="CD1308" s="145"/>
      <c r="CE1308" s="145"/>
      <c r="CF1308" s="145"/>
    </row>
    <row r="1309" spans="2:84" ht="12.95" customHeight="1">
      <c r="B1309" s="145"/>
      <c r="C1309" s="145"/>
      <c r="D1309" s="145"/>
      <c r="E1309" s="146"/>
      <c r="F1309" s="146"/>
      <c r="G1309" s="145"/>
      <c r="H1309" s="145"/>
      <c r="I1309" s="145"/>
      <c r="J1309" s="145"/>
      <c r="K1309" s="145"/>
      <c r="L1309" s="145"/>
      <c r="M1309" s="145"/>
      <c r="N1309" s="145"/>
      <c r="O1309" s="145"/>
      <c r="P1309" s="145"/>
      <c r="Q1309" s="145"/>
      <c r="R1309" s="145"/>
      <c r="S1309" s="145"/>
      <c r="T1309" s="145"/>
      <c r="U1309" s="145"/>
      <c r="V1309" s="145"/>
      <c r="W1309" s="145"/>
      <c r="X1309" s="145"/>
      <c r="Y1309" s="145"/>
      <c r="Z1309" s="145"/>
      <c r="AA1309" s="145"/>
      <c r="AB1309" s="145"/>
      <c r="AC1309" s="145"/>
      <c r="AD1309" s="145"/>
      <c r="AE1309" s="145"/>
      <c r="AF1309" s="145"/>
      <c r="AG1309" s="145"/>
      <c r="AH1309" s="145"/>
      <c r="AI1309" s="145"/>
      <c r="AJ1309" s="145"/>
      <c r="AK1309" s="145"/>
      <c r="AL1309" s="145"/>
      <c r="AM1309" s="145"/>
      <c r="AN1309" s="145"/>
      <c r="AO1309" s="145"/>
      <c r="AP1309" s="145"/>
      <c r="AQ1309" s="145"/>
      <c r="AR1309" s="145"/>
      <c r="AS1309" s="145"/>
      <c r="AT1309" s="145"/>
      <c r="AU1309" s="145"/>
      <c r="AV1309" s="145"/>
      <c r="AW1309" s="145"/>
      <c r="AX1309" s="145"/>
      <c r="AY1309" s="145"/>
      <c r="AZ1309" s="145"/>
      <c r="BA1309" s="145"/>
      <c r="BB1309" s="145"/>
      <c r="BC1309" s="145"/>
      <c r="BD1309" s="145"/>
      <c r="BE1309" s="145"/>
      <c r="BF1309" s="145"/>
      <c r="BG1309" s="145"/>
      <c r="BH1309" s="145"/>
      <c r="BI1309" s="145"/>
      <c r="BJ1309" s="145"/>
      <c r="BK1309" s="145"/>
      <c r="BL1309" s="145"/>
      <c r="BM1309" s="145"/>
      <c r="BN1309" s="145"/>
      <c r="BO1309" s="145"/>
      <c r="BP1309" s="145"/>
      <c r="BQ1309" s="145"/>
      <c r="BR1309" s="145"/>
      <c r="BS1309" s="145"/>
      <c r="BT1309" s="145"/>
      <c r="BU1309" s="145"/>
      <c r="BV1309" s="145"/>
      <c r="BW1309" s="145"/>
      <c r="BX1309" s="145"/>
      <c r="BY1309" s="145"/>
      <c r="BZ1309" s="145"/>
      <c r="CA1309" s="145"/>
      <c r="CB1309" s="145"/>
      <c r="CC1309" s="145"/>
      <c r="CD1309" s="145"/>
      <c r="CE1309" s="145"/>
      <c r="CF1309" s="145"/>
    </row>
    <row r="1310" spans="2:84" ht="12.95" customHeight="1">
      <c r="B1310" s="145"/>
      <c r="C1310" s="145"/>
      <c r="D1310" s="145"/>
      <c r="E1310" s="146"/>
      <c r="F1310" s="146"/>
      <c r="G1310" s="145"/>
      <c r="H1310" s="145"/>
      <c r="I1310" s="145"/>
      <c r="J1310" s="145"/>
      <c r="K1310" s="145"/>
      <c r="L1310" s="145"/>
      <c r="M1310" s="145"/>
      <c r="N1310" s="145"/>
      <c r="O1310" s="145"/>
      <c r="P1310" s="145"/>
      <c r="Q1310" s="145"/>
      <c r="R1310" s="145"/>
      <c r="S1310" s="145"/>
      <c r="T1310" s="145"/>
      <c r="U1310" s="145"/>
      <c r="V1310" s="145"/>
      <c r="W1310" s="145"/>
      <c r="X1310" s="145"/>
      <c r="Y1310" s="145"/>
      <c r="Z1310" s="145"/>
      <c r="AA1310" s="145"/>
      <c r="AB1310" s="145"/>
      <c r="AC1310" s="145"/>
      <c r="AD1310" s="145"/>
      <c r="AE1310" s="145"/>
      <c r="AF1310" s="145"/>
      <c r="AG1310" s="145"/>
      <c r="AH1310" s="145"/>
      <c r="AI1310" s="145"/>
      <c r="AJ1310" s="145"/>
      <c r="AK1310" s="145"/>
      <c r="AL1310" s="145"/>
      <c r="AM1310" s="145"/>
      <c r="AN1310" s="145"/>
      <c r="AO1310" s="145"/>
      <c r="AP1310" s="145"/>
      <c r="AQ1310" s="145"/>
      <c r="AR1310" s="145"/>
      <c r="AS1310" s="145"/>
      <c r="AT1310" s="145"/>
      <c r="AU1310" s="145"/>
      <c r="AV1310" s="145"/>
      <c r="AW1310" s="145"/>
      <c r="AX1310" s="145"/>
      <c r="AY1310" s="145"/>
      <c r="AZ1310" s="145"/>
      <c r="BA1310" s="145"/>
      <c r="BB1310" s="145"/>
      <c r="BC1310" s="145"/>
      <c r="BD1310" s="145"/>
      <c r="BE1310" s="145"/>
      <c r="BF1310" s="145"/>
      <c r="BG1310" s="145"/>
      <c r="BH1310" s="145"/>
      <c r="BI1310" s="145"/>
      <c r="BJ1310" s="145"/>
      <c r="BK1310" s="145"/>
      <c r="BL1310" s="145"/>
      <c r="BM1310" s="145"/>
      <c r="BN1310" s="145"/>
      <c r="BO1310" s="145"/>
      <c r="BP1310" s="145"/>
      <c r="BQ1310" s="145"/>
      <c r="BR1310" s="145"/>
      <c r="BS1310" s="145"/>
      <c r="BT1310" s="145"/>
      <c r="BU1310" s="145"/>
      <c r="BV1310" s="145"/>
      <c r="BW1310" s="145"/>
      <c r="BX1310" s="145"/>
      <c r="BY1310" s="145"/>
      <c r="BZ1310" s="145"/>
      <c r="CA1310" s="145"/>
      <c r="CB1310" s="145"/>
      <c r="CC1310" s="145"/>
      <c r="CD1310" s="145"/>
      <c r="CE1310" s="145"/>
      <c r="CF1310" s="145"/>
    </row>
    <row r="1311" spans="2:84" ht="12.95" customHeight="1">
      <c r="B1311" s="145"/>
      <c r="C1311" s="145"/>
      <c r="D1311" s="145"/>
      <c r="E1311" s="146"/>
      <c r="F1311" s="146"/>
      <c r="G1311" s="145"/>
      <c r="H1311" s="145"/>
      <c r="I1311" s="145"/>
      <c r="J1311" s="145"/>
      <c r="K1311" s="145"/>
      <c r="L1311" s="145"/>
      <c r="M1311" s="145"/>
      <c r="N1311" s="145"/>
      <c r="O1311" s="145"/>
      <c r="P1311" s="145"/>
      <c r="Q1311" s="145"/>
      <c r="R1311" s="145"/>
      <c r="S1311" s="145"/>
      <c r="T1311" s="145"/>
      <c r="U1311" s="145"/>
      <c r="V1311" s="145"/>
      <c r="W1311" s="145"/>
      <c r="X1311" s="145"/>
      <c r="Y1311" s="145"/>
      <c r="Z1311" s="145"/>
      <c r="AA1311" s="145"/>
      <c r="AB1311" s="145"/>
      <c r="AC1311" s="145"/>
      <c r="AD1311" s="145"/>
      <c r="AE1311" s="145"/>
      <c r="AF1311" s="145"/>
      <c r="AG1311" s="145"/>
      <c r="AH1311" s="145"/>
      <c r="AI1311" s="145"/>
      <c r="AJ1311" s="145"/>
      <c r="AK1311" s="145"/>
      <c r="AL1311" s="145"/>
      <c r="AM1311" s="145"/>
      <c r="AN1311" s="145"/>
      <c r="AO1311" s="145"/>
      <c r="AP1311" s="145"/>
      <c r="AQ1311" s="145"/>
      <c r="AR1311" s="145"/>
      <c r="AS1311" s="145"/>
      <c r="AT1311" s="145"/>
      <c r="AU1311" s="145"/>
      <c r="AV1311" s="145"/>
      <c r="AW1311" s="145"/>
      <c r="AX1311" s="145"/>
      <c r="AY1311" s="145"/>
      <c r="AZ1311" s="145"/>
      <c r="BA1311" s="145"/>
      <c r="BB1311" s="145"/>
      <c r="BC1311" s="145"/>
      <c r="BD1311" s="145"/>
      <c r="BE1311" s="145"/>
      <c r="BF1311" s="145"/>
      <c r="BG1311" s="145"/>
      <c r="BH1311" s="145"/>
      <c r="BI1311" s="145"/>
      <c r="BJ1311" s="145"/>
      <c r="BK1311" s="145"/>
      <c r="BL1311" s="145"/>
      <c r="BM1311" s="145"/>
      <c r="BN1311" s="145"/>
      <c r="BO1311" s="145"/>
      <c r="BP1311" s="145"/>
      <c r="BQ1311" s="145"/>
      <c r="BR1311" s="145"/>
      <c r="BS1311" s="145"/>
      <c r="BT1311" s="145"/>
      <c r="BU1311" s="145"/>
      <c r="BV1311" s="145"/>
      <c r="BW1311" s="145"/>
      <c r="BX1311" s="145"/>
      <c r="BY1311" s="145"/>
      <c r="BZ1311" s="145"/>
      <c r="CA1311" s="145"/>
      <c r="CB1311" s="145"/>
      <c r="CC1311" s="145"/>
      <c r="CD1311" s="145"/>
      <c r="CE1311" s="145"/>
      <c r="CF1311" s="145"/>
    </row>
    <row r="1312" spans="2:84" ht="12.95" customHeight="1">
      <c r="B1312" s="145"/>
      <c r="C1312" s="145"/>
      <c r="D1312" s="145"/>
      <c r="E1312" s="146"/>
      <c r="F1312" s="146"/>
      <c r="G1312" s="145"/>
      <c r="H1312" s="145"/>
      <c r="I1312" s="145"/>
      <c r="J1312" s="145"/>
      <c r="K1312" s="145"/>
      <c r="L1312" s="145"/>
      <c r="M1312" s="145"/>
      <c r="N1312" s="145"/>
      <c r="O1312" s="145"/>
      <c r="P1312" s="145"/>
      <c r="Q1312" s="145"/>
      <c r="R1312" s="145"/>
      <c r="S1312" s="145"/>
      <c r="T1312" s="145"/>
      <c r="U1312" s="145"/>
      <c r="V1312" s="145"/>
      <c r="W1312" s="145"/>
      <c r="X1312" s="145"/>
      <c r="Y1312" s="145"/>
      <c r="Z1312" s="145"/>
      <c r="AA1312" s="145"/>
      <c r="AB1312" s="145"/>
      <c r="AC1312" s="145"/>
      <c r="AD1312" s="145"/>
      <c r="AE1312" s="145"/>
      <c r="AF1312" s="145"/>
      <c r="AG1312" s="145"/>
      <c r="AH1312" s="145"/>
      <c r="AI1312" s="145"/>
      <c r="AJ1312" s="145"/>
      <c r="AK1312" s="145"/>
      <c r="AL1312" s="145"/>
      <c r="AM1312" s="145"/>
      <c r="AN1312" s="145"/>
      <c r="AO1312" s="145"/>
      <c r="AP1312" s="145"/>
      <c r="AQ1312" s="145"/>
      <c r="AR1312" s="145"/>
      <c r="AS1312" s="145"/>
      <c r="AT1312" s="145"/>
      <c r="AU1312" s="145"/>
      <c r="AV1312" s="145"/>
      <c r="AW1312" s="145"/>
      <c r="AX1312" s="145"/>
      <c r="AY1312" s="145"/>
      <c r="AZ1312" s="145"/>
      <c r="BA1312" s="145"/>
      <c r="BB1312" s="145"/>
      <c r="BC1312" s="145"/>
      <c r="BD1312" s="145"/>
      <c r="BE1312" s="145"/>
      <c r="BF1312" s="145"/>
      <c r="BG1312" s="145"/>
      <c r="BH1312" s="145"/>
      <c r="BI1312" s="145"/>
      <c r="BJ1312" s="145"/>
      <c r="BK1312" s="145"/>
      <c r="BL1312" s="145"/>
      <c r="BM1312" s="145"/>
      <c r="BN1312" s="145"/>
      <c r="BO1312" s="145"/>
      <c r="BP1312" s="145"/>
      <c r="BQ1312" s="145"/>
      <c r="BR1312" s="145"/>
      <c r="BS1312" s="145"/>
      <c r="BT1312" s="145"/>
      <c r="BU1312" s="145"/>
      <c r="BV1312" s="145"/>
      <c r="BW1312" s="145"/>
      <c r="BX1312" s="145"/>
      <c r="BY1312" s="145"/>
      <c r="BZ1312" s="145"/>
      <c r="CA1312" s="145"/>
      <c r="CB1312" s="145"/>
      <c r="CC1312" s="145"/>
      <c r="CD1312" s="145"/>
      <c r="CE1312" s="145"/>
      <c r="CF1312" s="145"/>
    </row>
    <row r="1313" spans="2:84" ht="12.95" customHeight="1">
      <c r="B1313" s="145"/>
      <c r="C1313" s="145"/>
      <c r="D1313" s="145"/>
      <c r="E1313" s="146"/>
      <c r="F1313" s="146"/>
      <c r="G1313" s="145"/>
      <c r="H1313" s="145"/>
      <c r="I1313" s="145"/>
      <c r="J1313" s="145"/>
      <c r="K1313" s="145"/>
      <c r="L1313" s="145"/>
      <c r="M1313" s="145"/>
      <c r="N1313" s="145"/>
      <c r="O1313" s="145"/>
      <c r="P1313" s="145"/>
      <c r="Q1313" s="145"/>
      <c r="R1313" s="145"/>
      <c r="S1313" s="145"/>
      <c r="T1313" s="145"/>
      <c r="U1313" s="145"/>
      <c r="V1313" s="145"/>
      <c r="W1313" s="145"/>
      <c r="X1313" s="145"/>
      <c r="Y1313" s="145"/>
      <c r="Z1313" s="145"/>
      <c r="AA1313" s="145"/>
      <c r="AB1313" s="145"/>
      <c r="AC1313" s="145"/>
      <c r="AD1313" s="145"/>
      <c r="AE1313" s="145"/>
      <c r="AF1313" s="145"/>
      <c r="AG1313" s="145"/>
      <c r="AH1313" s="145"/>
      <c r="AI1313" s="145"/>
      <c r="AJ1313" s="145"/>
      <c r="AK1313" s="145"/>
      <c r="AL1313" s="145"/>
      <c r="AM1313" s="145"/>
      <c r="AN1313" s="145"/>
      <c r="AO1313" s="145"/>
      <c r="AP1313" s="145"/>
      <c r="AQ1313" s="145"/>
      <c r="AR1313" s="145"/>
      <c r="AS1313" s="145"/>
      <c r="AT1313" s="145"/>
      <c r="AU1313" s="145"/>
      <c r="AV1313" s="145"/>
      <c r="AW1313" s="145"/>
      <c r="AX1313" s="145"/>
      <c r="AY1313" s="145"/>
      <c r="AZ1313" s="145"/>
      <c r="BA1313" s="145"/>
      <c r="BB1313" s="145"/>
      <c r="BC1313" s="145"/>
      <c r="BD1313" s="145"/>
      <c r="BE1313" s="145"/>
      <c r="BF1313" s="145"/>
      <c r="BG1313" s="145"/>
      <c r="BH1313" s="145"/>
      <c r="BI1313" s="145"/>
      <c r="BJ1313" s="145"/>
      <c r="BK1313" s="145"/>
      <c r="BL1313" s="145"/>
      <c r="BM1313" s="145"/>
      <c r="BN1313" s="145"/>
      <c r="BO1313" s="145"/>
      <c r="BP1313" s="145"/>
      <c r="BQ1313" s="145"/>
      <c r="BR1313" s="145"/>
      <c r="BS1313" s="145"/>
      <c r="BT1313" s="145"/>
      <c r="BU1313" s="145"/>
      <c r="BV1313" s="145"/>
      <c r="BW1313" s="145"/>
      <c r="BX1313" s="145"/>
      <c r="BY1313" s="145"/>
      <c r="BZ1313" s="145"/>
      <c r="CA1313" s="145"/>
      <c r="CB1313" s="145"/>
      <c r="CC1313" s="145"/>
      <c r="CD1313" s="145"/>
      <c r="CE1313" s="145"/>
      <c r="CF1313" s="145"/>
    </row>
    <row r="1314" spans="2:84" ht="12.95" customHeight="1">
      <c r="B1314" s="145"/>
      <c r="C1314" s="145"/>
      <c r="D1314" s="145"/>
      <c r="E1314" s="146"/>
      <c r="F1314" s="146"/>
      <c r="G1314" s="145"/>
      <c r="H1314" s="145"/>
      <c r="I1314" s="145"/>
      <c r="J1314" s="145"/>
      <c r="K1314" s="145"/>
      <c r="L1314" s="145"/>
      <c r="M1314" s="145"/>
      <c r="N1314" s="145"/>
      <c r="O1314" s="145"/>
      <c r="P1314" s="145"/>
      <c r="Q1314" s="145"/>
      <c r="R1314" s="145"/>
      <c r="S1314" s="145"/>
      <c r="T1314" s="145"/>
      <c r="U1314" s="145"/>
      <c r="V1314" s="145"/>
      <c r="W1314" s="145"/>
      <c r="X1314" s="145"/>
      <c r="Y1314" s="145"/>
      <c r="Z1314" s="145"/>
      <c r="AA1314" s="145"/>
      <c r="AB1314" s="145"/>
      <c r="AC1314" s="145"/>
      <c r="AD1314" s="145"/>
      <c r="AE1314" s="145"/>
      <c r="AF1314" s="145"/>
      <c r="AG1314" s="145"/>
      <c r="AH1314" s="145"/>
      <c r="AI1314" s="145"/>
      <c r="AJ1314" s="145"/>
      <c r="AK1314" s="145"/>
      <c r="AL1314" s="145"/>
      <c r="AM1314" s="145"/>
      <c r="AN1314" s="145"/>
      <c r="AO1314" s="145"/>
      <c r="AP1314" s="145"/>
      <c r="AQ1314" s="145"/>
      <c r="AR1314" s="145"/>
      <c r="AS1314" s="145"/>
      <c r="AT1314" s="145"/>
      <c r="AU1314" s="145"/>
      <c r="AV1314" s="145"/>
      <c r="AW1314" s="145"/>
      <c r="AX1314" s="145"/>
      <c r="AY1314" s="145"/>
      <c r="AZ1314" s="145"/>
      <c r="BA1314" s="145"/>
      <c r="BB1314" s="145"/>
      <c r="BC1314" s="145"/>
      <c r="BD1314" s="145"/>
      <c r="BE1314" s="145"/>
      <c r="BF1314" s="145"/>
      <c r="BG1314" s="145"/>
      <c r="BH1314" s="145"/>
      <c r="BI1314" s="145"/>
      <c r="BJ1314" s="145"/>
      <c r="BK1314" s="145"/>
      <c r="BL1314" s="145"/>
      <c r="BM1314" s="145"/>
      <c r="BN1314" s="145"/>
      <c r="BO1314" s="145"/>
      <c r="BP1314" s="145"/>
      <c r="BQ1314" s="145"/>
      <c r="BR1314" s="145"/>
      <c r="BS1314" s="145"/>
      <c r="BT1314" s="145"/>
      <c r="BU1314" s="145"/>
      <c r="BV1314" s="145"/>
      <c r="BW1314" s="145"/>
      <c r="BX1314" s="145"/>
      <c r="BY1314" s="145"/>
      <c r="BZ1314" s="145"/>
      <c r="CA1314" s="145"/>
      <c r="CB1314" s="145"/>
      <c r="CC1314" s="145"/>
      <c r="CD1314" s="145"/>
      <c r="CE1314" s="145"/>
      <c r="CF1314" s="145"/>
    </row>
    <row r="1315" spans="2:84" ht="12.95" customHeight="1">
      <c r="B1315" s="145"/>
      <c r="C1315" s="145"/>
      <c r="D1315" s="145"/>
      <c r="E1315" s="146"/>
      <c r="F1315" s="146"/>
      <c r="G1315" s="145"/>
      <c r="H1315" s="145"/>
      <c r="I1315" s="145"/>
      <c r="J1315" s="145"/>
      <c r="K1315" s="145"/>
      <c r="L1315" s="145"/>
      <c r="M1315" s="145"/>
      <c r="N1315" s="145"/>
      <c r="O1315" s="145"/>
      <c r="P1315" s="145"/>
      <c r="Q1315" s="145"/>
      <c r="R1315" s="145"/>
      <c r="S1315" s="145"/>
      <c r="T1315" s="145"/>
      <c r="U1315" s="145"/>
      <c r="V1315" s="145"/>
      <c r="W1315" s="145"/>
      <c r="X1315" s="145"/>
      <c r="Y1315" s="145"/>
      <c r="Z1315" s="145"/>
      <c r="AA1315" s="145"/>
      <c r="AB1315" s="145"/>
      <c r="AC1315" s="145"/>
      <c r="AD1315" s="145"/>
      <c r="AE1315" s="145"/>
      <c r="AF1315" s="145"/>
      <c r="AG1315" s="145"/>
      <c r="AH1315" s="145"/>
      <c r="AI1315" s="145"/>
      <c r="AJ1315" s="145"/>
      <c r="AK1315" s="145"/>
      <c r="AL1315" s="145"/>
      <c r="AM1315" s="145"/>
      <c r="AN1315" s="145"/>
      <c r="AO1315" s="145"/>
      <c r="AP1315" s="145"/>
      <c r="AQ1315" s="145"/>
      <c r="AR1315" s="145"/>
      <c r="AS1315" s="145"/>
      <c r="AT1315" s="145"/>
      <c r="AU1315" s="145"/>
      <c r="AV1315" s="145"/>
      <c r="AW1315" s="145"/>
      <c r="AX1315" s="145"/>
      <c r="AY1315" s="145"/>
      <c r="AZ1315" s="145"/>
      <c r="BA1315" s="145"/>
      <c r="BB1315" s="145"/>
      <c r="BC1315" s="145"/>
      <c r="BD1315" s="145"/>
      <c r="BE1315" s="145"/>
      <c r="BF1315" s="145"/>
      <c r="BG1315" s="145"/>
      <c r="BH1315" s="145"/>
      <c r="BI1315" s="145"/>
      <c r="BJ1315" s="145"/>
      <c r="BK1315" s="145"/>
      <c r="BL1315" s="145"/>
      <c r="BM1315" s="145"/>
      <c r="BN1315" s="145"/>
      <c r="BO1315" s="145"/>
      <c r="BP1315" s="145"/>
      <c r="BQ1315" s="145"/>
      <c r="BR1315" s="145"/>
      <c r="BS1315" s="145"/>
      <c r="BT1315" s="145"/>
      <c r="BU1315" s="145"/>
      <c r="BV1315" s="145"/>
      <c r="BW1315" s="145"/>
      <c r="BX1315" s="145"/>
      <c r="BY1315" s="145"/>
      <c r="BZ1315" s="145"/>
      <c r="CA1315" s="145"/>
      <c r="CB1315" s="145"/>
      <c r="CC1315" s="145"/>
      <c r="CD1315" s="145"/>
      <c r="CE1315" s="145"/>
      <c r="CF1315" s="145"/>
    </row>
    <row r="1316" spans="2:84" ht="12.95" customHeight="1">
      <c r="B1316" s="145"/>
      <c r="C1316" s="145"/>
      <c r="D1316" s="145"/>
      <c r="E1316" s="146"/>
      <c r="F1316" s="146"/>
      <c r="G1316" s="145"/>
      <c r="H1316" s="145"/>
      <c r="I1316" s="145"/>
      <c r="J1316" s="145"/>
      <c r="K1316" s="145"/>
      <c r="L1316" s="145"/>
      <c r="M1316" s="145"/>
      <c r="N1316" s="145"/>
      <c r="O1316" s="145"/>
      <c r="P1316" s="145"/>
      <c r="Q1316" s="145"/>
      <c r="R1316" s="145"/>
      <c r="S1316" s="145"/>
      <c r="T1316" s="145"/>
      <c r="U1316" s="145"/>
      <c r="V1316" s="145"/>
      <c r="W1316" s="145"/>
      <c r="X1316" s="145"/>
      <c r="Y1316" s="145"/>
      <c r="Z1316" s="145"/>
      <c r="AA1316" s="145"/>
      <c r="AB1316" s="145"/>
      <c r="AC1316" s="145"/>
      <c r="AD1316" s="145"/>
      <c r="AE1316" s="145"/>
      <c r="AF1316" s="145"/>
      <c r="AG1316" s="145"/>
      <c r="AH1316" s="145"/>
      <c r="AI1316" s="145"/>
      <c r="AJ1316" s="145"/>
      <c r="AK1316" s="145"/>
      <c r="AL1316" s="145"/>
      <c r="AM1316" s="145"/>
      <c r="AN1316" s="145"/>
      <c r="AO1316" s="145"/>
      <c r="AP1316" s="145"/>
      <c r="AQ1316" s="145"/>
      <c r="AR1316" s="145"/>
      <c r="AS1316" s="145"/>
      <c r="AT1316" s="145"/>
      <c r="AU1316" s="145"/>
      <c r="AV1316" s="145"/>
      <c r="AW1316" s="145"/>
      <c r="AX1316" s="145"/>
      <c r="AY1316" s="145"/>
      <c r="AZ1316" s="145"/>
      <c r="BA1316" s="145"/>
      <c r="BB1316" s="145"/>
      <c r="BC1316" s="145"/>
      <c r="BD1316" s="145"/>
      <c r="BE1316" s="145"/>
      <c r="BF1316" s="145"/>
      <c r="BG1316" s="145"/>
      <c r="BH1316" s="145"/>
      <c r="BI1316" s="145"/>
      <c r="BJ1316" s="145"/>
      <c r="BK1316" s="145"/>
      <c r="BL1316" s="145"/>
      <c r="BM1316" s="145"/>
      <c r="BN1316" s="145"/>
      <c r="BO1316" s="145"/>
      <c r="BP1316" s="145"/>
      <c r="BQ1316" s="145"/>
      <c r="BR1316" s="145"/>
      <c r="BS1316" s="145"/>
      <c r="BT1316" s="145"/>
      <c r="BU1316" s="145"/>
      <c r="BV1316" s="145"/>
      <c r="BW1316" s="145"/>
      <c r="BX1316" s="145"/>
      <c r="BY1316" s="145"/>
      <c r="BZ1316" s="145"/>
      <c r="CA1316" s="145"/>
      <c r="CB1316" s="145"/>
      <c r="CC1316" s="145"/>
      <c r="CD1316" s="145"/>
      <c r="CE1316" s="145"/>
      <c r="CF1316" s="145"/>
    </row>
    <row r="1317" spans="2:84" ht="12.95" customHeight="1">
      <c r="B1317" s="145"/>
      <c r="C1317" s="145"/>
      <c r="D1317" s="145"/>
      <c r="E1317" s="146"/>
      <c r="F1317" s="146"/>
      <c r="G1317" s="145"/>
      <c r="H1317" s="145"/>
      <c r="I1317" s="145"/>
      <c r="J1317" s="145"/>
      <c r="K1317" s="145"/>
      <c r="L1317" s="145"/>
      <c r="M1317" s="145"/>
      <c r="N1317" s="145"/>
      <c r="O1317" s="145"/>
      <c r="P1317" s="145"/>
      <c r="Q1317" s="145"/>
      <c r="R1317" s="145"/>
      <c r="S1317" s="145"/>
      <c r="T1317" s="145"/>
      <c r="U1317" s="145"/>
      <c r="V1317" s="145"/>
      <c r="W1317" s="145"/>
      <c r="X1317" s="145"/>
      <c r="Y1317" s="145"/>
      <c r="Z1317" s="145"/>
      <c r="AA1317" s="145"/>
      <c r="AB1317" s="145"/>
      <c r="AC1317" s="145"/>
      <c r="AD1317" s="145"/>
      <c r="AE1317" s="145"/>
      <c r="AF1317" s="145"/>
      <c r="AG1317" s="145"/>
      <c r="AH1317" s="145"/>
      <c r="AI1317" s="145"/>
      <c r="AJ1317" s="145"/>
      <c r="AK1317" s="145"/>
      <c r="AL1317" s="145"/>
      <c r="AM1317" s="145"/>
      <c r="AN1317" s="145"/>
      <c r="AO1317" s="145"/>
      <c r="AP1317" s="145"/>
      <c r="AQ1317" s="145"/>
      <c r="AR1317" s="145"/>
      <c r="AS1317" s="145"/>
      <c r="AT1317" s="145"/>
      <c r="AU1317" s="145"/>
      <c r="AV1317" s="145"/>
      <c r="AW1317" s="145"/>
      <c r="AX1317" s="145"/>
      <c r="AY1317" s="145"/>
      <c r="AZ1317" s="145"/>
      <c r="BA1317" s="145"/>
      <c r="BB1317" s="145"/>
      <c r="BC1317" s="145"/>
      <c r="BD1317" s="145"/>
      <c r="BE1317" s="145"/>
      <c r="BF1317" s="145"/>
      <c r="BG1317" s="145"/>
      <c r="BH1317" s="145"/>
      <c r="BI1317" s="145"/>
      <c r="BJ1317" s="145"/>
      <c r="BK1317" s="145"/>
      <c r="BL1317" s="145"/>
      <c r="BM1317" s="145"/>
      <c r="BN1317" s="145"/>
      <c r="BO1317" s="145"/>
      <c r="BP1317" s="145"/>
      <c r="BQ1317" s="145"/>
      <c r="BR1317" s="145"/>
      <c r="BS1317" s="145"/>
      <c r="BT1317" s="145"/>
      <c r="BU1317" s="145"/>
      <c r="BV1317" s="145"/>
      <c r="BW1317" s="145"/>
      <c r="BX1317" s="145"/>
      <c r="BY1317" s="145"/>
      <c r="BZ1317" s="145"/>
      <c r="CA1317" s="145"/>
      <c r="CB1317" s="145"/>
      <c r="CC1317" s="145"/>
      <c r="CD1317" s="145"/>
      <c r="CE1317" s="145"/>
      <c r="CF1317" s="145"/>
    </row>
    <row r="1318" spans="2:84" ht="12.95" customHeight="1">
      <c r="B1318" s="145"/>
      <c r="C1318" s="145"/>
      <c r="D1318" s="145"/>
      <c r="E1318" s="146"/>
      <c r="F1318" s="146"/>
      <c r="G1318" s="145"/>
      <c r="H1318" s="145"/>
      <c r="I1318" s="145"/>
      <c r="J1318" s="145"/>
      <c r="K1318" s="145"/>
      <c r="L1318" s="145"/>
      <c r="M1318" s="145"/>
      <c r="N1318" s="145"/>
      <c r="O1318" s="145"/>
      <c r="P1318" s="145"/>
      <c r="Q1318" s="145"/>
      <c r="R1318" s="145"/>
      <c r="S1318" s="145"/>
      <c r="T1318" s="145"/>
      <c r="U1318" s="145"/>
      <c r="V1318" s="145"/>
      <c r="W1318" s="145"/>
      <c r="X1318" s="145"/>
      <c r="Y1318" s="145"/>
      <c r="Z1318" s="145"/>
      <c r="AA1318" s="145"/>
      <c r="AB1318" s="145"/>
      <c r="AC1318" s="145"/>
      <c r="AD1318" s="145"/>
      <c r="AE1318" s="145"/>
      <c r="AF1318" s="145"/>
      <c r="AG1318" s="145"/>
      <c r="AH1318" s="145"/>
      <c r="AI1318" s="145"/>
      <c r="AJ1318" s="145"/>
      <c r="AK1318" s="145"/>
      <c r="AL1318" s="145"/>
      <c r="AM1318" s="145"/>
      <c r="AN1318" s="145"/>
      <c r="AO1318" s="145"/>
      <c r="AP1318" s="145"/>
      <c r="AQ1318" s="145"/>
      <c r="AR1318" s="145"/>
      <c r="AS1318" s="145"/>
      <c r="AT1318" s="145"/>
      <c r="AU1318" s="145"/>
      <c r="AV1318" s="145"/>
      <c r="AW1318" s="145"/>
      <c r="AX1318" s="145"/>
      <c r="AY1318" s="145"/>
      <c r="AZ1318" s="145"/>
      <c r="BA1318" s="145"/>
      <c r="BB1318" s="145"/>
      <c r="BC1318" s="145"/>
      <c r="BD1318" s="145"/>
      <c r="BE1318" s="145"/>
      <c r="BF1318" s="145"/>
      <c r="BG1318" s="145"/>
      <c r="BH1318" s="145"/>
      <c r="BI1318" s="145"/>
      <c r="BJ1318" s="145"/>
      <c r="BK1318" s="145"/>
      <c r="BL1318" s="145"/>
      <c r="BM1318" s="145"/>
      <c r="BN1318" s="145"/>
      <c r="BO1318" s="145"/>
      <c r="BP1318" s="145"/>
      <c r="BQ1318" s="145"/>
      <c r="BR1318" s="145"/>
      <c r="BS1318" s="145"/>
      <c r="BT1318" s="145"/>
      <c r="BU1318" s="145"/>
      <c r="BV1318" s="145"/>
      <c r="BW1318" s="145"/>
      <c r="BX1318" s="145"/>
      <c r="BY1318" s="145"/>
      <c r="BZ1318" s="145"/>
      <c r="CA1318" s="145"/>
      <c r="CB1318" s="145"/>
      <c r="CC1318" s="145"/>
      <c r="CD1318" s="145"/>
      <c r="CE1318" s="145"/>
      <c r="CF1318" s="145"/>
    </row>
    <row r="1319" spans="2:84" ht="12.95" customHeight="1">
      <c r="B1319" s="145"/>
      <c r="C1319" s="145"/>
      <c r="D1319" s="145"/>
      <c r="E1319" s="146"/>
      <c r="F1319" s="146"/>
      <c r="G1319" s="145"/>
      <c r="H1319" s="145"/>
      <c r="I1319" s="145"/>
      <c r="J1319" s="145"/>
      <c r="K1319" s="145"/>
      <c r="L1319" s="145"/>
      <c r="M1319" s="145"/>
      <c r="N1319" s="145"/>
      <c r="O1319" s="145"/>
      <c r="P1319" s="145"/>
      <c r="Q1319" s="145"/>
      <c r="R1319" s="145"/>
      <c r="S1319" s="145"/>
      <c r="T1319" s="145"/>
      <c r="U1319" s="145"/>
      <c r="V1319" s="145"/>
      <c r="W1319" s="145"/>
      <c r="X1319" s="145"/>
      <c r="Y1319" s="145"/>
      <c r="Z1319" s="145"/>
      <c r="AA1319" s="145"/>
      <c r="AB1319" s="145"/>
      <c r="AC1319" s="145"/>
      <c r="AD1319" s="145"/>
      <c r="AE1319" s="145"/>
      <c r="AF1319" s="145"/>
      <c r="AG1319" s="145"/>
      <c r="AH1319" s="145"/>
      <c r="AI1319" s="145"/>
      <c r="AJ1319" s="145"/>
      <c r="AK1319" s="145"/>
      <c r="AL1319" s="145"/>
      <c r="AM1319" s="145"/>
      <c r="AN1319" s="145"/>
      <c r="AO1319" s="145"/>
      <c r="AP1319" s="145"/>
      <c r="AQ1319" s="145"/>
      <c r="AR1319" s="145"/>
      <c r="AS1319" s="145"/>
      <c r="AT1319" s="145"/>
      <c r="AU1319" s="145"/>
      <c r="AV1319" s="145"/>
      <c r="AW1319" s="145"/>
      <c r="AX1319" s="145"/>
      <c r="AY1319" s="145"/>
      <c r="AZ1319" s="145"/>
      <c r="BA1319" s="145"/>
      <c r="BB1319" s="145"/>
      <c r="BC1319" s="145"/>
      <c r="BD1319" s="145"/>
      <c r="BE1319" s="145"/>
      <c r="BF1319" s="145"/>
      <c r="BG1319" s="145"/>
      <c r="BH1319" s="145"/>
      <c r="BI1319" s="145"/>
      <c r="BJ1319" s="145"/>
      <c r="BK1319" s="145"/>
      <c r="BL1319" s="145"/>
      <c r="BM1319" s="145"/>
      <c r="BN1319" s="145"/>
      <c r="BO1319" s="145"/>
      <c r="BP1319" s="145"/>
      <c r="BQ1319" s="145"/>
      <c r="BR1319" s="145"/>
      <c r="BS1319" s="145"/>
      <c r="BT1319" s="145"/>
      <c r="BU1319" s="145"/>
      <c r="BV1319" s="145"/>
      <c r="BW1319" s="145"/>
      <c r="BX1319" s="145"/>
      <c r="BY1319" s="145"/>
      <c r="BZ1319" s="145"/>
      <c r="CA1319" s="145"/>
      <c r="CB1319" s="145"/>
      <c r="CC1319" s="145"/>
      <c r="CD1319" s="145"/>
      <c r="CE1319" s="145"/>
      <c r="CF1319" s="145"/>
    </row>
    <row r="1320" spans="2:84" ht="12.95" customHeight="1">
      <c r="B1320" s="145"/>
      <c r="C1320" s="145"/>
      <c r="D1320" s="145"/>
      <c r="E1320" s="146"/>
      <c r="F1320" s="146"/>
      <c r="G1320" s="145"/>
      <c r="H1320" s="145"/>
      <c r="I1320" s="145"/>
      <c r="J1320" s="145"/>
      <c r="K1320" s="145"/>
      <c r="L1320" s="145"/>
      <c r="M1320" s="145"/>
      <c r="N1320" s="145"/>
      <c r="O1320" s="145"/>
      <c r="P1320" s="145"/>
      <c r="Q1320" s="145"/>
      <c r="R1320" s="145"/>
      <c r="S1320" s="145"/>
      <c r="T1320" s="145"/>
      <c r="U1320" s="145"/>
      <c r="V1320" s="145"/>
      <c r="W1320" s="145"/>
      <c r="X1320" s="145"/>
      <c r="Y1320" s="145"/>
      <c r="Z1320" s="145"/>
      <c r="AA1320" s="145"/>
      <c r="AB1320" s="145"/>
      <c r="AC1320" s="145"/>
      <c r="AD1320" s="145"/>
      <c r="AE1320" s="145"/>
      <c r="AF1320" s="145"/>
      <c r="AG1320" s="145"/>
      <c r="AH1320" s="145"/>
      <c r="AI1320" s="145"/>
      <c r="AJ1320" s="145"/>
      <c r="AK1320" s="145"/>
      <c r="AL1320" s="145"/>
      <c r="AM1320" s="145"/>
      <c r="AN1320" s="145"/>
      <c r="AO1320" s="145"/>
      <c r="AP1320" s="145"/>
      <c r="AQ1320" s="145"/>
      <c r="AR1320" s="145"/>
      <c r="AS1320" s="145"/>
      <c r="AT1320" s="145"/>
      <c r="AU1320" s="145"/>
      <c r="AV1320" s="145"/>
      <c r="AW1320" s="145"/>
      <c r="AX1320" s="145"/>
      <c r="AY1320" s="145"/>
      <c r="AZ1320" s="145"/>
      <c r="BA1320" s="145"/>
      <c r="BB1320" s="145"/>
      <c r="BC1320" s="145"/>
      <c r="BD1320" s="145"/>
      <c r="BE1320" s="145"/>
      <c r="BF1320" s="145"/>
      <c r="BG1320" s="145"/>
      <c r="BH1320" s="145"/>
      <c r="BI1320" s="145"/>
      <c r="BJ1320" s="145"/>
      <c r="BK1320" s="145"/>
      <c r="BL1320" s="145"/>
      <c r="BM1320" s="145"/>
      <c r="BN1320" s="145"/>
      <c r="BO1320" s="145"/>
      <c r="BP1320" s="145"/>
      <c r="BQ1320" s="145"/>
      <c r="BR1320" s="145"/>
      <c r="BS1320" s="145"/>
      <c r="BT1320" s="145"/>
      <c r="BU1320" s="145"/>
      <c r="BV1320" s="145"/>
      <c r="BW1320" s="145"/>
      <c r="BX1320" s="145"/>
      <c r="BY1320" s="145"/>
      <c r="BZ1320" s="145"/>
      <c r="CA1320" s="145"/>
      <c r="CB1320" s="145"/>
      <c r="CC1320" s="145"/>
      <c r="CD1320" s="145"/>
      <c r="CE1320" s="145"/>
      <c r="CF1320" s="145"/>
    </row>
    <row r="1321" spans="2:84" ht="12.95" customHeight="1">
      <c r="B1321" s="145"/>
      <c r="C1321" s="145"/>
      <c r="D1321" s="145"/>
      <c r="E1321" s="146"/>
      <c r="F1321" s="146"/>
      <c r="G1321" s="145"/>
      <c r="H1321" s="145"/>
      <c r="I1321" s="145"/>
      <c r="J1321" s="145"/>
      <c r="K1321" s="145"/>
      <c r="L1321" s="145"/>
      <c r="M1321" s="145"/>
      <c r="N1321" s="145"/>
      <c r="O1321" s="145"/>
      <c r="P1321" s="145"/>
      <c r="Q1321" s="145"/>
      <c r="R1321" s="145"/>
      <c r="S1321" s="145"/>
      <c r="T1321" s="145"/>
      <c r="U1321" s="145"/>
      <c r="V1321" s="145"/>
      <c r="W1321" s="145"/>
      <c r="X1321" s="145"/>
      <c r="Y1321" s="145"/>
      <c r="Z1321" s="145"/>
      <c r="AA1321" s="145"/>
      <c r="AB1321" s="145"/>
      <c r="AC1321" s="145"/>
      <c r="AD1321" s="145"/>
      <c r="AE1321" s="145"/>
      <c r="AF1321" s="145"/>
      <c r="AG1321" s="145"/>
      <c r="AH1321" s="145"/>
      <c r="AI1321" s="145"/>
      <c r="AJ1321" s="145"/>
      <c r="AK1321" s="145"/>
      <c r="AL1321" s="145"/>
      <c r="AM1321" s="145"/>
      <c r="AN1321" s="145"/>
      <c r="AO1321" s="145"/>
      <c r="AP1321" s="145"/>
      <c r="AQ1321" s="145"/>
      <c r="AR1321" s="145"/>
      <c r="AS1321" s="145"/>
      <c r="AT1321" s="145"/>
      <c r="AU1321" s="145"/>
      <c r="AV1321" s="145"/>
      <c r="AW1321" s="145"/>
      <c r="AX1321" s="145"/>
      <c r="AY1321" s="145"/>
      <c r="AZ1321" s="145"/>
      <c r="BA1321" s="145"/>
      <c r="BB1321" s="145"/>
      <c r="BC1321" s="145"/>
      <c r="BD1321" s="145"/>
      <c r="BE1321" s="145"/>
      <c r="BF1321" s="145"/>
      <c r="BG1321" s="145"/>
      <c r="BH1321" s="145"/>
      <c r="BI1321" s="145"/>
      <c r="BJ1321" s="145"/>
      <c r="BK1321" s="145"/>
      <c r="BL1321" s="145"/>
      <c r="BM1321" s="145"/>
      <c r="BN1321" s="145"/>
      <c r="BO1321" s="145"/>
      <c r="BP1321" s="145"/>
      <c r="BQ1321" s="145"/>
      <c r="BR1321" s="145"/>
      <c r="BS1321" s="145"/>
      <c r="BT1321" s="145"/>
      <c r="BU1321" s="145"/>
      <c r="BV1321" s="145"/>
      <c r="BW1321" s="145"/>
      <c r="BX1321" s="145"/>
      <c r="BY1321" s="145"/>
      <c r="BZ1321" s="145"/>
      <c r="CA1321" s="145"/>
      <c r="CB1321" s="145"/>
      <c r="CC1321" s="145"/>
      <c r="CD1321" s="145"/>
      <c r="CE1321" s="145"/>
      <c r="CF1321" s="145"/>
    </row>
    <row r="1322" spans="2:84" ht="12.95" customHeight="1">
      <c r="B1322" s="145"/>
      <c r="C1322" s="145"/>
      <c r="D1322" s="145"/>
      <c r="E1322" s="146"/>
      <c r="F1322" s="146"/>
      <c r="G1322" s="145"/>
      <c r="H1322" s="145"/>
      <c r="I1322" s="145"/>
      <c r="J1322" s="145"/>
      <c r="K1322" s="145"/>
      <c r="L1322" s="145"/>
      <c r="M1322" s="145"/>
      <c r="N1322" s="145"/>
      <c r="O1322" s="145"/>
      <c r="P1322" s="145"/>
      <c r="Q1322" s="145"/>
      <c r="R1322" s="145"/>
      <c r="S1322" s="145"/>
      <c r="T1322" s="145"/>
      <c r="U1322" s="145"/>
      <c r="V1322" s="145"/>
      <c r="W1322" s="145"/>
      <c r="X1322" s="145"/>
      <c r="Y1322" s="145"/>
      <c r="Z1322" s="145"/>
      <c r="AA1322" s="145"/>
      <c r="AB1322" s="145"/>
      <c r="AC1322" s="145"/>
      <c r="AD1322" s="145"/>
      <c r="AE1322" s="145"/>
      <c r="AF1322" s="145"/>
      <c r="AG1322" s="145"/>
      <c r="AH1322" s="145"/>
      <c r="AI1322" s="145"/>
      <c r="AJ1322" s="145"/>
      <c r="AK1322" s="145"/>
      <c r="AL1322" s="145"/>
      <c r="AM1322" s="145"/>
      <c r="AN1322" s="145"/>
      <c r="AO1322" s="145"/>
      <c r="AP1322" s="145"/>
      <c r="AQ1322" s="145"/>
      <c r="AR1322" s="145"/>
      <c r="AS1322" s="145"/>
      <c r="AT1322" s="145"/>
      <c r="AU1322" s="145"/>
      <c r="AV1322" s="145"/>
      <c r="AW1322" s="145"/>
      <c r="AX1322" s="145"/>
      <c r="AY1322" s="145"/>
      <c r="AZ1322" s="145"/>
      <c r="BA1322" s="145"/>
      <c r="BB1322" s="145"/>
      <c r="BC1322" s="145"/>
      <c r="BD1322" s="145"/>
      <c r="BE1322" s="145"/>
      <c r="BF1322" s="145"/>
      <c r="BG1322" s="145"/>
      <c r="BH1322" s="145"/>
      <c r="BI1322" s="145"/>
      <c r="BJ1322" s="145"/>
      <c r="BK1322" s="145"/>
      <c r="BL1322" s="145"/>
      <c r="BM1322" s="145"/>
      <c r="BN1322" s="145"/>
      <c r="BO1322" s="145"/>
      <c r="BP1322" s="145"/>
      <c r="BQ1322" s="145"/>
      <c r="BR1322" s="145"/>
      <c r="BS1322" s="145"/>
      <c r="BT1322" s="145"/>
      <c r="BU1322" s="145"/>
      <c r="BV1322" s="145"/>
      <c r="BW1322" s="145"/>
      <c r="BX1322" s="145"/>
      <c r="BY1322" s="145"/>
      <c r="BZ1322" s="145"/>
      <c r="CA1322" s="145"/>
      <c r="CB1322" s="145"/>
      <c r="CC1322" s="145"/>
      <c r="CD1322" s="145"/>
      <c r="CE1322" s="145"/>
      <c r="CF1322" s="145"/>
    </row>
    <row r="1323" spans="2:84" ht="12.95" customHeight="1">
      <c r="B1323" s="145"/>
      <c r="C1323" s="145"/>
      <c r="D1323" s="145"/>
      <c r="E1323" s="146"/>
      <c r="F1323" s="146"/>
      <c r="G1323" s="145"/>
      <c r="H1323" s="145"/>
      <c r="I1323" s="145"/>
      <c r="J1323" s="145"/>
      <c r="K1323" s="145"/>
      <c r="L1323" s="145"/>
      <c r="M1323" s="145"/>
      <c r="N1323" s="145"/>
      <c r="O1323" s="145"/>
      <c r="P1323" s="145"/>
      <c r="Q1323" s="145"/>
      <c r="R1323" s="145"/>
      <c r="S1323" s="145"/>
      <c r="T1323" s="145"/>
      <c r="U1323" s="145"/>
      <c r="V1323" s="145"/>
      <c r="W1323" s="145"/>
      <c r="X1323" s="145"/>
      <c r="Y1323" s="145"/>
      <c r="Z1323" s="145"/>
      <c r="AA1323" s="145"/>
      <c r="AB1323" s="145"/>
      <c r="AC1323" s="145"/>
      <c r="AD1323" s="145"/>
      <c r="AE1323" s="145"/>
      <c r="AF1323" s="145"/>
      <c r="AG1323" s="145"/>
      <c r="AH1323" s="145"/>
      <c r="AI1323" s="145"/>
      <c r="AJ1323" s="145"/>
      <c r="AK1323" s="145"/>
      <c r="AL1323" s="145"/>
      <c r="AM1323" s="145"/>
      <c r="AN1323" s="145"/>
      <c r="AO1323" s="145"/>
      <c r="AP1323" s="145"/>
      <c r="AQ1323" s="145"/>
      <c r="AR1323" s="145"/>
      <c r="AS1323" s="145"/>
      <c r="AT1323" s="145"/>
      <c r="AU1323" s="145"/>
      <c r="AV1323" s="145"/>
      <c r="AW1323" s="145"/>
      <c r="AX1323" s="145"/>
      <c r="AY1323" s="145"/>
      <c r="AZ1323" s="145"/>
      <c r="BA1323" s="145"/>
      <c r="BB1323" s="145"/>
      <c r="BC1323" s="145"/>
      <c r="BD1323" s="145"/>
      <c r="BE1323" s="145"/>
      <c r="BF1323" s="145"/>
      <c r="BG1323" s="145"/>
      <c r="BH1323" s="145"/>
      <c r="BI1323" s="145"/>
      <c r="BJ1323" s="145"/>
      <c r="BK1323" s="145"/>
      <c r="BL1323" s="145"/>
      <c r="BM1323" s="145"/>
      <c r="BN1323" s="145"/>
      <c r="BO1323" s="145"/>
      <c r="BP1323" s="145"/>
      <c r="BQ1323" s="145"/>
      <c r="BR1323" s="145"/>
      <c r="BS1323" s="145"/>
      <c r="BT1323" s="145"/>
      <c r="BU1323" s="145"/>
      <c r="BV1323" s="145"/>
      <c r="BW1323" s="145"/>
      <c r="BX1323" s="145"/>
      <c r="BY1323" s="145"/>
      <c r="BZ1323" s="145"/>
      <c r="CA1323" s="145"/>
      <c r="CB1323" s="145"/>
      <c r="CC1323" s="145"/>
      <c r="CD1323" s="145"/>
      <c r="CE1323" s="145"/>
      <c r="CF1323" s="145"/>
    </row>
    <row r="1324" spans="2:84" ht="12.95" customHeight="1">
      <c r="B1324" s="145"/>
      <c r="C1324" s="145"/>
      <c r="D1324" s="145"/>
      <c r="E1324" s="146"/>
      <c r="F1324" s="146"/>
      <c r="G1324" s="145"/>
      <c r="H1324" s="145"/>
      <c r="I1324" s="145"/>
      <c r="J1324" s="145"/>
      <c r="K1324" s="145"/>
      <c r="L1324" s="145"/>
      <c r="M1324" s="145"/>
      <c r="N1324" s="145"/>
      <c r="O1324" s="145"/>
      <c r="P1324" s="145"/>
      <c r="Q1324" s="145"/>
      <c r="R1324" s="145"/>
      <c r="S1324" s="145"/>
      <c r="T1324" s="145"/>
      <c r="U1324" s="145"/>
      <c r="V1324" s="145"/>
      <c r="W1324" s="145"/>
      <c r="X1324" s="145"/>
      <c r="Y1324" s="145"/>
      <c r="Z1324" s="145"/>
      <c r="AA1324" s="145"/>
      <c r="AB1324" s="145"/>
      <c r="AC1324" s="145"/>
      <c r="AD1324" s="145"/>
      <c r="AE1324" s="145"/>
      <c r="AF1324" s="145"/>
      <c r="AG1324" s="145"/>
      <c r="AH1324" s="145"/>
      <c r="AI1324" s="145"/>
      <c r="AJ1324" s="145"/>
      <c r="AK1324" s="145"/>
      <c r="AL1324" s="145"/>
      <c r="AM1324" s="145"/>
      <c r="AN1324" s="145"/>
      <c r="AO1324" s="145"/>
      <c r="AP1324" s="145"/>
      <c r="AQ1324" s="145"/>
      <c r="AR1324" s="145"/>
      <c r="AS1324" s="145"/>
      <c r="AT1324" s="145"/>
      <c r="AU1324" s="145"/>
      <c r="AV1324" s="145"/>
      <c r="AW1324" s="145"/>
      <c r="AX1324" s="145"/>
      <c r="AY1324" s="145"/>
      <c r="AZ1324" s="145"/>
      <c r="BA1324" s="145"/>
      <c r="BB1324" s="145"/>
      <c r="BC1324" s="145"/>
      <c r="BD1324" s="145"/>
      <c r="BE1324" s="145"/>
      <c r="BF1324" s="145"/>
      <c r="BG1324" s="145"/>
      <c r="BH1324" s="145"/>
      <c r="BI1324" s="145"/>
      <c r="BJ1324" s="145"/>
      <c r="BK1324" s="145"/>
      <c r="BL1324" s="145"/>
      <c r="BM1324" s="145"/>
      <c r="BN1324" s="145"/>
      <c r="BO1324" s="145"/>
      <c r="BP1324" s="145"/>
      <c r="BQ1324" s="145"/>
      <c r="BR1324" s="145"/>
      <c r="BS1324" s="145"/>
      <c r="BT1324" s="145"/>
      <c r="BU1324" s="145"/>
      <c r="BV1324" s="145"/>
      <c r="BW1324" s="145"/>
      <c r="BX1324" s="145"/>
      <c r="BY1324" s="145"/>
      <c r="BZ1324" s="145"/>
      <c r="CA1324" s="145"/>
      <c r="CB1324" s="145"/>
      <c r="CC1324" s="145"/>
      <c r="CD1324" s="145"/>
      <c r="CE1324" s="145"/>
      <c r="CF1324" s="145"/>
    </row>
    <row r="1325" spans="2:84" ht="12.95" customHeight="1">
      <c r="B1325" s="145"/>
      <c r="C1325" s="145"/>
      <c r="D1325" s="145"/>
      <c r="E1325" s="146"/>
      <c r="F1325" s="146"/>
      <c r="G1325" s="145"/>
      <c r="H1325" s="145"/>
      <c r="I1325" s="145"/>
      <c r="J1325" s="145"/>
      <c r="K1325" s="145"/>
      <c r="L1325" s="145"/>
      <c r="M1325" s="145"/>
      <c r="N1325" s="145"/>
      <c r="O1325" s="145"/>
      <c r="P1325" s="145"/>
      <c r="Q1325" s="145"/>
      <c r="R1325" s="145"/>
      <c r="S1325" s="145"/>
      <c r="T1325" s="145"/>
      <c r="U1325" s="145"/>
      <c r="V1325" s="145"/>
      <c r="W1325" s="145"/>
      <c r="X1325" s="145"/>
      <c r="Y1325" s="145"/>
      <c r="Z1325" s="145"/>
      <c r="AA1325" s="145"/>
      <c r="AB1325" s="145"/>
      <c r="AC1325" s="145"/>
      <c r="AD1325" s="145"/>
      <c r="AE1325" s="145"/>
      <c r="AF1325" s="145"/>
      <c r="AG1325" s="145"/>
      <c r="AH1325" s="145"/>
      <c r="AI1325" s="145"/>
      <c r="AJ1325" s="145"/>
      <c r="AK1325" s="145"/>
      <c r="AL1325" s="145"/>
      <c r="AM1325" s="145"/>
      <c r="AN1325" s="145"/>
      <c r="AO1325" s="145"/>
      <c r="AP1325" s="145"/>
      <c r="AQ1325" s="145"/>
      <c r="AR1325" s="145"/>
      <c r="AS1325" s="145"/>
      <c r="AT1325" s="145"/>
      <c r="AU1325" s="145"/>
      <c r="AV1325" s="145"/>
      <c r="AW1325" s="145"/>
      <c r="AX1325" s="145"/>
      <c r="AY1325" s="145"/>
      <c r="AZ1325" s="145"/>
      <c r="BA1325" s="145"/>
      <c r="BB1325" s="145"/>
      <c r="BC1325" s="145"/>
      <c r="BD1325" s="145"/>
      <c r="BE1325" s="145"/>
      <c r="BF1325" s="145"/>
      <c r="BG1325" s="145"/>
      <c r="BH1325" s="145"/>
      <c r="BI1325" s="145"/>
      <c r="BJ1325" s="145"/>
      <c r="BK1325" s="145"/>
      <c r="BL1325" s="145"/>
      <c r="BM1325" s="145"/>
      <c r="BN1325" s="145"/>
      <c r="BO1325" s="145"/>
      <c r="BP1325" s="145"/>
      <c r="BQ1325" s="145"/>
      <c r="BR1325" s="145"/>
      <c r="BS1325" s="145"/>
      <c r="BT1325" s="145"/>
      <c r="BU1325" s="145"/>
      <c r="BV1325" s="145"/>
      <c r="BW1325" s="145"/>
      <c r="BX1325" s="145"/>
      <c r="BY1325" s="145"/>
      <c r="BZ1325" s="145"/>
      <c r="CA1325" s="145"/>
      <c r="CB1325" s="145"/>
      <c r="CC1325" s="145"/>
      <c r="CD1325" s="145"/>
      <c r="CE1325" s="145"/>
      <c r="CF1325" s="145"/>
    </row>
    <row r="1326" spans="2:84" ht="12.95" customHeight="1">
      <c r="B1326" s="145"/>
      <c r="C1326" s="145"/>
      <c r="D1326" s="145"/>
      <c r="E1326" s="146"/>
      <c r="F1326" s="146"/>
      <c r="G1326" s="145"/>
      <c r="H1326" s="145"/>
      <c r="I1326" s="145"/>
      <c r="J1326" s="145"/>
      <c r="K1326" s="145"/>
      <c r="L1326" s="145"/>
      <c r="M1326" s="145"/>
      <c r="N1326" s="145"/>
      <c r="O1326" s="145"/>
      <c r="P1326" s="145"/>
      <c r="Q1326" s="145"/>
      <c r="R1326" s="145"/>
      <c r="S1326" s="145"/>
      <c r="T1326" s="145"/>
      <c r="U1326" s="145"/>
      <c r="V1326" s="145"/>
      <c r="W1326" s="145"/>
      <c r="X1326" s="145"/>
      <c r="Y1326" s="145"/>
      <c r="Z1326" s="145"/>
      <c r="AA1326" s="145"/>
      <c r="AB1326" s="145"/>
      <c r="AC1326" s="145"/>
      <c r="AD1326" s="145"/>
      <c r="AE1326" s="145"/>
      <c r="AF1326" s="145"/>
      <c r="AG1326" s="145"/>
      <c r="AH1326" s="145"/>
      <c r="AI1326" s="145"/>
      <c r="AJ1326" s="145"/>
      <c r="AK1326" s="145"/>
      <c r="AL1326" s="145"/>
      <c r="AM1326" s="145"/>
      <c r="AN1326" s="145"/>
      <c r="AO1326" s="145"/>
      <c r="AP1326" s="145"/>
      <c r="AQ1326" s="145"/>
      <c r="AR1326" s="145"/>
      <c r="AS1326" s="145"/>
      <c r="AT1326" s="145"/>
      <c r="AU1326" s="145"/>
      <c r="AV1326" s="145"/>
      <c r="AW1326" s="145"/>
      <c r="AX1326" s="145"/>
      <c r="AY1326" s="145"/>
      <c r="AZ1326" s="145"/>
      <c r="BA1326" s="145"/>
      <c r="BB1326" s="145"/>
      <c r="BC1326" s="145"/>
      <c r="BD1326" s="145"/>
      <c r="BE1326" s="145"/>
      <c r="BF1326" s="145"/>
      <c r="BG1326" s="145"/>
      <c r="BH1326" s="145"/>
      <c r="BI1326" s="145"/>
      <c r="BJ1326" s="145"/>
      <c r="BK1326" s="145"/>
      <c r="BL1326" s="145"/>
      <c r="BM1326" s="145"/>
      <c r="BN1326" s="145"/>
      <c r="BO1326" s="145"/>
      <c r="BP1326" s="145"/>
      <c r="BQ1326" s="145"/>
      <c r="BR1326" s="145"/>
      <c r="BS1326" s="145"/>
      <c r="BT1326" s="145"/>
      <c r="BU1326" s="145"/>
      <c r="BV1326" s="145"/>
      <c r="BW1326" s="145"/>
      <c r="BX1326" s="145"/>
      <c r="BY1326" s="145"/>
      <c r="BZ1326" s="145"/>
      <c r="CA1326" s="145"/>
      <c r="CB1326" s="145"/>
      <c r="CC1326" s="145"/>
      <c r="CD1326" s="145"/>
      <c r="CE1326" s="145"/>
      <c r="CF1326" s="145"/>
    </row>
    <row r="1327" spans="2:84" ht="12.95" customHeight="1">
      <c r="B1327" s="145"/>
      <c r="C1327" s="145"/>
      <c r="D1327" s="145"/>
      <c r="E1327" s="146"/>
      <c r="F1327" s="146"/>
      <c r="G1327" s="145"/>
      <c r="H1327" s="145"/>
      <c r="I1327" s="145"/>
      <c r="J1327" s="145"/>
      <c r="K1327" s="145"/>
      <c r="L1327" s="145"/>
      <c r="M1327" s="145"/>
      <c r="N1327" s="145"/>
      <c r="O1327" s="145"/>
      <c r="P1327" s="145"/>
      <c r="Q1327" s="145"/>
      <c r="R1327" s="145"/>
      <c r="S1327" s="145"/>
      <c r="T1327" s="145"/>
      <c r="U1327" s="145"/>
      <c r="V1327" s="145"/>
      <c r="W1327" s="145"/>
      <c r="X1327" s="145"/>
      <c r="Y1327" s="145"/>
      <c r="Z1327" s="145"/>
      <c r="AA1327" s="145"/>
      <c r="AB1327" s="145"/>
      <c r="AC1327" s="145"/>
      <c r="AD1327" s="145"/>
      <c r="AE1327" s="145"/>
      <c r="AF1327" s="145"/>
      <c r="AG1327" s="145"/>
      <c r="AH1327" s="145"/>
      <c r="AI1327" s="145"/>
      <c r="AJ1327" s="145"/>
      <c r="AK1327" s="145"/>
      <c r="AL1327" s="145"/>
      <c r="AM1327" s="145"/>
      <c r="AN1327" s="145"/>
      <c r="AO1327" s="145"/>
      <c r="AP1327" s="145"/>
      <c r="AQ1327" s="145"/>
      <c r="AR1327" s="145"/>
      <c r="AS1327" s="145"/>
      <c r="AT1327" s="145"/>
      <c r="AU1327" s="145"/>
      <c r="AV1327" s="145"/>
      <c r="AW1327" s="145"/>
      <c r="AX1327" s="145"/>
      <c r="AY1327" s="145"/>
      <c r="AZ1327" s="145"/>
      <c r="BA1327" s="145"/>
      <c r="BB1327" s="145"/>
      <c r="BC1327" s="145"/>
      <c r="BD1327" s="145"/>
      <c r="BE1327" s="145"/>
      <c r="BF1327" s="145"/>
      <c r="BG1327" s="145"/>
      <c r="BH1327" s="145"/>
      <c r="BI1327" s="145"/>
      <c r="BJ1327" s="145"/>
      <c r="BK1327" s="145"/>
      <c r="BL1327" s="145"/>
      <c r="BM1327" s="145"/>
      <c r="BN1327" s="145"/>
      <c r="BO1327" s="145"/>
      <c r="BP1327" s="145"/>
      <c r="BQ1327" s="145"/>
      <c r="BR1327" s="145"/>
      <c r="BS1327" s="145"/>
      <c r="BT1327" s="145"/>
      <c r="BU1327" s="145"/>
      <c r="BV1327" s="145"/>
      <c r="BW1327" s="145"/>
      <c r="BX1327" s="145"/>
      <c r="BY1327" s="145"/>
      <c r="BZ1327" s="145"/>
      <c r="CA1327" s="145"/>
      <c r="CB1327" s="145"/>
      <c r="CC1327" s="145"/>
      <c r="CD1327" s="145"/>
      <c r="CE1327" s="145"/>
      <c r="CF1327" s="145"/>
    </row>
    <row r="1328" spans="2:84" ht="12.95" customHeight="1">
      <c r="B1328" s="145"/>
      <c r="C1328" s="145"/>
      <c r="D1328" s="145"/>
      <c r="E1328" s="146"/>
      <c r="F1328" s="146"/>
      <c r="G1328" s="145"/>
      <c r="H1328" s="145"/>
      <c r="I1328" s="145"/>
      <c r="J1328" s="145"/>
      <c r="K1328" s="145"/>
      <c r="L1328" s="145"/>
      <c r="M1328" s="145"/>
      <c r="N1328" s="145"/>
      <c r="O1328" s="145"/>
      <c r="P1328" s="145"/>
      <c r="Q1328" s="145"/>
      <c r="R1328" s="145"/>
      <c r="S1328" s="145"/>
      <c r="T1328" s="145"/>
      <c r="U1328" s="145"/>
      <c r="V1328" s="145"/>
      <c r="W1328" s="145"/>
      <c r="X1328" s="145"/>
      <c r="Y1328" s="145"/>
      <c r="Z1328" s="145"/>
      <c r="AA1328" s="145"/>
      <c r="AB1328" s="145"/>
      <c r="AC1328" s="145"/>
      <c r="AD1328" s="145"/>
      <c r="AE1328" s="145"/>
      <c r="AF1328" s="145"/>
      <c r="AG1328" s="145"/>
      <c r="AH1328" s="145"/>
      <c r="AI1328" s="145"/>
      <c r="AJ1328" s="145"/>
      <c r="AK1328" s="145"/>
      <c r="AL1328" s="145"/>
      <c r="AM1328" s="145"/>
      <c r="AN1328" s="145"/>
      <c r="AO1328" s="145"/>
      <c r="AP1328" s="145"/>
      <c r="AQ1328" s="145"/>
      <c r="AR1328" s="145"/>
      <c r="AS1328" s="145"/>
      <c r="AT1328" s="145"/>
      <c r="AU1328" s="145"/>
      <c r="AV1328" s="145"/>
      <c r="AW1328" s="145"/>
      <c r="AX1328" s="145"/>
      <c r="AY1328" s="145"/>
      <c r="AZ1328" s="145"/>
      <c r="BA1328" s="145"/>
      <c r="BB1328" s="145"/>
      <c r="BC1328" s="145"/>
      <c r="BD1328" s="145"/>
      <c r="BE1328" s="145"/>
      <c r="BF1328" s="145"/>
      <c r="BG1328" s="145"/>
      <c r="BH1328" s="145"/>
      <c r="BI1328" s="145"/>
      <c r="BJ1328" s="145"/>
      <c r="BK1328" s="145"/>
      <c r="BL1328" s="145"/>
      <c r="BM1328" s="145"/>
      <c r="BN1328" s="145"/>
      <c r="BO1328" s="145"/>
      <c r="BP1328" s="145"/>
      <c r="BQ1328" s="145"/>
      <c r="BR1328" s="145"/>
      <c r="BS1328" s="145"/>
      <c r="BT1328" s="145"/>
      <c r="BU1328" s="145"/>
      <c r="BV1328" s="145"/>
      <c r="BW1328" s="145"/>
      <c r="BX1328" s="145"/>
      <c r="BY1328" s="145"/>
      <c r="BZ1328" s="145"/>
      <c r="CA1328" s="145"/>
      <c r="CB1328" s="145"/>
      <c r="CC1328" s="145"/>
      <c r="CD1328" s="145"/>
      <c r="CE1328" s="145"/>
      <c r="CF1328" s="145"/>
    </row>
    <row r="1329" spans="2:84" ht="12.95" customHeight="1">
      <c r="B1329" s="145"/>
      <c r="C1329" s="145"/>
      <c r="D1329" s="145"/>
      <c r="E1329" s="146"/>
      <c r="F1329" s="146"/>
      <c r="G1329" s="145"/>
      <c r="H1329" s="145"/>
      <c r="I1329" s="145"/>
      <c r="J1329" s="145"/>
      <c r="K1329" s="145"/>
      <c r="L1329" s="145"/>
      <c r="M1329" s="145"/>
      <c r="N1329" s="145"/>
      <c r="O1329" s="145"/>
      <c r="P1329" s="145"/>
      <c r="Q1329" s="145"/>
      <c r="R1329" s="145"/>
      <c r="S1329" s="145"/>
      <c r="T1329" s="145"/>
      <c r="U1329" s="145"/>
      <c r="V1329" s="145"/>
      <c r="W1329" s="145"/>
      <c r="X1329" s="145"/>
      <c r="Y1329" s="145"/>
      <c r="Z1329" s="145"/>
      <c r="AA1329" s="145"/>
      <c r="AB1329" s="145"/>
      <c r="AC1329" s="145"/>
      <c r="AD1329" s="145"/>
      <c r="AE1329" s="145"/>
      <c r="AF1329" s="145"/>
      <c r="AG1329" s="145"/>
      <c r="AH1329" s="145"/>
      <c r="AI1329" s="145"/>
      <c r="AJ1329" s="145"/>
      <c r="AK1329" s="145"/>
      <c r="AL1329" s="145"/>
      <c r="AM1329" s="145"/>
      <c r="AN1329" s="145"/>
      <c r="AO1329" s="145"/>
      <c r="AP1329" s="145"/>
      <c r="AQ1329" s="145"/>
      <c r="AR1329" s="145"/>
      <c r="AS1329" s="145"/>
      <c r="AT1329" s="145"/>
      <c r="AU1329" s="145"/>
      <c r="AV1329" s="145"/>
      <c r="AW1329" s="145"/>
      <c r="AX1329" s="145"/>
      <c r="AY1329" s="145"/>
      <c r="AZ1329" s="145"/>
      <c r="BA1329" s="145"/>
      <c r="BB1329" s="145"/>
      <c r="BC1329" s="145"/>
      <c r="BD1329" s="145"/>
      <c r="BE1329" s="145"/>
      <c r="BF1329" s="145"/>
      <c r="BG1329" s="145"/>
      <c r="BH1329" s="145"/>
      <c r="BI1329" s="145"/>
      <c r="BJ1329" s="145"/>
      <c r="BK1329" s="145"/>
      <c r="BL1329" s="145"/>
      <c r="BM1329" s="145"/>
      <c r="BN1329" s="145"/>
      <c r="BO1329" s="145"/>
      <c r="BP1329" s="145"/>
      <c r="BQ1329" s="145"/>
      <c r="BR1329" s="145"/>
      <c r="BS1329" s="145"/>
      <c r="BT1329" s="145"/>
      <c r="BU1329" s="145"/>
      <c r="BV1329" s="145"/>
      <c r="BW1329" s="145"/>
      <c r="BX1329" s="145"/>
      <c r="BY1329" s="145"/>
      <c r="BZ1329" s="145"/>
      <c r="CA1329" s="145"/>
      <c r="CB1329" s="145"/>
      <c r="CC1329" s="145"/>
      <c r="CD1329" s="145"/>
      <c r="CE1329" s="145"/>
      <c r="CF1329" s="145"/>
    </row>
    <row r="1330" spans="2:84" ht="12.95" customHeight="1">
      <c r="B1330" s="145"/>
      <c r="C1330" s="145"/>
      <c r="D1330" s="145"/>
      <c r="E1330" s="146"/>
      <c r="F1330" s="146"/>
      <c r="G1330" s="145"/>
      <c r="H1330" s="145"/>
      <c r="I1330" s="145"/>
      <c r="J1330" s="145"/>
      <c r="K1330" s="145"/>
      <c r="L1330" s="145"/>
      <c r="M1330" s="145"/>
      <c r="N1330" s="145"/>
      <c r="O1330" s="145"/>
      <c r="P1330" s="145"/>
      <c r="Q1330" s="145"/>
      <c r="R1330" s="145"/>
      <c r="S1330" s="145"/>
      <c r="T1330" s="145"/>
      <c r="U1330" s="145"/>
      <c r="V1330" s="145"/>
      <c r="W1330" s="145"/>
      <c r="X1330" s="145"/>
      <c r="Y1330" s="145"/>
      <c r="Z1330" s="145"/>
      <c r="AA1330" s="145"/>
      <c r="AB1330" s="145"/>
      <c r="AC1330" s="145"/>
      <c r="AD1330" s="145"/>
      <c r="AE1330" s="145"/>
      <c r="AF1330" s="145"/>
      <c r="AG1330" s="145"/>
      <c r="AH1330" s="145"/>
      <c r="AI1330" s="145"/>
      <c r="AJ1330" s="145"/>
      <c r="AK1330" s="145"/>
      <c r="AL1330" s="145"/>
      <c r="AM1330" s="145"/>
      <c r="AN1330" s="145"/>
      <c r="AO1330" s="145"/>
      <c r="AP1330" s="145"/>
      <c r="AQ1330" s="145"/>
      <c r="AR1330" s="145"/>
      <c r="AS1330" s="145"/>
      <c r="AT1330" s="145"/>
      <c r="AU1330" s="145"/>
      <c r="AV1330" s="145"/>
      <c r="AW1330" s="145"/>
      <c r="AX1330" s="145"/>
      <c r="AY1330" s="145"/>
      <c r="AZ1330" s="145"/>
      <c r="BA1330" s="145"/>
      <c r="BB1330" s="145"/>
      <c r="BC1330" s="145"/>
      <c r="BD1330" s="145"/>
      <c r="BE1330" s="145"/>
      <c r="BF1330" s="145"/>
      <c r="BG1330" s="145"/>
      <c r="BH1330" s="145"/>
      <c r="BI1330" s="145"/>
      <c r="BJ1330" s="145"/>
      <c r="BK1330" s="145"/>
      <c r="BL1330" s="145"/>
      <c r="BM1330" s="145"/>
      <c r="BN1330" s="145"/>
      <c r="BO1330" s="145"/>
      <c r="BP1330" s="145"/>
      <c r="BQ1330" s="145"/>
      <c r="BR1330" s="145"/>
      <c r="BS1330" s="145"/>
      <c r="BT1330" s="145"/>
      <c r="BU1330" s="145"/>
      <c r="BV1330" s="145"/>
      <c r="BW1330" s="145"/>
      <c r="BX1330" s="145"/>
      <c r="BY1330" s="145"/>
      <c r="BZ1330" s="145"/>
      <c r="CA1330" s="145"/>
      <c r="CB1330" s="145"/>
      <c r="CC1330" s="145"/>
      <c r="CD1330" s="145"/>
      <c r="CE1330" s="145"/>
      <c r="CF1330" s="145"/>
    </row>
    <row r="1331" spans="2:84" ht="12.95" customHeight="1">
      <c r="B1331" s="145"/>
      <c r="C1331" s="145"/>
      <c r="D1331" s="145"/>
      <c r="E1331" s="146"/>
      <c r="F1331" s="146"/>
      <c r="G1331" s="145"/>
      <c r="H1331" s="145"/>
      <c r="I1331" s="145"/>
      <c r="J1331" s="145"/>
      <c r="K1331" s="145"/>
      <c r="L1331" s="145"/>
      <c r="M1331" s="145"/>
      <c r="N1331" s="145"/>
      <c r="O1331" s="145"/>
      <c r="P1331" s="145"/>
      <c r="Q1331" s="145"/>
      <c r="R1331" s="145"/>
      <c r="S1331" s="145"/>
      <c r="T1331" s="145"/>
      <c r="U1331" s="145"/>
      <c r="V1331" s="145"/>
      <c r="W1331" s="145"/>
      <c r="X1331" s="145"/>
      <c r="Y1331" s="145"/>
      <c r="Z1331" s="145"/>
      <c r="AA1331" s="145"/>
      <c r="AB1331" s="145"/>
      <c r="AC1331" s="145"/>
      <c r="AD1331" s="145"/>
      <c r="AE1331" s="145"/>
      <c r="AF1331" s="145"/>
      <c r="AG1331" s="145"/>
      <c r="AH1331" s="145"/>
      <c r="AI1331" s="145"/>
      <c r="AJ1331" s="145"/>
      <c r="AK1331" s="145"/>
      <c r="AL1331" s="145"/>
      <c r="AM1331" s="145"/>
      <c r="AN1331" s="145"/>
      <c r="AO1331" s="145"/>
      <c r="AP1331" s="145"/>
      <c r="AQ1331" s="145"/>
      <c r="AR1331" s="145"/>
      <c r="AS1331" s="145"/>
      <c r="AT1331" s="145"/>
      <c r="AU1331" s="145"/>
      <c r="AV1331" s="145"/>
      <c r="AW1331" s="145"/>
      <c r="AX1331" s="145"/>
      <c r="AY1331" s="145"/>
      <c r="AZ1331" s="145"/>
      <c r="BA1331" s="145"/>
      <c r="BB1331" s="145"/>
      <c r="BC1331" s="145"/>
      <c r="BD1331" s="145"/>
      <c r="BE1331" s="145"/>
      <c r="BF1331" s="145"/>
      <c r="BG1331" s="145"/>
      <c r="BH1331" s="145"/>
      <c r="BI1331" s="145"/>
      <c r="BJ1331" s="145"/>
      <c r="BK1331" s="145"/>
      <c r="BL1331" s="145"/>
      <c r="BM1331" s="145"/>
      <c r="BN1331" s="145"/>
      <c r="BO1331" s="145"/>
      <c r="BP1331" s="145"/>
      <c r="BQ1331" s="145"/>
      <c r="BR1331" s="145"/>
      <c r="BS1331" s="145"/>
      <c r="BT1331" s="145"/>
      <c r="BU1331" s="145"/>
      <c r="BV1331" s="145"/>
      <c r="BW1331" s="145"/>
      <c r="BX1331" s="145"/>
      <c r="BY1331" s="145"/>
      <c r="BZ1331" s="145"/>
      <c r="CA1331" s="145"/>
      <c r="CB1331" s="145"/>
      <c r="CC1331" s="145"/>
      <c r="CD1331" s="145"/>
      <c r="CE1331" s="145"/>
      <c r="CF1331" s="145"/>
    </row>
    <row r="1332" spans="2:84" ht="12.95" customHeight="1">
      <c r="B1332" s="145"/>
      <c r="C1332" s="145"/>
      <c r="D1332" s="145"/>
      <c r="E1332" s="146"/>
      <c r="F1332" s="146"/>
      <c r="G1332" s="145"/>
      <c r="H1332" s="145"/>
      <c r="I1332" s="145"/>
      <c r="J1332" s="145"/>
      <c r="K1332" s="145"/>
      <c r="L1332" s="145"/>
      <c r="M1332" s="145"/>
      <c r="N1332" s="145"/>
      <c r="O1332" s="145"/>
      <c r="P1332" s="145"/>
      <c r="Q1332" s="145"/>
      <c r="R1332" s="145"/>
      <c r="S1332" s="145"/>
      <c r="T1332" s="145"/>
      <c r="U1332" s="145"/>
      <c r="V1332" s="145"/>
      <c r="W1332" s="145"/>
      <c r="X1332" s="145"/>
      <c r="Y1332" s="145"/>
      <c r="Z1332" s="145"/>
      <c r="AA1332" s="145"/>
      <c r="AB1332" s="145"/>
      <c r="AC1332" s="145"/>
      <c r="AD1332" s="145"/>
      <c r="AE1332" s="145"/>
      <c r="AF1332" s="145"/>
      <c r="AG1332" s="145"/>
      <c r="AH1332" s="145"/>
      <c r="AI1332" s="145"/>
      <c r="AJ1332" s="145"/>
      <c r="AK1332" s="145"/>
      <c r="AL1332" s="145"/>
      <c r="AM1332" s="145"/>
      <c r="AN1332" s="145"/>
      <c r="AO1332" s="145"/>
      <c r="AP1332" s="145"/>
      <c r="AQ1332" s="145"/>
      <c r="AR1332" s="145"/>
      <c r="AS1332" s="145"/>
      <c r="AT1332" s="145"/>
      <c r="AU1332" s="145"/>
      <c r="AV1332" s="145"/>
      <c r="AW1332" s="145"/>
      <c r="AX1332" s="145"/>
      <c r="AY1332" s="145"/>
      <c r="AZ1332" s="145"/>
      <c r="BA1332" s="145"/>
      <c r="BB1332" s="145"/>
      <c r="BC1332" s="145"/>
      <c r="BD1332" s="145"/>
      <c r="BE1332" s="145"/>
      <c r="BF1332" s="145"/>
      <c r="BG1332" s="145"/>
      <c r="BH1332" s="145"/>
      <c r="BI1332" s="145"/>
      <c r="BJ1332" s="145"/>
      <c r="BK1332" s="145"/>
      <c r="BL1332" s="145"/>
      <c r="BM1332" s="145"/>
      <c r="BN1332" s="145"/>
      <c r="BO1332" s="145"/>
      <c r="BP1332" s="145"/>
      <c r="BQ1332" s="145"/>
      <c r="BR1332" s="145"/>
      <c r="BS1332" s="145"/>
      <c r="BT1332" s="145"/>
      <c r="BU1332" s="145"/>
      <c r="BV1332" s="145"/>
      <c r="BW1332" s="145"/>
      <c r="BX1332" s="145"/>
      <c r="BY1332" s="145"/>
      <c r="BZ1332" s="145"/>
      <c r="CA1332" s="145"/>
      <c r="CB1332" s="145"/>
      <c r="CC1332" s="145"/>
      <c r="CD1332" s="145"/>
      <c r="CE1332" s="145"/>
      <c r="CF1332" s="145"/>
    </row>
    <row r="1333" spans="2:84" ht="12.95" customHeight="1">
      <c r="B1333" s="145"/>
      <c r="C1333" s="145"/>
      <c r="D1333" s="145"/>
      <c r="E1333" s="146"/>
      <c r="F1333" s="146"/>
      <c r="G1333" s="145"/>
      <c r="H1333" s="145"/>
      <c r="I1333" s="145"/>
      <c r="J1333" s="145"/>
      <c r="K1333" s="145"/>
      <c r="L1333" s="145"/>
      <c r="M1333" s="145"/>
      <c r="N1333" s="145"/>
      <c r="O1333" s="145"/>
      <c r="P1333" s="145"/>
      <c r="Q1333" s="145"/>
      <c r="R1333" s="145"/>
      <c r="S1333" s="145"/>
      <c r="T1333" s="145"/>
      <c r="U1333" s="145"/>
      <c r="V1333" s="145"/>
      <c r="W1333" s="145"/>
      <c r="X1333" s="145"/>
      <c r="Y1333" s="145"/>
      <c r="Z1333" s="145"/>
      <c r="AA1333" s="145"/>
      <c r="AB1333" s="145"/>
      <c r="AC1333" s="145"/>
      <c r="AD1333" s="145"/>
      <c r="AE1333" s="145"/>
      <c r="AF1333" s="145"/>
      <c r="AG1333" s="145"/>
      <c r="AH1333" s="145"/>
      <c r="AI1333" s="145"/>
      <c r="AJ1333" s="145"/>
      <c r="AK1333" s="145"/>
      <c r="AL1333" s="145"/>
      <c r="AM1333" s="145"/>
      <c r="AN1333" s="145"/>
      <c r="AO1333" s="145"/>
      <c r="AP1333" s="145"/>
      <c r="AQ1333" s="145"/>
      <c r="AR1333" s="145"/>
      <c r="AS1333" s="145"/>
      <c r="AT1333" s="145"/>
      <c r="AU1333" s="145"/>
      <c r="AV1333" s="145"/>
      <c r="AW1333" s="145"/>
      <c r="AX1333" s="145"/>
      <c r="AY1333" s="145"/>
      <c r="AZ1333" s="145"/>
      <c r="BA1333" s="145"/>
      <c r="BB1333" s="145"/>
      <c r="BC1333" s="145"/>
      <c r="BD1333" s="145"/>
      <c r="BE1333" s="145"/>
      <c r="BF1333" s="145"/>
      <c r="BG1333" s="145"/>
      <c r="BH1333" s="145"/>
      <c r="BI1333" s="145"/>
      <c r="BJ1333" s="145"/>
      <c r="BK1333" s="145"/>
      <c r="BL1333" s="145"/>
      <c r="BM1333" s="145"/>
      <c r="BN1333" s="145"/>
      <c r="BO1333" s="145"/>
      <c r="BP1333" s="145"/>
      <c r="BQ1333" s="145"/>
      <c r="BR1333" s="145"/>
      <c r="BS1333" s="145"/>
      <c r="BT1333" s="145"/>
      <c r="BU1333" s="145"/>
      <c r="BV1333" s="145"/>
      <c r="BW1333" s="145"/>
      <c r="BX1333" s="145"/>
      <c r="BY1333" s="145"/>
      <c r="BZ1333" s="145"/>
      <c r="CA1333" s="145"/>
      <c r="CB1333" s="145"/>
      <c r="CC1333" s="145"/>
      <c r="CD1333" s="145"/>
      <c r="CE1333" s="145"/>
      <c r="CF1333" s="145"/>
    </row>
    <row r="1334" spans="2:84" ht="12.95" customHeight="1">
      <c r="B1334" s="145"/>
      <c r="C1334" s="145"/>
      <c r="D1334" s="145"/>
      <c r="E1334" s="146"/>
      <c r="F1334" s="146"/>
      <c r="G1334" s="145"/>
      <c r="H1334" s="145"/>
      <c r="I1334" s="145"/>
      <c r="J1334" s="145"/>
      <c r="K1334" s="145"/>
      <c r="L1334" s="145"/>
      <c r="M1334" s="145"/>
      <c r="N1334" s="145"/>
      <c r="O1334" s="145"/>
      <c r="P1334" s="145"/>
      <c r="Q1334" s="145"/>
      <c r="R1334" s="145"/>
      <c r="S1334" s="145"/>
      <c r="T1334" s="145"/>
      <c r="U1334" s="145"/>
      <c r="V1334" s="145"/>
      <c r="W1334" s="145"/>
      <c r="X1334" s="145"/>
      <c r="Y1334" s="145"/>
      <c r="Z1334" s="145"/>
      <c r="AA1334" s="145"/>
      <c r="AB1334" s="145"/>
      <c r="AC1334" s="145"/>
      <c r="AD1334" s="145"/>
      <c r="AE1334" s="145"/>
      <c r="AF1334" s="145"/>
      <c r="AG1334" s="145"/>
      <c r="AH1334" s="145"/>
      <c r="AI1334" s="145"/>
      <c r="AJ1334" s="145"/>
      <c r="AK1334" s="145"/>
      <c r="AL1334" s="145"/>
      <c r="AM1334" s="145"/>
      <c r="AN1334" s="145"/>
      <c r="AO1334" s="145"/>
      <c r="AP1334" s="145"/>
      <c r="AQ1334" s="145"/>
      <c r="AR1334" s="145"/>
      <c r="AS1334" s="145"/>
      <c r="AT1334" s="145"/>
      <c r="AU1334" s="145"/>
      <c r="AV1334" s="145"/>
      <c r="AW1334" s="145"/>
      <c r="AX1334" s="145"/>
      <c r="AY1334" s="145"/>
      <c r="AZ1334" s="145"/>
      <c r="BA1334" s="145"/>
      <c r="BB1334" s="145"/>
      <c r="BC1334" s="145"/>
      <c r="BD1334" s="145"/>
      <c r="BE1334" s="145"/>
      <c r="BF1334" s="145"/>
      <c r="BG1334" s="145"/>
      <c r="BH1334" s="145"/>
      <c r="BI1334" s="145"/>
      <c r="BJ1334" s="145"/>
      <c r="BK1334" s="145"/>
      <c r="BL1334" s="145"/>
      <c r="BM1334" s="145"/>
      <c r="BN1334" s="145"/>
      <c r="BO1334" s="145"/>
      <c r="BP1334" s="145"/>
      <c r="BQ1334" s="145"/>
      <c r="BR1334" s="145"/>
      <c r="BS1334" s="145"/>
      <c r="BT1334" s="145"/>
      <c r="BU1334" s="145"/>
      <c r="BV1334" s="145"/>
      <c r="BW1334" s="145"/>
      <c r="BX1334" s="145"/>
      <c r="BY1334" s="145"/>
      <c r="BZ1334" s="145"/>
      <c r="CA1334" s="145"/>
      <c r="CB1334" s="145"/>
      <c r="CC1334" s="145"/>
      <c r="CD1334" s="145"/>
      <c r="CE1334" s="145"/>
      <c r="CF1334" s="145"/>
    </row>
    <row r="1335" spans="2:84" ht="12.95" customHeight="1">
      <c r="B1335" s="145"/>
      <c r="C1335" s="145"/>
      <c r="D1335" s="145"/>
      <c r="E1335" s="146"/>
      <c r="F1335" s="146"/>
      <c r="G1335" s="145"/>
      <c r="H1335" s="145"/>
      <c r="I1335" s="145"/>
      <c r="J1335" s="145"/>
      <c r="K1335" s="145"/>
      <c r="L1335" s="145"/>
      <c r="M1335" s="145"/>
      <c r="N1335" s="145"/>
      <c r="O1335" s="145"/>
      <c r="P1335" s="145"/>
      <c r="Q1335" s="145"/>
      <c r="R1335" s="145"/>
      <c r="S1335" s="145"/>
      <c r="T1335" s="145"/>
      <c r="U1335" s="145"/>
      <c r="V1335" s="145"/>
      <c r="W1335" s="145"/>
      <c r="X1335" s="145"/>
      <c r="Y1335" s="145"/>
      <c r="Z1335" s="145"/>
      <c r="AA1335" s="145"/>
      <c r="AB1335" s="145"/>
      <c r="AC1335" s="145"/>
      <c r="AD1335" s="145"/>
      <c r="AE1335" s="145"/>
      <c r="AF1335" s="145"/>
      <c r="AG1335" s="145"/>
      <c r="AH1335" s="145"/>
      <c r="AI1335" s="145"/>
      <c r="AJ1335" s="145"/>
      <c r="AK1335" s="145"/>
      <c r="AL1335" s="145"/>
      <c r="AM1335" s="145"/>
      <c r="AN1335" s="145"/>
      <c r="AO1335" s="145"/>
      <c r="AP1335" s="145"/>
      <c r="AQ1335" s="145"/>
      <c r="AR1335" s="145"/>
      <c r="AS1335" s="145"/>
      <c r="AT1335" s="145"/>
      <c r="AU1335" s="145"/>
      <c r="AV1335" s="145"/>
      <c r="AW1335" s="145"/>
      <c r="AX1335" s="145"/>
      <c r="AY1335" s="145"/>
      <c r="AZ1335" s="145"/>
      <c r="BA1335" s="145"/>
      <c r="BB1335" s="145"/>
      <c r="BC1335" s="145"/>
      <c r="BD1335" s="145"/>
      <c r="BE1335" s="145"/>
      <c r="BF1335" s="145"/>
      <c r="BG1335" s="145"/>
      <c r="BH1335" s="145"/>
      <c r="BI1335" s="145"/>
      <c r="BJ1335" s="145"/>
      <c r="BK1335" s="145"/>
      <c r="BL1335" s="145"/>
      <c r="BM1335" s="145"/>
      <c r="BN1335" s="145"/>
      <c r="BO1335" s="145"/>
      <c r="BP1335" s="145"/>
      <c r="BQ1335" s="145"/>
      <c r="BR1335" s="145"/>
      <c r="BS1335" s="145"/>
      <c r="BT1335" s="145"/>
      <c r="BU1335" s="145"/>
      <c r="BV1335" s="145"/>
      <c r="BW1335" s="145"/>
      <c r="BX1335" s="145"/>
      <c r="BY1335" s="145"/>
      <c r="BZ1335" s="145"/>
      <c r="CA1335" s="145"/>
      <c r="CB1335" s="145"/>
      <c r="CC1335" s="145"/>
      <c r="CD1335" s="145"/>
      <c r="CE1335" s="145"/>
      <c r="CF1335" s="145"/>
    </row>
    <row r="1336" spans="2:84" ht="12.95" customHeight="1">
      <c r="B1336" s="145"/>
      <c r="C1336" s="145"/>
      <c r="D1336" s="145"/>
      <c r="E1336" s="146"/>
      <c r="F1336" s="146"/>
      <c r="G1336" s="145"/>
      <c r="H1336" s="145"/>
      <c r="I1336" s="145"/>
      <c r="J1336" s="145"/>
      <c r="K1336" s="145"/>
      <c r="L1336" s="145"/>
      <c r="M1336" s="145"/>
      <c r="N1336" s="145"/>
      <c r="O1336" s="145"/>
      <c r="P1336" s="145"/>
      <c r="Q1336" s="145"/>
      <c r="R1336" s="145"/>
      <c r="S1336" s="145"/>
      <c r="T1336" s="145"/>
      <c r="U1336" s="145"/>
      <c r="V1336" s="145"/>
      <c r="W1336" s="145"/>
      <c r="X1336" s="145"/>
      <c r="Y1336" s="145"/>
      <c r="Z1336" s="145"/>
      <c r="AA1336" s="145"/>
      <c r="AB1336" s="145"/>
      <c r="AC1336" s="145"/>
      <c r="AD1336" s="145"/>
      <c r="AE1336" s="145"/>
      <c r="AF1336" s="145"/>
      <c r="AG1336" s="145"/>
      <c r="AH1336" s="145"/>
      <c r="AI1336" s="145"/>
      <c r="AJ1336" s="145"/>
      <c r="AK1336" s="145"/>
      <c r="AL1336" s="145"/>
      <c r="AM1336" s="145"/>
      <c r="AN1336" s="145"/>
      <c r="AO1336" s="145"/>
      <c r="AP1336" s="145"/>
      <c r="AQ1336" s="145"/>
      <c r="AR1336" s="145"/>
      <c r="AS1336" s="145"/>
      <c r="AT1336" s="145"/>
      <c r="AU1336" s="145"/>
      <c r="AV1336" s="145"/>
      <c r="AW1336" s="145"/>
      <c r="AX1336" s="145"/>
      <c r="AY1336" s="145"/>
      <c r="AZ1336" s="145"/>
      <c r="BA1336" s="145"/>
      <c r="BB1336" s="145"/>
      <c r="BC1336" s="145"/>
      <c r="BD1336" s="145"/>
      <c r="BE1336" s="145"/>
      <c r="BF1336" s="145"/>
      <c r="BG1336" s="145"/>
      <c r="BH1336" s="145"/>
      <c r="BI1336" s="145"/>
      <c r="BJ1336" s="145"/>
      <c r="BK1336" s="145"/>
      <c r="BL1336" s="145"/>
      <c r="BM1336" s="145"/>
      <c r="BN1336" s="145"/>
      <c r="BO1336" s="145"/>
      <c r="BP1336" s="145"/>
      <c r="BQ1336" s="145"/>
      <c r="BR1336" s="145"/>
      <c r="BS1336" s="145"/>
      <c r="BT1336" s="145"/>
      <c r="BU1336" s="145"/>
      <c r="BV1336" s="145"/>
      <c r="BW1336" s="145"/>
      <c r="BX1336" s="145"/>
      <c r="BY1336" s="145"/>
      <c r="BZ1336" s="145"/>
      <c r="CA1336" s="145"/>
      <c r="CB1336" s="145"/>
      <c r="CC1336" s="145"/>
      <c r="CD1336" s="145"/>
      <c r="CE1336" s="145"/>
      <c r="CF1336" s="145"/>
    </row>
    <row r="1337" spans="2:84" ht="12.95" customHeight="1">
      <c r="B1337" s="145"/>
      <c r="C1337" s="145"/>
      <c r="D1337" s="145"/>
      <c r="E1337" s="146"/>
      <c r="F1337" s="146"/>
      <c r="G1337" s="145"/>
      <c r="H1337" s="145"/>
      <c r="I1337" s="145"/>
      <c r="J1337" s="145"/>
      <c r="K1337" s="145"/>
      <c r="L1337" s="145"/>
      <c r="M1337" s="145"/>
      <c r="N1337" s="145"/>
      <c r="O1337" s="145"/>
      <c r="P1337" s="145"/>
      <c r="Q1337" s="145"/>
      <c r="R1337" s="145"/>
      <c r="S1337" s="145"/>
      <c r="T1337" s="145"/>
      <c r="U1337" s="145"/>
      <c r="V1337" s="145"/>
      <c r="W1337" s="145"/>
      <c r="X1337" s="145"/>
      <c r="Y1337" s="145"/>
      <c r="Z1337" s="145"/>
      <c r="AA1337" s="145"/>
      <c r="AB1337" s="145"/>
      <c r="AC1337" s="145"/>
      <c r="AD1337" s="145"/>
      <c r="AE1337" s="145"/>
      <c r="AF1337" s="145"/>
      <c r="AG1337" s="145"/>
      <c r="AH1337" s="145"/>
      <c r="AI1337" s="145"/>
      <c r="AJ1337" s="145"/>
      <c r="AK1337" s="145"/>
      <c r="AL1337" s="145"/>
      <c r="AM1337" s="145"/>
      <c r="AN1337" s="145"/>
      <c r="AO1337" s="145"/>
      <c r="AP1337" s="145"/>
      <c r="AQ1337" s="145"/>
      <c r="AR1337" s="145"/>
      <c r="AS1337" s="145"/>
      <c r="AT1337" s="145"/>
      <c r="AU1337" s="145"/>
      <c r="AV1337" s="145"/>
      <c r="AW1337" s="145"/>
      <c r="AX1337" s="145"/>
      <c r="AY1337" s="145"/>
      <c r="AZ1337" s="145"/>
      <c r="BA1337" s="145"/>
      <c r="BB1337" s="145"/>
      <c r="BC1337" s="145"/>
      <c r="BD1337" s="145"/>
      <c r="BE1337" s="145"/>
      <c r="BF1337" s="145"/>
      <c r="BG1337" s="145"/>
      <c r="BH1337" s="145"/>
      <c r="BI1337" s="145"/>
      <c r="BJ1337" s="145"/>
      <c r="BK1337" s="145"/>
      <c r="BL1337" s="145"/>
      <c r="BM1337" s="145"/>
      <c r="BN1337" s="145"/>
      <c r="BO1337" s="145"/>
      <c r="BP1337" s="145"/>
      <c r="BQ1337" s="145"/>
      <c r="BR1337" s="145"/>
      <c r="BS1337" s="145"/>
      <c r="BT1337" s="145"/>
      <c r="BU1337" s="145"/>
      <c r="BV1337" s="145"/>
      <c r="BW1337" s="145"/>
      <c r="BX1337" s="145"/>
      <c r="BY1337" s="145"/>
      <c r="BZ1337" s="145"/>
      <c r="CA1337" s="145"/>
      <c r="CB1337" s="145"/>
      <c r="CC1337" s="145"/>
      <c r="CD1337" s="145"/>
      <c r="CE1337" s="145"/>
      <c r="CF1337" s="145"/>
    </row>
    <row r="1338" spans="2:84" ht="12.95" customHeight="1">
      <c r="B1338" s="145"/>
      <c r="C1338" s="145"/>
      <c r="D1338" s="145"/>
      <c r="E1338" s="146"/>
      <c r="F1338" s="146"/>
      <c r="G1338" s="145"/>
      <c r="H1338" s="145"/>
      <c r="I1338" s="145"/>
      <c r="J1338" s="145"/>
      <c r="K1338" s="145"/>
      <c r="L1338" s="145"/>
      <c r="M1338" s="145"/>
      <c r="N1338" s="145"/>
      <c r="O1338" s="145"/>
      <c r="P1338" s="145"/>
      <c r="Q1338" s="145"/>
      <c r="R1338" s="145"/>
      <c r="S1338" s="145"/>
      <c r="T1338" s="145"/>
      <c r="U1338" s="145"/>
      <c r="V1338" s="145"/>
      <c r="W1338" s="145"/>
      <c r="X1338" s="145"/>
      <c r="Y1338" s="145"/>
      <c r="Z1338" s="145"/>
      <c r="AA1338" s="145"/>
      <c r="AB1338" s="145"/>
      <c r="AC1338" s="145"/>
      <c r="AD1338" s="145"/>
      <c r="AE1338" s="145"/>
      <c r="AF1338" s="145"/>
      <c r="AG1338" s="145"/>
      <c r="AH1338" s="145"/>
      <c r="AI1338" s="145"/>
      <c r="AJ1338" s="145"/>
      <c r="AK1338" s="145"/>
      <c r="AL1338" s="145"/>
      <c r="AM1338" s="145"/>
      <c r="AN1338" s="145"/>
      <c r="AO1338" s="145"/>
      <c r="AP1338" s="145"/>
      <c r="AQ1338" s="145"/>
      <c r="AR1338" s="145"/>
      <c r="AS1338" s="145"/>
      <c r="AT1338" s="145"/>
      <c r="AU1338" s="145"/>
      <c r="AV1338" s="145"/>
      <c r="AW1338" s="145"/>
      <c r="AX1338" s="145"/>
      <c r="AY1338" s="145"/>
      <c r="AZ1338" s="145"/>
      <c r="BA1338" s="145"/>
      <c r="BB1338" s="145"/>
      <c r="BC1338" s="145"/>
      <c r="BD1338" s="145"/>
      <c r="BE1338" s="145"/>
      <c r="BF1338" s="145"/>
      <c r="BG1338" s="145"/>
      <c r="BH1338" s="145"/>
      <c r="BI1338" s="145"/>
      <c r="BJ1338" s="145"/>
      <c r="BK1338" s="145"/>
      <c r="BL1338" s="145"/>
      <c r="BM1338" s="145"/>
      <c r="BN1338" s="145"/>
      <c r="BO1338" s="145"/>
      <c r="BP1338" s="145"/>
      <c r="BQ1338" s="145"/>
      <c r="BR1338" s="145"/>
      <c r="BS1338" s="145"/>
      <c r="BT1338" s="145"/>
      <c r="BU1338" s="145"/>
      <c r="BV1338" s="145"/>
      <c r="BW1338" s="145"/>
      <c r="BX1338" s="145"/>
      <c r="BY1338" s="145"/>
      <c r="BZ1338" s="145"/>
      <c r="CA1338" s="145"/>
      <c r="CB1338" s="145"/>
      <c r="CC1338" s="145"/>
      <c r="CD1338" s="145"/>
      <c r="CE1338" s="145"/>
      <c r="CF1338" s="145"/>
    </row>
    <row r="1339" spans="2:84" ht="12.95" customHeight="1">
      <c r="B1339" s="145"/>
      <c r="C1339" s="145"/>
      <c r="D1339" s="145"/>
      <c r="E1339" s="146"/>
      <c r="F1339" s="146"/>
      <c r="G1339" s="145"/>
      <c r="H1339" s="145"/>
      <c r="I1339" s="145"/>
      <c r="J1339" s="145"/>
      <c r="K1339" s="145"/>
      <c r="L1339" s="145"/>
      <c r="M1339" s="145"/>
      <c r="N1339" s="145"/>
      <c r="O1339" s="145"/>
      <c r="P1339" s="145"/>
      <c r="Q1339" s="145"/>
      <c r="R1339" s="145"/>
      <c r="S1339" s="145"/>
      <c r="T1339" s="145"/>
      <c r="U1339" s="145"/>
      <c r="V1339" s="145"/>
      <c r="W1339" s="145"/>
      <c r="X1339" s="145"/>
      <c r="Y1339" s="145"/>
      <c r="Z1339" s="145"/>
      <c r="AA1339" s="145"/>
      <c r="AB1339" s="145"/>
      <c r="AC1339" s="145"/>
      <c r="AD1339" s="145"/>
      <c r="AE1339" s="145"/>
      <c r="AF1339" s="145"/>
      <c r="AG1339" s="145"/>
      <c r="AH1339" s="145"/>
      <c r="AI1339" s="145"/>
      <c r="AJ1339" s="145"/>
      <c r="AK1339" s="145"/>
      <c r="AL1339" s="145"/>
      <c r="AM1339" s="145"/>
      <c r="AN1339" s="145"/>
      <c r="AO1339" s="145"/>
      <c r="AP1339" s="145"/>
      <c r="AQ1339" s="145"/>
      <c r="AR1339" s="145"/>
      <c r="AS1339" s="145"/>
      <c r="AT1339" s="145"/>
      <c r="AU1339" s="145"/>
      <c r="AV1339" s="145"/>
      <c r="AW1339" s="145"/>
      <c r="AX1339" s="145"/>
      <c r="AY1339" s="145"/>
      <c r="AZ1339" s="145"/>
      <c r="BA1339" s="145"/>
      <c r="BB1339" s="145"/>
      <c r="BC1339" s="145"/>
      <c r="BD1339" s="145"/>
      <c r="BE1339" s="145"/>
      <c r="BF1339" s="145"/>
      <c r="BG1339" s="145"/>
      <c r="BH1339" s="145"/>
      <c r="BI1339" s="145"/>
      <c r="BJ1339" s="145"/>
      <c r="BK1339" s="145"/>
      <c r="BL1339" s="145"/>
      <c r="BM1339" s="145"/>
      <c r="BN1339" s="145"/>
      <c r="BO1339" s="145"/>
      <c r="BP1339" s="145"/>
      <c r="BQ1339" s="145"/>
      <c r="BR1339" s="145"/>
      <c r="BS1339" s="145"/>
      <c r="BT1339" s="145"/>
      <c r="BU1339" s="145"/>
      <c r="BV1339" s="145"/>
      <c r="BW1339" s="145"/>
      <c r="BX1339" s="145"/>
      <c r="BY1339" s="145"/>
      <c r="BZ1339" s="145"/>
      <c r="CA1339" s="145"/>
      <c r="CB1339" s="145"/>
      <c r="CC1339" s="145"/>
      <c r="CD1339" s="145"/>
      <c r="CE1339" s="145"/>
      <c r="CF1339" s="145"/>
    </row>
    <row r="1340" spans="2:84" ht="12.95" customHeight="1">
      <c r="B1340" s="145"/>
      <c r="C1340" s="145"/>
      <c r="D1340" s="145"/>
      <c r="E1340" s="146"/>
      <c r="F1340" s="146"/>
      <c r="G1340" s="145"/>
      <c r="H1340" s="145"/>
      <c r="I1340" s="145"/>
      <c r="J1340" s="145"/>
      <c r="K1340" s="145"/>
      <c r="L1340" s="145"/>
      <c r="M1340" s="145"/>
      <c r="N1340" s="145"/>
      <c r="O1340" s="145"/>
      <c r="P1340" s="145"/>
      <c r="Q1340" s="145"/>
      <c r="R1340" s="145"/>
      <c r="S1340" s="145"/>
      <c r="T1340" s="145"/>
      <c r="U1340" s="145"/>
      <c r="V1340" s="145"/>
      <c r="W1340" s="145"/>
      <c r="X1340" s="145"/>
      <c r="Y1340" s="145"/>
      <c r="Z1340" s="145"/>
      <c r="AA1340" s="145"/>
      <c r="AB1340" s="145"/>
      <c r="AC1340" s="145"/>
      <c r="AD1340" s="145"/>
      <c r="AE1340" s="145"/>
      <c r="AF1340" s="145"/>
      <c r="AG1340" s="145"/>
      <c r="AH1340" s="145"/>
      <c r="AI1340" s="145"/>
      <c r="AJ1340" s="145"/>
      <c r="AK1340" s="145"/>
      <c r="AL1340" s="145"/>
      <c r="AM1340" s="145"/>
      <c r="AN1340" s="145"/>
      <c r="AO1340" s="145"/>
      <c r="AP1340" s="145"/>
      <c r="AQ1340" s="145"/>
      <c r="AR1340" s="145"/>
      <c r="AS1340" s="145"/>
      <c r="AT1340" s="145"/>
      <c r="AU1340" s="145"/>
      <c r="AV1340" s="145"/>
      <c r="AW1340" s="145"/>
      <c r="AX1340" s="145"/>
      <c r="AY1340" s="145"/>
      <c r="AZ1340" s="145"/>
      <c r="BA1340" s="145"/>
      <c r="BB1340" s="145"/>
      <c r="BC1340" s="145"/>
      <c r="BD1340" s="145"/>
      <c r="BE1340" s="145"/>
      <c r="BF1340" s="145"/>
      <c r="BG1340" s="145"/>
      <c r="BH1340" s="145"/>
      <c r="BI1340" s="145"/>
      <c r="BJ1340" s="145"/>
      <c r="BK1340" s="145"/>
      <c r="BL1340" s="145"/>
      <c r="BM1340" s="145"/>
      <c r="BN1340" s="145"/>
      <c r="BO1340" s="145"/>
      <c r="BP1340" s="145"/>
      <c r="BQ1340" s="145"/>
      <c r="BR1340" s="145"/>
      <c r="BS1340" s="145"/>
      <c r="BT1340" s="145"/>
      <c r="BU1340" s="145"/>
      <c r="BV1340" s="145"/>
      <c r="BW1340" s="145"/>
      <c r="BX1340" s="145"/>
      <c r="BY1340" s="145"/>
      <c r="BZ1340" s="145"/>
      <c r="CA1340" s="145"/>
      <c r="CB1340" s="145"/>
      <c r="CC1340" s="145"/>
      <c r="CD1340" s="145"/>
      <c r="CE1340" s="145"/>
      <c r="CF1340" s="145"/>
    </row>
    <row r="1341" spans="2:84" ht="12.95" customHeight="1">
      <c r="B1341" s="145"/>
      <c r="C1341" s="145"/>
      <c r="D1341" s="145"/>
      <c r="E1341" s="146"/>
      <c r="F1341" s="146"/>
      <c r="G1341" s="145"/>
      <c r="H1341" s="145"/>
      <c r="I1341" s="145"/>
      <c r="J1341" s="145"/>
      <c r="K1341" s="145"/>
      <c r="L1341" s="145"/>
      <c r="M1341" s="145"/>
      <c r="N1341" s="145"/>
      <c r="O1341" s="145"/>
      <c r="P1341" s="145"/>
      <c r="Q1341" s="145"/>
      <c r="R1341" s="145"/>
      <c r="S1341" s="145"/>
      <c r="T1341" s="145"/>
      <c r="U1341" s="145"/>
      <c r="V1341" s="145"/>
      <c r="W1341" s="145"/>
      <c r="X1341" s="145"/>
      <c r="Y1341" s="145"/>
      <c r="Z1341" s="145"/>
      <c r="AA1341" s="145"/>
      <c r="AB1341" s="145"/>
      <c r="AC1341" s="145"/>
      <c r="AD1341" s="145"/>
      <c r="AE1341" s="145"/>
      <c r="AF1341" s="145"/>
      <c r="AG1341" s="145"/>
      <c r="AH1341" s="145"/>
      <c r="AI1341" s="145"/>
      <c r="AJ1341" s="145"/>
      <c r="AK1341" s="145"/>
      <c r="AL1341" s="145"/>
      <c r="AM1341" s="145"/>
      <c r="AN1341" s="145"/>
      <c r="AO1341" s="145"/>
      <c r="AP1341" s="145"/>
      <c r="AQ1341" s="145"/>
      <c r="AR1341" s="145"/>
      <c r="AS1341" s="145"/>
      <c r="AT1341" s="145"/>
      <c r="AU1341" s="145"/>
      <c r="AV1341" s="145"/>
      <c r="AW1341" s="145"/>
      <c r="AX1341" s="145"/>
      <c r="AY1341" s="145"/>
      <c r="AZ1341" s="145"/>
      <c r="BA1341" s="145"/>
      <c r="BB1341" s="145"/>
      <c r="BC1341" s="145"/>
      <c r="BD1341" s="145"/>
      <c r="BE1341" s="145"/>
      <c r="BF1341" s="145"/>
      <c r="BG1341" s="145"/>
      <c r="BH1341" s="145"/>
      <c r="BI1341" s="145"/>
      <c r="BJ1341" s="145"/>
      <c r="BK1341" s="145"/>
      <c r="BL1341" s="145"/>
      <c r="BM1341" s="145"/>
      <c r="BN1341" s="145"/>
      <c r="BO1341" s="145"/>
      <c r="BP1341" s="145"/>
      <c r="BQ1341" s="145"/>
      <c r="BR1341" s="145"/>
      <c r="BS1341" s="145"/>
      <c r="BT1341" s="145"/>
      <c r="BU1341" s="145"/>
      <c r="BV1341" s="145"/>
      <c r="BW1341" s="145"/>
      <c r="BX1341" s="145"/>
      <c r="BY1341" s="145"/>
      <c r="BZ1341" s="145"/>
      <c r="CA1341" s="145"/>
      <c r="CB1341" s="145"/>
      <c r="CC1341" s="145"/>
      <c r="CD1341" s="145"/>
      <c r="CE1341" s="145"/>
      <c r="CF1341" s="145"/>
    </row>
    <row r="1342" spans="2:84" ht="12.95" customHeight="1">
      <c r="B1342" s="145"/>
      <c r="C1342" s="145"/>
      <c r="D1342" s="145"/>
      <c r="E1342" s="146"/>
      <c r="F1342" s="146"/>
      <c r="G1342" s="145"/>
      <c r="H1342" s="145"/>
      <c r="I1342" s="145"/>
      <c r="J1342" s="145"/>
      <c r="K1342" s="145"/>
      <c r="L1342" s="145"/>
      <c r="M1342" s="145"/>
      <c r="N1342" s="145"/>
      <c r="O1342" s="145"/>
      <c r="P1342" s="145"/>
      <c r="Q1342" s="145"/>
      <c r="R1342" s="145"/>
      <c r="S1342" s="145"/>
      <c r="T1342" s="145"/>
      <c r="U1342" s="145"/>
      <c r="V1342" s="145"/>
      <c r="W1342" s="145"/>
      <c r="X1342" s="145"/>
      <c r="Y1342" s="145"/>
      <c r="Z1342" s="145"/>
      <c r="AA1342" s="145"/>
      <c r="AB1342" s="145"/>
      <c r="AC1342" s="145"/>
      <c r="AD1342" s="145"/>
      <c r="AE1342" s="145"/>
      <c r="AF1342" s="145"/>
      <c r="AG1342" s="145"/>
      <c r="AH1342" s="145"/>
      <c r="AI1342" s="145"/>
      <c r="AJ1342" s="145"/>
      <c r="AK1342" s="145"/>
      <c r="AL1342" s="145"/>
      <c r="AM1342" s="145"/>
      <c r="AN1342" s="145"/>
      <c r="AO1342" s="145"/>
      <c r="AP1342" s="145"/>
      <c r="AQ1342" s="145"/>
      <c r="AR1342" s="145"/>
      <c r="AS1342" s="145"/>
      <c r="AT1342" s="145"/>
      <c r="AU1342" s="145"/>
      <c r="AV1342" s="145"/>
      <c r="AW1342" s="145"/>
      <c r="AX1342" s="145"/>
      <c r="AY1342" s="145"/>
      <c r="AZ1342" s="145"/>
      <c r="BA1342" s="145"/>
      <c r="BB1342" s="145"/>
      <c r="BC1342" s="145"/>
      <c r="BD1342" s="145"/>
      <c r="BE1342" s="145"/>
      <c r="BF1342" s="145"/>
      <c r="BG1342" s="145"/>
      <c r="BH1342" s="145"/>
      <c r="BI1342" s="145"/>
      <c r="BJ1342" s="145"/>
      <c r="BK1342" s="145"/>
      <c r="BL1342" s="145"/>
      <c r="BM1342" s="145"/>
      <c r="BN1342" s="145"/>
      <c r="BO1342" s="145"/>
      <c r="BP1342" s="145"/>
      <c r="BQ1342" s="145"/>
      <c r="BR1342" s="145"/>
      <c r="BS1342" s="145"/>
      <c r="BT1342" s="145"/>
      <c r="BU1342" s="145"/>
      <c r="BV1342" s="145"/>
      <c r="BW1342" s="145"/>
      <c r="BX1342" s="145"/>
      <c r="BY1342" s="145"/>
      <c r="BZ1342" s="145"/>
      <c r="CA1342" s="145"/>
      <c r="CB1342" s="145"/>
      <c r="CC1342" s="145"/>
      <c r="CD1342" s="145"/>
      <c r="CE1342" s="145"/>
      <c r="CF1342" s="145"/>
    </row>
    <row r="1343" spans="2:84" ht="12.95" customHeight="1">
      <c r="B1343" s="145"/>
      <c r="C1343" s="145"/>
      <c r="D1343" s="145"/>
      <c r="E1343" s="146"/>
      <c r="F1343" s="146"/>
      <c r="G1343" s="145"/>
      <c r="H1343" s="145"/>
      <c r="I1343" s="145"/>
      <c r="J1343" s="145"/>
      <c r="K1343" s="145"/>
      <c r="L1343" s="145"/>
      <c r="M1343" s="145"/>
      <c r="N1343" s="145"/>
      <c r="O1343" s="145"/>
      <c r="P1343" s="145"/>
      <c r="Q1343" s="145"/>
      <c r="R1343" s="145"/>
      <c r="S1343" s="145"/>
      <c r="T1343" s="145"/>
      <c r="U1343" s="145"/>
      <c r="V1343" s="145"/>
      <c r="W1343" s="145"/>
      <c r="X1343" s="145"/>
      <c r="Y1343" s="145"/>
      <c r="Z1343" s="145"/>
      <c r="AA1343" s="145"/>
      <c r="AB1343" s="145"/>
      <c r="AC1343" s="145"/>
      <c r="AD1343" s="145"/>
      <c r="AE1343" s="145"/>
      <c r="AF1343" s="145"/>
      <c r="AG1343" s="145"/>
      <c r="AH1343" s="145"/>
      <c r="AI1343" s="145"/>
      <c r="AJ1343" s="145"/>
      <c r="AK1343" s="145"/>
      <c r="AL1343" s="145"/>
      <c r="AM1343" s="145"/>
      <c r="AN1343" s="145"/>
      <c r="AO1343" s="145"/>
      <c r="AP1343" s="145"/>
      <c r="AQ1343" s="145"/>
      <c r="AR1343" s="145"/>
      <c r="AS1343" s="145"/>
      <c r="AT1343" s="145"/>
      <c r="AU1343" s="145"/>
      <c r="AV1343" s="145"/>
      <c r="AW1343" s="145"/>
      <c r="AX1343" s="145"/>
      <c r="AY1343" s="145"/>
      <c r="AZ1343" s="145"/>
      <c r="BA1343" s="145"/>
      <c r="BB1343" s="145"/>
      <c r="BC1343" s="145"/>
      <c r="BD1343" s="145"/>
      <c r="BE1343" s="145"/>
      <c r="BF1343" s="145"/>
      <c r="BG1343" s="145"/>
      <c r="BH1343" s="145"/>
      <c r="BI1343" s="145"/>
      <c r="BJ1343" s="145"/>
      <c r="BK1343" s="145"/>
      <c r="BL1343" s="145"/>
      <c r="BM1343" s="145"/>
      <c r="BN1343" s="145"/>
      <c r="BO1343" s="145"/>
      <c r="BP1343" s="145"/>
      <c r="BQ1343" s="145"/>
      <c r="BR1343" s="145"/>
      <c r="BS1343" s="145"/>
      <c r="BT1343" s="145"/>
      <c r="BU1343" s="145"/>
      <c r="BV1343" s="145"/>
      <c r="BW1343" s="145"/>
      <c r="BX1343" s="145"/>
      <c r="BY1343" s="145"/>
      <c r="BZ1343" s="145"/>
      <c r="CA1343" s="145"/>
      <c r="CB1343" s="145"/>
      <c r="CC1343" s="145"/>
      <c r="CD1343" s="145"/>
      <c r="CE1343" s="145"/>
      <c r="CF1343" s="145"/>
    </row>
    <row r="1344" spans="2:84" ht="12.95" customHeight="1">
      <c r="B1344" s="145"/>
      <c r="C1344" s="145"/>
      <c r="D1344" s="145"/>
      <c r="E1344" s="146"/>
      <c r="F1344" s="146"/>
      <c r="G1344" s="145"/>
      <c r="H1344" s="145"/>
      <c r="I1344" s="145"/>
      <c r="J1344" s="145"/>
      <c r="K1344" s="145"/>
      <c r="L1344" s="145"/>
      <c r="M1344" s="145"/>
      <c r="N1344" s="145"/>
      <c r="O1344" s="145"/>
      <c r="P1344" s="145"/>
      <c r="Q1344" s="145"/>
      <c r="R1344" s="145"/>
      <c r="S1344" s="145"/>
      <c r="T1344" s="145"/>
      <c r="U1344" s="145"/>
      <c r="V1344" s="145"/>
      <c r="W1344" s="145"/>
      <c r="X1344" s="145"/>
      <c r="Y1344" s="145"/>
      <c r="Z1344" s="145"/>
      <c r="AA1344" s="145"/>
      <c r="AB1344" s="145"/>
      <c r="AC1344" s="145"/>
      <c r="AD1344" s="145"/>
      <c r="AE1344" s="145"/>
      <c r="AF1344" s="145"/>
      <c r="AG1344" s="145"/>
      <c r="AH1344" s="145"/>
      <c r="AI1344" s="145"/>
      <c r="AJ1344" s="145"/>
      <c r="AK1344" s="145"/>
      <c r="AL1344" s="145"/>
      <c r="AM1344" s="145"/>
      <c r="AN1344" s="145"/>
      <c r="AO1344" s="145"/>
      <c r="AP1344" s="145"/>
      <c r="AQ1344" s="145"/>
      <c r="AR1344" s="145"/>
      <c r="AS1344" s="145"/>
      <c r="AT1344" s="145"/>
      <c r="AU1344" s="145"/>
      <c r="AV1344" s="145"/>
      <c r="AW1344" s="145"/>
      <c r="AX1344" s="145"/>
      <c r="AY1344" s="145"/>
      <c r="AZ1344" s="145"/>
      <c r="BA1344" s="145"/>
      <c r="BB1344" s="145"/>
      <c r="BC1344" s="145"/>
      <c r="BD1344" s="145"/>
      <c r="BE1344" s="145"/>
      <c r="BF1344" s="145"/>
      <c r="BG1344" s="145"/>
      <c r="BH1344" s="145"/>
      <c r="BI1344" s="145"/>
      <c r="BJ1344" s="145"/>
      <c r="BK1344" s="145"/>
      <c r="BL1344" s="145"/>
      <c r="BM1344" s="145"/>
      <c r="BN1344" s="145"/>
      <c r="BO1344" s="145"/>
      <c r="BP1344" s="145"/>
      <c r="BQ1344" s="145"/>
      <c r="BR1344" s="145"/>
      <c r="BS1344" s="145"/>
      <c r="BT1344" s="145"/>
      <c r="BU1344" s="145"/>
      <c r="BV1344" s="145"/>
      <c r="BW1344" s="145"/>
      <c r="BX1344" s="145"/>
      <c r="BY1344" s="145"/>
      <c r="BZ1344" s="145"/>
      <c r="CA1344" s="145"/>
      <c r="CB1344" s="145"/>
      <c r="CC1344" s="145"/>
      <c r="CD1344" s="145"/>
      <c r="CE1344" s="145"/>
      <c r="CF1344" s="145"/>
    </row>
    <row r="1345" spans="2:84" ht="12.95" customHeight="1">
      <c r="B1345" s="145"/>
      <c r="C1345" s="145"/>
      <c r="D1345" s="145"/>
      <c r="E1345" s="146"/>
      <c r="F1345" s="146"/>
      <c r="G1345" s="145"/>
      <c r="H1345" s="145"/>
      <c r="I1345" s="145"/>
      <c r="J1345" s="145"/>
      <c r="K1345" s="145"/>
      <c r="L1345" s="145"/>
      <c r="M1345" s="145"/>
      <c r="N1345" s="145"/>
      <c r="O1345" s="145"/>
      <c r="P1345" s="145"/>
      <c r="Q1345" s="145"/>
      <c r="R1345" s="145"/>
      <c r="S1345" s="145"/>
      <c r="T1345" s="145"/>
      <c r="U1345" s="145"/>
      <c r="V1345" s="145"/>
      <c r="W1345" s="145"/>
      <c r="X1345" s="145"/>
      <c r="Y1345" s="145"/>
      <c r="Z1345" s="145"/>
      <c r="AA1345" s="145"/>
      <c r="AB1345" s="145"/>
      <c r="AC1345" s="145"/>
      <c r="AD1345" s="145"/>
      <c r="AE1345" s="145"/>
      <c r="AF1345" s="145"/>
      <c r="AG1345" s="145"/>
      <c r="AH1345" s="145"/>
      <c r="AI1345" s="145"/>
      <c r="AJ1345" s="145"/>
      <c r="AK1345" s="145"/>
      <c r="AL1345" s="145"/>
      <c r="AM1345" s="145"/>
      <c r="AN1345" s="145"/>
      <c r="AO1345" s="145"/>
      <c r="AP1345" s="145"/>
      <c r="AQ1345" s="145"/>
      <c r="AR1345" s="145"/>
      <c r="AS1345" s="145"/>
      <c r="AT1345" s="145"/>
      <c r="AU1345" s="145"/>
      <c r="AV1345" s="145"/>
      <c r="AW1345" s="145"/>
      <c r="AX1345" s="145"/>
      <c r="AY1345" s="145"/>
      <c r="AZ1345" s="145"/>
      <c r="BA1345" s="145"/>
      <c r="BB1345" s="145"/>
      <c r="BC1345" s="145"/>
      <c r="BD1345" s="145"/>
      <c r="BE1345" s="145"/>
      <c r="BF1345" s="145"/>
      <c r="BG1345" s="145"/>
      <c r="BH1345" s="145"/>
      <c r="BI1345" s="145"/>
      <c r="BJ1345" s="145"/>
      <c r="BK1345" s="145"/>
      <c r="BL1345" s="145"/>
      <c r="BM1345" s="145"/>
      <c r="BN1345" s="145"/>
      <c r="BO1345" s="145"/>
      <c r="BP1345" s="145"/>
      <c r="BQ1345" s="145"/>
      <c r="BR1345" s="145"/>
      <c r="BS1345" s="145"/>
      <c r="BT1345" s="145"/>
      <c r="BU1345" s="145"/>
      <c r="BV1345" s="145"/>
      <c r="BW1345" s="145"/>
      <c r="BX1345" s="145"/>
      <c r="BY1345" s="145"/>
      <c r="BZ1345" s="145"/>
      <c r="CA1345" s="145"/>
      <c r="CB1345" s="145"/>
      <c r="CC1345" s="145"/>
      <c r="CD1345" s="145"/>
      <c r="CE1345" s="145"/>
      <c r="CF1345" s="145"/>
    </row>
    <row r="1346" spans="2:84" ht="12.95" customHeight="1">
      <c r="B1346" s="145"/>
      <c r="C1346" s="145"/>
      <c r="D1346" s="145"/>
      <c r="E1346" s="146"/>
      <c r="F1346" s="146"/>
      <c r="G1346" s="145"/>
      <c r="H1346" s="145"/>
      <c r="I1346" s="145"/>
      <c r="J1346" s="145"/>
      <c r="K1346" s="145"/>
      <c r="L1346" s="145"/>
      <c r="M1346" s="145"/>
      <c r="N1346" s="145"/>
      <c r="O1346" s="145"/>
      <c r="P1346" s="145"/>
      <c r="Q1346" s="145"/>
      <c r="R1346" s="145"/>
      <c r="S1346" s="145"/>
      <c r="T1346" s="145"/>
      <c r="U1346" s="145"/>
      <c r="V1346" s="145"/>
      <c r="W1346" s="145"/>
      <c r="X1346" s="145"/>
      <c r="Y1346" s="145"/>
      <c r="Z1346" s="145"/>
      <c r="AA1346" s="145"/>
      <c r="AB1346" s="145"/>
      <c r="AC1346" s="145"/>
      <c r="AD1346" s="145"/>
      <c r="AE1346" s="145"/>
      <c r="AF1346" s="145"/>
      <c r="AG1346" s="145"/>
      <c r="AH1346" s="145"/>
      <c r="AI1346" s="145"/>
      <c r="AJ1346" s="145"/>
      <c r="AK1346" s="145"/>
      <c r="AL1346" s="145"/>
      <c r="AM1346" s="145"/>
      <c r="AN1346" s="145"/>
      <c r="AO1346" s="145"/>
      <c r="AP1346" s="145"/>
      <c r="AQ1346" s="145"/>
      <c r="AR1346" s="145"/>
      <c r="AS1346" s="145"/>
      <c r="AT1346" s="145"/>
      <c r="AU1346" s="145"/>
      <c r="AV1346" s="145"/>
      <c r="AW1346" s="145"/>
      <c r="AX1346" s="145"/>
      <c r="AY1346" s="145"/>
      <c r="AZ1346" s="145"/>
      <c r="BA1346" s="145"/>
      <c r="BB1346" s="145"/>
      <c r="BC1346" s="145"/>
      <c r="BD1346" s="145"/>
      <c r="BE1346" s="145"/>
      <c r="BF1346" s="145"/>
      <c r="BG1346" s="145"/>
      <c r="BH1346" s="145"/>
      <c r="BI1346" s="145"/>
      <c r="BJ1346" s="145"/>
      <c r="BK1346" s="145"/>
      <c r="BL1346" s="145"/>
      <c r="BM1346" s="145"/>
      <c r="BN1346" s="145"/>
      <c r="BO1346" s="145"/>
      <c r="BP1346" s="145"/>
      <c r="BQ1346" s="145"/>
      <c r="BR1346" s="145"/>
      <c r="BS1346" s="145"/>
      <c r="BT1346" s="145"/>
      <c r="BU1346" s="145"/>
      <c r="BV1346" s="145"/>
      <c r="BW1346" s="145"/>
      <c r="BX1346" s="145"/>
      <c r="BY1346" s="145"/>
      <c r="BZ1346" s="145"/>
      <c r="CA1346" s="145"/>
      <c r="CB1346" s="145"/>
      <c r="CC1346" s="145"/>
      <c r="CD1346" s="145"/>
      <c r="CE1346" s="145"/>
      <c r="CF1346" s="145"/>
    </row>
    <row r="1347" spans="2:84" ht="12.95" customHeight="1">
      <c r="B1347" s="145"/>
      <c r="C1347" s="145"/>
      <c r="D1347" s="145"/>
      <c r="E1347" s="146"/>
      <c r="F1347" s="146"/>
      <c r="G1347" s="145"/>
      <c r="H1347" s="145"/>
      <c r="I1347" s="145"/>
      <c r="J1347" s="145"/>
      <c r="K1347" s="145"/>
      <c r="L1347" s="145"/>
      <c r="M1347" s="145"/>
      <c r="N1347" s="145"/>
      <c r="O1347" s="145"/>
      <c r="P1347" s="145"/>
      <c r="Q1347" s="145"/>
      <c r="R1347" s="145"/>
      <c r="S1347" s="145"/>
      <c r="T1347" s="145"/>
      <c r="U1347" s="145"/>
      <c r="V1347" s="145"/>
      <c r="W1347" s="145"/>
      <c r="X1347" s="145"/>
      <c r="Y1347" s="145"/>
      <c r="Z1347" s="145"/>
      <c r="AA1347" s="145"/>
      <c r="AB1347" s="145"/>
      <c r="AC1347" s="145"/>
      <c r="AD1347" s="145"/>
      <c r="AE1347" s="145"/>
      <c r="AF1347" s="145"/>
      <c r="AG1347" s="145"/>
      <c r="AH1347" s="145"/>
      <c r="AI1347" s="145"/>
      <c r="AJ1347" s="145"/>
      <c r="AK1347" s="145"/>
      <c r="AL1347" s="145"/>
      <c r="AM1347" s="145"/>
      <c r="AN1347" s="145"/>
      <c r="AO1347" s="145"/>
      <c r="AP1347" s="145"/>
      <c r="AQ1347" s="145"/>
      <c r="AR1347" s="145"/>
      <c r="AS1347" s="145"/>
      <c r="AT1347" s="145"/>
      <c r="AU1347" s="145"/>
      <c r="AV1347" s="145"/>
      <c r="AW1347" s="145"/>
      <c r="AX1347" s="145"/>
      <c r="AY1347" s="145"/>
      <c r="AZ1347" s="145"/>
      <c r="BA1347" s="145"/>
      <c r="BB1347" s="145"/>
      <c r="BC1347" s="145"/>
      <c r="BD1347" s="145"/>
      <c r="BE1347" s="145"/>
      <c r="BF1347" s="145"/>
      <c r="BG1347" s="145"/>
      <c r="BH1347" s="145"/>
      <c r="BI1347" s="145"/>
      <c r="BJ1347" s="145"/>
      <c r="BK1347" s="145"/>
      <c r="BL1347" s="145"/>
      <c r="BM1347" s="145"/>
      <c r="BN1347" s="145"/>
      <c r="BO1347" s="145"/>
      <c r="BP1347" s="145"/>
      <c r="BQ1347" s="145"/>
      <c r="BR1347" s="145"/>
      <c r="BS1347" s="145"/>
      <c r="BT1347" s="145"/>
      <c r="BU1347" s="145"/>
      <c r="BV1347" s="145"/>
      <c r="BW1347" s="145"/>
      <c r="BX1347" s="145"/>
      <c r="BY1347" s="145"/>
      <c r="BZ1347" s="145"/>
      <c r="CA1347" s="145"/>
      <c r="CB1347" s="145"/>
      <c r="CC1347" s="145"/>
      <c r="CD1347" s="145"/>
      <c r="CE1347" s="145"/>
      <c r="CF1347" s="145"/>
    </row>
    <row r="1348" spans="2:84" ht="12.95" customHeight="1">
      <c r="B1348" s="145"/>
      <c r="C1348" s="145"/>
      <c r="D1348" s="145"/>
      <c r="E1348" s="146"/>
      <c r="F1348" s="146"/>
      <c r="G1348" s="145"/>
      <c r="H1348" s="145"/>
      <c r="I1348" s="145"/>
      <c r="J1348" s="145"/>
      <c r="K1348" s="145"/>
      <c r="L1348" s="145"/>
      <c r="M1348" s="145"/>
      <c r="N1348" s="145"/>
      <c r="O1348" s="145"/>
      <c r="P1348" s="145"/>
      <c r="Q1348" s="145"/>
      <c r="R1348" s="145"/>
      <c r="S1348" s="145"/>
      <c r="T1348" s="145"/>
      <c r="U1348" s="145"/>
      <c r="V1348" s="145"/>
      <c r="W1348" s="145"/>
      <c r="X1348" s="145"/>
      <c r="Y1348" s="145"/>
      <c r="Z1348" s="145"/>
      <c r="AA1348" s="145"/>
      <c r="AB1348" s="145"/>
      <c r="AC1348" s="145"/>
      <c r="AD1348" s="145"/>
      <c r="AE1348" s="145"/>
      <c r="AF1348" s="145"/>
      <c r="AG1348" s="145"/>
      <c r="AH1348" s="145"/>
      <c r="AI1348" s="145"/>
      <c r="AJ1348" s="145"/>
      <c r="AK1348" s="145"/>
      <c r="AL1348" s="145"/>
      <c r="AM1348" s="145"/>
      <c r="AN1348" s="145"/>
      <c r="AO1348" s="145"/>
      <c r="AP1348" s="145"/>
      <c r="AQ1348" s="145"/>
      <c r="AR1348" s="145"/>
      <c r="AS1348" s="145"/>
      <c r="AT1348" s="145"/>
      <c r="AU1348" s="145"/>
      <c r="AV1348" s="145"/>
      <c r="AW1348" s="145"/>
      <c r="AX1348" s="145"/>
      <c r="AY1348" s="145"/>
      <c r="AZ1348" s="145"/>
      <c r="BA1348" s="145"/>
      <c r="BB1348" s="145"/>
      <c r="BC1348" s="145"/>
      <c r="BD1348" s="145"/>
      <c r="BE1348" s="145"/>
      <c r="BF1348" s="145"/>
      <c r="BG1348" s="145"/>
      <c r="BH1348" s="145"/>
      <c r="BI1348" s="145"/>
      <c r="BJ1348" s="145"/>
      <c r="BK1348" s="145"/>
      <c r="BL1348" s="145"/>
      <c r="BM1348" s="145"/>
      <c r="BN1348" s="145"/>
      <c r="BO1348" s="145"/>
      <c r="BP1348" s="145"/>
      <c r="BQ1348" s="145"/>
      <c r="BR1348" s="145"/>
      <c r="BS1348" s="145"/>
      <c r="BT1348" s="145"/>
      <c r="BU1348" s="145"/>
      <c r="BV1348" s="145"/>
      <c r="BW1348" s="145"/>
      <c r="BX1348" s="145"/>
      <c r="BY1348" s="145"/>
      <c r="BZ1348" s="145"/>
      <c r="CA1348" s="145"/>
      <c r="CB1348" s="145"/>
      <c r="CC1348" s="145"/>
      <c r="CD1348" s="145"/>
      <c r="CE1348" s="145"/>
      <c r="CF1348" s="145"/>
    </row>
    <row r="1349" spans="2:84" ht="12.95" customHeight="1">
      <c r="B1349" s="145"/>
      <c r="C1349" s="145"/>
      <c r="D1349" s="145"/>
      <c r="E1349" s="146"/>
      <c r="F1349" s="146"/>
      <c r="G1349" s="145"/>
      <c r="H1349" s="145"/>
      <c r="I1349" s="145"/>
      <c r="J1349" s="145"/>
      <c r="K1349" s="145"/>
      <c r="L1349" s="145"/>
      <c r="M1349" s="145"/>
      <c r="N1349" s="145"/>
      <c r="O1349" s="145"/>
      <c r="P1349" s="145"/>
      <c r="Q1349" s="145"/>
      <c r="R1349" s="145"/>
      <c r="S1349" s="145"/>
      <c r="T1349" s="145"/>
      <c r="U1349" s="145"/>
      <c r="V1349" s="145"/>
      <c r="W1349" s="145"/>
      <c r="X1349" s="145"/>
      <c r="Y1349" s="145"/>
      <c r="Z1349" s="145"/>
      <c r="AA1349" s="145"/>
      <c r="AB1349" s="145"/>
      <c r="AC1349" s="145"/>
      <c r="AD1349" s="145"/>
      <c r="AE1349" s="145"/>
      <c r="AF1349" s="145"/>
      <c r="AG1349" s="145"/>
      <c r="AH1349" s="145"/>
      <c r="AI1349" s="145"/>
      <c r="AJ1349" s="145"/>
      <c r="AK1349" s="145"/>
      <c r="AL1349" s="145"/>
      <c r="AM1349" s="145"/>
      <c r="AN1349" s="145"/>
      <c r="AO1349" s="145"/>
      <c r="AP1349" s="145"/>
      <c r="AQ1349" s="145"/>
      <c r="AR1349" s="145"/>
      <c r="AS1349" s="145"/>
      <c r="AT1349" s="145"/>
      <c r="AU1349" s="145"/>
      <c r="AV1349" s="145"/>
      <c r="AW1349" s="145"/>
      <c r="AX1349" s="145"/>
      <c r="AY1349" s="145"/>
      <c r="AZ1349" s="145"/>
      <c r="BA1349" s="145"/>
      <c r="BB1349" s="145"/>
      <c r="BC1349" s="145"/>
      <c r="BD1349" s="145"/>
      <c r="BE1349" s="145"/>
      <c r="BF1349" s="145"/>
      <c r="BG1349" s="145"/>
      <c r="BH1349" s="145"/>
      <c r="BI1349" s="145"/>
      <c r="BJ1349" s="145"/>
      <c r="BK1349" s="145"/>
      <c r="BL1349" s="145"/>
      <c r="BM1349" s="145"/>
      <c r="BN1349" s="145"/>
      <c r="BO1349" s="145"/>
      <c r="BP1349" s="145"/>
      <c r="BQ1349" s="145"/>
      <c r="BR1349" s="145"/>
      <c r="BS1349" s="145"/>
      <c r="BT1349" s="145"/>
      <c r="BU1349" s="145"/>
      <c r="BV1349" s="145"/>
      <c r="BW1349" s="145"/>
      <c r="BX1349" s="145"/>
      <c r="BY1349" s="145"/>
      <c r="BZ1349" s="145"/>
      <c r="CA1349" s="145"/>
      <c r="CB1349" s="145"/>
      <c r="CC1349" s="145"/>
      <c r="CD1349" s="145"/>
      <c r="CE1349" s="145"/>
      <c r="CF1349" s="145"/>
    </row>
    <row r="1350" spans="2:84" ht="12.95" customHeight="1">
      <c r="B1350" s="145"/>
      <c r="C1350" s="145"/>
      <c r="D1350" s="145"/>
      <c r="E1350" s="146"/>
      <c r="F1350" s="146"/>
      <c r="G1350" s="145"/>
      <c r="H1350" s="145"/>
      <c r="I1350" s="145"/>
      <c r="J1350" s="145"/>
      <c r="K1350" s="145"/>
      <c r="L1350" s="145"/>
      <c r="M1350" s="145"/>
      <c r="N1350" s="145"/>
      <c r="O1350" s="145"/>
      <c r="P1350" s="145"/>
      <c r="Q1350" s="145"/>
      <c r="R1350" s="145"/>
      <c r="S1350" s="145"/>
      <c r="T1350" s="145"/>
      <c r="U1350" s="145"/>
      <c r="V1350" s="145"/>
      <c r="W1350" s="145"/>
      <c r="X1350" s="145"/>
      <c r="Y1350" s="145"/>
      <c r="Z1350" s="145"/>
      <c r="AA1350" s="145"/>
      <c r="AB1350" s="145"/>
      <c r="AC1350" s="145"/>
      <c r="AD1350" s="145"/>
      <c r="AE1350" s="145"/>
      <c r="AF1350" s="145"/>
      <c r="AG1350" s="145"/>
      <c r="AH1350" s="145"/>
      <c r="AI1350" s="145"/>
      <c r="AJ1350" s="145"/>
      <c r="AK1350" s="145"/>
      <c r="AL1350" s="145"/>
      <c r="AM1350" s="145"/>
      <c r="AN1350" s="145"/>
      <c r="AO1350" s="145"/>
      <c r="AP1350" s="145"/>
      <c r="AQ1350" s="145"/>
      <c r="AR1350" s="145"/>
      <c r="AS1350" s="145"/>
      <c r="AT1350" s="145"/>
      <c r="AU1350" s="145"/>
      <c r="AV1350" s="145"/>
      <c r="AW1350" s="145"/>
      <c r="AX1350" s="145"/>
      <c r="AY1350" s="145"/>
      <c r="AZ1350" s="145"/>
      <c r="BA1350" s="145"/>
      <c r="BB1350" s="145"/>
      <c r="BC1350" s="145"/>
      <c r="BD1350" s="145"/>
      <c r="BE1350" s="145"/>
      <c r="BF1350" s="145"/>
      <c r="BG1350" s="145"/>
      <c r="BH1350" s="145"/>
      <c r="BI1350" s="145"/>
      <c r="BJ1350" s="145"/>
      <c r="BK1350" s="145"/>
      <c r="BL1350" s="145"/>
      <c r="BM1350" s="145"/>
      <c r="BN1350" s="145"/>
      <c r="BO1350" s="145"/>
      <c r="BP1350" s="145"/>
      <c r="BQ1350" s="145"/>
      <c r="BR1350" s="145"/>
      <c r="BS1350" s="145"/>
      <c r="BT1350" s="145"/>
      <c r="BU1350" s="145"/>
      <c r="BV1350" s="145"/>
      <c r="BW1350" s="145"/>
      <c r="BX1350" s="145"/>
      <c r="BY1350" s="145"/>
      <c r="BZ1350" s="145"/>
      <c r="CA1350" s="145"/>
      <c r="CB1350" s="145"/>
      <c r="CC1350" s="145"/>
      <c r="CD1350" s="145"/>
      <c r="CE1350" s="145"/>
      <c r="CF1350" s="145"/>
    </row>
    <row r="1351" spans="2:84" ht="12.95" customHeight="1">
      <c r="B1351" s="145"/>
      <c r="C1351" s="145"/>
      <c r="D1351" s="145"/>
      <c r="E1351" s="146"/>
      <c r="F1351" s="146"/>
      <c r="G1351" s="145"/>
      <c r="H1351" s="145"/>
      <c r="I1351" s="145"/>
      <c r="J1351" s="145"/>
      <c r="K1351" s="145"/>
      <c r="L1351" s="145"/>
      <c r="M1351" s="145"/>
      <c r="N1351" s="145"/>
      <c r="O1351" s="145"/>
      <c r="P1351" s="145"/>
      <c r="Q1351" s="145"/>
      <c r="R1351" s="145"/>
      <c r="S1351" s="145"/>
      <c r="T1351" s="145"/>
      <c r="U1351" s="145"/>
      <c r="V1351" s="145"/>
      <c r="W1351" s="145"/>
      <c r="X1351" s="145"/>
      <c r="Y1351" s="145"/>
      <c r="Z1351" s="145"/>
      <c r="AA1351" s="145"/>
      <c r="AB1351" s="145"/>
      <c r="AC1351" s="145"/>
      <c r="AD1351" s="145"/>
      <c r="AE1351" s="145"/>
      <c r="AF1351" s="145"/>
      <c r="AG1351" s="145"/>
      <c r="AH1351" s="145"/>
      <c r="AI1351" s="145"/>
      <c r="AJ1351" s="145"/>
      <c r="AK1351" s="145"/>
      <c r="AL1351" s="145"/>
      <c r="AM1351" s="145"/>
      <c r="AN1351" s="145"/>
      <c r="AO1351" s="145"/>
      <c r="AP1351" s="145"/>
      <c r="AQ1351" s="145"/>
      <c r="AR1351" s="145"/>
      <c r="AS1351" s="145"/>
      <c r="AT1351" s="145"/>
      <c r="AU1351" s="145"/>
      <c r="AV1351" s="145"/>
      <c r="AW1351" s="145"/>
      <c r="AX1351" s="145"/>
      <c r="AY1351" s="145"/>
      <c r="AZ1351" s="145"/>
      <c r="BA1351" s="145"/>
      <c r="BB1351" s="145"/>
      <c r="BC1351" s="145"/>
      <c r="BD1351" s="145"/>
      <c r="BE1351" s="145"/>
      <c r="BF1351" s="145"/>
      <c r="BG1351" s="145"/>
      <c r="BH1351" s="145"/>
      <c r="BI1351" s="145"/>
      <c r="BJ1351" s="145"/>
      <c r="BK1351" s="145"/>
      <c r="BL1351" s="145"/>
      <c r="BM1351" s="145"/>
      <c r="BN1351" s="145"/>
      <c r="BO1351" s="145"/>
      <c r="BP1351" s="145"/>
      <c r="BQ1351" s="145"/>
      <c r="BR1351" s="145"/>
      <c r="BS1351" s="145"/>
      <c r="BT1351" s="145"/>
      <c r="BU1351" s="145"/>
      <c r="BV1351" s="145"/>
      <c r="BW1351" s="145"/>
      <c r="BX1351" s="145"/>
      <c r="BY1351" s="145"/>
      <c r="BZ1351" s="145"/>
      <c r="CA1351" s="145"/>
      <c r="CB1351" s="145"/>
      <c r="CC1351" s="145"/>
      <c r="CD1351" s="145"/>
      <c r="CE1351" s="145"/>
      <c r="CF1351" s="145"/>
    </row>
    <row r="1352" spans="2:84" ht="12.95" customHeight="1">
      <c r="B1352" s="145"/>
      <c r="C1352" s="145"/>
      <c r="D1352" s="145"/>
      <c r="E1352" s="146"/>
      <c r="F1352" s="146"/>
      <c r="G1352" s="145"/>
      <c r="H1352" s="145"/>
      <c r="I1352" s="145"/>
      <c r="J1352" s="145"/>
      <c r="K1352" s="145"/>
      <c r="L1352" s="145"/>
      <c r="M1352" s="145"/>
      <c r="N1352" s="145"/>
      <c r="O1352" s="145"/>
      <c r="P1352" s="145"/>
      <c r="Q1352" s="145"/>
      <c r="R1352" s="145"/>
      <c r="S1352" s="145"/>
      <c r="T1352" s="145"/>
      <c r="U1352" s="145"/>
      <c r="V1352" s="145"/>
      <c r="W1352" s="145"/>
      <c r="X1352" s="145"/>
      <c r="Y1352" s="145"/>
      <c r="Z1352" s="145"/>
      <c r="AA1352" s="145"/>
      <c r="AB1352" s="145"/>
      <c r="AC1352" s="145"/>
      <c r="AD1352" s="145"/>
      <c r="AE1352" s="145"/>
      <c r="AF1352" s="145"/>
      <c r="AG1352" s="145"/>
      <c r="AH1352" s="145"/>
      <c r="AI1352" s="145"/>
      <c r="AJ1352" s="145"/>
      <c r="AK1352" s="145"/>
      <c r="AL1352" s="145"/>
      <c r="AM1352" s="145"/>
      <c r="AN1352" s="145"/>
      <c r="AO1352" s="145"/>
      <c r="AP1352" s="145"/>
      <c r="AQ1352" s="145"/>
      <c r="AR1352" s="145"/>
      <c r="AS1352" s="145"/>
      <c r="AT1352" s="145"/>
      <c r="AU1352" s="145"/>
      <c r="AV1352" s="145"/>
      <c r="AW1352" s="145"/>
      <c r="AX1352" s="145"/>
      <c r="AY1352" s="145"/>
      <c r="AZ1352" s="145"/>
      <c r="BA1352" s="145"/>
      <c r="BB1352" s="145"/>
      <c r="BC1352" s="145"/>
      <c r="BD1352" s="145"/>
      <c r="BE1352" s="145"/>
      <c r="BF1352" s="145"/>
      <c r="BG1352" s="145"/>
      <c r="BH1352" s="145"/>
      <c r="BI1352" s="145"/>
      <c r="BJ1352" s="145"/>
      <c r="BK1352" s="145"/>
      <c r="BL1352" s="145"/>
      <c r="BM1352" s="145"/>
      <c r="BN1352" s="145"/>
      <c r="BO1352" s="145"/>
      <c r="BP1352" s="145"/>
      <c r="BQ1352" s="145"/>
      <c r="BR1352" s="145"/>
      <c r="BS1352" s="145"/>
      <c r="BT1352" s="145"/>
      <c r="BU1352" s="145"/>
      <c r="BV1352" s="145"/>
      <c r="BW1352" s="145"/>
      <c r="BX1352" s="145"/>
      <c r="BY1352" s="145"/>
      <c r="BZ1352" s="145"/>
      <c r="CA1352" s="145"/>
      <c r="CB1352" s="145"/>
      <c r="CC1352" s="145"/>
      <c r="CD1352" s="145"/>
      <c r="CE1352" s="145"/>
      <c r="CF1352" s="145"/>
    </row>
    <row r="1353" spans="2:84" ht="12.95" customHeight="1">
      <c r="B1353" s="145"/>
      <c r="C1353" s="145"/>
      <c r="D1353" s="145"/>
      <c r="E1353" s="146"/>
      <c r="F1353" s="146"/>
      <c r="G1353" s="145"/>
      <c r="H1353" s="145"/>
      <c r="I1353" s="145"/>
      <c r="J1353" s="145"/>
      <c r="K1353" s="145"/>
      <c r="L1353" s="145"/>
      <c r="M1353" s="145"/>
      <c r="N1353" s="145"/>
      <c r="O1353" s="145"/>
      <c r="P1353" s="145"/>
      <c r="Q1353" s="145"/>
      <c r="R1353" s="145"/>
      <c r="S1353" s="145"/>
      <c r="T1353" s="145"/>
      <c r="U1353" s="145"/>
      <c r="V1353" s="145"/>
      <c r="W1353" s="145"/>
      <c r="X1353" s="145"/>
      <c r="Y1353" s="145"/>
      <c r="Z1353" s="145"/>
      <c r="AA1353" s="145"/>
      <c r="AB1353" s="145"/>
      <c r="AC1353" s="145"/>
      <c r="AD1353" s="145"/>
      <c r="AE1353" s="145"/>
      <c r="AF1353" s="145"/>
      <c r="AG1353" s="145"/>
      <c r="AH1353" s="145"/>
      <c r="AI1353" s="145"/>
      <c r="AJ1353" s="145"/>
      <c r="AK1353" s="145"/>
      <c r="AL1353" s="145"/>
      <c r="AM1353" s="145"/>
      <c r="AN1353" s="145"/>
      <c r="AO1353" s="145"/>
      <c r="AP1353" s="145"/>
      <c r="AQ1353" s="145"/>
      <c r="AR1353" s="145"/>
      <c r="AS1353" s="145"/>
      <c r="AT1353" s="145"/>
      <c r="AU1353" s="145"/>
      <c r="AV1353" s="145"/>
      <c r="AW1353" s="145"/>
      <c r="AX1353" s="145"/>
      <c r="AY1353" s="145"/>
      <c r="AZ1353" s="145"/>
      <c r="BA1353" s="145"/>
      <c r="BB1353" s="145"/>
      <c r="BC1353" s="145"/>
      <c r="BD1353" s="145"/>
      <c r="BE1353" s="145"/>
      <c r="BF1353" s="145"/>
      <c r="BG1353" s="145"/>
      <c r="BH1353" s="145"/>
      <c r="BI1353" s="145"/>
      <c r="BJ1353" s="145"/>
      <c r="BK1353" s="145"/>
      <c r="BL1353" s="145"/>
      <c r="BM1353" s="145"/>
      <c r="BN1353" s="145"/>
      <c r="BO1353" s="145"/>
      <c r="BP1353" s="145"/>
      <c r="BQ1353" s="145"/>
      <c r="BR1353" s="145"/>
      <c r="BS1353" s="145"/>
      <c r="BT1353" s="145"/>
      <c r="BU1353" s="145"/>
      <c r="BV1353" s="145"/>
      <c r="BW1353" s="145"/>
      <c r="BX1353" s="145"/>
      <c r="BY1353" s="145"/>
      <c r="BZ1353" s="145"/>
      <c r="CA1353" s="145"/>
      <c r="CB1353" s="145"/>
      <c r="CC1353" s="145"/>
      <c r="CD1353" s="145"/>
      <c r="CE1353" s="145"/>
      <c r="CF1353" s="145"/>
    </row>
    <row r="1354" spans="2:84" ht="12.95" customHeight="1">
      <c r="B1354" s="145"/>
      <c r="C1354" s="145"/>
      <c r="D1354" s="145"/>
      <c r="E1354" s="146"/>
      <c r="F1354" s="146"/>
      <c r="G1354" s="145"/>
      <c r="H1354" s="145"/>
      <c r="I1354" s="145"/>
      <c r="J1354" s="145"/>
      <c r="K1354" s="145"/>
      <c r="L1354" s="145"/>
      <c r="M1354" s="145"/>
      <c r="N1354" s="145"/>
      <c r="O1354" s="145"/>
      <c r="P1354" s="145"/>
      <c r="Q1354" s="145"/>
      <c r="R1354" s="145"/>
      <c r="S1354" s="145"/>
      <c r="T1354" s="145"/>
      <c r="U1354" s="145"/>
      <c r="V1354" s="145"/>
      <c r="W1354" s="145"/>
      <c r="X1354" s="145"/>
      <c r="Y1354" s="145"/>
      <c r="Z1354" s="145"/>
      <c r="AA1354" s="145"/>
      <c r="AB1354" s="145"/>
      <c r="AC1354" s="145"/>
      <c r="AD1354" s="145"/>
      <c r="AE1354" s="145"/>
      <c r="AF1354" s="145"/>
      <c r="AG1354" s="145"/>
      <c r="AH1354" s="145"/>
      <c r="AI1354" s="145"/>
      <c r="AJ1354" s="145"/>
      <c r="AK1354" s="145"/>
      <c r="AL1354" s="145"/>
      <c r="AM1354" s="145"/>
      <c r="AN1354" s="145"/>
      <c r="AO1354" s="145"/>
      <c r="AP1354" s="145"/>
      <c r="AQ1354" s="145"/>
      <c r="AR1354" s="145"/>
      <c r="AS1354" s="145"/>
      <c r="AT1354" s="145"/>
      <c r="AU1354" s="145"/>
      <c r="AV1354" s="145"/>
      <c r="AW1354" s="145"/>
      <c r="AX1354" s="145"/>
      <c r="AY1354" s="145"/>
      <c r="AZ1354" s="145"/>
      <c r="BA1354" s="145"/>
      <c r="BB1354" s="145"/>
      <c r="BC1354" s="145"/>
      <c r="BD1354" s="145"/>
      <c r="BE1354" s="145"/>
      <c r="BF1354" s="145"/>
      <c r="BG1354" s="145"/>
      <c r="BH1354" s="145"/>
      <c r="BI1354" s="145"/>
      <c r="BJ1354" s="145"/>
      <c r="BK1354" s="145"/>
      <c r="BL1354" s="145"/>
      <c r="BM1354" s="145"/>
      <c r="BN1354" s="145"/>
      <c r="BO1354" s="145"/>
      <c r="BP1354" s="145"/>
      <c r="BQ1354" s="145"/>
      <c r="BR1354" s="145"/>
      <c r="BS1354" s="145"/>
      <c r="BT1354" s="145"/>
      <c r="BU1354" s="145"/>
      <c r="BV1354" s="145"/>
      <c r="BW1354" s="145"/>
      <c r="BX1354" s="145"/>
      <c r="BY1354" s="145"/>
      <c r="BZ1354" s="145"/>
      <c r="CA1354" s="145"/>
      <c r="CB1354" s="145"/>
      <c r="CC1354" s="145"/>
      <c r="CD1354" s="145"/>
      <c r="CE1354" s="145"/>
      <c r="CF1354" s="145"/>
    </row>
    <row r="1355" spans="2:84" ht="12.95" customHeight="1">
      <c r="B1355" s="145"/>
      <c r="C1355" s="145"/>
      <c r="D1355" s="145"/>
      <c r="E1355" s="146"/>
      <c r="F1355" s="146"/>
      <c r="G1355" s="145"/>
      <c r="H1355" s="145"/>
      <c r="I1355" s="145"/>
      <c r="J1355" s="145"/>
      <c r="K1355" s="145"/>
      <c r="L1355" s="145"/>
      <c r="M1355" s="145"/>
      <c r="N1355" s="145"/>
      <c r="O1355" s="145"/>
      <c r="P1355" s="145"/>
      <c r="Q1355" s="145"/>
      <c r="R1355" s="145"/>
      <c r="S1355" s="145"/>
      <c r="T1355" s="145"/>
      <c r="U1355" s="145"/>
      <c r="V1355" s="145"/>
      <c r="W1355" s="145"/>
      <c r="X1355" s="145"/>
      <c r="Y1355" s="145"/>
      <c r="Z1355" s="145"/>
      <c r="AA1355" s="145"/>
      <c r="AB1355" s="145"/>
      <c r="AC1355" s="145"/>
      <c r="AD1355" s="145"/>
      <c r="AE1355" s="145"/>
      <c r="AF1355" s="145"/>
      <c r="AG1355" s="145"/>
      <c r="AH1355" s="145"/>
      <c r="AI1355" s="145"/>
      <c r="AJ1355" s="145"/>
      <c r="AK1355" s="145"/>
      <c r="AL1355" s="145"/>
      <c r="AM1355" s="145"/>
      <c r="AN1355" s="145"/>
      <c r="AO1355" s="145"/>
      <c r="AP1355" s="145"/>
      <c r="AQ1355" s="145"/>
      <c r="AR1355" s="145"/>
      <c r="AS1355" s="145"/>
      <c r="AT1355" s="145"/>
      <c r="AU1355" s="145"/>
      <c r="AV1355" s="145"/>
      <c r="AW1355" s="145"/>
      <c r="AX1355" s="145"/>
      <c r="AY1355" s="145"/>
      <c r="AZ1355" s="145"/>
      <c r="BA1355" s="145"/>
      <c r="BB1355" s="145"/>
      <c r="BC1355" s="145"/>
      <c r="BD1355" s="145"/>
      <c r="BE1355" s="145"/>
      <c r="BF1355" s="145"/>
      <c r="BG1355" s="145"/>
      <c r="BH1355" s="145"/>
      <c r="BI1355" s="145"/>
      <c r="BJ1355" s="145"/>
      <c r="BK1355" s="145"/>
      <c r="BL1355" s="145"/>
      <c r="BM1355" s="145"/>
      <c r="BN1355" s="145"/>
      <c r="BO1355" s="145"/>
      <c r="BP1355" s="145"/>
      <c r="BQ1355" s="145"/>
      <c r="BR1355" s="145"/>
      <c r="BS1355" s="145"/>
      <c r="BT1355" s="145"/>
      <c r="BU1355" s="145"/>
      <c r="BV1355" s="145"/>
      <c r="BW1355" s="145"/>
      <c r="BX1355" s="145"/>
      <c r="BY1355" s="145"/>
      <c r="BZ1355" s="145"/>
      <c r="CA1355" s="145"/>
      <c r="CB1355" s="145"/>
      <c r="CC1355" s="145"/>
      <c r="CD1355" s="145"/>
      <c r="CE1355" s="145"/>
      <c r="CF1355" s="145"/>
    </row>
    <row r="1356" spans="2:84" ht="12.95" customHeight="1">
      <c r="B1356" s="145"/>
      <c r="C1356" s="145"/>
      <c r="D1356" s="145"/>
      <c r="E1356" s="146"/>
      <c r="F1356" s="146"/>
      <c r="G1356" s="145"/>
      <c r="H1356" s="145"/>
      <c r="I1356" s="145"/>
      <c r="J1356" s="145"/>
      <c r="K1356" s="145"/>
      <c r="L1356" s="145"/>
      <c r="M1356" s="145"/>
      <c r="N1356" s="145"/>
      <c r="O1356" s="145"/>
      <c r="P1356" s="145"/>
      <c r="Q1356" s="145"/>
      <c r="R1356" s="145"/>
      <c r="S1356" s="145"/>
      <c r="T1356" s="145"/>
      <c r="U1356" s="145"/>
      <c r="V1356" s="145"/>
      <c r="W1356" s="145"/>
      <c r="X1356" s="145"/>
      <c r="Y1356" s="145"/>
      <c r="Z1356" s="145"/>
      <c r="AA1356" s="145"/>
      <c r="AB1356" s="145"/>
      <c r="AC1356" s="145"/>
      <c r="AD1356" s="145"/>
      <c r="AE1356" s="145"/>
      <c r="AF1356" s="145"/>
      <c r="AG1356" s="145"/>
      <c r="AH1356" s="145"/>
      <c r="AI1356" s="145"/>
      <c r="AJ1356" s="145"/>
      <c r="AK1356" s="145"/>
      <c r="AL1356" s="145"/>
      <c r="AM1356" s="145"/>
      <c r="AN1356" s="145"/>
      <c r="AO1356" s="145"/>
      <c r="AP1356" s="145"/>
      <c r="AQ1356" s="145"/>
      <c r="AR1356" s="145"/>
      <c r="AS1356" s="145"/>
      <c r="AT1356" s="145"/>
      <c r="AU1356" s="145"/>
      <c r="AV1356" s="145"/>
      <c r="AW1356" s="145"/>
      <c r="AX1356" s="145"/>
      <c r="AY1356" s="145"/>
      <c r="AZ1356" s="145"/>
      <c r="BA1356" s="145"/>
      <c r="BB1356" s="145"/>
      <c r="BC1356" s="145"/>
      <c r="BD1356" s="145"/>
      <c r="BE1356" s="145"/>
      <c r="BF1356" s="145"/>
      <c r="BG1356" s="145"/>
      <c r="BH1356" s="145"/>
      <c r="BI1356" s="145"/>
      <c r="BJ1356" s="145"/>
      <c r="BK1356" s="145"/>
      <c r="BL1356" s="145"/>
      <c r="BM1356" s="145"/>
      <c r="BN1356" s="145"/>
      <c r="BO1356" s="145"/>
      <c r="BP1356" s="145"/>
      <c r="BQ1356" s="145"/>
      <c r="BR1356" s="145"/>
      <c r="BS1356" s="145"/>
      <c r="BT1356" s="145"/>
      <c r="BU1356" s="145"/>
      <c r="BV1356" s="145"/>
      <c r="BW1356" s="145"/>
      <c r="BX1356" s="145"/>
      <c r="BY1356" s="145"/>
      <c r="BZ1356" s="145"/>
      <c r="CA1356" s="145"/>
      <c r="CB1356" s="145"/>
      <c r="CC1356" s="145"/>
      <c r="CD1356" s="145"/>
      <c r="CE1356" s="145"/>
      <c r="CF1356" s="145"/>
    </row>
    <row r="1357" spans="2:84" ht="12.95" customHeight="1">
      <c r="B1357" s="145"/>
      <c r="C1357" s="145"/>
      <c r="D1357" s="145"/>
      <c r="E1357" s="146"/>
      <c r="F1357" s="146"/>
      <c r="G1357" s="145"/>
      <c r="H1357" s="145"/>
      <c r="I1357" s="145"/>
      <c r="J1357" s="145"/>
      <c r="K1357" s="145"/>
      <c r="L1357" s="145"/>
      <c r="M1357" s="145"/>
      <c r="N1357" s="145"/>
      <c r="O1357" s="145"/>
      <c r="P1357" s="145"/>
      <c r="Q1357" s="145"/>
      <c r="R1357" s="145"/>
      <c r="S1357" s="145"/>
      <c r="T1357" s="145"/>
      <c r="U1357" s="145"/>
      <c r="V1357" s="145"/>
      <c r="W1357" s="145"/>
      <c r="X1357" s="145"/>
      <c r="Y1357" s="145"/>
      <c r="Z1357" s="145"/>
      <c r="AA1357" s="145"/>
      <c r="AB1357" s="145"/>
      <c r="AC1357" s="145"/>
      <c r="AD1357" s="145"/>
      <c r="AE1357" s="145"/>
      <c r="AF1357" s="145"/>
      <c r="AG1357" s="145"/>
      <c r="AH1357" s="145"/>
      <c r="AI1357" s="145"/>
      <c r="AJ1357" s="145"/>
      <c r="AK1357" s="145"/>
      <c r="AL1357" s="145"/>
      <c r="AM1357" s="145"/>
      <c r="AN1357" s="145"/>
      <c r="AO1357" s="145"/>
      <c r="AP1357" s="145"/>
      <c r="AQ1357" s="145"/>
      <c r="AR1357" s="145"/>
      <c r="AS1357" s="145"/>
      <c r="AT1357" s="145"/>
      <c r="AU1357" s="145"/>
      <c r="AV1357" s="145"/>
      <c r="AW1357" s="145"/>
      <c r="AX1357" s="145"/>
      <c r="AY1357" s="145"/>
      <c r="AZ1357" s="145"/>
      <c r="BA1357" s="145"/>
      <c r="BB1357" s="145"/>
      <c r="BC1357" s="145"/>
      <c r="BD1357" s="145"/>
      <c r="BE1357" s="145"/>
      <c r="BF1357" s="145"/>
      <c r="BG1357" s="145"/>
      <c r="BH1357" s="145"/>
      <c r="BI1357" s="145"/>
      <c r="BJ1357" s="145"/>
      <c r="BK1357" s="145"/>
      <c r="BL1357" s="145"/>
      <c r="BM1357" s="145"/>
      <c r="BN1357" s="145"/>
      <c r="BO1357" s="145"/>
      <c r="BP1357" s="145"/>
      <c r="BQ1357" s="145"/>
      <c r="BR1357" s="145"/>
      <c r="BS1357" s="145"/>
      <c r="BT1357" s="145"/>
      <c r="BU1357" s="145"/>
      <c r="BV1357" s="145"/>
      <c r="BW1357" s="145"/>
      <c r="BX1357" s="145"/>
      <c r="BY1357" s="145"/>
      <c r="BZ1357" s="145"/>
      <c r="CA1357" s="145"/>
      <c r="CB1357" s="145"/>
      <c r="CC1357" s="145"/>
      <c r="CD1357" s="145"/>
      <c r="CE1357" s="145"/>
      <c r="CF1357" s="145"/>
    </row>
    <row r="1358" spans="2:84" ht="12.95" customHeight="1">
      <c r="B1358" s="145"/>
      <c r="C1358" s="145"/>
      <c r="D1358" s="145"/>
      <c r="E1358" s="146"/>
      <c r="F1358" s="146"/>
      <c r="G1358" s="145"/>
      <c r="H1358" s="145"/>
      <c r="I1358" s="145"/>
      <c r="J1358" s="145"/>
      <c r="K1358" s="145"/>
      <c r="L1358" s="145"/>
      <c r="M1358" s="145"/>
      <c r="N1358" s="145"/>
      <c r="O1358" s="145"/>
      <c r="P1358" s="145"/>
      <c r="Q1358" s="145"/>
      <c r="R1358" s="145"/>
      <c r="S1358" s="145"/>
      <c r="T1358" s="145"/>
      <c r="U1358" s="145"/>
      <c r="V1358" s="145"/>
      <c r="W1358" s="145"/>
      <c r="X1358" s="145"/>
      <c r="Y1358" s="145"/>
      <c r="Z1358" s="145"/>
      <c r="AA1358" s="145"/>
      <c r="AB1358" s="145"/>
      <c r="AC1358" s="145"/>
      <c r="AD1358" s="145"/>
      <c r="AE1358" s="145"/>
      <c r="AF1358" s="145"/>
      <c r="AG1358" s="145"/>
      <c r="AH1358" s="145"/>
      <c r="AI1358" s="145"/>
      <c r="AJ1358" s="145"/>
      <c r="AK1358" s="145"/>
      <c r="AL1358" s="145"/>
      <c r="AM1358" s="145"/>
      <c r="AN1358" s="145"/>
      <c r="AO1358" s="145"/>
      <c r="AP1358" s="145"/>
      <c r="AQ1358" s="145"/>
      <c r="AR1358" s="145"/>
      <c r="AS1358" s="145"/>
      <c r="AT1358" s="145"/>
      <c r="AU1358" s="145"/>
      <c r="AV1358" s="145"/>
      <c r="AW1358" s="145"/>
      <c r="AX1358" s="145"/>
      <c r="AY1358" s="145"/>
      <c r="AZ1358" s="145"/>
      <c r="BA1358" s="145"/>
      <c r="BB1358" s="145"/>
      <c r="BC1358" s="145"/>
      <c r="BD1358" s="145"/>
      <c r="BE1358" s="145"/>
      <c r="BF1358" s="145"/>
      <c r="BG1358" s="145"/>
      <c r="BH1358" s="145"/>
      <c r="BI1358" s="145"/>
      <c r="BJ1358" s="145"/>
      <c r="BK1358" s="145"/>
      <c r="BL1358" s="145"/>
      <c r="BM1358" s="145"/>
      <c r="BN1358" s="145"/>
      <c r="BO1358" s="145"/>
      <c r="BP1358" s="145"/>
      <c r="BQ1358" s="145"/>
      <c r="BR1358" s="145"/>
      <c r="BS1358" s="145"/>
      <c r="BT1358" s="145"/>
      <c r="BU1358" s="145"/>
      <c r="BV1358" s="145"/>
      <c r="BW1358" s="145"/>
      <c r="BX1358" s="145"/>
      <c r="BY1358" s="145"/>
      <c r="BZ1358" s="145"/>
      <c r="CA1358" s="145"/>
      <c r="CB1358" s="145"/>
      <c r="CC1358" s="145"/>
      <c r="CD1358" s="145"/>
      <c r="CE1358" s="145"/>
      <c r="CF1358" s="145"/>
    </row>
    <row r="1359" spans="2:84" ht="12.95" customHeight="1">
      <c r="B1359" s="145"/>
      <c r="C1359" s="145"/>
      <c r="D1359" s="145"/>
      <c r="E1359" s="146"/>
      <c r="F1359" s="146"/>
      <c r="G1359" s="145"/>
      <c r="H1359" s="145"/>
      <c r="I1359" s="145"/>
      <c r="J1359" s="145"/>
      <c r="K1359" s="145"/>
      <c r="L1359" s="145"/>
      <c r="M1359" s="145"/>
      <c r="N1359" s="145"/>
      <c r="O1359" s="145"/>
      <c r="P1359" s="145"/>
      <c r="Q1359" s="145"/>
      <c r="R1359" s="145"/>
      <c r="S1359" s="145"/>
      <c r="T1359" s="145"/>
      <c r="U1359" s="145"/>
      <c r="V1359" s="145"/>
      <c r="W1359" s="145"/>
      <c r="X1359" s="145"/>
      <c r="Y1359" s="145"/>
      <c r="Z1359" s="145"/>
      <c r="AA1359" s="145"/>
      <c r="AB1359" s="145"/>
      <c r="AC1359" s="145"/>
      <c r="AD1359" s="145"/>
      <c r="AE1359" s="145"/>
      <c r="AF1359" s="145"/>
      <c r="AG1359" s="145"/>
      <c r="AH1359" s="145"/>
      <c r="AI1359" s="145"/>
      <c r="AJ1359" s="145"/>
      <c r="AK1359" s="145"/>
      <c r="AL1359" s="145"/>
      <c r="AM1359" s="145"/>
      <c r="AN1359" s="145"/>
      <c r="AO1359" s="145"/>
      <c r="AP1359" s="145"/>
      <c r="AQ1359" s="145"/>
      <c r="AR1359" s="145"/>
      <c r="AS1359" s="145"/>
      <c r="AT1359" s="145"/>
      <c r="AU1359" s="145"/>
      <c r="AV1359" s="145"/>
      <c r="AW1359" s="145"/>
      <c r="AX1359" s="145"/>
      <c r="AY1359" s="145"/>
      <c r="AZ1359" s="145"/>
      <c r="BA1359" s="145"/>
      <c r="BB1359" s="145"/>
      <c r="BC1359" s="145"/>
      <c r="BD1359" s="145"/>
      <c r="BE1359" s="145"/>
      <c r="BF1359" s="145"/>
      <c r="BG1359" s="145"/>
      <c r="BH1359" s="145"/>
      <c r="BI1359" s="145"/>
      <c r="BJ1359" s="145"/>
      <c r="BK1359" s="145"/>
      <c r="BL1359" s="145"/>
      <c r="BM1359" s="145"/>
      <c r="BN1359" s="145"/>
      <c r="BO1359" s="145"/>
      <c r="BP1359" s="145"/>
      <c r="BQ1359" s="145"/>
      <c r="BR1359" s="145"/>
      <c r="BS1359" s="145"/>
      <c r="BT1359" s="145"/>
      <c r="BU1359" s="145"/>
      <c r="BV1359" s="145"/>
      <c r="BW1359" s="145"/>
      <c r="BX1359" s="145"/>
      <c r="BY1359" s="145"/>
      <c r="BZ1359" s="145"/>
      <c r="CA1359" s="145"/>
      <c r="CB1359" s="145"/>
      <c r="CC1359" s="145"/>
      <c r="CD1359" s="145"/>
      <c r="CE1359" s="145"/>
      <c r="CF1359" s="145"/>
    </row>
    <row r="1360" spans="2:84" ht="12.95" customHeight="1">
      <c r="B1360" s="145"/>
      <c r="C1360" s="145"/>
      <c r="D1360" s="145"/>
      <c r="E1360" s="146"/>
      <c r="F1360" s="146"/>
      <c r="G1360" s="145"/>
      <c r="H1360" s="145"/>
      <c r="I1360" s="145"/>
      <c r="J1360" s="145"/>
      <c r="K1360" s="145"/>
      <c r="L1360" s="145"/>
      <c r="M1360" s="145"/>
      <c r="N1360" s="145"/>
      <c r="O1360" s="145"/>
      <c r="P1360" s="145"/>
      <c r="Q1360" s="145"/>
      <c r="R1360" s="145"/>
      <c r="S1360" s="145"/>
      <c r="T1360" s="145"/>
      <c r="U1360" s="145"/>
      <c r="V1360" s="145"/>
      <c r="W1360" s="145"/>
      <c r="X1360" s="145"/>
      <c r="Y1360" s="145"/>
      <c r="Z1360" s="145"/>
      <c r="AA1360" s="145"/>
      <c r="AB1360" s="145"/>
      <c r="AC1360" s="145"/>
      <c r="AD1360" s="145"/>
      <c r="AE1360" s="145"/>
      <c r="AF1360" s="145"/>
      <c r="AG1360" s="145"/>
      <c r="AH1360" s="145"/>
      <c r="AI1360" s="145"/>
      <c r="AJ1360" s="145"/>
      <c r="AK1360" s="145"/>
      <c r="AL1360" s="145"/>
      <c r="AM1360" s="145"/>
      <c r="AN1360" s="145"/>
      <c r="AO1360" s="145"/>
      <c r="AP1360" s="145"/>
      <c r="AQ1360" s="145"/>
      <c r="AR1360" s="145"/>
      <c r="AS1360" s="145"/>
      <c r="AT1360" s="145"/>
      <c r="AU1360" s="145"/>
      <c r="AV1360" s="145"/>
      <c r="AW1360" s="145"/>
      <c r="AX1360" s="145"/>
      <c r="AY1360" s="145"/>
      <c r="AZ1360" s="145"/>
      <c r="BA1360" s="145"/>
      <c r="BB1360" s="145"/>
      <c r="BC1360" s="145"/>
      <c r="BD1360" s="145"/>
      <c r="BE1360" s="145"/>
      <c r="BF1360" s="145"/>
      <c r="BG1360" s="145"/>
      <c r="BH1360" s="145"/>
      <c r="BI1360" s="145"/>
      <c r="BJ1360" s="145"/>
      <c r="BK1360" s="145"/>
      <c r="BL1360" s="145"/>
      <c r="BM1360" s="145"/>
      <c r="BN1360" s="145"/>
      <c r="BO1360" s="145"/>
      <c r="BP1360" s="145"/>
      <c r="BQ1360" s="145"/>
      <c r="BR1360" s="145"/>
      <c r="BS1360" s="145"/>
      <c r="BT1360" s="145"/>
      <c r="BU1360" s="145"/>
      <c r="BV1360" s="145"/>
      <c r="BW1360" s="145"/>
      <c r="BX1360" s="145"/>
      <c r="BY1360" s="145"/>
      <c r="BZ1360" s="145"/>
      <c r="CA1360" s="145"/>
      <c r="CB1360" s="145"/>
      <c r="CC1360" s="145"/>
      <c r="CD1360" s="145"/>
      <c r="CE1360" s="145"/>
      <c r="CF1360" s="145"/>
    </row>
    <row r="1361" spans="2:84" ht="12.95" customHeight="1">
      <c r="B1361" s="145"/>
      <c r="C1361" s="145"/>
      <c r="D1361" s="145"/>
      <c r="E1361" s="146"/>
      <c r="F1361" s="146"/>
      <c r="G1361" s="145"/>
      <c r="H1361" s="145"/>
      <c r="I1361" s="145"/>
      <c r="J1361" s="145"/>
      <c r="K1361" s="145"/>
      <c r="L1361" s="145"/>
      <c r="M1361" s="145"/>
      <c r="N1361" s="145"/>
      <c r="O1361" s="145"/>
      <c r="P1361" s="145"/>
      <c r="Q1361" s="145"/>
      <c r="R1361" s="145"/>
      <c r="S1361" s="145"/>
      <c r="T1361" s="145"/>
      <c r="U1361" s="145"/>
      <c r="V1361" s="145"/>
      <c r="W1361" s="145"/>
      <c r="X1361" s="145"/>
      <c r="Y1361" s="145"/>
      <c r="Z1361" s="145"/>
      <c r="AA1361" s="145"/>
      <c r="AB1361" s="145"/>
      <c r="AC1361" s="145"/>
      <c r="AD1361" s="145"/>
      <c r="AE1361" s="145"/>
      <c r="AF1361" s="145"/>
      <c r="AG1361" s="145"/>
      <c r="AH1361" s="145"/>
      <c r="AI1361" s="145"/>
      <c r="AJ1361" s="145"/>
      <c r="AK1361" s="145"/>
      <c r="AL1361" s="145"/>
      <c r="AM1361" s="145"/>
      <c r="AN1361" s="145"/>
      <c r="AO1361" s="145"/>
      <c r="AP1361" s="145"/>
      <c r="AQ1361" s="145"/>
      <c r="AR1361" s="145"/>
      <c r="AS1361" s="145"/>
      <c r="AT1361" s="145"/>
      <c r="AU1361" s="145"/>
      <c r="AV1361" s="145"/>
      <c r="AW1361" s="145"/>
      <c r="AX1361" s="145"/>
      <c r="AY1361" s="145"/>
      <c r="AZ1361" s="145"/>
      <c r="BA1361" s="145"/>
      <c r="BB1361" s="145"/>
      <c r="BC1361" s="145"/>
      <c r="BD1361" s="145"/>
      <c r="BE1361" s="145"/>
      <c r="BF1361" s="145"/>
      <c r="BG1361" s="145"/>
      <c r="BH1361" s="145"/>
      <c r="BI1361" s="145"/>
      <c r="BJ1361" s="145"/>
      <c r="BK1361" s="145"/>
      <c r="BL1361" s="145"/>
      <c r="BM1361" s="145"/>
      <c r="BN1361" s="145"/>
      <c r="BO1361" s="145"/>
      <c r="BP1361" s="145"/>
      <c r="BQ1361" s="145"/>
      <c r="BR1361" s="145"/>
      <c r="BS1361" s="145"/>
      <c r="BT1361" s="145"/>
      <c r="BU1361" s="145"/>
      <c r="BV1361" s="145"/>
      <c r="BW1361" s="145"/>
      <c r="BX1361" s="145"/>
      <c r="BY1361" s="145"/>
      <c r="BZ1361" s="145"/>
      <c r="CA1361" s="145"/>
      <c r="CB1361" s="145"/>
      <c r="CC1361" s="145"/>
      <c r="CD1361" s="145"/>
      <c r="CE1361" s="145"/>
      <c r="CF1361" s="145"/>
    </row>
    <row r="1362" spans="2:84" ht="12.95" customHeight="1">
      <c r="B1362" s="145"/>
      <c r="C1362" s="145"/>
      <c r="D1362" s="145"/>
      <c r="E1362" s="146"/>
      <c r="F1362" s="146"/>
      <c r="G1362" s="145"/>
      <c r="H1362" s="145"/>
      <c r="I1362" s="145"/>
      <c r="J1362" s="145"/>
      <c r="K1362" s="145"/>
      <c r="L1362" s="145"/>
      <c r="M1362" s="145"/>
      <c r="N1362" s="145"/>
      <c r="O1362" s="145"/>
      <c r="P1362" s="145"/>
      <c r="Q1362" s="145"/>
      <c r="R1362" s="145"/>
      <c r="S1362" s="145"/>
      <c r="T1362" s="145"/>
      <c r="U1362" s="145"/>
      <c r="V1362" s="145"/>
      <c r="W1362" s="145"/>
      <c r="X1362" s="145"/>
      <c r="Y1362" s="145"/>
      <c r="Z1362" s="145"/>
      <c r="AA1362" s="145"/>
      <c r="AB1362" s="145"/>
      <c r="AC1362" s="145"/>
      <c r="AD1362" s="145"/>
      <c r="AE1362" s="145"/>
      <c r="AF1362" s="145"/>
      <c r="AG1362" s="145"/>
      <c r="AH1362" s="145"/>
      <c r="AI1362" s="145"/>
      <c r="AJ1362" s="145"/>
      <c r="AK1362" s="145"/>
      <c r="AL1362" s="145"/>
      <c r="AM1362" s="145"/>
      <c r="AN1362" s="145"/>
      <c r="AO1362" s="145"/>
      <c r="AP1362" s="145"/>
      <c r="AQ1362" s="145"/>
      <c r="AR1362" s="145"/>
      <c r="AS1362" s="145"/>
      <c r="AT1362" s="145"/>
      <c r="AU1362" s="145"/>
      <c r="AV1362" s="145"/>
      <c r="AW1362" s="145"/>
      <c r="AX1362" s="145"/>
      <c r="AY1362" s="145"/>
      <c r="AZ1362" s="145"/>
      <c r="BA1362" s="145"/>
      <c r="BB1362" s="145"/>
      <c r="BC1362" s="145"/>
      <c r="BD1362" s="145"/>
      <c r="BE1362" s="145"/>
      <c r="BF1362" s="145"/>
      <c r="BG1362" s="145"/>
      <c r="BH1362" s="145"/>
      <c r="BI1362" s="145"/>
      <c r="BJ1362" s="145"/>
      <c r="BK1362" s="145"/>
      <c r="BL1362" s="145"/>
      <c r="BM1362" s="145"/>
      <c r="BN1362" s="145"/>
      <c r="BO1362" s="145"/>
      <c r="BP1362" s="145"/>
      <c r="BQ1362" s="145"/>
      <c r="BR1362" s="145"/>
      <c r="BS1362" s="145"/>
      <c r="BT1362" s="145"/>
      <c r="BU1362" s="145"/>
      <c r="BV1362" s="145"/>
      <c r="BW1362" s="145"/>
      <c r="BX1362" s="145"/>
      <c r="BY1362" s="145"/>
      <c r="BZ1362" s="145"/>
      <c r="CA1362" s="145"/>
      <c r="CB1362" s="145"/>
      <c r="CC1362" s="145"/>
      <c r="CD1362" s="145"/>
      <c r="CE1362" s="145"/>
      <c r="CF1362" s="145"/>
    </row>
    <row r="1363" spans="2:84" ht="12.95" customHeight="1">
      <c r="B1363" s="145"/>
      <c r="C1363" s="145"/>
      <c r="D1363" s="145"/>
      <c r="E1363" s="146"/>
      <c r="F1363" s="146"/>
      <c r="G1363" s="145"/>
      <c r="H1363" s="145"/>
      <c r="I1363" s="145"/>
      <c r="J1363" s="145"/>
      <c r="K1363" s="145"/>
      <c r="L1363" s="145"/>
      <c r="M1363" s="145"/>
      <c r="N1363" s="145"/>
      <c r="O1363" s="145"/>
      <c r="P1363" s="145"/>
      <c r="Q1363" s="145"/>
      <c r="R1363" s="145"/>
      <c r="S1363" s="145"/>
      <c r="T1363" s="145"/>
      <c r="U1363" s="145"/>
      <c r="V1363" s="145"/>
      <c r="W1363" s="145"/>
      <c r="X1363" s="145"/>
      <c r="Y1363" s="145"/>
      <c r="Z1363" s="145"/>
      <c r="AA1363" s="145"/>
      <c r="AB1363" s="145"/>
      <c r="AC1363" s="145"/>
      <c r="AD1363" s="145"/>
      <c r="AE1363" s="145"/>
      <c r="AF1363" s="145"/>
      <c r="AG1363" s="145"/>
      <c r="AH1363" s="145"/>
      <c r="AI1363" s="145"/>
      <c r="AJ1363" s="145"/>
      <c r="AK1363" s="145"/>
      <c r="AL1363" s="145"/>
      <c r="AM1363" s="145"/>
      <c r="AN1363" s="145"/>
      <c r="AO1363" s="145"/>
      <c r="AP1363" s="145"/>
      <c r="AQ1363" s="145"/>
      <c r="AR1363" s="145"/>
      <c r="AS1363" s="145"/>
      <c r="AT1363" s="145"/>
      <c r="AU1363" s="145"/>
      <c r="AV1363" s="145"/>
      <c r="AW1363" s="145"/>
      <c r="AX1363" s="145"/>
      <c r="AY1363" s="145"/>
      <c r="AZ1363" s="145"/>
      <c r="BA1363" s="145"/>
      <c r="BB1363" s="145"/>
      <c r="BC1363" s="145"/>
      <c r="BD1363" s="145"/>
      <c r="BE1363" s="145"/>
      <c r="BF1363" s="145"/>
      <c r="BG1363" s="145"/>
      <c r="BH1363" s="145"/>
      <c r="BI1363" s="145"/>
      <c r="BJ1363" s="145"/>
      <c r="BK1363" s="145"/>
      <c r="BL1363" s="145"/>
      <c r="BM1363" s="145"/>
      <c r="BN1363" s="145"/>
      <c r="BO1363" s="145"/>
      <c r="BP1363" s="145"/>
      <c r="BQ1363" s="145"/>
      <c r="BR1363" s="145"/>
      <c r="BS1363" s="145"/>
      <c r="BT1363" s="145"/>
      <c r="BU1363" s="145"/>
      <c r="BV1363" s="145"/>
      <c r="BW1363" s="145"/>
      <c r="BX1363" s="145"/>
      <c r="BY1363" s="145"/>
      <c r="BZ1363" s="145"/>
      <c r="CA1363" s="145"/>
      <c r="CB1363" s="145"/>
      <c r="CC1363" s="145"/>
      <c r="CD1363" s="145"/>
      <c r="CE1363" s="145"/>
      <c r="CF1363" s="145"/>
    </row>
    <row r="1364" spans="2:84" ht="12.95" customHeight="1">
      <c r="B1364" s="145"/>
      <c r="C1364" s="145"/>
      <c r="D1364" s="145"/>
      <c r="E1364" s="146"/>
      <c r="F1364" s="146"/>
      <c r="G1364" s="145"/>
      <c r="H1364" s="145"/>
      <c r="I1364" s="145"/>
      <c r="J1364" s="145"/>
      <c r="K1364" s="145"/>
      <c r="L1364" s="145"/>
      <c r="M1364" s="145"/>
      <c r="N1364" s="145"/>
      <c r="O1364" s="145"/>
      <c r="P1364" s="145"/>
      <c r="Q1364" s="145"/>
      <c r="R1364" s="145"/>
      <c r="S1364" s="145"/>
      <c r="T1364" s="145"/>
      <c r="U1364" s="145"/>
      <c r="V1364" s="145"/>
      <c r="W1364" s="145"/>
      <c r="X1364" s="145"/>
      <c r="Y1364" s="145"/>
      <c r="Z1364" s="145"/>
      <c r="AA1364" s="145"/>
      <c r="AB1364" s="145"/>
      <c r="AC1364" s="145"/>
      <c r="AD1364" s="145"/>
      <c r="AE1364" s="145"/>
      <c r="AF1364" s="145"/>
      <c r="AG1364" s="145"/>
      <c r="AH1364" s="145"/>
      <c r="AI1364" s="145"/>
      <c r="AJ1364" s="145"/>
      <c r="AK1364" s="145"/>
      <c r="AL1364" s="145"/>
      <c r="AM1364" s="145"/>
      <c r="AN1364" s="145"/>
      <c r="AO1364" s="145"/>
      <c r="AP1364" s="145"/>
      <c r="AQ1364" s="145"/>
      <c r="AR1364" s="145"/>
      <c r="AS1364" s="145"/>
      <c r="AT1364" s="145"/>
      <c r="AU1364" s="145"/>
      <c r="AV1364" s="145"/>
      <c r="AW1364" s="145"/>
      <c r="AX1364" s="145"/>
      <c r="AY1364" s="145"/>
      <c r="AZ1364" s="145"/>
      <c r="BA1364" s="145"/>
      <c r="BB1364" s="145"/>
      <c r="BC1364" s="145"/>
      <c r="BD1364" s="145"/>
      <c r="BE1364" s="145"/>
      <c r="BF1364" s="145"/>
      <c r="BG1364" s="145"/>
      <c r="BH1364" s="145"/>
      <c r="BI1364" s="145"/>
      <c r="BJ1364" s="145"/>
      <c r="BK1364" s="145"/>
      <c r="BL1364" s="145"/>
      <c r="BM1364" s="145"/>
      <c r="BN1364" s="145"/>
      <c r="BO1364" s="145"/>
      <c r="BP1364" s="145"/>
      <c r="BQ1364" s="145"/>
      <c r="BR1364" s="145"/>
      <c r="BS1364" s="145"/>
      <c r="BT1364" s="145"/>
      <c r="BU1364" s="145"/>
      <c r="BV1364" s="145"/>
      <c r="BW1364" s="145"/>
      <c r="BX1364" s="145"/>
      <c r="BY1364" s="145"/>
      <c r="BZ1364" s="145"/>
      <c r="CA1364" s="145"/>
      <c r="CB1364" s="145"/>
      <c r="CC1364" s="145"/>
      <c r="CD1364" s="145"/>
      <c r="CE1364" s="145"/>
      <c r="CF1364" s="145"/>
    </row>
    <row r="1365" spans="2:84" ht="12.95" customHeight="1">
      <c r="B1365" s="145"/>
      <c r="C1365" s="145"/>
      <c r="D1365" s="145"/>
      <c r="E1365" s="146"/>
      <c r="F1365" s="146"/>
      <c r="G1365" s="145"/>
      <c r="H1365" s="145"/>
      <c r="I1365" s="145"/>
      <c r="J1365" s="145"/>
      <c r="K1365" s="145"/>
      <c r="L1365" s="145"/>
      <c r="M1365" s="145"/>
      <c r="N1365" s="145"/>
      <c r="O1365" s="145"/>
      <c r="P1365" s="145"/>
      <c r="Q1365" s="145"/>
      <c r="R1365" s="145"/>
      <c r="S1365" s="145"/>
      <c r="T1365" s="145"/>
      <c r="U1365" s="145"/>
      <c r="V1365" s="145"/>
      <c r="W1365" s="145"/>
      <c r="X1365" s="145"/>
      <c r="Y1365" s="145"/>
      <c r="Z1365" s="145"/>
      <c r="AA1365" s="145"/>
      <c r="AB1365" s="145"/>
      <c r="AC1365" s="145"/>
      <c r="AD1365" s="145"/>
      <c r="AE1365" s="145"/>
      <c r="AF1365" s="145"/>
      <c r="AG1365" s="145"/>
      <c r="AH1365" s="145"/>
      <c r="AI1365" s="145"/>
      <c r="AJ1365" s="145"/>
      <c r="AK1365" s="145"/>
      <c r="AL1365" s="145"/>
      <c r="AM1365" s="145"/>
      <c r="AN1365" s="145"/>
      <c r="AO1365" s="145"/>
      <c r="AP1365" s="145"/>
      <c r="AQ1365" s="145"/>
      <c r="AR1365" s="145"/>
      <c r="AS1365" s="145"/>
      <c r="AT1365" s="145"/>
      <c r="AU1365" s="145"/>
      <c r="AV1365" s="145"/>
      <c r="AW1365" s="145"/>
      <c r="AX1365" s="145"/>
      <c r="AY1365" s="145"/>
      <c r="AZ1365" s="145"/>
      <c r="BA1365" s="145"/>
      <c r="BB1365" s="145"/>
      <c r="BC1365" s="145"/>
      <c r="BD1365" s="145"/>
      <c r="BE1365" s="145"/>
      <c r="BF1365" s="145"/>
      <c r="BG1365" s="145"/>
      <c r="BH1365" s="145"/>
      <c r="BI1365" s="145"/>
      <c r="BJ1365" s="145"/>
      <c r="BK1365" s="145"/>
      <c r="BL1365" s="145"/>
      <c r="BM1365" s="145"/>
      <c r="BN1365" s="145"/>
      <c r="BO1365" s="145"/>
      <c r="BP1365" s="145"/>
      <c r="BQ1365" s="145"/>
      <c r="BR1365" s="145"/>
      <c r="BS1365" s="145"/>
      <c r="BT1365" s="145"/>
      <c r="BU1365" s="145"/>
      <c r="BV1365" s="145"/>
      <c r="BW1365" s="145"/>
      <c r="BX1365" s="145"/>
      <c r="BY1365" s="145"/>
      <c r="BZ1365" s="145"/>
      <c r="CA1365" s="145"/>
      <c r="CB1365" s="145"/>
      <c r="CC1365" s="145"/>
      <c r="CD1365" s="145"/>
      <c r="CE1365" s="145"/>
      <c r="CF1365" s="145"/>
    </row>
    <row r="1366" spans="2:84" ht="12.95" customHeight="1">
      <c r="B1366" s="145"/>
      <c r="C1366" s="145"/>
      <c r="D1366" s="145"/>
      <c r="E1366" s="146"/>
      <c r="F1366" s="146"/>
      <c r="G1366" s="145"/>
      <c r="H1366" s="145"/>
      <c r="I1366" s="145"/>
      <c r="J1366" s="145"/>
      <c r="K1366" s="145"/>
      <c r="L1366" s="145"/>
      <c r="M1366" s="145"/>
      <c r="N1366" s="145"/>
      <c r="O1366" s="145"/>
      <c r="P1366" s="145"/>
      <c r="Q1366" s="145"/>
      <c r="R1366" s="145"/>
      <c r="S1366" s="145"/>
      <c r="T1366" s="145"/>
      <c r="U1366" s="145"/>
      <c r="V1366" s="145"/>
      <c r="W1366" s="145"/>
      <c r="X1366" s="145"/>
      <c r="Y1366" s="145"/>
      <c r="Z1366" s="145"/>
      <c r="AA1366" s="145"/>
      <c r="AB1366" s="145"/>
      <c r="AC1366" s="145"/>
      <c r="AD1366" s="145"/>
      <c r="AE1366" s="145"/>
      <c r="AF1366" s="145"/>
      <c r="AG1366" s="145"/>
      <c r="AH1366" s="145"/>
      <c r="AI1366" s="145"/>
      <c r="AJ1366" s="145"/>
      <c r="AK1366" s="145"/>
      <c r="AL1366" s="145"/>
      <c r="AM1366" s="145"/>
      <c r="AN1366" s="145"/>
      <c r="AO1366" s="145"/>
      <c r="AP1366" s="145"/>
      <c r="AQ1366" s="145"/>
      <c r="AR1366" s="145"/>
      <c r="AS1366" s="145"/>
      <c r="AT1366" s="145"/>
      <c r="AU1366" s="145"/>
      <c r="AV1366" s="145"/>
      <c r="AW1366" s="145"/>
      <c r="AX1366" s="145"/>
      <c r="AY1366" s="145"/>
      <c r="AZ1366" s="145"/>
      <c r="BA1366" s="145"/>
      <c r="BB1366" s="145"/>
      <c r="BC1366" s="145"/>
      <c r="BD1366" s="145"/>
      <c r="BE1366" s="145"/>
      <c r="BF1366" s="145"/>
      <c r="BG1366" s="145"/>
      <c r="BH1366" s="145"/>
      <c r="BI1366" s="145"/>
      <c r="BJ1366" s="145"/>
      <c r="BK1366" s="145"/>
      <c r="BL1366" s="145"/>
      <c r="BM1366" s="145"/>
      <c r="BN1366" s="145"/>
      <c r="BO1366" s="145"/>
      <c r="BP1366" s="145"/>
      <c r="BQ1366" s="145"/>
      <c r="BR1366" s="145"/>
      <c r="BS1366" s="145"/>
      <c r="BT1366" s="145"/>
      <c r="BU1366" s="145"/>
      <c r="BV1366" s="145"/>
      <c r="BW1366" s="145"/>
      <c r="BX1366" s="145"/>
      <c r="BY1366" s="145"/>
      <c r="BZ1366" s="145"/>
      <c r="CA1366" s="145"/>
      <c r="CB1366" s="145"/>
      <c r="CC1366" s="145"/>
      <c r="CD1366" s="145"/>
      <c r="CE1366" s="145"/>
      <c r="CF1366" s="145"/>
    </row>
    <row r="1367" spans="2:84" ht="12.95" customHeight="1">
      <c r="B1367" s="145"/>
      <c r="C1367" s="145"/>
      <c r="D1367" s="145"/>
      <c r="E1367" s="146"/>
      <c r="F1367" s="146"/>
      <c r="G1367" s="145"/>
      <c r="H1367" s="145"/>
      <c r="I1367" s="145"/>
      <c r="J1367" s="145"/>
      <c r="K1367" s="145"/>
      <c r="L1367" s="145"/>
      <c r="M1367" s="145"/>
      <c r="N1367" s="145"/>
      <c r="O1367" s="145"/>
      <c r="P1367" s="145"/>
      <c r="Q1367" s="145"/>
      <c r="R1367" s="145"/>
      <c r="S1367" s="145"/>
      <c r="T1367" s="145"/>
      <c r="U1367" s="145"/>
      <c r="V1367" s="145"/>
      <c r="W1367" s="145"/>
      <c r="X1367" s="145"/>
      <c r="Y1367" s="145"/>
      <c r="Z1367" s="145"/>
      <c r="AA1367" s="145"/>
      <c r="AB1367" s="145"/>
      <c r="AC1367" s="145"/>
      <c r="AD1367" s="145"/>
      <c r="AE1367" s="145"/>
      <c r="AF1367" s="145"/>
      <c r="AG1367" s="145"/>
      <c r="AH1367" s="145"/>
      <c r="AI1367" s="145"/>
      <c r="AJ1367" s="145"/>
      <c r="AK1367" s="145"/>
      <c r="AL1367" s="145"/>
      <c r="AM1367" s="145"/>
      <c r="AN1367" s="145"/>
      <c r="AO1367" s="145"/>
      <c r="AP1367" s="145"/>
      <c r="AQ1367" s="145"/>
      <c r="AR1367" s="145"/>
      <c r="AS1367" s="145"/>
      <c r="AT1367" s="145"/>
      <c r="AU1367" s="145"/>
      <c r="AV1367" s="145"/>
      <c r="AW1367" s="145"/>
      <c r="AX1367" s="145"/>
      <c r="AY1367" s="145"/>
      <c r="AZ1367" s="145"/>
      <c r="BA1367" s="145"/>
      <c r="BB1367" s="145"/>
      <c r="BC1367" s="145"/>
      <c r="BD1367" s="145"/>
      <c r="BE1367" s="145"/>
      <c r="BF1367" s="145"/>
      <c r="BG1367" s="145"/>
      <c r="BH1367" s="145"/>
      <c r="BI1367" s="145"/>
      <c r="BJ1367" s="145"/>
      <c r="BK1367" s="145"/>
      <c r="BL1367" s="145"/>
      <c r="BM1367" s="145"/>
      <c r="BN1367" s="145"/>
      <c r="BO1367" s="145"/>
      <c r="BP1367" s="145"/>
      <c r="BQ1367" s="145"/>
      <c r="BR1367" s="145"/>
      <c r="BS1367" s="145"/>
      <c r="BT1367" s="145"/>
      <c r="BU1367" s="145"/>
      <c r="BV1367" s="145"/>
      <c r="BW1367" s="145"/>
      <c r="BX1367" s="145"/>
      <c r="BY1367" s="145"/>
      <c r="BZ1367" s="145"/>
      <c r="CA1367" s="145"/>
      <c r="CB1367" s="145"/>
      <c r="CC1367" s="145"/>
      <c r="CD1367" s="145"/>
      <c r="CE1367" s="145"/>
      <c r="CF1367" s="145"/>
    </row>
    <row r="1368" spans="2:84" ht="12.95" customHeight="1">
      <c r="B1368" s="145"/>
      <c r="C1368" s="145"/>
      <c r="D1368" s="145"/>
      <c r="E1368" s="146"/>
      <c r="F1368" s="146"/>
      <c r="G1368" s="145"/>
      <c r="H1368" s="145"/>
      <c r="I1368" s="145"/>
      <c r="J1368" s="145"/>
      <c r="K1368" s="145"/>
      <c r="L1368" s="145"/>
      <c r="M1368" s="145"/>
      <c r="N1368" s="145"/>
      <c r="O1368" s="145"/>
      <c r="P1368" s="145"/>
      <c r="Q1368" s="145"/>
      <c r="R1368" s="145"/>
      <c r="S1368" s="145"/>
      <c r="T1368" s="145"/>
      <c r="U1368" s="145"/>
      <c r="V1368" s="145"/>
      <c r="W1368" s="145"/>
      <c r="X1368" s="145"/>
      <c r="Y1368" s="145"/>
      <c r="Z1368" s="145"/>
      <c r="AA1368" s="145"/>
      <c r="AB1368" s="145"/>
      <c r="AC1368" s="145"/>
      <c r="AD1368" s="145"/>
      <c r="AE1368" s="145"/>
      <c r="AF1368" s="145"/>
      <c r="AG1368" s="145"/>
      <c r="AH1368" s="145"/>
      <c r="AI1368" s="145"/>
      <c r="AJ1368" s="145"/>
      <c r="AK1368" s="145"/>
      <c r="AL1368" s="145"/>
      <c r="AM1368" s="145"/>
      <c r="AN1368" s="145"/>
      <c r="AO1368" s="145"/>
      <c r="AP1368" s="145"/>
      <c r="AQ1368" s="145"/>
      <c r="AR1368" s="145"/>
      <c r="AS1368" s="145"/>
      <c r="AT1368" s="145"/>
      <c r="AU1368" s="145"/>
      <c r="AV1368" s="145"/>
      <c r="AW1368" s="145"/>
      <c r="AX1368" s="145"/>
      <c r="AY1368" s="145"/>
      <c r="AZ1368" s="145"/>
      <c r="BA1368" s="145"/>
      <c r="BB1368" s="145"/>
      <c r="BC1368" s="145"/>
      <c r="BD1368" s="145"/>
      <c r="BE1368" s="145"/>
      <c r="BF1368" s="145"/>
      <c r="BG1368" s="145"/>
      <c r="BH1368" s="145"/>
      <c r="BI1368" s="145"/>
      <c r="BJ1368" s="145"/>
      <c r="BK1368" s="145"/>
      <c r="BL1368" s="145"/>
      <c r="BM1368" s="145"/>
      <c r="BN1368" s="145"/>
      <c r="BO1368" s="145"/>
      <c r="BP1368" s="145"/>
      <c r="BQ1368" s="145"/>
      <c r="BR1368" s="145"/>
      <c r="BS1368" s="145"/>
      <c r="BT1368" s="145"/>
      <c r="BU1368" s="145"/>
      <c r="BV1368" s="145"/>
      <c r="BW1368" s="145"/>
      <c r="BX1368" s="145"/>
      <c r="BY1368" s="145"/>
      <c r="BZ1368" s="145"/>
      <c r="CA1368" s="145"/>
      <c r="CB1368" s="145"/>
      <c r="CC1368" s="145"/>
      <c r="CD1368" s="145"/>
      <c r="CE1368" s="145"/>
      <c r="CF1368" s="145"/>
    </row>
    <row r="1369" spans="2:84" ht="12.95" customHeight="1">
      <c r="B1369" s="145"/>
      <c r="C1369" s="145"/>
      <c r="D1369" s="145"/>
      <c r="E1369" s="146"/>
      <c r="F1369" s="146"/>
      <c r="G1369" s="145"/>
      <c r="H1369" s="145"/>
      <c r="I1369" s="145"/>
      <c r="J1369" s="145"/>
      <c r="K1369" s="145"/>
      <c r="L1369" s="145"/>
      <c r="M1369" s="145"/>
      <c r="N1369" s="145"/>
      <c r="O1369" s="145"/>
      <c r="P1369" s="145"/>
      <c r="Q1369" s="145"/>
      <c r="R1369" s="145"/>
      <c r="S1369" s="145"/>
      <c r="T1369" s="145"/>
      <c r="U1369" s="145"/>
      <c r="V1369" s="145"/>
      <c r="W1369" s="145"/>
      <c r="X1369" s="145"/>
      <c r="Y1369" s="145"/>
      <c r="Z1369" s="145"/>
      <c r="AA1369" s="145"/>
      <c r="AB1369" s="145"/>
      <c r="AC1369" s="145"/>
      <c r="AD1369" s="145"/>
      <c r="AE1369" s="145"/>
      <c r="AF1369" s="145"/>
      <c r="AG1369" s="145"/>
      <c r="AH1369" s="145"/>
      <c r="AI1369" s="145"/>
      <c r="AJ1369" s="145"/>
      <c r="AK1369" s="145"/>
      <c r="AL1369" s="145"/>
      <c r="AM1369" s="145"/>
      <c r="AN1369" s="145"/>
      <c r="AO1369" s="145"/>
      <c r="AP1369" s="145"/>
      <c r="AQ1369" s="145"/>
      <c r="AR1369" s="145"/>
      <c r="AS1369" s="145"/>
      <c r="AT1369" s="145"/>
      <c r="AU1369" s="145"/>
      <c r="AV1369" s="145"/>
      <c r="AW1369" s="145"/>
      <c r="AX1369" s="145"/>
      <c r="AY1369" s="145"/>
      <c r="AZ1369" s="145"/>
      <c r="BA1369" s="145"/>
      <c r="BB1369" s="145"/>
      <c r="BC1369" s="145"/>
      <c r="BD1369" s="145"/>
      <c r="BE1369" s="145"/>
      <c r="BF1369" s="145"/>
      <c r="BG1369" s="145"/>
      <c r="BH1369" s="145"/>
      <c r="BI1369" s="145"/>
      <c r="BJ1369" s="145"/>
      <c r="BK1369" s="145"/>
      <c r="BL1369" s="145"/>
      <c r="BM1369" s="145"/>
      <c r="BN1369" s="145"/>
      <c r="BO1369" s="145"/>
      <c r="BP1369" s="145"/>
      <c r="BQ1369" s="145"/>
      <c r="BR1369" s="145"/>
      <c r="BS1369" s="145"/>
      <c r="BT1369" s="145"/>
      <c r="BU1369" s="145"/>
      <c r="BV1369" s="145"/>
      <c r="BW1369" s="145"/>
      <c r="BX1369" s="145"/>
      <c r="BY1369" s="145"/>
      <c r="BZ1369" s="145"/>
      <c r="CA1369" s="145"/>
      <c r="CB1369" s="145"/>
      <c r="CC1369" s="145"/>
      <c r="CD1369" s="145"/>
      <c r="CE1369" s="145"/>
      <c r="CF1369" s="145"/>
    </row>
    <row r="1370" spans="2:84" ht="12.95" customHeight="1">
      <c r="B1370" s="145"/>
      <c r="C1370" s="145"/>
      <c r="D1370" s="145"/>
      <c r="E1370" s="146"/>
      <c r="F1370" s="146"/>
      <c r="G1370" s="145"/>
      <c r="H1370" s="145"/>
      <c r="I1370" s="145"/>
      <c r="J1370" s="145"/>
      <c r="K1370" s="145"/>
      <c r="L1370" s="145"/>
      <c r="M1370" s="145"/>
      <c r="N1370" s="145"/>
      <c r="O1370" s="145"/>
      <c r="P1370" s="145"/>
      <c r="Q1370" s="145"/>
      <c r="R1370" s="145"/>
      <c r="S1370" s="145"/>
      <c r="T1370" s="145"/>
      <c r="U1370" s="145"/>
      <c r="V1370" s="145"/>
      <c r="W1370" s="145"/>
      <c r="X1370" s="145"/>
      <c r="Y1370" s="145"/>
      <c r="Z1370" s="145"/>
      <c r="AA1370" s="145"/>
      <c r="AB1370" s="145"/>
      <c r="AC1370" s="145"/>
      <c r="AD1370" s="145"/>
      <c r="AE1370" s="145"/>
      <c r="AF1370" s="145"/>
      <c r="AG1370" s="145"/>
      <c r="AH1370" s="145"/>
      <c r="AI1370" s="145"/>
      <c r="AJ1370" s="145"/>
      <c r="AK1370" s="145"/>
      <c r="AL1370" s="145"/>
      <c r="AM1370" s="145"/>
      <c r="AN1370" s="145"/>
      <c r="AO1370" s="145"/>
      <c r="AP1370" s="145"/>
      <c r="AQ1370" s="145"/>
      <c r="AR1370" s="145"/>
      <c r="AS1370" s="145"/>
      <c r="AT1370" s="145"/>
      <c r="AU1370" s="145"/>
      <c r="AV1370" s="145"/>
      <c r="AW1370" s="145"/>
      <c r="AX1370" s="145"/>
      <c r="AY1370" s="145"/>
      <c r="AZ1370" s="145"/>
      <c r="BA1370" s="145"/>
      <c r="BB1370" s="145"/>
      <c r="BC1370" s="145"/>
      <c r="BD1370" s="145"/>
      <c r="BE1370" s="145"/>
      <c r="BF1370" s="145"/>
      <c r="BG1370" s="145"/>
      <c r="BH1370" s="145"/>
      <c r="BI1370" s="145"/>
      <c r="BJ1370" s="145"/>
      <c r="BK1370" s="145"/>
      <c r="BL1370" s="145"/>
      <c r="BM1370" s="145"/>
      <c r="BN1370" s="145"/>
      <c r="BO1370" s="145"/>
      <c r="BP1370" s="145"/>
      <c r="BQ1370" s="145"/>
      <c r="BR1370" s="145"/>
      <c r="BS1370" s="145"/>
      <c r="BT1370" s="145"/>
      <c r="BU1370" s="145"/>
      <c r="BV1370" s="145"/>
      <c r="BW1370" s="145"/>
      <c r="BX1370" s="145"/>
      <c r="BY1370" s="145"/>
      <c r="BZ1370" s="145"/>
      <c r="CA1370" s="145"/>
      <c r="CB1370" s="145"/>
      <c r="CC1370" s="145"/>
      <c r="CD1370" s="145"/>
      <c r="CE1370" s="145"/>
      <c r="CF1370" s="145"/>
    </row>
    <row r="1371" spans="2:84" ht="12.95" customHeight="1">
      <c r="B1371" s="145"/>
      <c r="C1371" s="145"/>
      <c r="D1371" s="145"/>
      <c r="E1371" s="146"/>
      <c r="F1371" s="146"/>
      <c r="G1371" s="145"/>
      <c r="H1371" s="145"/>
      <c r="I1371" s="145"/>
      <c r="J1371" s="145"/>
      <c r="K1371" s="145"/>
      <c r="L1371" s="145"/>
      <c r="M1371" s="145"/>
      <c r="N1371" s="145"/>
      <c r="O1371" s="145"/>
      <c r="P1371" s="145"/>
      <c r="Q1371" s="145"/>
      <c r="R1371" s="145"/>
      <c r="S1371" s="145"/>
      <c r="T1371" s="145"/>
      <c r="U1371" s="145"/>
      <c r="V1371" s="145"/>
      <c r="W1371" s="145"/>
      <c r="X1371" s="145"/>
      <c r="Y1371" s="145"/>
      <c r="Z1371" s="145"/>
      <c r="AA1371" s="145"/>
      <c r="AB1371" s="145"/>
      <c r="AC1371" s="145"/>
      <c r="AD1371" s="145"/>
      <c r="AE1371" s="145"/>
      <c r="AF1371" s="145"/>
      <c r="AG1371" s="145"/>
      <c r="AH1371" s="145"/>
      <c r="AI1371" s="145"/>
      <c r="AJ1371" s="145"/>
      <c r="AK1371" s="145"/>
      <c r="AL1371" s="145"/>
      <c r="AM1371" s="145"/>
      <c r="AN1371" s="145"/>
      <c r="AO1371" s="145"/>
      <c r="AP1371" s="145"/>
      <c r="AQ1371" s="145"/>
      <c r="AR1371" s="145"/>
      <c r="AS1371" s="145"/>
      <c r="AT1371" s="145"/>
      <c r="AU1371" s="145"/>
      <c r="AV1371" s="145"/>
      <c r="AW1371" s="145"/>
      <c r="AX1371" s="145"/>
      <c r="AY1371" s="145"/>
      <c r="AZ1371" s="145"/>
      <c r="BA1371" s="145"/>
      <c r="BB1371" s="145"/>
      <c r="BC1371" s="145"/>
      <c r="BD1371" s="145"/>
      <c r="BE1371" s="145"/>
      <c r="BF1371" s="145"/>
      <c r="BG1371" s="145"/>
      <c r="BH1371" s="145"/>
      <c r="BI1371" s="145"/>
      <c r="BJ1371" s="145"/>
      <c r="BK1371" s="145"/>
      <c r="BL1371" s="145"/>
      <c r="BM1371" s="145"/>
      <c r="BN1371" s="145"/>
      <c r="BO1371" s="145"/>
      <c r="BP1371" s="145"/>
      <c r="BQ1371" s="145"/>
      <c r="BR1371" s="145"/>
      <c r="BS1371" s="145"/>
      <c r="BT1371" s="145"/>
      <c r="BU1371" s="145"/>
      <c r="BV1371" s="145"/>
      <c r="BW1371" s="145"/>
      <c r="BX1371" s="145"/>
      <c r="BY1371" s="145"/>
      <c r="BZ1371" s="145"/>
      <c r="CA1371" s="145"/>
      <c r="CB1371" s="145"/>
      <c r="CC1371" s="145"/>
      <c r="CD1371" s="145"/>
      <c r="CE1371" s="145"/>
      <c r="CF1371" s="145"/>
    </row>
    <row r="1372" spans="2:84" ht="12.95" customHeight="1">
      <c r="B1372" s="145"/>
      <c r="C1372" s="145"/>
      <c r="D1372" s="145"/>
      <c r="E1372" s="146"/>
      <c r="F1372" s="146"/>
      <c r="G1372" s="145"/>
      <c r="H1372" s="145"/>
      <c r="I1372" s="145"/>
      <c r="J1372" s="145"/>
      <c r="K1372" s="145"/>
      <c r="L1372" s="145"/>
      <c r="M1372" s="145"/>
      <c r="N1372" s="145"/>
      <c r="O1372" s="145"/>
      <c r="P1372" s="145"/>
      <c r="Q1372" s="145"/>
      <c r="R1372" s="145"/>
      <c r="S1372" s="145"/>
      <c r="T1372" s="145"/>
      <c r="U1372" s="145"/>
      <c r="V1372" s="145"/>
      <c r="W1372" s="145"/>
      <c r="X1372" s="145"/>
      <c r="Y1372" s="145"/>
      <c r="Z1372" s="145"/>
      <c r="AA1372" s="145"/>
      <c r="AB1372" s="145"/>
      <c r="AC1372" s="145"/>
      <c r="AD1372" s="145"/>
      <c r="AE1372" s="145"/>
      <c r="AF1372" s="145"/>
      <c r="AG1372" s="145"/>
      <c r="AH1372" s="145"/>
      <c r="AI1372" s="145"/>
      <c r="AJ1372" s="145"/>
      <c r="AK1372" s="145"/>
      <c r="AL1372" s="145"/>
      <c r="AM1372" s="145"/>
      <c r="AN1372" s="145"/>
      <c r="AO1372" s="145"/>
      <c r="AP1372" s="145"/>
      <c r="AQ1372" s="145"/>
      <c r="AR1372" s="145"/>
      <c r="AS1372" s="145"/>
      <c r="AT1372" s="145"/>
      <c r="AU1372" s="145"/>
      <c r="AV1372" s="145"/>
      <c r="AW1372" s="145"/>
      <c r="AX1372" s="145"/>
      <c r="AY1372" s="145"/>
      <c r="AZ1372" s="145"/>
      <c r="BA1372" s="145"/>
      <c r="BB1372" s="145"/>
      <c r="BC1372" s="145"/>
      <c r="BD1372" s="145"/>
      <c r="BE1372" s="145"/>
      <c r="BF1372" s="145"/>
      <c r="BG1372" s="145"/>
      <c r="BH1372" s="145"/>
      <c r="BI1372" s="145"/>
      <c r="BJ1372" s="145"/>
      <c r="BK1372" s="145"/>
      <c r="BL1372" s="145"/>
      <c r="BM1372" s="145"/>
      <c r="BN1372" s="145"/>
      <c r="BO1372" s="145"/>
      <c r="BP1372" s="145"/>
      <c r="BQ1372" s="145"/>
      <c r="BR1372" s="145"/>
      <c r="BS1372" s="145"/>
      <c r="BT1372" s="145"/>
      <c r="BU1372" s="145"/>
      <c r="BV1372" s="145"/>
      <c r="BW1372" s="145"/>
      <c r="BX1372" s="145"/>
      <c r="BY1372" s="145"/>
      <c r="BZ1372" s="145"/>
      <c r="CA1372" s="145"/>
      <c r="CB1372" s="145"/>
      <c r="CC1372" s="145"/>
      <c r="CD1372" s="145"/>
      <c r="CE1372" s="145"/>
      <c r="CF1372" s="145"/>
    </row>
    <row r="1373" spans="2:84" ht="12.95" customHeight="1">
      <c r="B1373" s="145"/>
      <c r="C1373" s="145"/>
      <c r="D1373" s="145"/>
      <c r="E1373" s="146"/>
      <c r="F1373" s="146"/>
      <c r="G1373" s="145"/>
      <c r="H1373" s="145"/>
      <c r="I1373" s="145"/>
      <c r="J1373" s="145"/>
      <c r="K1373" s="145"/>
      <c r="L1373" s="145"/>
      <c r="M1373" s="145"/>
      <c r="N1373" s="145"/>
      <c r="O1373" s="145"/>
      <c r="P1373" s="145"/>
      <c r="Q1373" s="145"/>
      <c r="R1373" s="145"/>
      <c r="S1373" s="145"/>
      <c r="T1373" s="145"/>
      <c r="U1373" s="145"/>
      <c r="V1373" s="145"/>
      <c r="W1373" s="145"/>
      <c r="X1373" s="145"/>
      <c r="Y1373" s="145"/>
      <c r="Z1373" s="145"/>
      <c r="AA1373" s="145"/>
      <c r="AB1373" s="145"/>
      <c r="AC1373" s="145"/>
      <c r="AD1373" s="145"/>
      <c r="AE1373" s="145"/>
      <c r="AF1373" s="145"/>
      <c r="AG1373" s="145"/>
      <c r="AH1373" s="145"/>
      <c r="AI1373" s="145"/>
      <c r="AJ1373" s="145"/>
      <c r="AK1373" s="145"/>
      <c r="AL1373" s="145"/>
      <c r="AM1373" s="145"/>
      <c r="AN1373" s="145"/>
      <c r="AO1373" s="145"/>
      <c r="AP1373" s="145"/>
      <c r="AQ1373" s="145"/>
      <c r="AR1373" s="145"/>
      <c r="AS1373" s="145"/>
      <c r="AT1373" s="145"/>
      <c r="AU1373" s="145"/>
      <c r="AV1373" s="145"/>
      <c r="AW1373" s="145"/>
      <c r="AX1373" s="145"/>
      <c r="AY1373" s="145"/>
      <c r="AZ1373" s="145"/>
      <c r="BA1373" s="145"/>
      <c r="BB1373" s="145"/>
      <c r="BC1373" s="145"/>
      <c r="BD1373" s="145"/>
      <c r="BE1373" s="145"/>
      <c r="BF1373" s="145"/>
      <c r="BG1373" s="145"/>
      <c r="BH1373" s="145"/>
      <c r="BI1373" s="145"/>
      <c r="BJ1373" s="145"/>
      <c r="BK1373" s="145"/>
      <c r="BL1373" s="145"/>
      <c r="BM1373" s="145"/>
      <c r="BN1373" s="145"/>
      <c r="BO1373" s="145"/>
      <c r="BP1373" s="145"/>
      <c r="BQ1373" s="145"/>
      <c r="BR1373" s="145"/>
      <c r="BS1373" s="145"/>
      <c r="BT1373" s="145"/>
      <c r="BU1373" s="145"/>
      <c r="BV1373" s="145"/>
      <c r="BW1373" s="145"/>
      <c r="BX1373" s="145"/>
      <c r="BY1373" s="145"/>
      <c r="BZ1373" s="145"/>
      <c r="CA1373" s="145"/>
      <c r="CB1373" s="145"/>
      <c r="CC1373" s="145"/>
      <c r="CD1373" s="145"/>
      <c r="CE1373" s="145"/>
      <c r="CF1373" s="145"/>
    </row>
    <row r="1374" spans="2:84" ht="12.95" customHeight="1">
      <c r="B1374" s="145"/>
      <c r="C1374" s="145"/>
      <c r="D1374" s="145"/>
      <c r="E1374" s="146"/>
      <c r="F1374" s="146"/>
      <c r="G1374" s="145"/>
      <c r="H1374" s="145"/>
      <c r="I1374" s="145"/>
      <c r="J1374" s="145"/>
      <c r="K1374" s="145"/>
      <c r="L1374" s="145"/>
      <c r="M1374" s="145"/>
      <c r="N1374" s="145"/>
      <c r="O1374" s="145"/>
      <c r="P1374" s="145"/>
      <c r="Q1374" s="145"/>
      <c r="R1374" s="145"/>
      <c r="S1374" s="145"/>
      <c r="T1374" s="145"/>
      <c r="U1374" s="145"/>
      <c r="V1374" s="145"/>
      <c r="W1374" s="145"/>
      <c r="X1374" s="145"/>
      <c r="Y1374" s="145"/>
      <c r="Z1374" s="145"/>
      <c r="AA1374" s="145"/>
      <c r="AB1374" s="145"/>
      <c r="AC1374" s="145"/>
      <c r="AD1374" s="145"/>
      <c r="AE1374" s="145"/>
      <c r="AF1374" s="145"/>
      <c r="AG1374" s="145"/>
      <c r="AH1374" s="145"/>
      <c r="AI1374" s="145"/>
      <c r="AJ1374" s="145"/>
      <c r="AK1374" s="145"/>
      <c r="AL1374" s="145"/>
      <c r="AM1374" s="145"/>
      <c r="AN1374" s="145"/>
      <c r="AO1374" s="145"/>
      <c r="AP1374" s="145"/>
      <c r="AQ1374" s="145"/>
      <c r="AR1374" s="145"/>
      <c r="AS1374" s="145"/>
      <c r="AT1374" s="145"/>
      <c r="AU1374" s="145"/>
      <c r="AV1374" s="145"/>
      <c r="AW1374" s="145"/>
      <c r="AX1374" s="145"/>
      <c r="AY1374" s="145"/>
      <c r="AZ1374" s="145"/>
      <c r="BA1374" s="145"/>
      <c r="BB1374" s="145"/>
      <c r="BC1374" s="145"/>
      <c r="BD1374" s="145"/>
      <c r="BE1374" s="145"/>
      <c r="BF1374" s="145"/>
      <c r="BG1374" s="145"/>
      <c r="BH1374" s="145"/>
      <c r="BI1374" s="145"/>
      <c r="BJ1374" s="145"/>
      <c r="BK1374" s="145"/>
      <c r="BL1374" s="145"/>
      <c r="BM1374" s="145"/>
      <c r="BN1374" s="145"/>
      <c r="BO1374" s="145"/>
      <c r="BP1374" s="145"/>
      <c r="BQ1374" s="145"/>
      <c r="BR1374" s="145"/>
      <c r="BS1374" s="145"/>
      <c r="BT1374" s="145"/>
      <c r="BU1374" s="145"/>
      <c r="BV1374" s="145"/>
      <c r="BW1374" s="145"/>
      <c r="BX1374" s="145"/>
      <c r="BY1374" s="145"/>
      <c r="BZ1374" s="145"/>
      <c r="CA1374" s="145"/>
      <c r="CB1374" s="145"/>
      <c r="CC1374" s="145"/>
      <c r="CD1374" s="145"/>
      <c r="CE1374" s="145"/>
      <c r="CF1374" s="145"/>
    </row>
    <row r="1375" spans="2:84" ht="12.95" customHeight="1">
      <c r="B1375" s="145"/>
      <c r="C1375" s="145"/>
      <c r="D1375" s="145"/>
      <c r="E1375" s="146"/>
      <c r="F1375" s="146"/>
      <c r="G1375" s="145"/>
      <c r="H1375" s="145"/>
      <c r="I1375" s="145"/>
      <c r="J1375" s="145"/>
      <c r="K1375" s="145"/>
      <c r="L1375" s="145"/>
      <c r="M1375" s="145"/>
      <c r="N1375" s="145"/>
      <c r="O1375" s="145"/>
      <c r="P1375" s="145"/>
      <c r="Q1375" s="145"/>
      <c r="R1375" s="145"/>
      <c r="S1375" s="145"/>
      <c r="T1375" s="145"/>
      <c r="U1375" s="145"/>
      <c r="V1375" s="145"/>
      <c r="W1375" s="145"/>
      <c r="X1375" s="145"/>
      <c r="Y1375" s="145"/>
      <c r="Z1375" s="145"/>
      <c r="AA1375" s="145"/>
      <c r="AB1375" s="145"/>
      <c r="AC1375" s="145"/>
      <c r="AD1375" s="145"/>
      <c r="AE1375" s="145"/>
      <c r="AF1375" s="145"/>
      <c r="AG1375" s="145"/>
      <c r="AH1375" s="145"/>
      <c r="AI1375" s="145"/>
      <c r="AJ1375" s="145"/>
      <c r="AK1375" s="145"/>
      <c r="AL1375" s="145"/>
      <c r="AM1375" s="145"/>
      <c r="AN1375" s="145"/>
      <c r="AO1375" s="145"/>
      <c r="AP1375" s="145"/>
      <c r="AQ1375" s="145"/>
      <c r="AR1375" s="145"/>
      <c r="AS1375" s="145"/>
      <c r="AT1375" s="145"/>
      <c r="AU1375" s="145"/>
      <c r="AV1375" s="145"/>
      <c r="AW1375" s="145"/>
      <c r="AX1375" s="145"/>
      <c r="AY1375" s="145"/>
      <c r="AZ1375" s="145"/>
      <c r="BA1375" s="145"/>
      <c r="BB1375" s="145"/>
      <c r="BC1375" s="145"/>
      <c r="BD1375" s="145"/>
      <c r="BE1375" s="145"/>
      <c r="BF1375" s="145"/>
      <c r="BG1375" s="145"/>
      <c r="BH1375" s="145"/>
      <c r="BI1375" s="145"/>
      <c r="BJ1375" s="145"/>
      <c r="BK1375" s="145"/>
      <c r="BL1375" s="145"/>
      <c r="BM1375" s="145"/>
      <c r="BN1375" s="145"/>
      <c r="BO1375" s="145"/>
      <c r="BP1375" s="145"/>
      <c r="BQ1375" s="145"/>
      <c r="BR1375" s="145"/>
      <c r="BS1375" s="145"/>
      <c r="BT1375" s="145"/>
      <c r="BU1375" s="145"/>
      <c r="BV1375" s="145"/>
      <c r="BW1375" s="145"/>
      <c r="BX1375" s="145"/>
      <c r="BY1375" s="145"/>
      <c r="BZ1375" s="145"/>
      <c r="CA1375" s="145"/>
      <c r="CB1375" s="145"/>
      <c r="CC1375" s="145"/>
      <c r="CD1375" s="145"/>
      <c r="CE1375" s="145"/>
      <c r="CF1375" s="145"/>
    </row>
    <row r="1376" spans="2:84" ht="12.95" customHeight="1">
      <c r="B1376" s="145"/>
      <c r="C1376" s="145"/>
      <c r="D1376" s="145"/>
      <c r="E1376" s="146"/>
      <c r="F1376" s="146"/>
      <c r="G1376" s="145"/>
      <c r="H1376" s="145"/>
      <c r="I1376" s="145"/>
      <c r="J1376" s="145"/>
      <c r="K1376" s="145"/>
      <c r="L1376" s="145"/>
      <c r="M1376" s="145"/>
      <c r="N1376" s="145"/>
      <c r="O1376" s="145"/>
      <c r="P1376" s="145"/>
      <c r="Q1376" s="145"/>
      <c r="R1376" s="145"/>
      <c r="S1376" s="145"/>
      <c r="T1376" s="145"/>
      <c r="U1376" s="145"/>
      <c r="V1376" s="145"/>
      <c r="W1376" s="145"/>
      <c r="X1376" s="145"/>
      <c r="Y1376" s="145"/>
      <c r="Z1376" s="145"/>
      <c r="AA1376" s="145"/>
      <c r="AB1376" s="145"/>
      <c r="AC1376" s="145"/>
      <c r="AD1376" s="145"/>
      <c r="AE1376" s="145"/>
      <c r="AF1376" s="145"/>
      <c r="AG1376" s="145"/>
      <c r="AH1376" s="145"/>
      <c r="AI1376" s="145"/>
      <c r="AJ1376" s="145"/>
      <c r="AK1376" s="145"/>
      <c r="AL1376" s="145"/>
      <c r="AM1376" s="145"/>
      <c r="AN1376" s="145"/>
      <c r="AO1376" s="145"/>
      <c r="AP1376" s="145"/>
      <c r="AQ1376" s="145"/>
      <c r="AR1376" s="145"/>
      <c r="AS1376" s="145"/>
      <c r="AT1376" s="145"/>
      <c r="AU1376" s="145"/>
      <c r="AV1376" s="145"/>
      <c r="AW1376" s="145"/>
      <c r="AX1376" s="145"/>
      <c r="AY1376" s="145"/>
      <c r="AZ1376" s="145"/>
      <c r="BA1376" s="145"/>
      <c r="BB1376" s="145"/>
      <c r="BC1376" s="145"/>
      <c r="BD1376" s="145"/>
      <c r="BE1376" s="145"/>
      <c r="BF1376" s="145"/>
      <c r="BG1376" s="145"/>
      <c r="BH1376" s="145"/>
      <c r="BI1376" s="145"/>
      <c r="BJ1376" s="145"/>
      <c r="BK1376" s="145"/>
      <c r="BL1376" s="145"/>
      <c r="BM1376" s="145"/>
      <c r="BN1376" s="145"/>
      <c r="BO1376" s="145"/>
      <c r="BP1376" s="145"/>
      <c r="BQ1376" s="145"/>
      <c r="BR1376" s="145"/>
      <c r="BS1376" s="145"/>
      <c r="BT1376" s="145"/>
      <c r="BU1376" s="145"/>
      <c r="BV1376" s="145"/>
      <c r="BW1376" s="145"/>
      <c r="BX1376" s="145"/>
      <c r="BY1376" s="145"/>
      <c r="BZ1376" s="145"/>
      <c r="CA1376" s="145"/>
      <c r="CB1376" s="145"/>
      <c r="CC1376" s="145"/>
      <c r="CD1376" s="145"/>
      <c r="CE1376" s="145"/>
      <c r="CF1376" s="145"/>
    </row>
    <row r="1377" spans="2:84" ht="12.95" customHeight="1">
      <c r="B1377" s="145"/>
      <c r="C1377" s="145"/>
      <c r="D1377" s="145"/>
      <c r="E1377" s="146"/>
      <c r="F1377" s="146"/>
      <c r="G1377" s="145"/>
      <c r="H1377" s="145"/>
      <c r="I1377" s="145"/>
      <c r="J1377" s="145"/>
      <c r="K1377" s="145"/>
      <c r="L1377" s="145"/>
      <c r="M1377" s="145"/>
      <c r="N1377" s="145"/>
      <c r="O1377" s="145"/>
      <c r="P1377" s="145"/>
      <c r="Q1377" s="145"/>
      <c r="R1377" s="145"/>
      <c r="S1377" s="145"/>
      <c r="T1377" s="145"/>
      <c r="U1377" s="145"/>
      <c r="V1377" s="145"/>
      <c r="W1377" s="145"/>
      <c r="X1377" s="145"/>
      <c r="Y1377" s="145"/>
      <c r="Z1377" s="145"/>
      <c r="AA1377" s="145"/>
      <c r="AB1377" s="145"/>
      <c r="AC1377" s="145"/>
      <c r="AD1377" s="145"/>
      <c r="AE1377" s="145"/>
      <c r="AF1377" s="145"/>
      <c r="AG1377" s="145"/>
      <c r="AH1377" s="145"/>
      <c r="AI1377" s="145"/>
      <c r="AJ1377" s="145"/>
      <c r="AK1377" s="145"/>
      <c r="AL1377" s="145"/>
      <c r="AM1377" s="145"/>
      <c r="AN1377" s="145"/>
      <c r="AO1377" s="145"/>
      <c r="AP1377" s="145"/>
      <c r="AQ1377" s="145"/>
      <c r="AR1377" s="145"/>
      <c r="AS1377" s="145"/>
      <c r="AT1377" s="145"/>
      <c r="AU1377" s="145"/>
      <c r="AV1377" s="145"/>
      <c r="AW1377" s="145"/>
      <c r="AX1377" s="145"/>
      <c r="AY1377" s="145"/>
      <c r="AZ1377" s="145"/>
      <c r="BA1377" s="145"/>
      <c r="BB1377" s="145"/>
      <c r="BC1377" s="145"/>
      <c r="BD1377" s="145"/>
      <c r="BE1377" s="145"/>
      <c r="BF1377" s="145"/>
      <c r="BG1377" s="145"/>
      <c r="BH1377" s="145"/>
      <c r="BI1377" s="145"/>
      <c r="BJ1377" s="145"/>
      <c r="BK1377" s="145"/>
      <c r="BL1377" s="145"/>
      <c r="BM1377" s="145"/>
      <c r="BN1377" s="145"/>
      <c r="BO1377" s="145"/>
      <c r="BP1377" s="145"/>
      <c r="BQ1377" s="145"/>
      <c r="BR1377" s="145"/>
      <c r="BS1377" s="145"/>
      <c r="BT1377" s="145"/>
      <c r="BU1377" s="145"/>
      <c r="BV1377" s="145"/>
      <c r="BW1377" s="145"/>
      <c r="BX1377" s="145"/>
      <c r="BY1377" s="145"/>
      <c r="BZ1377" s="145"/>
      <c r="CA1377" s="145"/>
      <c r="CB1377" s="145"/>
      <c r="CC1377" s="145"/>
      <c r="CD1377" s="145"/>
      <c r="CE1377" s="145"/>
      <c r="CF1377" s="145"/>
    </row>
    <row r="1378" spans="2:84" ht="12.95" customHeight="1">
      <c r="B1378" s="145"/>
      <c r="C1378" s="145"/>
      <c r="D1378" s="145"/>
      <c r="E1378" s="146"/>
      <c r="F1378" s="146"/>
      <c r="G1378" s="145"/>
      <c r="H1378" s="145"/>
      <c r="I1378" s="145"/>
      <c r="J1378" s="145"/>
      <c r="K1378" s="145"/>
      <c r="L1378" s="145"/>
      <c r="M1378" s="145"/>
      <c r="N1378" s="145"/>
      <c r="O1378" s="145"/>
      <c r="P1378" s="145"/>
      <c r="Q1378" s="145"/>
      <c r="R1378" s="145"/>
      <c r="S1378" s="145"/>
      <c r="T1378" s="145"/>
      <c r="U1378" s="145"/>
      <c r="V1378" s="145"/>
      <c r="W1378" s="145"/>
      <c r="X1378" s="145"/>
      <c r="Y1378" s="145"/>
      <c r="Z1378" s="145"/>
      <c r="AA1378" s="145"/>
      <c r="AB1378" s="145"/>
      <c r="AC1378" s="145"/>
      <c r="AD1378" s="145"/>
      <c r="AE1378" s="145"/>
      <c r="AF1378" s="145"/>
      <c r="AG1378" s="145"/>
      <c r="AH1378" s="145"/>
      <c r="AI1378" s="145"/>
      <c r="AJ1378" s="145"/>
      <c r="AK1378" s="145"/>
      <c r="AL1378" s="145"/>
      <c r="AM1378" s="145"/>
      <c r="AN1378" s="145"/>
      <c r="AO1378" s="145"/>
      <c r="AP1378" s="145"/>
      <c r="AQ1378" s="145"/>
      <c r="AR1378" s="145"/>
      <c r="AS1378" s="145"/>
      <c r="AT1378" s="145"/>
      <c r="AU1378" s="145"/>
      <c r="AV1378" s="145"/>
      <c r="AW1378" s="145"/>
      <c r="AX1378" s="145"/>
      <c r="AY1378" s="145"/>
      <c r="AZ1378" s="145"/>
      <c r="BA1378" s="145"/>
      <c r="BB1378" s="145"/>
      <c r="BC1378" s="145"/>
      <c r="BD1378" s="145"/>
      <c r="BE1378" s="145"/>
      <c r="BF1378" s="145"/>
      <c r="BG1378" s="145"/>
      <c r="BH1378" s="145"/>
      <c r="BI1378" s="145"/>
      <c r="BJ1378" s="145"/>
      <c r="BK1378" s="145"/>
      <c r="BL1378" s="145"/>
      <c r="BM1378" s="145"/>
      <c r="BN1378" s="145"/>
      <c r="BO1378" s="145"/>
      <c r="BP1378" s="145"/>
      <c r="BQ1378" s="145"/>
      <c r="BR1378" s="145"/>
      <c r="BS1378" s="145"/>
      <c r="BT1378" s="145"/>
      <c r="BU1378" s="145"/>
      <c r="BV1378" s="145"/>
      <c r="BW1378" s="145"/>
      <c r="BX1378" s="145"/>
      <c r="BY1378" s="145"/>
      <c r="BZ1378" s="145"/>
      <c r="CA1378" s="145"/>
      <c r="CB1378" s="145"/>
      <c r="CC1378" s="145"/>
      <c r="CD1378" s="145"/>
      <c r="CE1378" s="145"/>
      <c r="CF1378" s="145"/>
    </row>
    <row r="1379" spans="2:84" ht="12.95" customHeight="1">
      <c r="B1379" s="145"/>
      <c r="C1379" s="145"/>
      <c r="D1379" s="145"/>
      <c r="E1379" s="146"/>
      <c r="F1379" s="146"/>
      <c r="G1379" s="145"/>
      <c r="H1379" s="145"/>
      <c r="I1379" s="145"/>
      <c r="J1379" s="145"/>
      <c r="K1379" s="145"/>
      <c r="L1379" s="145"/>
      <c r="M1379" s="145"/>
      <c r="N1379" s="145"/>
      <c r="O1379" s="145"/>
      <c r="P1379" s="145"/>
      <c r="Q1379" s="145"/>
      <c r="R1379" s="145"/>
      <c r="S1379" s="145"/>
      <c r="T1379" s="145"/>
      <c r="U1379" s="145"/>
      <c r="V1379" s="145"/>
      <c r="W1379" s="145"/>
      <c r="X1379" s="145"/>
      <c r="Y1379" s="145"/>
      <c r="Z1379" s="145"/>
      <c r="AA1379" s="145"/>
      <c r="AB1379" s="145"/>
      <c r="AC1379" s="145"/>
      <c r="AD1379" s="145"/>
      <c r="AE1379" s="145"/>
      <c r="AF1379" s="145"/>
      <c r="AG1379" s="145"/>
      <c r="AH1379" s="145"/>
      <c r="AI1379" s="145"/>
      <c r="AJ1379" s="145"/>
      <c r="AK1379" s="145"/>
      <c r="AL1379" s="145"/>
      <c r="AM1379" s="145"/>
      <c r="AN1379" s="145"/>
      <c r="AO1379" s="145"/>
      <c r="AP1379" s="145"/>
      <c r="AQ1379" s="145"/>
      <c r="AR1379" s="145"/>
      <c r="AS1379" s="145"/>
      <c r="AT1379" s="145"/>
      <c r="AU1379" s="145"/>
      <c r="AV1379" s="145"/>
      <c r="AW1379" s="145"/>
      <c r="AX1379" s="145"/>
      <c r="AY1379" s="145"/>
      <c r="AZ1379" s="145"/>
      <c r="BA1379" s="145"/>
      <c r="BB1379" s="145"/>
      <c r="BC1379" s="145"/>
      <c r="BD1379" s="145"/>
      <c r="BE1379" s="145"/>
      <c r="BF1379" s="145"/>
      <c r="BG1379" s="145"/>
      <c r="BH1379" s="145"/>
      <c r="BI1379" s="145"/>
      <c r="BJ1379" s="145"/>
      <c r="BK1379" s="145"/>
      <c r="BL1379" s="145"/>
      <c r="BM1379" s="145"/>
      <c r="BN1379" s="145"/>
      <c r="BO1379" s="145"/>
      <c r="BP1379" s="145"/>
      <c r="BQ1379" s="145"/>
      <c r="BR1379" s="145"/>
      <c r="BS1379" s="145"/>
      <c r="BT1379" s="145"/>
      <c r="BU1379" s="145"/>
      <c r="BV1379" s="145"/>
      <c r="BW1379" s="145"/>
      <c r="BX1379" s="145"/>
      <c r="BY1379" s="145"/>
      <c r="BZ1379" s="145"/>
      <c r="CA1379" s="145"/>
      <c r="CB1379" s="145"/>
      <c r="CC1379" s="145"/>
      <c r="CD1379" s="145"/>
      <c r="CE1379" s="145"/>
      <c r="CF1379" s="145"/>
    </row>
    <row r="1380" spans="2:84" ht="12.95" customHeight="1">
      <c r="B1380" s="145"/>
      <c r="C1380" s="145"/>
      <c r="D1380" s="145"/>
      <c r="E1380" s="146"/>
      <c r="F1380" s="146"/>
      <c r="G1380" s="145"/>
      <c r="H1380" s="145"/>
      <c r="I1380" s="145"/>
      <c r="J1380" s="145"/>
      <c r="K1380" s="145"/>
      <c r="L1380" s="145"/>
      <c r="M1380" s="145"/>
      <c r="N1380" s="145"/>
      <c r="O1380" s="145"/>
      <c r="P1380" s="145"/>
      <c r="Q1380" s="145"/>
      <c r="R1380" s="145"/>
      <c r="S1380" s="145"/>
      <c r="T1380" s="145"/>
      <c r="U1380" s="145"/>
      <c r="V1380" s="145"/>
      <c r="W1380" s="145"/>
      <c r="X1380" s="145"/>
      <c r="Y1380" s="145"/>
      <c r="Z1380" s="145"/>
      <c r="AA1380" s="145"/>
      <c r="AB1380" s="145"/>
      <c r="AC1380" s="145"/>
      <c r="AD1380" s="145"/>
      <c r="AE1380" s="145"/>
      <c r="AF1380" s="145"/>
      <c r="AG1380" s="145"/>
      <c r="AH1380" s="145"/>
      <c r="AI1380" s="145"/>
      <c r="AJ1380" s="145"/>
      <c r="AK1380" s="145"/>
      <c r="AL1380" s="145"/>
      <c r="AM1380" s="145"/>
      <c r="AN1380" s="145"/>
      <c r="AO1380" s="145"/>
      <c r="AP1380" s="145"/>
      <c r="AQ1380" s="145"/>
      <c r="AR1380" s="145"/>
      <c r="AS1380" s="145"/>
      <c r="AT1380" s="145"/>
      <c r="AU1380" s="145"/>
      <c r="AV1380" s="145"/>
      <c r="AW1380" s="145"/>
      <c r="AX1380" s="145"/>
      <c r="AY1380" s="145"/>
      <c r="AZ1380" s="145"/>
      <c r="BA1380" s="145"/>
      <c r="BB1380" s="145"/>
      <c r="BC1380" s="145"/>
      <c r="BD1380" s="145"/>
      <c r="BE1380" s="145"/>
      <c r="BF1380" s="145"/>
      <c r="BG1380" s="145"/>
      <c r="BH1380" s="145"/>
      <c r="BI1380" s="145"/>
      <c r="BJ1380" s="145"/>
      <c r="BK1380" s="145"/>
      <c r="BL1380" s="145"/>
      <c r="BM1380" s="145"/>
      <c r="BN1380" s="145"/>
      <c r="BO1380" s="145"/>
      <c r="BP1380" s="145"/>
      <c r="BQ1380" s="145"/>
      <c r="BR1380" s="145"/>
      <c r="BS1380" s="145"/>
      <c r="BT1380" s="145"/>
      <c r="BU1380" s="145"/>
      <c r="BV1380" s="145"/>
      <c r="BW1380" s="145"/>
      <c r="BX1380" s="145"/>
      <c r="BY1380" s="145"/>
      <c r="BZ1380" s="145"/>
      <c r="CA1380" s="145"/>
      <c r="CB1380" s="145"/>
      <c r="CC1380" s="145"/>
      <c r="CD1380" s="145"/>
      <c r="CE1380" s="145"/>
      <c r="CF1380" s="145"/>
    </row>
    <row r="1381" spans="2:84" ht="12.95" customHeight="1">
      <c r="B1381" s="145"/>
      <c r="C1381" s="145"/>
      <c r="D1381" s="145"/>
      <c r="E1381" s="146"/>
      <c r="F1381" s="146"/>
      <c r="G1381" s="145"/>
      <c r="H1381" s="145"/>
      <c r="I1381" s="145"/>
      <c r="J1381" s="145"/>
      <c r="K1381" s="145"/>
      <c r="L1381" s="145"/>
      <c r="M1381" s="145"/>
      <c r="N1381" s="145"/>
      <c r="O1381" s="145"/>
      <c r="P1381" s="145"/>
      <c r="Q1381" s="145"/>
      <c r="R1381" s="145"/>
      <c r="S1381" s="145"/>
      <c r="T1381" s="145"/>
      <c r="U1381" s="145"/>
      <c r="V1381" s="145"/>
      <c r="W1381" s="145"/>
      <c r="X1381" s="145"/>
      <c r="Y1381" s="145"/>
      <c r="Z1381" s="145"/>
      <c r="AA1381" s="145"/>
      <c r="AB1381" s="145"/>
      <c r="AC1381" s="145"/>
      <c r="AD1381" s="145"/>
      <c r="AE1381" s="145"/>
      <c r="AF1381" s="145"/>
      <c r="AG1381" s="145"/>
      <c r="AH1381" s="145"/>
      <c r="AI1381" s="145"/>
      <c r="AJ1381" s="145"/>
      <c r="AK1381" s="145"/>
      <c r="AL1381" s="145"/>
      <c r="AM1381" s="145"/>
      <c r="AN1381" s="145"/>
      <c r="AO1381" s="145"/>
      <c r="AP1381" s="145"/>
      <c r="AQ1381" s="145"/>
      <c r="AR1381" s="145"/>
      <c r="AS1381" s="145"/>
      <c r="AT1381" s="145"/>
      <c r="AU1381" s="145"/>
      <c r="AV1381" s="145"/>
      <c r="AW1381" s="145"/>
      <c r="AX1381" s="145"/>
      <c r="AY1381" s="145"/>
      <c r="AZ1381" s="145"/>
      <c r="BA1381" s="145"/>
      <c r="BB1381" s="145"/>
      <c r="BC1381" s="145"/>
      <c r="BD1381" s="145"/>
      <c r="BE1381" s="145"/>
      <c r="BF1381" s="145"/>
      <c r="BG1381" s="145"/>
      <c r="BH1381" s="145"/>
      <c r="BI1381" s="145"/>
      <c r="BJ1381" s="145"/>
      <c r="BK1381" s="145"/>
      <c r="BL1381" s="145"/>
      <c r="BM1381" s="145"/>
      <c r="BN1381" s="145"/>
      <c r="BO1381" s="145"/>
      <c r="BP1381" s="145"/>
      <c r="BQ1381" s="145"/>
      <c r="BR1381" s="145"/>
      <c r="BS1381" s="145"/>
      <c r="BT1381" s="145"/>
      <c r="BU1381" s="145"/>
      <c r="BV1381" s="145"/>
      <c r="BW1381" s="145"/>
      <c r="BX1381" s="145"/>
      <c r="BY1381" s="145"/>
      <c r="BZ1381" s="145"/>
      <c r="CA1381" s="145"/>
      <c r="CB1381" s="145"/>
      <c r="CC1381" s="145"/>
      <c r="CD1381" s="145"/>
      <c r="CE1381" s="145"/>
      <c r="CF1381" s="145"/>
    </row>
    <row r="1382" spans="2:84" ht="12.95" customHeight="1">
      <c r="B1382" s="145"/>
      <c r="C1382" s="145"/>
      <c r="D1382" s="145"/>
      <c r="E1382" s="146"/>
      <c r="F1382" s="146"/>
      <c r="G1382" s="145"/>
      <c r="H1382" s="145"/>
      <c r="I1382" s="145"/>
      <c r="J1382" s="145"/>
      <c r="K1382" s="145"/>
      <c r="L1382" s="145"/>
      <c r="M1382" s="145"/>
      <c r="N1382" s="145"/>
      <c r="O1382" s="145"/>
      <c r="P1382" s="145"/>
      <c r="Q1382" s="145"/>
      <c r="R1382" s="145"/>
      <c r="S1382" s="145"/>
      <c r="T1382" s="145"/>
      <c r="U1382" s="145"/>
      <c r="V1382" s="145"/>
      <c r="W1382" s="145"/>
      <c r="X1382" s="145"/>
      <c r="Y1382" s="145"/>
      <c r="Z1382" s="145"/>
      <c r="AA1382" s="145"/>
      <c r="AB1382" s="145"/>
      <c r="AC1382" s="145"/>
      <c r="AD1382" s="145"/>
      <c r="AE1382" s="145"/>
      <c r="AF1382" s="145"/>
      <c r="AG1382" s="145"/>
      <c r="AH1382" s="145"/>
      <c r="AI1382" s="145"/>
      <c r="AJ1382" s="145"/>
      <c r="AK1382" s="145"/>
      <c r="AL1382" s="145"/>
      <c r="AM1382" s="145"/>
      <c r="AN1382" s="145"/>
      <c r="AO1382" s="145"/>
      <c r="AP1382" s="145"/>
      <c r="AQ1382" s="145"/>
      <c r="AR1382" s="145"/>
      <c r="AS1382" s="145"/>
      <c r="AT1382" s="145"/>
      <c r="AU1382" s="145"/>
      <c r="AV1382" s="145"/>
      <c r="AW1382" s="145"/>
      <c r="AX1382" s="145"/>
      <c r="AY1382" s="145"/>
      <c r="AZ1382" s="145"/>
      <c r="BA1382" s="145"/>
      <c r="BB1382" s="145"/>
      <c r="BC1382" s="145"/>
      <c r="BD1382" s="145"/>
      <c r="BE1382" s="145"/>
      <c r="BF1382" s="145"/>
      <c r="BG1382" s="145"/>
      <c r="BH1382" s="145"/>
      <c r="BI1382" s="145"/>
      <c r="BJ1382" s="145"/>
      <c r="BK1382" s="145"/>
      <c r="BL1382" s="145"/>
      <c r="BM1382" s="145"/>
      <c r="BN1382" s="145"/>
      <c r="BO1382" s="145"/>
      <c r="BP1382" s="145"/>
      <c r="BQ1382" s="145"/>
      <c r="BR1382" s="145"/>
      <c r="BS1382" s="145"/>
      <c r="BT1382" s="145"/>
      <c r="BU1382" s="145"/>
      <c r="BV1382" s="145"/>
      <c r="BW1382" s="145"/>
      <c r="BX1382" s="145"/>
      <c r="BY1382" s="145"/>
      <c r="BZ1382" s="145"/>
      <c r="CA1382" s="145"/>
      <c r="CB1382" s="145"/>
      <c r="CC1382" s="145"/>
      <c r="CD1382" s="145"/>
      <c r="CE1382" s="145"/>
      <c r="CF1382" s="145"/>
    </row>
    <row r="1383" spans="2:84" ht="12.95" customHeight="1">
      <c r="B1383" s="145"/>
      <c r="C1383" s="145"/>
      <c r="D1383" s="145"/>
      <c r="E1383" s="146"/>
      <c r="F1383" s="146"/>
      <c r="G1383" s="145"/>
      <c r="H1383" s="145"/>
      <c r="I1383" s="145"/>
      <c r="J1383" s="145"/>
      <c r="K1383" s="145"/>
      <c r="L1383" s="145"/>
      <c r="M1383" s="145"/>
      <c r="N1383" s="145"/>
      <c r="O1383" s="145"/>
      <c r="P1383" s="145"/>
      <c r="Q1383" s="145"/>
      <c r="R1383" s="145"/>
      <c r="S1383" s="145"/>
      <c r="T1383" s="145"/>
      <c r="U1383" s="145"/>
      <c r="V1383" s="145"/>
      <c r="W1383" s="145"/>
      <c r="X1383" s="145"/>
      <c r="Y1383" s="145"/>
      <c r="Z1383" s="145"/>
      <c r="AA1383" s="145"/>
      <c r="AB1383" s="145"/>
      <c r="AC1383" s="145"/>
      <c r="AD1383" s="145"/>
      <c r="AE1383" s="145"/>
      <c r="AF1383" s="145"/>
      <c r="AG1383" s="145"/>
      <c r="AH1383" s="145"/>
      <c r="AI1383" s="145"/>
      <c r="AJ1383" s="145"/>
      <c r="AK1383" s="145"/>
      <c r="AL1383" s="145"/>
      <c r="AM1383" s="145"/>
      <c r="AN1383" s="145"/>
      <c r="AO1383" s="145"/>
      <c r="AP1383" s="145"/>
      <c r="AQ1383" s="145"/>
      <c r="AR1383" s="145"/>
      <c r="AS1383" s="145"/>
      <c r="AT1383" s="145"/>
      <c r="AU1383" s="145"/>
      <c r="AV1383" s="145"/>
      <c r="AW1383" s="145"/>
      <c r="AX1383" s="145"/>
      <c r="AY1383" s="145"/>
      <c r="AZ1383" s="145"/>
      <c r="BA1383" s="145"/>
      <c r="BB1383" s="145"/>
      <c r="BC1383" s="145"/>
      <c r="BD1383" s="145"/>
      <c r="BE1383" s="145"/>
      <c r="BF1383" s="145"/>
      <c r="BG1383" s="145"/>
      <c r="BH1383" s="145"/>
      <c r="BI1383" s="145"/>
      <c r="BJ1383" s="145"/>
      <c r="BK1383" s="145"/>
      <c r="BL1383" s="145"/>
      <c r="BM1383" s="145"/>
      <c r="BN1383" s="145"/>
      <c r="BO1383" s="145"/>
      <c r="BP1383" s="145"/>
      <c r="BQ1383" s="145"/>
      <c r="BR1383" s="145"/>
      <c r="BS1383" s="145"/>
      <c r="BT1383" s="145"/>
      <c r="BU1383" s="145"/>
      <c r="BV1383" s="145"/>
      <c r="BW1383" s="145"/>
      <c r="BX1383" s="145"/>
      <c r="BY1383" s="145"/>
      <c r="BZ1383" s="145"/>
      <c r="CA1383" s="145"/>
      <c r="CB1383" s="145"/>
      <c r="CC1383" s="145"/>
      <c r="CD1383" s="145"/>
      <c r="CE1383" s="145"/>
      <c r="CF1383" s="145"/>
    </row>
    <row r="1384" spans="2:84" ht="12.95" customHeight="1">
      <c r="B1384" s="145"/>
      <c r="C1384" s="145"/>
      <c r="D1384" s="145"/>
      <c r="E1384" s="146"/>
      <c r="F1384" s="146"/>
      <c r="G1384" s="145"/>
      <c r="H1384" s="145"/>
      <c r="I1384" s="145"/>
      <c r="J1384" s="145"/>
      <c r="K1384" s="145"/>
      <c r="L1384" s="145"/>
      <c r="M1384" s="145"/>
      <c r="N1384" s="145"/>
      <c r="O1384" s="145"/>
      <c r="P1384" s="145"/>
      <c r="Q1384" s="145"/>
      <c r="R1384" s="145"/>
      <c r="S1384" s="145"/>
      <c r="T1384" s="145"/>
      <c r="U1384" s="145"/>
      <c r="V1384" s="145"/>
      <c r="W1384" s="145"/>
      <c r="X1384" s="145"/>
      <c r="Y1384" s="145"/>
      <c r="Z1384" s="145"/>
      <c r="AA1384" s="145"/>
      <c r="AB1384" s="145"/>
      <c r="AC1384" s="145"/>
      <c r="AD1384" s="145"/>
      <c r="AE1384" s="145"/>
      <c r="AF1384" s="145"/>
      <c r="AG1384" s="145"/>
      <c r="AH1384" s="145"/>
      <c r="AI1384" s="145"/>
      <c r="AJ1384" s="145"/>
      <c r="AK1384" s="145"/>
      <c r="AL1384" s="145"/>
      <c r="AM1384" s="145"/>
      <c r="AN1384" s="145"/>
      <c r="AO1384" s="145"/>
      <c r="AP1384" s="145"/>
      <c r="AQ1384" s="145"/>
      <c r="AR1384" s="145"/>
      <c r="AS1384" s="145"/>
      <c r="AT1384" s="145"/>
      <c r="AU1384" s="145"/>
      <c r="AV1384" s="145"/>
      <c r="AW1384" s="145"/>
      <c r="AX1384" s="145"/>
      <c r="AY1384" s="145"/>
      <c r="AZ1384" s="145"/>
      <c r="BA1384" s="145"/>
      <c r="BB1384" s="145"/>
      <c r="BC1384" s="145"/>
      <c r="BD1384" s="145"/>
      <c r="BE1384" s="145"/>
      <c r="BF1384" s="145"/>
      <c r="BG1384" s="145"/>
      <c r="BH1384" s="145"/>
      <c r="BI1384" s="145"/>
      <c r="BJ1384" s="145"/>
      <c r="BK1384" s="145"/>
      <c r="BL1384" s="145"/>
      <c r="BM1384" s="145"/>
      <c r="BN1384" s="145"/>
      <c r="BO1384" s="145"/>
      <c r="BP1384" s="145"/>
      <c r="BQ1384" s="145"/>
      <c r="BR1384" s="145"/>
      <c r="BS1384" s="145"/>
      <c r="BT1384" s="145"/>
      <c r="BU1384" s="145"/>
      <c r="BV1384" s="145"/>
      <c r="BW1384" s="145"/>
      <c r="BX1384" s="145"/>
      <c r="BY1384" s="145"/>
      <c r="BZ1384" s="145"/>
      <c r="CA1384" s="145"/>
      <c r="CB1384" s="145"/>
      <c r="CC1384" s="145"/>
      <c r="CD1384" s="145"/>
      <c r="CE1384" s="145"/>
      <c r="CF1384" s="145"/>
    </row>
    <row r="1385" spans="2:84" ht="12.95" customHeight="1">
      <c r="B1385" s="145"/>
      <c r="C1385" s="145"/>
      <c r="D1385" s="145"/>
      <c r="E1385" s="146"/>
      <c r="F1385" s="146"/>
      <c r="G1385" s="145"/>
      <c r="H1385" s="145"/>
      <c r="I1385" s="145"/>
      <c r="J1385" s="145"/>
      <c r="K1385" s="145"/>
      <c r="L1385" s="145"/>
      <c r="M1385" s="145"/>
      <c r="N1385" s="145"/>
      <c r="O1385" s="145"/>
      <c r="P1385" s="145"/>
      <c r="Q1385" s="145"/>
      <c r="R1385" s="145"/>
      <c r="S1385" s="145"/>
      <c r="T1385" s="145"/>
      <c r="U1385" s="145"/>
      <c r="V1385" s="145"/>
      <c r="W1385" s="145"/>
      <c r="X1385" s="145"/>
      <c r="Y1385" s="145"/>
      <c r="Z1385" s="145"/>
      <c r="AA1385" s="145"/>
      <c r="AB1385" s="145"/>
      <c r="AC1385" s="145"/>
      <c r="AD1385" s="145"/>
      <c r="AE1385" s="145"/>
      <c r="AF1385" s="145"/>
      <c r="AG1385" s="145"/>
      <c r="AH1385" s="145"/>
      <c r="AI1385" s="145"/>
      <c r="AJ1385" s="145"/>
      <c r="AK1385" s="145"/>
      <c r="AL1385" s="145"/>
      <c r="AM1385" s="145"/>
      <c r="AN1385" s="145"/>
      <c r="AO1385" s="145"/>
      <c r="AP1385" s="145"/>
      <c r="AQ1385" s="145"/>
      <c r="AR1385" s="145"/>
      <c r="AS1385" s="145"/>
      <c r="AT1385" s="145"/>
      <c r="AU1385" s="145"/>
      <c r="AV1385" s="145"/>
      <c r="AW1385" s="145"/>
      <c r="AX1385" s="145"/>
      <c r="AY1385" s="145"/>
      <c r="AZ1385" s="145"/>
      <c r="BA1385" s="145"/>
      <c r="BB1385" s="145"/>
      <c r="BC1385" s="145"/>
      <c r="BD1385" s="145"/>
      <c r="BE1385" s="145"/>
      <c r="BF1385" s="145"/>
      <c r="BG1385" s="145"/>
      <c r="BH1385" s="145"/>
      <c r="BI1385" s="145"/>
      <c r="BJ1385" s="145"/>
      <c r="BK1385" s="145"/>
      <c r="BL1385" s="145"/>
      <c r="BM1385" s="145"/>
      <c r="BN1385" s="145"/>
      <c r="BO1385" s="145"/>
      <c r="BP1385" s="145"/>
      <c r="BQ1385" s="145"/>
      <c r="BR1385" s="145"/>
      <c r="BS1385" s="145"/>
      <c r="BT1385" s="145"/>
      <c r="BU1385" s="145"/>
      <c r="BV1385" s="145"/>
      <c r="BW1385" s="145"/>
      <c r="BX1385" s="145"/>
      <c r="BY1385" s="145"/>
      <c r="BZ1385" s="145"/>
      <c r="CA1385" s="145"/>
      <c r="CB1385" s="145"/>
      <c r="CC1385" s="145"/>
      <c r="CD1385" s="145"/>
      <c r="CE1385" s="145"/>
      <c r="CF1385" s="145"/>
    </row>
    <row r="1386" spans="2:84" ht="12.95" customHeight="1">
      <c r="B1386" s="145"/>
      <c r="C1386" s="145"/>
      <c r="D1386" s="145"/>
      <c r="E1386" s="146"/>
      <c r="F1386" s="146"/>
      <c r="G1386" s="145"/>
      <c r="H1386" s="145"/>
      <c r="I1386" s="145"/>
      <c r="J1386" s="145"/>
      <c r="K1386" s="145"/>
      <c r="L1386" s="145"/>
      <c r="M1386" s="145"/>
      <c r="N1386" s="145"/>
      <c r="O1386" s="145"/>
      <c r="P1386" s="145"/>
      <c r="Q1386" s="145"/>
      <c r="R1386" s="145"/>
      <c r="S1386" s="145"/>
      <c r="T1386" s="145"/>
      <c r="U1386" s="145"/>
      <c r="V1386" s="145"/>
      <c r="W1386" s="145"/>
      <c r="X1386" s="145"/>
      <c r="Y1386" s="145"/>
      <c r="Z1386" s="145"/>
      <c r="AA1386" s="145"/>
      <c r="AB1386" s="145"/>
      <c r="AC1386" s="145"/>
      <c r="AD1386" s="145"/>
      <c r="AE1386" s="145"/>
      <c r="AF1386" s="145"/>
      <c r="AG1386" s="145"/>
      <c r="AH1386" s="145"/>
      <c r="AI1386" s="145"/>
      <c r="AJ1386" s="145"/>
      <c r="AK1386" s="145"/>
      <c r="AL1386" s="145"/>
      <c r="AM1386" s="145"/>
      <c r="AN1386" s="145"/>
      <c r="AO1386" s="145"/>
      <c r="AP1386" s="145"/>
      <c r="AQ1386" s="145"/>
      <c r="AR1386" s="145"/>
      <c r="AS1386" s="145"/>
      <c r="AT1386" s="145"/>
      <c r="AU1386" s="145"/>
      <c r="AV1386" s="145"/>
      <c r="AW1386" s="145"/>
      <c r="AX1386" s="145"/>
      <c r="AY1386" s="145"/>
      <c r="AZ1386" s="145"/>
      <c r="BA1386" s="145"/>
      <c r="BB1386" s="145"/>
      <c r="BC1386" s="145"/>
      <c r="BD1386" s="145"/>
      <c r="BE1386" s="145"/>
      <c r="BF1386" s="145"/>
      <c r="BG1386" s="145"/>
      <c r="BH1386" s="145"/>
      <c r="BI1386" s="145"/>
      <c r="BJ1386" s="145"/>
      <c r="BK1386" s="145"/>
      <c r="BL1386" s="145"/>
      <c r="BM1386" s="145"/>
      <c r="BN1386" s="145"/>
      <c r="BO1386" s="145"/>
      <c r="BP1386" s="145"/>
      <c r="BQ1386" s="145"/>
      <c r="BR1386" s="145"/>
      <c r="BS1386" s="145"/>
      <c r="BT1386" s="145"/>
      <c r="BU1386" s="145"/>
      <c r="BV1386" s="145"/>
      <c r="BW1386" s="145"/>
      <c r="BX1386" s="145"/>
      <c r="BY1386" s="145"/>
      <c r="BZ1386" s="145"/>
      <c r="CA1386" s="145"/>
      <c r="CB1386" s="145"/>
      <c r="CC1386" s="145"/>
      <c r="CD1386" s="145"/>
      <c r="CE1386" s="145"/>
      <c r="CF1386" s="145"/>
    </row>
    <row r="1387" spans="2:84" ht="12.95" customHeight="1">
      <c r="B1387" s="145"/>
      <c r="C1387" s="145"/>
      <c r="D1387" s="145"/>
      <c r="E1387" s="146"/>
      <c r="F1387" s="146"/>
      <c r="G1387" s="145"/>
      <c r="H1387" s="145"/>
      <c r="I1387" s="145"/>
      <c r="J1387" s="145"/>
      <c r="K1387" s="145"/>
      <c r="L1387" s="145"/>
      <c r="M1387" s="145"/>
      <c r="N1387" s="145"/>
      <c r="O1387" s="145"/>
      <c r="P1387" s="145"/>
      <c r="Q1387" s="145"/>
      <c r="R1387" s="145"/>
      <c r="S1387" s="145"/>
      <c r="T1387" s="145"/>
      <c r="U1387" s="145"/>
      <c r="V1387" s="145"/>
      <c r="W1387" s="145"/>
      <c r="X1387" s="145"/>
      <c r="Y1387" s="145"/>
      <c r="Z1387" s="145"/>
      <c r="AA1387" s="145"/>
      <c r="AB1387" s="145"/>
      <c r="AC1387" s="145"/>
      <c r="AD1387" s="145"/>
      <c r="AE1387" s="145"/>
      <c r="AF1387" s="145"/>
      <c r="AG1387" s="145"/>
      <c r="AH1387" s="145"/>
      <c r="AI1387" s="145"/>
      <c r="AJ1387" s="145"/>
      <c r="AK1387" s="145"/>
      <c r="AL1387" s="145"/>
      <c r="AM1387" s="145"/>
      <c r="AN1387" s="145"/>
      <c r="AO1387" s="145"/>
      <c r="AP1387" s="145"/>
      <c r="AQ1387" s="145"/>
      <c r="AR1387" s="145"/>
      <c r="AS1387" s="145"/>
      <c r="AT1387" s="145"/>
      <c r="AU1387" s="145"/>
      <c r="AV1387" s="145"/>
      <c r="AW1387" s="145"/>
      <c r="AX1387" s="145"/>
      <c r="AY1387" s="145"/>
      <c r="AZ1387" s="145"/>
      <c r="BA1387" s="145"/>
      <c r="BB1387" s="145"/>
      <c r="BC1387" s="145"/>
      <c r="BD1387" s="145"/>
      <c r="BE1387" s="145"/>
      <c r="BF1387" s="145"/>
      <c r="BG1387" s="145"/>
      <c r="BH1387" s="145"/>
      <c r="BI1387" s="145"/>
      <c r="BJ1387" s="145"/>
      <c r="BK1387" s="145"/>
      <c r="BL1387" s="145"/>
      <c r="BM1387" s="145"/>
      <c r="BN1387" s="145"/>
      <c r="BO1387" s="145"/>
      <c r="BP1387" s="145"/>
      <c r="BQ1387" s="145"/>
      <c r="BR1387" s="145"/>
      <c r="BS1387" s="145"/>
      <c r="BT1387" s="145"/>
      <c r="BU1387" s="145"/>
      <c r="BV1387" s="145"/>
      <c r="BW1387" s="145"/>
      <c r="BX1387" s="145"/>
      <c r="BY1387" s="145"/>
      <c r="BZ1387" s="145"/>
      <c r="CA1387" s="145"/>
      <c r="CB1387" s="145"/>
      <c r="CC1387" s="145"/>
      <c r="CD1387" s="145"/>
      <c r="CE1387" s="145"/>
      <c r="CF1387" s="145"/>
    </row>
    <row r="1388" spans="2:84" ht="12.95" customHeight="1">
      <c r="B1388" s="145"/>
      <c r="C1388" s="145"/>
      <c r="D1388" s="145"/>
      <c r="E1388" s="146"/>
      <c r="F1388" s="146"/>
      <c r="G1388" s="145"/>
      <c r="H1388" s="145"/>
      <c r="I1388" s="145"/>
      <c r="J1388" s="145"/>
      <c r="K1388" s="145"/>
      <c r="L1388" s="145"/>
      <c r="M1388" s="145"/>
      <c r="N1388" s="145"/>
      <c r="O1388" s="145"/>
      <c r="P1388" s="145"/>
      <c r="Q1388" s="145"/>
      <c r="R1388" s="145"/>
      <c r="S1388" s="145"/>
      <c r="T1388" s="145"/>
      <c r="U1388" s="145"/>
      <c r="V1388" s="145"/>
      <c r="W1388" s="145"/>
      <c r="X1388" s="145"/>
      <c r="Y1388" s="145"/>
      <c r="Z1388" s="145"/>
      <c r="AA1388" s="145"/>
      <c r="AB1388" s="145"/>
      <c r="AC1388" s="145"/>
      <c r="AD1388" s="145"/>
      <c r="AE1388" s="145"/>
      <c r="AF1388" s="145"/>
      <c r="AG1388" s="145"/>
      <c r="AH1388" s="145"/>
      <c r="AI1388" s="145"/>
      <c r="AJ1388" s="145"/>
      <c r="AK1388" s="145"/>
      <c r="AL1388" s="145"/>
      <c r="AM1388" s="145"/>
      <c r="AN1388" s="145"/>
      <c r="AO1388" s="145"/>
      <c r="AP1388" s="145"/>
      <c r="AQ1388" s="145"/>
      <c r="AR1388" s="145"/>
      <c r="AS1388" s="145"/>
      <c r="AT1388" s="145"/>
      <c r="AU1388" s="145"/>
      <c r="AV1388" s="145"/>
      <c r="AW1388" s="145"/>
      <c r="AX1388" s="145"/>
      <c r="AY1388" s="145"/>
      <c r="AZ1388" s="145"/>
      <c r="BA1388" s="145"/>
      <c r="BB1388" s="145"/>
      <c r="BC1388" s="145"/>
      <c r="BD1388" s="145"/>
      <c r="BE1388" s="145"/>
      <c r="BF1388" s="145"/>
      <c r="BG1388" s="145"/>
      <c r="BH1388" s="145"/>
      <c r="BI1388" s="145"/>
      <c r="BJ1388" s="145"/>
      <c r="BK1388" s="145"/>
      <c r="BL1388" s="145"/>
      <c r="BM1388" s="145"/>
      <c r="BN1388" s="145"/>
      <c r="BO1388" s="145"/>
      <c r="BP1388" s="145"/>
      <c r="BQ1388" s="145"/>
      <c r="BR1388" s="145"/>
      <c r="BS1388" s="145"/>
      <c r="BT1388" s="145"/>
      <c r="BU1388" s="145"/>
      <c r="BV1388" s="145"/>
      <c r="BW1388" s="145"/>
      <c r="BX1388" s="145"/>
      <c r="BY1388" s="145"/>
      <c r="BZ1388" s="145"/>
      <c r="CA1388" s="145"/>
      <c r="CB1388" s="145"/>
      <c r="CC1388" s="145"/>
      <c r="CD1388" s="145"/>
      <c r="CE1388" s="145"/>
      <c r="CF1388" s="145"/>
    </row>
    <row r="1389" spans="2:84" ht="12.95" customHeight="1">
      <c r="B1389" s="145"/>
      <c r="C1389" s="145"/>
      <c r="D1389" s="145"/>
      <c r="E1389" s="146"/>
      <c r="F1389" s="146"/>
      <c r="G1389" s="145"/>
      <c r="H1389" s="145"/>
      <c r="I1389" s="145"/>
      <c r="J1389" s="145"/>
      <c r="K1389" s="145"/>
      <c r="L1389" s="145"/>
      <c r="M1389" s="145"/>
      <c r="N1389" s="145"/>
      <c r="O1389" s="145"/>
      <c r="P1389" s="145"/>
      <c r="Q1389" s="145"/>
      <c r="R1389" s="145"/>
      <c r="S1389" s="145"/>
      <c r="T1389" s="145"/>
      <c r="U1389" s="145"/>
      <c r="V1389" s="145"/>
      <c r="W1389" s="145"/>
      <c r="X1389" s="145"/>
      <c r="Y1389" s="145"/>
      <c r="Z1389" s="145"/>
      <c r="AA1389" s="145"/>
      <c r="AB1389" s="145"/>
      <c r="AC1389" s="145"/>
      <c r="AD1389" s="145"/>
      <c r="AE1389" s="145"/>
      <c r="AF1389" s="145"/>
      <c r="AG1389" s="145"/>
      <c r="AH1389" s="145"/>
      <c r="AI1389" s="145"/>
      <c r="AJ1389" s="145"/>
      <c r="AK1389" s="145"/>
      <c r="AL1389" s="145"/>
      <c r="AM1389" s="145"/>
      <c r="AN1389" s="145"/>
      <c r="AO1389" s="145"/>
      <c r="AP1389" s="145"/>
      <c r="AQ1389" s="145"/>
      <c r="AR1389" s="145"/>
      <c r="AS1389" s="145"/>
      <c r="AT1389" s="145"/>
      <c r="AU1389" s="145"/>
      <c r="AV1389" s="145"/>
      <c r="AW1389" s="145"/>
      <c r="AX1389" s="145"/>
      <c r="AY1389" s="145"/>
      <c r="AZ1389" s="145"/>
      <c r="BA1389" s="145"/>
      <c r="BB1389" s="145"/>
      <c r="BC1389" s="145"/>
      <c r="BD1389" s="145"/>
      <c r="BE1389" s="145"/>
      <c r="BF1389" s="145"/>
      <c r="BG1389" s="145"/>
      <c r="BH1389" s="145"/>
      <c r="BI1389" s="145"/>
      <c r="BJ1389" s="145"/>
      <c r="BK1389" s="145"/>
      <c r="BL1389" s="145"/>
      <c r="BM1389" s="145"/>
      <c r="BN1389" s="145"/>
      <c r="BO1389" s="145"/>
      <c r="BP1389" s="145"/>
      <c r="BQ1389" s="145"/>
      <c r="BR1389" s="145"/>
      <c r="BS1389" s="145"/>
      <c r="BT1389" s="145"/>
      <c r="BU1389" s="145"/>
      <c r="BV1389" s="145"/>
      <c r="BW1389" s="145"/>
      <c r="BX1389" s="145"/>
      <c r="BY1389" s="145"/>
      <c r="BZ1389" s="145"/>
      <c r="CA1389" s="145"/>
      <c r="CB1389" s="145"/>
      <c r="CC1389" s="145"/>
      <c r="CD1389" s="145"/>
      <c r="CE1389" s="145"/>
      <c r="CF1389" s="145"/>
    </row>
    <row r="1390" spans="2:84" ht="12.95" customHeight="1">
      <c r="B1390" s="145"/>
      <c r="C1390" s="145"/>
      <c r="D1390" s="145"/>
      <c r="E1390" s="146"/>
      <c r="F1390" s="146"/>
      <c r="G1390" s="145"/>
      <c r="H1390" s="145"/>
      <c r="I1390" s="145"/>
      <c r="J1390" s="145"/>
      <c r="K1390" s="145"/>
      <c r="L1390" s="145"/>
      <c r="M1390" s="145"/>
      <c r="N1390" s="145"/>
      <c r="O1390" s="145"/>
      <c r="P1390" s="145"/>
      <c r="Q1390" s="145"/>
      <c r="R1390" s="145"/>
      <c r="S1390" s="145"/>
      <c r="T1390" s="145"/>
      <c r="U1390" s="145"/>
      <c r="V1390" s="145"/>
      <c r="W1390" s="145"/>
      <c r="X1390" s="145"/>
      <c r="Y1390" s="145"/>
      <c r="Z1390" s="145"/>
      <c r="AA1390" s="145"/>
      <c r="AB1390" s="145"/>
      <c r="AC1390" s="145"/>
      <c r="AD1390" s="145"/>
      <c r="AE1390" s="145"/>
      <c r="AF1390" s="145"/>
      <c r="AG1390" s="145"/>
      <c r="AH1390" s="145"/>
      <c r="AI1390" s="145"/>
      <c r="AJ1390" s="145"/>
      <c r="AK1390" s="145"/>
      <c r="AL1390" s="145"/>
      <c r="AM1390" s="145"/>
      <c r="AN1390" s="145"/>
      <c r="AO1390" s="145"/>
      <c r="AP1390" s="145"/>
      <c r="AQ1390" s="145"/>
      <c r="AR1390" s="145"/>
      <c r="AS1390" s="145"/>
      <c r="AT1390" s="145"/>
      <c r="AU1390" s="145"/>
      <c r="AV1390" s="145"/>
      <c r="AW1390" s="145"/>
      <c r="AX1390" s="145"/>
      <c r="AY1390" s="145"/>
      <c r="AZ1390" s="145"/>
      <c r="BA1390" s="145"/>
      <c r="BB1390" s="145"/>
      <c r="BC1390" s="145"/>
      <c r="BD1390" s="145"/>
      <c r="BE1390" s="145"/>
      <c r="BF1390" s="145"/>
      <c r="BG1390" s="145"/>
      <c r="BH1390" s="145"/>
      <c r="BI1390" s="145"/>
      <c r="BJ1390" s="145"/>
      <c r="BK1390" s="145"/>
      <c r="BL1390" s="145"/>
      <c r="BM1390" s="145"/>
      <c r="BN1390" s="145"/>
      <c r="BO1390" s="145"/>
      <c r="BP1390" s="145"/>
      <c r="BQ1390" s="145"/>
      <c r="BR1390" s="145"/>
      <c r="BS1390" s="145"/>
      <c r="BT1390" s="145"/>
      <c r="BU1390" s="145"/>
      <c r="BV1390" s="145"/>
      <c r="BW1390" s="145"/>
      <c r="BX1390" s="145"/>
      <c r="BY1390" s="145"/>
      <c r="BZ1390" s="145"/>
      <c r="CA1390" s="145"/>
      <c r="CB1390" s="145"/>
      <c r="CC1390" s="145"/>
      <c r="CD1390" s="145"/>
      <c r="CE1390" s="145"/>
      <c r="CF1390" s="145"/>
    </row>
    <row r="1391" spans="2:84" ht="12.95" customHeight="1">
      <c r="B1391" s="145"/>
      <c r="C1391" s="145"/>
      <c r="D1391" s="145"/>
      <c r="E1391" s="146"/>
      <c r="F1391" s="146"/>
      <c r="G1391" s="145"/>
      <c r="H1391" s="145"/>
      <c r="I1391" s="145"/>
      <c r="J1391" s="145"/>
      <c r="K1391" s="145"/>
      <c r="L1391" s="145"/>
      <c r="M1391" s="145"/>
      <c r="N1391" s="145"/>
      <c r="O1391" s="145"/>
      <c r="P1391" s="145"/>
      <c r="Q1391" s="145"/>
      <c r="R1391" s="145"/>
      <c r="S1391" s="145"/>
      <c r="T1391" s="145"/>
      <c r="U1391" s="145"/>
      <c r="V1391" s="145"/>
      <c r="W1391" s="145"/>
      <c r="X1391" s="145"/>
      <c r="Y1391" s="145"/>
      <c r="Z1391" s="145"/>
      <c r="AA1391" s="145"/>
      <c r="AB1391" s="145"/>
      <c r="AC1391" s="145"/>
      <c r="AD1391" s="145"/>
      <c r="AE1391" s="145"/>
      <c r="AF1391" s="145"/>
      <c r="AG1391" s="145"/>
      <c r="AH1391" s="145"/>
      <c r="AI1391" s="145"/>
      <c r="AJ1391" s="145"/>
      <c r="AK1391" s="145"/>
      <c r="AL1391" s="145"/>
      <c r="AM1391" s="145"/>
      <c r="AN1391" s="145"/>
      <c r="AO1391" s="145"/>
      <c r="AP1391" s="145"/>
      <c r="AQ1391" s="145"/>
      <c r="AR1391" s="145"/>
      <c r="AS1391" s="145"/>
      <c r="AT1391" s="145"/>
      <c r="AU1391" s="145"/>
      <c r="AV1391" s="145"/>
      <c r="AW1391" s="145"/>
      <c r="AX1391" s="145"/>
      <c r="AY1391" s="145"/>
      <c r="AZ1391" s="145"/>
      <c r="BA1391" s="145"/>
      <c r="BB1391" s="145"/>
      <c r="BC1391" s="145"/>
      <c r="BD1391" s="145"/>
      <c r="BE1391" s="145"/>
      <c r="BF1391" s="145"/>
      <c r="BG1391" s="145"/>
      <c r="BH1391" s="145"/>
      <c r="BI1391" s="145"/>
      <c r="BJ1391" s="145"/>
      <c r="BK1391" s="145"/>
      <c r="BL1391" s="145"/>
      <c r="BM1391" s="145"/>
      <c r="BN1391" s="145"/>
      <c r="BO1391" s="145"/>
      <c r="BP1391" s="145"/>
      <c r="BQ1391" s="145"/>
      <c r="BR1391" s="145"/>
      <c r="BS1391" s="145"/>
      <c r="BT1391" s="145"/>
      <c r="BU1391" s="145"/>
      <c r="BV1391" s="145"/>
      <c r="BW1391" s="145"/>
      <c r="BX1391" s="145"/>
      <c r="BY1391" s="145"/>
      <c r="BZ1391" s="145"/>
      <c r="CA1391" s="145"/>
      <c r="CB1391" s="145"/>
      <c r="CC1391" s="145"/>
      <c r="CD1391" s="145"/>
      <c r="CE1391" s="145"/>
      <c r="CF1391" s="145"/>
    </row>
    <row r="1392" spans="2:84" ht="12.95" customHeight="1">
      <c r="B1392" s="145"/>
      <c r="C1392" s="145"/>
      <c r="D1392" s="145"/>
      <c r="E1392" s="146"/>
      <c r="F1392" s="146"/>
      <c r="G1392" s="145"/>
      <c r="H1392" s="145"/>
      <c r="I1392" s="145"/>
      <c r="J1392" s="145"/>
      <c r="K1392" s="145"/>
      <c r="L1392" s="145"/>
      <c r="M1392" s="145"/>
      <c r="N1392" s="145"/>
      <c r="O1392" s="145"/>
      <c r="P1392" s="145"/>
      <c r="Q1392" s="145"/>
      <c r="R1392" s="145"/>
      <c r="S1392" s="145"/>
      <c r="T1392" s="145"/>
      <c r="U1392" s="145"/>
      <c r="V1392" s="145"/>
      <c r="W1392" s="145"/>
      <c r="X1392" s="145"/>
      <c r="Y1392" s="145"/>
      <c r="Z1392" s="145"/>
      <c r="AA1392" s="145"/>
      <c r="AB1392" s="145"/>
      <c r="AC1392" s="145"/>
      <c r="AD1392" s="145"/>
      <c r="AE1392" s="145"/>
      <c r="AF1392" s="145"/>
      <c r="AG1392" s="145"/>
      <c r="AH1392" s="145"/>
      <c r="AI1392" s="145"/>
      <c r="AJ1392" s="145"/>
      <c r="AK1392" s="145"/>
      <c r="AL1392" s="145"/>
      <c r="AM1392" s="145"/>
      <c r="AN1392" s="145"/>
      <c r="AO1392" s="145"/>
      <c r="AP1392" s="145"/>
      <c r="AQ1392" s="145"/>
      <c r="AR1392" s="145"/>
      <c r="AS1392" s="145"/>
      <c r="AT1392" s="145"/>
      <c r="AU1392" s="145"/>
      <c r="AV1392" s="145"/>
      <c r="AW1392" s="145"/>
      <c r="AX1392" s="145"/>
      <c r="AY1392" s="145"/>
      <c r="AZ1392" s="145"/>
      <c r="BA1392" s="145"/>
      <c r="BB1392" s="145"/>
      <c r="BC1392" s="145"/>
      <c r="BD1392" s="145"/>
      <c r="BE1392" s="145"/>
      <c r="BF1392" s="145"/>
      <c r="BG1392" s="145"/>
      <c r="BH1392" s="145"/>
      <c r="BI1392" s="145"/>
      <c r="BJ1392" s="145"/>
      <c r="BK1392" s="145"/>
      <c r="BL1392" s="145"/>
      <c r="BM1392" s="145"/>
      <c r="BN1392" s="145"/>
      <c r="BO1392" s="145"/>
      <c r="BP1392" s="145"/>
      <c r="BQ1392" s="145"/>
      <c r="BR1392" s="145"/>
      <c r="BS1392" s="145"/>
      <c r="BT1392" s="145"/>
      <c r="BU1392" s="145"/>
      <c r="BV1392" s="145"/>
      <c r="BW1392" s="145"/>
      <c r="BX1392" s="145"/>
      <c r="BY1392" s="145"/>
      <c r="BZ1392" s="145"/>
      <c r="CA1392" s="145"/>
      <c r="CB1392" s="145"/>
      <c r="CC1392" s="145"/>
      <c r="CD1392" s="145"/>
      <c r="CE1392" s="145"/>
      <c r="CF1392" s="145"/>
    </row>
    <row r="1393" spans="2:84" ht="12.95" customHeight="1">
      <c r="B1393" s="145"/>
      <c r="C1393" s="145"/>
      <c r="D1393" s="145"/>
      <c r="E1393" s="146"/>
      <c r="F1393" s="146"/>
      <c r="G1393" s="145"/>
      <c r="H1393" s="145"/>
      <c r="I1393" s="145"/>
      <c r="J1393" s="145"/>
      <c r="K1393" s="145"/>
      <c r="L1393" s="145"/>
      <c r="M1393" s="145"/>
      <c r="N1393" s="145"/>
      <c r="O1393" s="145"/>
      <c r="P1393" s="145"/>
      <c r="Q1393" s="145"/>
      <c r="R1393" s="145"/>
      <c r="S1393" s="145"/>
      <c r="T1393" s="145"/>
      <c r="U1393" s="145"/>
      <c r="V1393" s="145"/>
      <c r="W1393" s="145"/>
      <c r="X1393" s="145"/>
      <c r="Y1393" s="145"/>
      <c r="Z1393" s="145"/>
      <c r="AA1393" s="145"/>
      <c r="AB1393" s="145"/>
      <c r="AC1393" s="145"/>
      <c r="AD1393" s="145"/>
      <c r="AE1393" s="145"/>
      <c r="AF1393" s="145"/>
      <c r="AG1393" s="145"/>
      <c r="AH1393" s="145"/>
      <c r="AI1393" s="145"/>
      <c r="AJ1393" s="145"/>
      <c r="AK1393" s="145"/>
      <c r="AL1393" s="145"/>
      <c r="AM1393" s="145"/>
      <c r="AN1393" s="145"/>
      <c r="AO1393" s="145"/>
      <c r="AP1393" s="145"/>
      <c r="AQ1393" s="145"/>
      <c r="AR1393" s="145"/>
      <c r="AS1393" s="145"/>
      <c r="AT1393" s="145"/>
      <c r="AU1393" s="145"/>
      <c r="AV1393" s="145"/>
      <c r="AW1393" s="145"/>
      <c r="AX1393" s="145"/>
      <c r="AY1393" s="145"/>
      <c r="AZ1393" s="145"/>
      <c r="BA1393" s="145"/>
      <c r="BB1393" s="145"/>
      <c r="BC1393" s="145"/>
      <c r="BD1393" s="145"/>
      <c r="BE1393" s="145"/>
      <c r="BF1393" s="145"/>
      <c r="BG1393" s="145"/>
      <c r="BH1393" s="145"/>
      <c r="BI1393" s="145"/>
      <c r="BJ1393" s="145"/>
      <c r="BK1393" s="145"/>
      <c r="BL1393" s="145"/>
      <c r="BM1393" s="145"/>
      <c r="BN1393" s="145"/>
      <c r="BO1393" s="145"/>
      <c r="BP1393" s="145"/>
      <c r="BQ1393" s="145"/>
      <c r="BR1393" s="145"/>
      <c r="BS1393" s="145"/>
      <c r="BT1393" s="145"/>
      <c r="BU1393" s="145"/>
      <c r="BV1393" s="145"/>
      <c r="BW1393" s="145"/>
      <c r="BX1393" s="145"/>
      <c r="BY1393" s="145"/>
      <c r="BZ1393" s="145"/>
      <c r="CA1393" s="145"/>
      <c r="CB1393" s="145"/>
      <c r="CC1393" s="145"/>
      <c r="CD1393" s="145"/>
      <c r="CE1393" s="145"/>
      <c r="CF1393" s="145"/>
    </row>
    <row r="1394" spans="2:84" ht="12.95" customHeight="1">
      <c r="B1394" s="145"/>
      <c r="C1394" s="145"/>
      <c r="D1394" s="145"/>
      <c r="E1394" s="146"/>
      <c r="F1394" s="146"/>
      <c r="G1394" s="145"/>
      <c r="H1394" s="145"/>
      <c r="I1394" s="145"/>
      <c r="J1394" s="145"/>
      <c r="K1394" s="145"/>
      <c r="L1394" s="145"/>
      <c r="M1394" s="145"/>
      <c r="N1394" s="145"/>
      <c r="O1394" s="145"/>
      <c r="P1394" s="145"/>
      <c r="Q1394" s="145"/>
      <c r="R1394" s="145"/>
      <c r="S1394" s="145"/>
      <c r="T1394" s="145"/>
      <c r="U1394" s="145"/>
      <c r="V1394" s="145"/>
      <c r="W1394" s="145"/>
      <c r="X1394" s="145"/>
      <c r="Y1394" s="145"/>
      <c r="Z1394" s="145"/>
      <c r="AA1394" s="145"/>
      <c r="AB1394" s="145"/>
      <c r="AC1394" s="145"/>
      <c r="AD1394" s="145"/>
      <c r="AE1394" s="145"/>
      <c r="AF1394" s="145"/>
      <c r="AG1394" s="145"/>
      <c r="AH1394" s="145"/>
      <c r="AI1394" s="145"/>
      <c r="AJ1394" s="145"/>
      <c r="AK1394" s="145"/>
      <c r="AL1394" s="145"/>
      <c r="AM1394" s="145"/>
      <c r="AN1394" s="145"/>
      <c r="AO1394" s="145"/>
      <c r="AP1394" s="145"/>
      <c r="AQ1394" s="145"/>
      <c r="AR1394" s="145"/>
      <c r="AS1394" s="145"/>
      <c r="AT1394" s="145"/>
      <c r="AU1394" s="145"/>
      <c r="AV1394" s="145"/>
      <c r="AW1394" s="145"/>
      <c r="AX1394" s="145"/>
      <c r="AY1394" s="145"/>
      <c r="AZ1394" s="145"/>
      <c r="BA1394" s="145"/>
      <c r="BB1394" s="145"/>
      <c r="BC1394" s="145"/>
      <c r="BD1394" s="145"/>
      <c r="BE1394" s="145"/>
      <c r="BF1394" s="145"/>
      <c r="BG1394" s="145"/>
      <c r="BH1394" s="145"/>
      <c r="BI1394" s="145"/>
      <c r="BJ1394" s="145"/>
      <c r="BK1394" s="145"/>
      <c r="BL1394" s="145"/>
      <c r="BM1394" s="145"/>
      <c r="BN1394" s="145"/>
      <c r="BO1394" s="145"/>
      <c r="BP1394" s="145"/>
      <c r="BQ1394" s="145"/>
      <c r="BR1394" s="145"/>
      <c r="BS1394" s="145"/>
      <c r="BT1394" s="145"/>
      <c r="BU1394" s="145"/>
      <c r="BV1394" s="145"/>
      <c r="BW1394" s="145"/>
      <c r="BX1394" s="145"/>
      <c r="BY1394" s="145"/>
      <c r="BZ1394" s="145"/>
      <c r="CA1394" s="145"/>
      <c r="CB1394" s="145"/>
      <c r="CC1394" s="145"/>
      <c r="CD1394" s="145"/>
      <c r="CE1394" s="145"/>
      <c r="CF1394" s="145"/>
    </row>
    <row r="1395" spans="2:84" ht="12.95" customHeight="1">
      <c r="B1395" s="145"/>
      <c r="C1395" s="145"/>
      <c r="D1395" s="145"/>
      <c r="E1395" s="146"/>
      <c r="F1395" s="146"/>
      <c r="G1395" s="145"/>
      <c r="H1395" s="145"/>
      <c r="I1395" s="145"/>
      <c r="J1395" s="145"/>
      <c r="K1395" s="145"/>
      <c r="L1395" s="145"/>
      <c r="M1395" s="145"/>
      <c r="N1395" s="145"/>
      <c r="O1395" s="145"/>
      <c r="P1395" s="145"/>
      <c r="Q1395" s="145"/>
      <c r="R1395" s="145"/>
      <c r="S1395" s="145"/>
      <c r="T1395" s="145"/>
      <c r="U1395" s="145"/>
      <c r="V1395" s="145"/>
      <c r="W1395" s="145"/>
      <c r="X1395" s="145"/>
      <c r="Y1395" s="145"/>
      <c r="Z1395" s="145"/>
      <c r="AA1395" s="145"/>
      <c r="AB1395" s="145"/>
      <c r="AC1395" s="145"/>
      <c r="AD1395" s="145"/>
      <c r="AE1395" s="145"/>
      <c r="AF1395" s="145"/>
      <c r="AG1395" s="145"/>
      <c r="AH1395" s="145"/>
      <c r="AI1395" s="145"/>
      <c r="AJ1395" s="145"/>
      <c r="AK1395" s="145"/>
      <c r="AL1395" s="145"/>
      <c r="AM1395" s="145"/>
      <c r="AN1395" s="145"/>
      <c r="AO1395" s="145"/>
      <c r="AP1395" s="145"/>
      <c r="AQ1395" s="145"/>
      <c r="AR1395" s="145"/>
      <c r="AS1395" s="145"/>
      <c r="AT1395" s="145"/>
      <c r="AU1395" s="145"/>
      <c r="AV1395" s="145"/>
      <c r="AW1395" s="145"/>
      <c r="AX1395" s="145"/>
      <c r="AY1395" s="145"/>
      <c r="AZ1395" s="145"/>
      <c r="BA1395" s="145"/>
      <c r="BB1395" s="145"/>
      <c r="BC1395" s="145"/>
      <c r="BD1395" s="145"/>
      <c r="BE1395" s="145"/>
      <c r="BF1395" s="145"/>
      <c r="BG1395" s="145"/>
      <c r="BH1395" s="145"/>
      <c r="BI1395" s="145"/>
      <c r="BJ1395" s="145"/>
      <c r="BK1395" s="145"/>
      <c r="BL1395" s="145"/>
      <c r="BM1395" s="145"/>
      <c r="BN1395" s="145"/>
      <c r="BO1395" s="145"/>
      <c r="BP1395" s="145"/>
      <c r="BQ1395" s="145"/>
      <c r="BR1395" s="145"/>
      <c r="BS1395" s="145"/>
      <c r="BT1395" s="145"/>
      <c r="BU1395" s="145"/>
      <c r="BV1395" s="145"/>
      <c r="BW1395" s="145"/>
      <c r="BX1395" s="145"/>
      <c r="BY1395" s="145"/>
      <c r="BZ1395" s="145"/>
      <c r="CA1395" s="145"/>
      <c r="CB1395" s="145"/>
      <c r="CC1395" s="145"/>
      <c r="CD1395" s="145"/>
      <c r="CE1395" s="145"/>
      <c r="CF1395" s="145"/>
    </row>
    <row r="1396" spans="2:84" ht="12.95" customHeight="1">
      <c r="B1396" s="145"/>
      <c r="C1396" s="145"/>
      <c r="D1396" s="145"/>
      <c r="E1396" s="146"/>
      <c r="F1396" s="146"/>
      <c r="G1396" s="145"/>
      <c r="H1396" s="145"/>
      <c r="I1396" s="145"/>
      <c r="J1396" s="145"/>
      <c r="K1396" s="145"/>
      <c r="L1396" s="145"/>
      <c r="M1396" s="145"/>
      <c r="N1396" s="145"/>
      <c r="O1396" s="145"/>
      <c r="P1396" s="145"/>
      <c r="Q1396" s="145"/>
      <c r="R1396" s="145"/>
      <c r="S1396" s="145"/>
      <c r="T1396" s="145"/>
      <c r="U1396" s="145"/>
      <c r="V1396" s="145"/>
      <c r="W1396" s="145"/>
      <c r="X1396" s="145"/>
      <c r="Y1396" s="145"/>
      <c r="Z1396" s="145"/>
      <c r="AA1396" s="145"/>
      <c r="AB1396" s="145"/>
      <c r="AC1396" s="145"/>
      <c r="AD1396" s="145"/>
      <c r="AE1396" s="145"/>
      <c r="AF1396" s="145"/>
      <c r="AG1396" s="145"/>
      <c r="AH1396" s="145"/>
      <c r="AI1396" s="145"/>
      <c r="AJ1396" s="145"/>
      <c r="AK1396" s="145"/>
      <c r="AL1396" s="145"/>
      <c r="AM1396" s="145"/>
      <c r="AN1396" s="145"/>
      <c r="AO1396" s="145"/>
      <c r="AP1396" s="145"/>
      <c r="AQ1396" s="145"/>
      <c r="AR1396" s="145"/>
      <c r="AS1396" s="145"/>
      <c r="AT1396" s="145"/>
      <c r="AU1396" s="145"/>
      <c r="AV1396" s="145"/>
      <c r="AW1396" s="145"/>
      <c r="AX1396" s="145"/>
      <c r="AY1396" s="145"/>
      <c r="AZ1396" s="145"/>
      <c r="BA1396" s="145"/>
      <c r="BB1396" s="145"/>
      <c r="BC1396" s="145"/>
      <c r="BD1396" s="145"/>
      <c r="BE1396" s="145"/>
      <c r="BF1396" s="145"/>
      <c r="BG1396" s="145"/>
      <c r="BH1396" s="145"/>
      <c r="BI1396" s="145"/>
      <c r="BJ1396" s="145"/>
      <c r="BK1396" s="145"/>
      <c r="BL1396" s="145"/>
      <c r="BM1396" s="145"/>
      <c r="BN1396" s="145"/>
      <c r="BO1396" s="145"/>
      <c r="BP1396" s="145"/>
      <c r="BQ1396" s="145"/>
      <c r="BR1396" s="145"/>
      <c r="BS1396" s="145"/>
      <c r="BT1396" s="145"/>
      <c r="BU1396" s="145"/>
      <c r="BV1396" s="145"/>
      <c r="BW1396" s="145"/>
      <c r="BX1396" s="145"/>
      <c r="BY1396" s="145"/>
      <c r="BZ1396" s="145"/>
      <c r="CA1396" s="145"/>
      <c r="CB1396" s="145"/>
      <c r="CC1396" s="145"/>
      <c r="CD1396" s="145"/>
      <c r="CE1396" s="145"/>
      <c r="CF1396" s="145"/>
    </row>
    <row r="1397" spans="2:84" ht="12.95" customHeight="1">
      <c r="B1397" s="145"/>
      <c r="C1397" s="145"/>
      <c r="D1397" s="145"/>
      <c r="E1397" s="146"/>
      <c r="F1397" s="146"/>
      <c r="G1397" s="145"/>
      <c r="H1397" s="145"/>
      <c r="I1397" s="145"/>
      <c r="J1397" s="145"/>
      <c r="K1397" s="145"/>
      <c r="L1397" s="145"/>
      <c r="M1397" s="145"/>
      <c r="N1397" s="145"/>
      <c r="O1397" s="145"/>
      <c r="P1397" s="145"/>
      <c r="Q1397" s="145"/>
      <c r="R1397" s="145"/>
      <c r="S1397" s="145"/>
      <c r="T1397" s="145"/>
      <c r="U1397" s="145"/>
      <c r="V1397" s="145"/>
      <c r="W1397" s="145"/>
      <c r="X1397" s="145"/>
      <c r="Y1397" s="145"/>
      <c r="Z1397" s="145"/>
      <c r="AA1397" s="145"/>
      <c r="AB1397" s="145"/>
      <c r="AC1397" s="145"/>
      <c r="AD1397" s="145"/>
      <c r="AE1397" s="145"/>
      <c r="AF1397" s="145"/>
      <c r="AG1397" s="145"/>
      <c r="AH1397" s="145"/>
      <c r="AI1397" s="145"/>
      <c r="AJ1397" s="145"/>
      <c r="AK1397" s="145"/>
      <c r="AL1397" s="145"/>
      <c r="AM1397" s="145"/>
      <c r="AN1397" s="145"/>
      <c r="AO1397" s="145"/>
      <c r="AP1397" s="145"/>
      <c r="AQ1397" s="145"/>
      <c r="AR1397" s="145"/>
      <c r="AS1397" s="145"/>
      <c r="AT1397" s="145"/>
      <c r="AU1397" s="145"/>
      <c r="AV1397" s="145"/>
      <c r="AW1397" s="145"/>
      <c r="AX1397" s="145"/>
      <c r="AY1397" s="145"/>
      <c r="AZ1397" s="145"/>
      <c r="BA1397" s="145"/>
      <c r="BB1397" s="145"/>
      <c r="BC1397" s="145"/>
      <c r="BD1397" s="145"/>
      <c r="BE1397" s="145"/>
      <c r="BF1397" s="145"/>
      <c r="BG1397" s="145"/>
      <c r="BH1397" s="145"/>
      <c r="BI1397" s="145"/>
      <c r="BJ1397" s="145"/>
      <c r="BK1397" s="145"/>
      <c r="BL1397" s="145"/>
      <c r="BM1397" s="145"/>
      <c r="BN1397" s="145"/>
      <c r="BO1397" s="145"/>
      <c r="BP1397" s="145"/>
      <c r="BQ1397" s="145"/>
      <c r="BR1397" s="145"/>
      <c r="BS1397" s="145"/>
      <c r="BT1397" s="145"/>
      <c r="BU1397" s="145"/>
      <c r="BV1397" s="145"/>
      <c r="BW1397" s="145"/>
      <c r="BX1397" s="145"/>
      <c r="BY1397" s="145"/>
      <c r="BZ1397" s="145"/>
      <c r="CA1397" s="145"/>
      <c r="CB1397" s="145"/>
      <c r="CC1397" s="145"/>
      <c r="CD1397" s="145"/>
      <c r="CE1397" s="145"/>
      <c r="CF1397" s="145"/>
    </row>
    <row r="1398" spans="2:84" ht="12.95" customHeight="1">
      <c r="B1398" s="145"/>
      <c r="C1398" s="145"/>
      <c r="D1398" s="145"/>
      <c r="E1398" s="146"/>
      <c r="F1398" s="146"/>
      <c r="G1398" s="145"/>
      <c r="H1398" s="145"/>
      <c r="I1398" s="145"/>
      <c r="J1398" s="145"/>
      <c r="K1398" s="145"/>
      <c r="L1398" s="145"/>
      <c r="M1398" s="145"/>
      <c r="N1398" s="145"/>
      <c r="O1398" s="145"/>
      <c r="P1398" s="145"/>
      <c r="Q1398" s="145"/>
      <c r="R1398" s="145"/>
      <c r="S1398" s="145"/>
      <c r="T1398" s="145"/>
      <c r="U1398" s="145"/>
      <c r="V1398" s="145"/>
      <c r="W1398" s="145"/>
      <c r="X1398" s="145"/>
      <c r="Y1398" s="145"/>
      <c r="Z1398" s="145"/>
      <c r="AA1398" s="145"/>
      <c r="AB1398" s="145"/>
      <c r="AC1398" s="145"/>
      <c r="AD1398" s="145"/>
      <c r="AE1398" s="145"/>
      <c r="AF1398" s="145"/>
      <c r="AG1398" s="145"/>
      <c r="AH1398" s="145"/>
      <c r="AI1398" s="145"/>
      <c r="AJ1398" s="145"/>
      <c r="AK1398" s="145"/>
      <c r="AL1398" s="145"/>
      <c r="AM1398" s="145"/>
      <c r="AN1398" s="145"/>
      <c r="AO1398" s="145"/>
      <c r="AP1398" s="145"/>
      <c r="AQ1398" s="145"/>
      <c r="AR1398" s="145"/>
      <c r="AS1398" s="145"/>
      <c r="AT1398" s="145"/>
      <c r="AU1398" s="145"/>
      <c r="AV1398" s="145"/>
      <c r="AW1398" s="145"/>
      <c r="AX1398" s="145"/>
      <c r="AY1398" s="145"/>
      <c r="AZ1398" s="145"/>
      <c r="BA1398" s="145"/>
      <c r="BB1398" s="145"/>
      <c r="BC1398" s="145"/>
      <c r="BD1398" s="145"/>
      <c r="BE1398" s="145"/>
      <c r="BF1398" s="145"/>
      <c r="BG1398" s="145"/>
      <c r="BH1398" s="145"/>
      <c r="BI1398" s="145"/>
      <c r="BJ1398" s="145"/>
      <c r="BK1398" s="145"/>
      <c r="BL1398" s="145"/>
      <c r="BM1398" s="145"/>
      <c r="BN1398" s="145"/>
      <c r="BO1398" s="145"/>
      <c r="BP1398" s="145"/>
      <c r="BQ1398" s="145"/>
      <c r="BR1398" s="145"/>
      <c r="BS1398" s="145"/>
      <c r="BT1398" s="145"/>
      <c r="BU1398" s="145"/>
      <c r="BV1398" s="145"/>
      <c r="BW1398" s="145"/>
      <c r="BX1398" s="145"/>
      <c r="BY1398" s="145"/>
      <c r="BZ1398" s="145"/>
      <c r="CA1398" s="145"/>
      <c r="CB1398" s="145"/>
      <c r="CC1398" s="145"/>
      <c r="CD1398" s="145"/>
      <c r="CE1398" s="145"/>
      <c r="CF1398" s="145"/>
    </row>
    <row r="1399" spans="2:84" ht="12.95" customHeight="1">
      <c r="B1399" s="145"/>
      <c r="C1399" s="145"/>
      <c r="D1399" s="145"/>
      <c r="E1399" s="146"/>
      <c r="F1399" s="146"/>
      <c r="G1399" s="145"/>
      <c r="H1399" s="145"/>
      <c r="I1399" s="145"/>
      <c r="J1399" s="145"/>
      <c r="K1399" s="145"/>
      <c r="L1399" s="145"/>
      <c r="M1399" s="145"/>
      <c r="N1399" s="145"/>
      <c r="O1399" s="145"/>
      <c r="P1399" s="145"/>
      <c r="Q1399" s="145"/>
      <c r="R1399" s="145"/>
      <c r="S1399" s="145"/>
      <c r="T1399" s="145"/>
      <c r="U1399" s="145"/>
      <c r="V1399" s="145"/>
      <c r="W1399" s="145"/>
      <c r="X1399" s="145"/>
      <c r="Y1399" s="145"/>
      <c r="Z1399" s="145"/>
      <c r="AA1399" s="145"/>
      <c r="AB1399" s="145"/>
      <c r="AC1399" s="145"/>
      <c r="AD1399" s="145"/>
      <c r="AE1399" s="145"/>
      <c r="AF1399" s="145"/>
      <c r="AG1399" s="145"/>
      <c r="AH1399" s="145"/>
      <c r="AI1399" s="145"/>
      <c r="AJ1399" s="145"/>
      <c r="AK1399" s="145"/>
      <c r="AL1399" s="145"/>
      <c r="AM1399" s="145"/>
      <c r="AN1399" s="145"/>
      <c r="AO1399" s="145"/>
      <c r="AP1399" s="145"/>
      <c r="AQ1399" s="145"/>
      <c r="AR1399" s="145"/>
      <c r="AS1399" s="145"/>
      <c r="AT1399" s="145"/>
      <c r="AU1399" s="145"/>
      <c r="AV1399" s="145"/>
      <c r="AW1399" s="145"/>
      <c r="AX1399" s="145"/>
      <c r="AY1399" s="145"/>
      <c r="AZ1399" s="145"/>
      <c r="BA1399" s="145"/>
      <c r="BB1399" s="145"/>
      <c r="BC1399" s="145"/>
      <c r="BD1399" s="145"/>
      <c r="BE1399" s="145"/>
      <c r="BF1399" s="145"/>
      <c r="BG1399" s="145"/>
      <c r="BH1399" s="145"/>
      <c r="BI1399" s="145"/>
      <c r="BJ1399" s="145"/>
      <c r="BK1399" s="145"/>
      <c r="BL1399" s="145"/>
      <c r="BM1399" s="145"/>
      <c r="BN1399" s="145"/>
      <c r="BO1399" s="145"/>
      <c r="BP1399" s="145"/>
      <c r="BQ1399" s="145"/>
      <c r="BR1399" s="145"/>
      <c r="BS1399" s="145"/>
      <c r="BT1399" s="145"/>
      <c r="BU1399" s="145"/>
      <c r="BV1399" s="145"/>
      <c r="BW1399" s="145"/>
      <c r="BX1399" s="145"/>
      <c r="BY1399" s="145"/>
      <c r="BZ1399" s="145"/>
      <c r="CA1399" s="145"/>
      <c r="CB1399" s="145"/>
      <c r="CC1399" s="145"/>
      <c r="CD1399" s="145"/>
      <c r="CE1399" s="145"/>
      <c r="CF1399" s="145"/>
    </row>
    <row r="1400" spans="2:84" ht="12.95" customHeight="1">
      <c r="B1400" s="145"/>
      <c r="C1400" s="145"/>
      <c r="D1400" s="145"/>
      <c r="E1400" s="146"/>
      <c r="F1400" s="146"/>
      <c r="G1400" s="145"/>
      <c r="H1400" s="145"/>
      <c r="I1400" s="145"/>
      <c r="J1400" s="145"/>
      <c r="K1400" s="145"/>
      <c r="L1400" s="145"/>
      <c r="M1400" s="145"/>
      <c r="N1400" s="145"/>
      <c r="O1400" s="145"/>
      <c r="P1400" s="145"/>
      <c r="Q1400" s="145"/>
      <c r="R1400" s="145"/>
      <c r="S1400" s="145"/>
      <c r="T1400" s="145"/>
      <c r="U1400" s="145"/>
      <c r="V1400" s="145"/>
      <c r="W1400" s="145"/>
      <c r="X1400" s="145"/>
      <c r="Y1400" s="145"/>
      <c r="Z1400" s="145"/>
      <c r="AA1400" s="145"/>
      <c r="AB1400" s="145"/>
      <c r="AC1400" s="145"/>
      <c r="AD1400" s="145"/>
      <c r="AE1400" s="145"/>
      <c r="AF1400" s="145"/>
      <c r="AG1400" s="145"/>
      <c r="AH1400" s="145"/>
      <c r="AI1400" s="145"/>
      <c r="AJ1400" s="145"/>
      <c r="AK1400" s="145"/>
      <c r="AL1400" s="145"/>
      <c r="AM1400" s="145"/>
      <c r="AN1400" s="145"/>
      <c r="AO1400" s="145"/>
      <c r="AP1400" s="145"/>
      <c r="AQ1400" s="145"/>
      <c r="AR1400" s="145"/>
      <c r="AS1400" s="145"/>
      <c r="AT1400" s="145"/>
      <c r="AU1400" s="145"/>
      <c r="AV1400" s="145"/>
      <c r="AW1400" s="145"/>
      <c r="AX1400" s="145"/>
      <c r="AY1400" s="145"/>
      <c r="AZ1400" s="145"/>
      <c r="BA1400" s="145"/>
      <c r="BB1400" s="145"/>
      <c r="BC1400" s="145"/>
      <c r="BD1400" s="145"/>
      <c r="BE1400" s="145"/>
      <c r="BF1400" s="145"/>
      <c r="BG1400" s="145"/>
      <c r="BH1400" s="145"/>
      <c r="BI1400" s="145"/>
      <c r="BJ1400" s="145"/>
      <c r="BK1400" s="145"/>
      <c r="BL1400" s="145"/>
      <c r="BM1400" s="145"/>
      <c r="BN1400" s="145"/>
      <c r="BO1400" s="145"/>
      <c r="BP1400" s="145"/>
      <c r="BQ1400" s="145"/>
      <c r="BR1400" s="145"/>
      <c r="BS1400" s="145"/>
      <c r="BT1400" s="145"/>
      <c r="BU1400" s="145"/>
      <c r="BV1400" s="145"/>
      <c r="BW1400" s="145"/>
      <c r="BX1400" s="145"/>
      <c r="BY1400" s="145"/>
      <c r="BZ1400" s="145"/>
      <c r="CA1400" s="145"/>
      <c r="CB1400" s="145"/>
      <c r="CC1400" s="145"/>
      <c r="CD1400" s="145"/>
      <c r="CE1400" s="145"/>
      <c r="CF1400" s="145"/>
    </row>
    <row r="1401" spans="2:84" ht="12.95" customHeight="1">
      <c r="B1401" s="145"/>
      <c r="C1401" s="145"/>
      <c r="D1401" s="145"/>
      <c r="E1401" s="146"/>
      <c r="F1401" s="146"/>
      <c r="G1401" s="145"/>
      <c r="H1401" s="145"/>
      <c r="I1401" s="145"/>
      <c r="J1401" s="145"/>
      <c r="K1401" s="145"/>
      <c r="L1401" s="145"/>
      <c r="M1401" s="145"/>
      <c r="N1401" s="145"/>
      <c r="O1401" s="145"/>
      <c r="P1401" s="145"/>
      <c r="Q1401" s="145"/>
      <c r="R1401" s="145"/>
      <c r="S1401" s="145"/>
      <c r="T1401" s="145"/>
      <c r="U1401" s="145"/>
      <c r="V1401" s="145"/>
      <c r="W1401" s="145"/>
      <c r="X1401" s="145"/>
      <c r="Y1401" s="145"/>
      <c r="Z1401" s="145"/>
      <c r="AA1401" s="145"/>
      <c r="AB1401" s="145"/>
      <c r="AC1401" s="145"/>
      <c r="AD1401" s="145"/>
      <c r="AE1401" s="145"/>
      <c r="AF1401" s="145"/>
      <c r="AG1401" s="145"/>
      <c r="AH1401" s="145"/>
      <c r="AI1401" s="145"/>
      <c r="AJ1401" s="145"/>
      <c r="AK1401" s="145"/>
      <c r="AL1401" s="145"/>
      <c r="AM1401" s="145"/>
      <c r="AN1401" s="145"/>
      <c r="AO1401" s="145"/>
      <c r="AP1401" s="145"/>
      <c r="AQ1401" s="145"/>
      <c r="AR1401" s="145"/>
      <c r="AS1401" s="145"/>
      <c r="AT1401" s="145"/>
      <c r="AU1401" s="145"/>
      <c r="AV1401" s="145"/>
      <c r="AW1401" s="145"/>
      <c r="AX1401" s="145"/>
      <c r="AY1401" s="145"/>
      <c r="AZ1401" s="145"/>
      <c r="BA1401" s="145"/>
      <c r="BB1401" s="145"/>
      <c r="BC1401" s="145"/>
      <c r="BD1401" s="145"/>
      <c r="BE1401" s="145"/>
      <c r="BF1401" s="145"/>
      <c r="BG1401" s="145"/>
      <c r="BH1401" s="145"/>
      <c r="BI1401" s="145"/>
      <c r="BJ1401" s="145"/>
      <c r="BK1401" s="145"/>
      <c r="BL1401" s="145"/>
      <c r="BM1401" s="145"/>
      <c r="BN1401" s="145"/>
      <c r="BO1401" s="145"/>
      <c r="BP1401" s="145"/>
      <c r="BQ1401" s="145"/>
      <c r="BR1401" s="145"/>
      <c r="BS1401" s="145"/>
      <c r="BT1401" s="145"/>
      <c r="BU1401" s="145"/>
      <c r="BV1401" s="145"/>
      <c r="BW1401" s="145"/>
      <c r="BX1401" s="145"/>
      <c r="BY1401" s="145"/>
      <c r="BZ1401" s="145"/>
      <c r="CA1401" s="145"/>
      <c r="CB1401" s="145"/>
      <c r="CC1401" s="145"/>
      <c r="CD1401" s="145"/>
      <c r="CE1401" s="145"/>
      <c r="CF1401" s="145"/>
    </row>
    <row r="1402" spans="2:84" ht="12.95" customHeight="1">
      <c r="B1402" s="145"/>
      <c r="C1402" s="145"/>
      <c r="D1402" s="145"/>
      <c r="E1402" s="146"/>
      <c r="F1402" s="146"/>
      <c r="G1402" s="145"/>
      <c r="H1402" s="145"/>
      <c r="I1402" s="145"/>
      <c r="J1402" s="145"/>
      <c r="K1402" s="145"/>
      <c r="L1402" s="145"/>
      <c r="M1402" s="145"/>
      <c r="N1402" s="145"/>
      <c r="O1402" s="145"/>
      <c r="P1402" s="145"/>
      <c r="Q1402" s="145"/>
      <c r="R1402" s="145"/>
      <c r="S1402" s="145"/>
      <c r="T1402" s="145"/>
      <c r="U1402" s="145"/>
      <c r="V1402" s="145"/>
      <c r="W1402" s="145"/>
      <c r="X1402" s="145"/>
      <c r="Y1402" s="145"/>
      <c r="Z1402" s="145"/>
      <c r="AA1402" s="145"/>
      <c r="AB1402" s="145"/>
      <c r="AC1402" s="145"/>
      <c r="AD1402" s="145"/>
      <c r="AE1402" s="145"/>
      <c r="AF1402" s="145"/>
      <c r="AG1402" s="145"/>
      <c r="AH1402" s="145"/>
      <c r="AI1402" s="145"/>
      <c r="AJ1402" s="145"/>
      <c r="AK1402" s="145"/>
      <c r="AL1402" s="145"/>
      <c r="AM1402" s="145"/>
      <c r="AN1402" s="145"/>
      <c r="AO1402" s="145"/>
      <c r="AP1402" s="145"/>
      <c r="AQ1402" s="145"/>
      <c r="AR1402" s="145"/>
      <c r="AS1402" s="145"/>
      <c r="AT1402" s="145"/>
      <c r="AU1402" s="145"/>
      <c r="AV1402" s="145"/>
      <c r="AW1402" s="145"/>
      <c r="AX1402" s="145"/>
      <c r="AY1402" s="145"/>
      <c r="AZ1402" s="145"/>
      <c r="BA1402" s="145"/>
      <c r="BB1402" s="145"/>
      <c r="BC1402" s="145"/>
      <c r="BD1402" s="145"/>
      <c r="BE1402" s="145"/>
      <c r="BF1402" s="145"/>
      <c r="BG1402" s="145"/>
      <c r="BH1402" s="145"/>
      <c r="BI1402" s="145"/>
      <c r="BJ1402" s="145"/>
      <c r="BK1402" s="145"/>
      <c r="BL1402" s="145"/>
      <c r="BM1402" s="145"/>
      <c r="BN1402" s="145"/>
      <c r="BO1402" s="145"/>
      <c r="BP1402" s="145"/>
      <c r="BQ1402" s="145"/>
      <c r="BR1402" s="145"/>
      <c r="BS1402" s="145"/>
      <c r="BT1402" s="145"/>
      <c r="BU1402" s="145"/>
      <c r="BV1402" s="145"/>
      <c r="BW1402" s="145"/>
      <c r="BX1402" s="145"/>
      <c r="BY1402" s="145"/>
      <c r="BZ1402" s="145"/>
      <c r="CA1402" s="145"/>
      <c r="CB1402" s="145"/>
      <c r="CC1402" s="145"/>
      <c r="CD1402" s="145"/>
      <c r="CE1402" s="145"/>
      <c r="CF1402" s="145"/>
    </row>
    <row r="1403" spans="2:84" ht="12.95" customHeight="1">
      <c r="B1403" s="145"/>
      <c r="C1403" s="145"/>
      <c r="D1403" s="145"/>
      <c r="E1403" s="146"/>
      <c r="F1403" s="146"/>
      <c r="G1403" s="145"/>
      <c r="H1403" s="145"/>
      <c r="I1403" s="145"/>
      <c r="J1403" s="145"/>
      <c r="K1403" s="145"/>
      <c r="L1403" s="145"/>
      <c r="M1403" s="145"/>
      <c r="N1403" s="145"/>
      <c r="O1403" s="145"/>
      <c r="P1403" s="145"/>
      <c r="Q1403" s="145"/>
      <c r="R1403" s="145"/>
      <c r="S1403" s="145"/>
      <c r="T1403" s="145"/>
      <c r="U1403" s="145"/>
      <c r="V1403" s="145"/>
      <c r="W1403" s="145"/>
      <c r="X1403" s="145"/>
      <c r="Y1403" s="145"/>
      <c r="Z1403" s="145"/>
      <c r="AA1403" s="145"/>
      <c r="AB1403" s="145"/>
      <c r="AC1403" s="145"/>
      <c r="AD1403" s="145"/>
      <c r="AE1403" s="145"/>
      <c r="AF1403" s="145"/>
      <c r="AG1403" s="145"/>
      <c r="AH1403" s="145"/>
      <c r="AI1403" s="145"/>
      <c r="AJ1403" s="145"/>
      <c r="AK1403" s="145"/>
      <c r="AL1403" s="145"/>
      <c r="AM1403" s="145"/>
      <c r="AN1403" s="145"/>
      <c r="AO1403" s="145"/>
      <c r="AP1403" s="145"/>
      <c r="AQ1403" s="145"/>
      <c r="AR1403" s="145"/>
      <c r="AS1403" s="145"/>
      <c r="AT1403" s="145"/>
      <c r="AU1403" s="145"/>
      <c r="AV1403" s="145"/>
      <c r="AW1403" s="145"/>
      <c r="AX1403" s="145"/>
      <c r="AY1403" s="145"/>
      <c r="AZ1403" s="145"/>
      <c r="BA1403" s="145"/>
      <c r="BB1403" s="145"/>
      <c r="BC1403" s="145"/>
      <c r="BD1403" s="145"/>
      <c r="BE1403" s="145"/>
      <c r="BF1403" s="145"/>
      <c r="BG1403" s="145"/>
      <c r="BH1403" s="145"/>
      <c r="BI1403" s="145"/>
      <c r="BJ1403" s="145"/>
      <c r="BK1403" s="145"/>
      <c r="BL1403" s="145"/>
      <c r="BM1403" s="145"/>
      <c r="BN1403" s="145"/>
      <c r="BO1403" s="145"/>
      <c r="BP1403" s="145"/>
      <c r="BQ1403" s="145"/>
      <c r="BR1403" s="145"/>
      <c r="BS1403" s="145"/>
      <c r="BT1403" s="145"/>
      <c r="BU1403" s="145"/>
      <c r="BV1403" s="145"/>
      <c r="BW1403" s="145"/>
      <c r="BX1403" s="145"/>
      <c r="BY1403" s="145"/>
      <c r="BZ1403" s="145"/>
      <c r="CA1403" s="145"/>
      <c r="CB1403" s="145"/>
      <c r="CC1403" s="145"/>
      <c r="CD1403" s="145"/>
      <c r="CE1403" s="145"/>
      <c r="CF1403" s="145"/>
    </row>
    <row r="1404" spans="2:84" ht="12.95" customHeight="1">
      <c r="B1404" s="145"/>
      <c r="C1404" s="145"/>
      <c r="D1404" s="145"/>
      <c r="E1404" s="146"/>
      <c r="F1404" s="146"/>
      <c r="G1404" s="145"/>
      <c r="H1404" s="145"/>
      <c r="I1404" s="145"/>
      <c r="J1404" s="145"/>
      <c r="K1404" s="145"/>
      <c r="L1404" s="145"/>
      <c r="M1404" s="145"/>
      <c r="N1404" s="145"/>
      <c r="O1404" s="145"/>
      <c r="P1404" s="145"/>
      <c r="Q1404" s="145"/>
      <c r="R1404" s="145"/>
      <c r="S1404" s="145"/>
      <c r="T1404" s="145"/>
      <c r="U1404" s="145"/>
      <c r="V1404" s="145"/>
      <c r="W1404" s="145"/>
      <c r="X1404" s="145"/>
      <c r="Y1404" s="145"/>
      <c r="Z1404" s="145"/>
      <c r="AA1404" s="145"/>
      <c r="AB1404" s="145"/>
      <c r="AC1404" s="145"/>
      <c r="AD1404" s="145"/>
      <c r="AE1404" s="145"/>
      <c r="AF1404" s="145"/>
      <c r="AG1404" s="145"/>
      <c r="AH1404" s="145"/>
      <c r="AI1404" s="145"/>
      <c r="AJ1404" s="145"/>
      <c r="AK1404" s="145"/>
      <c r="AL1404" s="145"/>
      <c r="AM1404" s="145"/>
      <c r="AN1404" s="145"/>
      <c r="AO1404" s="145"/>
      <c r="AP1404" s="145"/>
      <c r="AQ1404" s="145"/>
      <c r="AR1404" s="145"/>
      <c r="AS1404" s="145"/>
      <c r="AT1404" s="145"/>
      <c r="AU1404" s="145"/>
      <c r="AV1404" s="145"/>
      <c r="AW1404" s="145"/>
      <c r="AX1404" s="145"/>
      <c r="AY1404" s="145"/>
      <c r="AZ1404" s="145"/>
      <c r="BA1404" s="145"/>
      <c r="BB1404" s="145"/>
      <c r="BC1404" s="145"/>
      <c r="BD1404" s="145"/>
      <c r="BE1404" s="145"/>
      <c r="BF1404" s="145"/>
      <c r="BG1404" s="145"/>
      <c r="BH1404" s="145"/>
      <c r="BI1404" s="145"/>
      <c r="BJ1404" s="145"/>
      <c r="BK1404" s="145"/>
      <c r="BL1404" s="145"/>
      <c r="BM1404" s="145"/>
      <c r="BN1404" s="145"/>
      <c r="BO1404" s="145"/>
      <c r="BP1404" s="145"/>
      <c r="BQ1404" s="145"/>
      <c r="BR1404" s="145"/>
      <c r="BS1404" s="145"/>
      <c r="BT1404" s="145"/>
      <c r="BU1404" s="145"/>
      <c r="BV1404" s="145"/>
      <c r="BW1404" s="145"/>
      <c r="BX1404" s="145"/>
      <c r="BY1404" s="145"/>
      <c r="BZ1404" s="145"/>
      <c r="CA1404" s="145"/>
      <c r="CB1404" s="145"/>
      <c r="CC1404" s="145"/>
      <c r="CD1404" s="145"/>
      <c r="CE1404" s="145"/>
      <c r="CF1404" s="145"/>
    </row>
    <row r="1405" spans="2:84" ht="12.95" customHeight="1">
      <c r="B1405" s="145"/>
      <c r="C1405" s="145"/>
      <c r="D1405" s="145"/>
      <c r="E1405" s="146"/>
      <c r="F1405" s="146"/>
      <c r="G1405" s="145"/>
      <c r="H1405" s="145"/>
      <c r="I1405" s="145"/>
      <c r="J1405" s="145"/>
      <c r="K1405" s="145"/>
      <c r="L1405" s="145"/>
      <c r="M1405" s="145"/>
      <c r="N1405" s="145"/>
      <c r="O1405" s="145"/>
      <c r="P1405" s="145"/>
      <c r="Q1405" s="145"/>
      <c r="R1405" s="145"/>
      <c r="S1405" s="145"/>
      <c r="T1405" s="145"/>
      <c r="U1405" s="145"/>
      <c r="V1405" s="145"/>
      <c r="W1405" s="145"/>
      <c r="X1405" s="145"/>
      <c r="Y1405" s="145"/>
      <c r="Z1405" s="145"/>
      <c r="AA1405" s="145"/>
      <c r="AB1405" s="145"/>
      <c r="AC1405" s="145"/>
      <c r="AD1405" s="145"/>
      <c r="AE1405" s="145"/>
      <c r="AF1405" s="145"/>
      <c r="AG1405" s="145"/>
      <c r="AH1405" s="145"/>
      <c r="AI1405" s="145"/>
      <c r="AJ1405" s="145"/>
      <c r="AK1405" s="145"/>
      <c r="AL1405" s="145"/>
      <c r="AM1405" s="145"/>
      <c r="AN1405" s="145"/>
      <c r="AO1405" s="145"/>
      <c r="AP1405" s="145"/>
      <c r="AQ1405" s="145"/>
      <c r="AR1405" s="145"/>
      <c r="AS1405" s="145"/>
      <c r="AT1405" s="145"/>
      <c r="AU1405" s="145"/>
      <c r="AV1405" s="145"/>
      <c r="AW1405" s="145"/>
      <c r="AX1405" s="145"/>
      <c r="AY1405" s="145"/>
      <c r="AZ1405" s="145"/>
      <c r="BA1405" s="145"/>
      <c r="BB1405" s="145"/>
      <c r="BC1405" s="145"/>
      <c r="BD1405" s="145"/>
      <c r="BE1405" s="145"/>
      <c r="BF1405" s="145"/>
      <c r="BG1405" s="145"/>
      <c r="BH1405" s="145"/>
      <c r="BI1405" s="145"/>
      <c r="BJ1405" s="145"/>
      <c r="BK1405" s="145"/>
      <c r="BL1405" s="145"/>
      <c r="BM1405" s="145"/>
      <c r="BN1405" s="145"/>
      <c r="BO1405" s="145"/>
      <c r="BP1405" s="145"/>
      <c r="BQ1405" s="145"/>
      <c r="BR1405" s="145"/>
      <c r="BS1405" s="145"/>
      <c r="BT1405" s="145"/>
      <c r="BU1405" s="145"/>
      <c r="BV1405" s="145"/>
      <c r="BW1405" s="145"/>
      <c r="BX1405" s="145"/>
      <c r="BY1405" s="145"/>
      <c r="BZ1405" s="145"/>
      <c r="CA1405" s="145"/>
      <c r="CB1405" s="145"/>
      <c r="CC1405" s="145"/>
      <c r="CD1405" s="145"/>
      <c r="CE1405" s="145"/>
      <c r="CF1405" s="145"/>
    </row>
    <row r="1406" spans="2:84" ht="12.95" customHeight="1">
      <c r="B1406" s="145"/>
      <c r="C1406" s="145"/>
      <c r="D1406" s="145"/>
      <c r="E1406" s="146"/>
      <c r="F1406" s="146"/>
      <c r="G1406" s="145"/>
      <c r="H1406" s="145"/>
      <c r="I1406" s="145"/>
      <c r="J1406" s="145"/>
      <c r="K1406" s="145"/>
      <c r="L1406" s="145"/>
      <c r="M1406" s="145"/>
      <c r="N1406" s="145"/>
      <c r="O1406" s="145"/>
      <c r="P1406" s="145"/>
      <c r="Q1406" s="145"/>
      <c r="R1406" s="145"/>
      <c r="S1406" s="145"/>
      <c r="T1406" s="145"/>
      <c r="U1406" s="145"/>
      <c r="V1406" s="145"/>
      <c r="W1406" s="145"/>
      <c r="X1406" s="145"/>
      <c r="Y1406" s="145"/>
      <c r="Z1406" s="145"/>
      <c r="AA1406" s="145"/>
      <c r="AB1406" s="145"/>
      <c r="AC1406" s="145"/>
      <c r="AD1406" s="145"/>
      <c r="AE1406" s="145"/>
      <c r="AF1406" s="145"/>
      <c r="AG1406" s="145"/>
      <c r="AH1406" s="145"/>
      <c r="AI1406" s="145"/>
      <c r="AJ1406" s="145"/>
      <c r="AK1406" s="145"/>
      <c r="AL1406" s="145"/>
      <c r="AM1406" s="145"/>
      <c r="AN1406" s="145"/>
      <c r="AO1406" s="145"/>
      <c r="AP1406" s="145"/>
      <c r="AQ1406" s="145"/>
      <c r="AR1406" s="145"/>
      <c r="AS1406" s="145"/>
      <c r="AT1406" s="145"/>
      <c r="AU1406" s="145"/>
      <c r="AV1406" s="145"/>
      <c r="AW1406" s="145"/>
      <c r="AX1406" s="145"/>
      <c r="AY1406" s="145"/>
      <c r="AZ1406" s="145"/>
      <c r="BA1406" s="145"/>
      <c r="BB1406" s="145"/>
      <c r="BC1406" s="145"/>
      <c r="BD1406" s="145"/>
      <c r="BE1406" s="145"/>
      <c r="BF1406" s="145"/>
      <c r="BG1406" s="145"/>
      <c r="BH1406" s="145"/>
      <c r="BI1406" s="145"/>
      <c r="BJ1406" s="145"/>
      <c r="BK1406" s="145"/>
      <c r="BL1406" s="145"/>
      <c r="BM1406" s="145"/>
      <c r="BN1406" s="145"/>
      <c r="BO1406" s="145"/>
      <c r="BP1406" s="145"/>
      <c r="BQ1406" s="145"/>
      <c r="BR1406" s="145"/>
      <c r="BS1406" s="145"/>
      <c r="BT1406" s="145"/>
      <c r="BU1406" s="145"/>
      <c r="BV1406" s="145"/>
      <c r="BW1406" s="145"/>
      <c r="BX1406" s="145"/>
      <c r="BY1406" s="145"/>
      <c r="BZ1406" s="145"/>
      <c r="CA1406" s="145"/>
      <c r="CB1406" s="145"/>
      <c r="CC1406" s="145"/>
      <c r="CD1406" s="145"/>
      <c r="CE1406" s="145"/>
      <c r="CF1406" s="145"/>
    </row>
    <row r="1407" spans="2:84" ht="12.95" customHeight="1">
      <c r="B1407" s="145"/>
      <c r="C1407" s="145"/>
      <c r="D1407" s="145"/>
      <c r="E1407" s="146"/>
      <c r="F1407" s="146"/>
      <c r="G1407" s="145"/>
      <c r="H1407" s="145"/>
      <c r="I1407" s="145"/>
      <c r="J1407" s="145"/>
      <c r="K1407" s="145"/>
      <c r="L1407" s="145"/>
      <c r="M1407" s="145"/>
      <c r="N1407" s="145"/>
      <c r="O1407" s="145"/>
      <c r="P1407" s="145"/>
      <c r="Q1407" s="145"/>
      <c r="R1407" s="145"/>
      <c r="S1407" s="145"/>
      <c r="T1407" s="145"/>
      <c r="U1407" s="145"/>
      <c r="V1407" s="145"/>
      <c r="W1407" s="145"/>
      <c r="X1407" s="145"/>
      <c r="Y1407" s="145"/>
      <c r="Z1407" s="145"/>
      <c r="AA1407" s="145"/>
      <c r="AB1407" s="145"/>
      <c r="AC1407" s="145"/>
      <c r="AD1407" s="145"/>
      <c r="AE1407" s="145"/>
      <c r="AF1407" s="145"/>
      <c r="AG1407" s="145"/>
      <c r="AH1407" s="145"/>
      <c r="AI1407" s="145"/>
      <c r="AJ1407" s="145"/>
      <c r="AK1407" s="145"/>
      <c r="AL1407" s="145"/>
      <c r="AM1407" s="145"/>
      <c r="AN1407" s="145"/>
      <c r="AO1407" s="145"/>
      <c r="AP1407" s="145"/>
      <c r="AQ1407" s="145"/>
      <c r="AR1407" s="145"/>
      <c r="AS1407" s="145"/>
      <c r="AT1407" s="145"/>
      <c r="AU1407" s="145"/>
      <c r="AV1407" s="145"/>
      <c r="AW1407" s="145"/>
      <c r="AX1407" s="145"/>
      <c r="AY1407" s="145"/>
      <c r="AZ1407" s="145"/>
      <c r="BA1407" s="145"/>
      <c r="BB1407" s="145"/>
      <c r="BC1407" s="145"/>
      <c r="BD1407" s="145"/>
      <c r="BE1407" s="145"/>
      <c r="BF1407" s="145"/>
      <c r="BG1407" s="145"/>
      <c r="BH1407" s="145"/>
      <c r="BI1407" s="145"/>
      <c r="BJ1407" s="145"/>
      <c r="BK1407" s="145"/>
      <c r="BL1407" s="145"/>
      <c r="BM1407" s="145"/>
      <c r="BN1407" s="145"/>
      <c r="BO1407" s="145"/>
      <c r="BP1407" s="145"/>
      <c r="BQ1407" s="145"/>
      <c r="BR1407" s="145"/>
      <c r="BS1407" s="145"/>
      <c r="BT1407" s="145"/>
      <c r="BU1407" s="145"/>
      <c r="BV1407" s="145"/>
      <c r="BW1407" s="145"/>
      <c r="BX1407" s="145"/>
      <c r="BY1407" s="145"/>
      <c r="BZ1407" s="145"/>
      <c r="CA1407" s="145"/>
      <c r="CB1407" s="145"/>
      <c r="CC1407" s="145"/>
      <c r="CD1407" s="145"/>
      <c r="CE1407" s="145"/>
      <c r="CF1407" s="145"/>
    </row>
    <row r="1408" spans="2:84" ht="12.95" customHeight="1">
      <c r="B1408" s="145"/>
      <c r="C1408" s="145"/>
      <c r="D1408" s="145"/>
      <c r="E1408" s="146"/>
      <c r="F1408" s="146"/>
      <c r="G1408" s="145"/>
      <c r="H1408" s="145"/>
      <c r="I1408" s="145"/>
      <c r="J1408" s="145"/>
      <c r="K1408" s="145"/>
      <c r="L1408" s="145"/>
      <c r="M1408" s="145"/>
      <c r="N1408" s="145"/>
      <c r="O1408" s="145"/>
      <c r="P1408" s="145"/>
      <c r="Q1408" s="145"/>
      <c r="R1408" s="145"/>
      <c r="S1408" s="145"/>
      <c r="T1408" s="145"/>
      <c r="U1408" s="145"/>
      <c r="V1408" s="145"/>
      <c r="W1408" s="145"/>
      <c r="X1408" s="145"/>
      <c r="Y1408" s="145"/>
      <c r="Z1408" s="145"/>
      <c r="AA1408" s="145"/>
      <c r="AB1408" s="145"/>
      <c r="AC1408" s="145"/>
      <c r="AD1408" s="145"/>
      <c r="AE1408" s="145"/>
      <c r="AF1408" s="145"/>
      <c r="AG1408" s="145"/>
      <c r="AH1408" s="145"/>
      <c r="AI1408" s="145"/>
      <c r="AJ1408" s="145"/>
      <c r="AK1408" s="145"/>
      <c r="AL1408" s="145"/>
      <c r="AM1408" s="145"/>
      <c r="AN1408" s="145"/>
      <c r="AO1408" s="145"/>
      <c r="AP1408" s="145"/>
      <c r="AQ1408" s="145"/>
      <c r="AR1408" s="145"/>
      <c r="AS1408" s="145"/>
      <c r="AT1408" s="145"/>
      <c r="AU1408" s="145"/>
      <c r="AV1408" s="145"/>
      <c r="AW1408" s="145"/>
      <c r="AX1408" s="145"/>
      <c r="AY1408" s="145"/>
      <c r="AZ1408" s="145"/>
      <c r="BA1408" s="145"/>
      <c r="BB1408" s="145"/>
      <c r="BC1408" s="145"/>
      <c r="BD1408" s="145"/>
      <c r="BE1408" s="145"/>
      <c r="BF1408" s="145"/>
      <c r="BG1408" s="145"/>
      <c r="BH1408" s="145"/>
      <c r="BI1408" s="145"/>
      <c r="BJ1408" s="145"/>
      <c r="BK1408" s="145"/>
      <c r="BL1408" s="145"/>
      <c r="BM1408" s="145"/>
      <c r="BN1408" s="145"/>
      <c r="BO1408" s="145"/>
      <c r="BP1408" s="145"/>
      <c r="BQ1408" s="145"/>
      <c r="BR1408" s="145"/>
      <c r="BS1408" s="145"/>
      <c r="BT1408" s="145"/>
      <c r="BU1408" s="145"/>
      <c r="BV1408" s="145"/>
      <c r="BW1408" s="145"/>
      <c r="BX1408" s="145"/>
      <c r="BY1408" s="145"/>
      <c r="BZ1408" s="145"/>
      <c r="CA1408" s="145"/>
      <c r="CB1408" s="145"/>
      <c r="CC1408" s="145"/>
      <c r="CD1408" s="145"/>
      <c r="CE1408" s="145"/>
      <c r="CF1408" s="145"/>
    </row>
    <row r="1409" spans="2:84" ht="12.95" customHeight="1">
      <c r="B1409" s="145"/>
      <c r="C1409" s="145"/>
      <c r="D1409" s="145"/>
      <c r="E1409" s="146"/>
      <c r="F1409" s="146"/>
      <c r="G1409" s="145"/>
      <c r="H1409" s="145"/>
      <c r="I1409" s="145"/>
      <c r="J1409" s="145"/>
      <c r="K1409" s="145"/>
      <c r="L1409" s="145"/>
      <c r="M1409" s="145"/>
      <c r="N1409" s="145"/>
      <c r="O1409" s="145"/>
      <c r="P1409" s="145"/>
      <c r="Q1409" s="145"/>
      <c r="R1409" s="145"/>
      <c r="S1409" s="145"/>
      <c r="T1409" s="145"/>
      <c r="U1409" s="145"/>
      <c r="V1409" s="145"/>
      <c r="W1409" s="145"/>
      <c r="X1409" s="145"/>
      <c r="Y1409" s="145"/>
      <c r="Z1409" s="145"/>
      <c r="AA1409" s="145"/>
      <c r="AB1409" s="145"/>
      <c r="AC1409" s="145"/>
      <c r="AD1409" s="145"/>
      <c r="AE1409" s="145"/>
      <c r="AF1409" s="145"/>
      <c r="AG1409" s="145"/>
      <c r="AH1409" s="145"/>
      <c r="AI1409" s="145"/>
      <c r="AJ1409" s="145"/>
      <c r="AK1409" s="145"/>
      <c r="AL1409" s="145"/>
      <c r="AM1409" s="145"/>
      <c r="AN1409" s="145"/>
      <c r="AO1409" s="145"/>
      <c r="AP1409" s="145"/>
      <c r="AQ1409" s="145"/>
      <c r="AR1409" s="145"/>
      <c r="AS1409" s="145"/>
      <c r="AT1409" s="145"/>
      <c r="AU1409" s="145"/>
      <c r="AV1409" s="145"/>
      <c r="AW1409" s="145"/>
      <c r="AX1409" s="145"/>
      <c r="AY1409" s="145"/>
      <c r="AZ1409" s="145"/>
      <c r="BA1409" s="145"/>
      <c r="BB1409" s="145"/>
      <c r="BC1409" s="145"/>
      <c r="BD1409" s="145"/>
      <c r="BE1409" s="145"/>
      <c r="BF1409" s="145"/>
      <c r="BG1409" s="145"/>
      <c r="BH1409" s="145"/>
      <c r="BI1409" s="145"/>
      <c r="BJ1409" s="145"/>
      <c r="BK1409" s="145"/>
      <c r="BL1409" s="145"/>
      <c r="BM1409" s="145"/>
      <c r="BN1409" s="145"/>
      <c r="BO1409" s="145"/>
      <c r="BP1409" s="145"/>
      <c r="BQ1409" s="145"/>
      <c r="BR1409" s="145"/>
      <c r="BS1409" s="145"/>
      <c r="BT1409" s="145"/>
      <c r="BU1409" s="145"/>
      <c r="BV1409" s="145"/>
      <c r="BW1409" s="145"/>
      <c r="BX1409" s="145"/>
      <c r="BY1409" s="145"/>
      <c r="BZ1409" s="145"/>
      <c r="CA1409" s="145"/>
      <c r="CB1409" s="145"/>
      <c r="CC1409" s="145"/>
      <c r="CD1409" s="145"/>
      <c r="CE1409" s="145"/>
      <c r="CF1409" s="145"/>
    </row>
    <row r="1410" spans="2:84" ht="12.95" customHeight="1">
      <c r="B1410" s="145"/>
      <c r="C1410" s="145"/>
      <c r="D1410" s="145"/>
      <c r="E1410" s="146"/>
      <c r="F1410" s="146"/>
      <c r="G1410" s="145"/>
      <c r="H1410" s="145"/>
      <c r="I1410" s="145"/>
      <c r="J1410" s="145"/>
      <c r="K1410" s="145"/>
      <c r="L1410" s="145"/>
      <c r="M1410" s="145"/>
      <c r="N1410" s="145"/>
      <c r="O1410" s="145"/>
      <c r="P1410" s="145"/>
      <c r="Q1410" s="145"/>
      <c r="R1410" s="145"/>
      <c r="S1410" s="145"/>
      <c r="T1410" s="145"/>
      <c r="U1410" s="145"/>
      <c r="V1410" s="145"/>
      <c r="W1410" s="145"/>
      <c r="X1410" s="145"/>
      <c r="Y1410" s="145"/>
      <c r="Z1410" s="145"/>
      <c r="AA1410" s="145"/>
      <c r="AB1410" s="145"/>
      <c r="AC1410" s="145"/>
      <c r="AD1410" s="145"/>
      <c r="AE1410" s="145"/>
      <c r="AF1410" s="145"/>
      <c r="AG1410" s="145"/>
      <c r="AH1410" s="145"/>
      <c r="AI1410" s="145"/>
      <c r="AJ1410" s="145"/>
      <c r="AK1410" s="145"/>
      <c r="AL1410" s="145"/>
      <c r="AM1410" s="145"/>
      <c r="AN1410" s="145"/>
      <c r="AO1410" s="145"/>
      <c r="AP1410" s="145"/>
      <c r="AQ1410" s="145"/>
      <c r="AR1410" s="145"/>
      <c r="AS1410" s="145"/>
      <c r="AT1410" s="145"/>
      <c r="AU1410" s="145"/>
      <c r="AV1410" s="145"/>
      <c r="AW1410" s="145"/>
      <c r="AX1410" s="145"/>
      <c r="AY1410" s="145"/>
      <c r="AZ1410" s="145"/>
      <c r="BA1410" s="145"/>
      <c r="BB1410" s="145"/>
      <c r="BC1410" s="145"/>
      <c r="BD1410" s="145"/>
      <c r="BE1410" s="145"/>
      <c r="BF1410" s="145"/>
      <c r="BG1410" s="145"/>
      <c r="BH1410" s="145"/>
      <c r="BI1410" s="145"/>
      <c r="BJ1410" s="145"/>
      <c r="BK1410" s="145"/>
      <c r="BL1410" s="145"/>
      <c r="BM1410" s="145"/>
      <c r="BN1410" s="145"/>
      <c r="BO1410" s="145"/>
      <c r="BP1410" s="145"/>
      <c r="BQ1410" s="145"/>
      <c r="BR1410" s="145"/>
      <c r="BS1410" s="145"/>
      <c r="BT1410" s="145"/>
      <c r="BU1410" s="145"/>
      <c r="BV1410" s="145"/>
      <c r="BW1410" s="145"/>
      <c r="BX1410" s="145"/>
      <c r="BY1410" s="145"/>
      <c r="BZ1410" s="145"/>
      <c r="CA1410" s="145"/>
      <c r="CB1410" s="145"/>
      <c r="CC1410" s="145"/>
      <c r="CD1410" s="145"/>
      <c r="CE1410" s="145"/>
      <c r="CF1410" s="145"/>
    </row>
    <row r="1411" spans="2:84" ht="12.95" customHeight="1">
      <c r="B1411" s="145"/>
      <c r="C1411" s="145"/>
      <c r="D1411" s="145"/>
      <c r="E1411" s="146"/>
      <c r="F1411" s="146"/>
      <c r="G1411" s="145"/>
      <c r="H1411" s="145"/>
      <c r="I1411" s="145"/>
      <c r="J1411" s="145"/>
      <c r="K1411" s="145"/>
      <c r="L1411" s="145"/>
      <c r="M1411" s="145"/>
      <c r="N1411" s="145"/>
      <c r="O1411" s="145"/>
      <c r="P1411" s="145"/>
      <c r="Q1411" s="145"/>
      <c r="R1411" s="145"/>
      <c r="S1411" s="145"/>
      <c r="T1411" s="145"/>
      <c r="U1411" s="145"/>
      <c r="V1411" s="145"/>
      <c r="W1411" s="145"/>
      <c r="X1411" s="145"/>
      <c r="Y1411" s="145"/>
      <c r="Z1411" s="145"/>
      <c r="AA1411" s="145"/>
      <c r="AB1411" s="145"/>
      <c r="AC1411" s="145"/>
      <c r="AD1411" s="145"/>
      <c r="AE1411" s="145"/>
      <c r="AF1411" s="145"/>
      <c r="AG1411" s="145"/>
      <c r="AH1411" s="145"/>
      <c r="AI1411" s="145"/>
      <c r="AJ1411" s="145"/>
      <c r="AK1411" s="145"/>
      <c r="AL1411" s="145"/>
      <c r="AM1411" s="145"/>
      <c r="AN1411" s="145"/>
      <c r="AO1411" s="145"/>
      <c r="AP1411" s="145"/>
      <c r="AQ1411" s="145"/>
      <c r="AR1411" s="145"/>
      <c r="AS1411" s="145"/>
      <c r="AT1411" s="145"/>
      <c r="AU1411" s="145"/>
      <c r="AV1411" s="145"/>
      <c r="AW1411" s="145"/>
      <c r="AX1411" s="145"/>
      <c r="AY1411" s="145"/>
      <c r="AZ1411" s="145"/>
      <c r="BA1411" s="145"/>
      <c r="BB1411" s="145"/>
      <c r="BC1411" s="145"/>
      <c r="BD1411" s="145"/>
      <c r="BE1411" s="145"/>
      <c r="BF1411" s="145"/>
      <c r="BG1411" s="145"/>
      <c r="BH1411" s="145"/>
      <c r="BI1411" s="145"/>
      <c r="BJ1411" s="145"/>
      <c r="BK1411" s="145"/>
      <c r="BL1411" s="145"/>
      <c r="BM1411" s="145"/>
      <c r="BN1411" s="145"/>
      <c r="BO1411" s="145"/>
      <c r="BP1411" s="145"/>
      <c r="BQ1411" s="145"/>
      <c r="BR1411" s="145"/>
      <c r="BS1411" s="145"/>
      <c r="BT1411" s="145"/>
      <c r="BU1411" s="145"/>
      <c r="BV1411" s="145"/>
      <c r="BW1411" s="145"/>
      <c r="BX1411" s="145"/>
      <c r="BY1411" s="145"/>
      <c r="BZ1411" s="145"/>
      <c r="CA1411" s="145"/>
      <c r="CB1411" s="145"/>
      <c r="CC1411" s="145"/>
      <c r="CD1411" s="145"/>
      <c r="CE1411" s="145"/>
      <c r="CF1411" s="145"/>
    </row>
    <row r="1412" spans="2:84" ht="12.95" customHeight="1">
      <c r="B1412" s="145"/>
      <c r="C1412" s="145"/>
      <c r="D1412" s="145"/>
      <c r="E1412" s="146"/>
      <c r="F1412" s="146"/>
      <c r="G1412" s="145"/>
      <c r="H1412" s="145"/>
      <c r="I1412" s="145"/>
      <c r="J1412" s="145"/>
      <c r="K1412" s="145"/>
      <c r="L1412" s="145"/>
      <c r="M1412" s="145"/>
      <c r="N1412" s="145"/>
      <c r="O1412" s="145"/>
      <c r="P1412" s="145"/>
      <c r="Q1412" s="145"/>
      <c r="R1412" s="145"/>
      <c r="S1412" s="145"/>
      <c r="T1412" s="145"/>
      <c r="U1412" s="145"/>
      <c r="V1412" s="145"/>
      <c r="W1412" s="145"/>
      <c r="X1412" s="145"/>
      <c r="Y1412" s="145"/>
      <c r="Z1412" s="145"/>
      <c r="AA1412" s="145"/>
      <c r="AB1412" s="145"/>
      <c r="AC1412" s="145"/>
      <c r="AD1412" s="145"/>
      <c r="AE1412" s="145"/>
      <c r="AF1412" s="145"/>
      <c r="AG1412" s="145"/>
      <c r="AH1412" s="145"/>
      <c r="AI1412" s="145"/>
      <c r="AJ1412" s="145"/>
      <c r="AK1412" s="145"/>
      <c r="AL1412" s="145"/>
      <c r="AM1412" s="145"/>
      <c r="AN1412" s="145"/>
      <c r="AO1412" s="145"/>
      <c r="AP1412" s="145"/>
      <c r="AQ1412" s="145"/>
      <c r="AR1412" s="145"/>
      <c r="AS1412" s="145"/>
      <c r="AT1412" s="145"/>
      <c r="AU1412" s="145"/>
      <c r="AV1412" s="145"/>
      <c r="AW1412" s="145"/>
      <c r="AX1412" s="145"/>
      <c r="AY1412" s="145"/>
      <c r="AZ1412" s="145"/>
      <c r="BA1412" s="145"/>
      <c r="BB1412" s="145"/>
      <c r="BC1412" s="145"/>
      <c r="BD1412" s="145"/>
      <c r="BE1412" s="145"/>
      <c r="BF1412" s="145"/>
      <c r="BG1412" s="145"/>
      <c r="BH1412" s="145"/>
      <c r="BI1412" s="145"/>
      <c r="BJ1412" s="145"/>
      <c r="BK1412" s="145"/>
      <c r="BL1412" s="145"/>
      <c r="BM1412" s="145"/>
      <c r="BN1412" s="145"/>
      <c r="BO1412" s="145"/>
      <c r="BP1412" s="145"/>
      <c r="BQ1412" s="145"/>
      <c r="BR1412" s="145"/>
      <c r="BS1412" s="145"/>
      <c r="BT1412" s="145"/>
      <c r="BU1412" s="145"/>
      <c r="BV1412" s="145"/>
      <c r="BW1412" s="145"/>
      <c r="BX1412" s="145"/>
      <c r="BY1412" s="145"/>
      <c r="BZ1412" s="145"/>
      <c r="CA1412" s="145"/>
      <c r="CB1412" s="145"/>
      <c r="CC1412" s="145"/>
      <c r="CD1412" s="145"/>
      <c r="CE1412" s="145"/>
      <c r="CF1412" s="145"/>
    </row>
    <row r="1413" spans="2:84" ht="12.95" customHeight="1">
      <c r="B1413" s="145"/>
      <c r="C1413" s="145"/>
      <c r="D1413" s="145"/>
      <c r="E1413" s="146"/>
      <c r="F1413" s="146"/>
      <c r="G1413" s="145"/>
      <c r="H1413" s="145"/>
      <c r="I1413" s="145"/>
      <c r="J1413" s="145"/>
      <c r="K1413" s="145"/>
      <c r="L1413" s="145"/>
      <c r="M1413" s="145"/>
      <c r="N1413" s="145"/>
      <c r="O1413" s="145"/>
      <c r="P1413" s="145"/>
      <c r="Q1413" s="145"/>
      <c r="R1413" s="145"/>
      <c r="S1413" s="145"/>
      <c r="T1413" s="145"/>
      <c r="U1413" s="145"/>
      <c r="V1413" s="145"/>
      <c r="W1413" s="145"/>
      <c r="X1413" s="145"/>
      <c r="Y1413" s="145"/>
      <c r="Z1413" s="145"/>
      <c r="AA1413" s="145"/>
      <c r="AB1413" s="145"/>
      <c r="AC1413" s="145"/>
      <c r="AD1413" s="145"/>
      <c r="AE1413" s="145"/>
      <c r="AF1413" s="145"/>
      <c r="AG1413" s="145"/>
      <c r="AH1413" s="145"/>
      <c r="AI1413" s="145"/>
      <c r="AJ1413" s="145"/>
      <c r="AK1413" s="145"/>
      <c r="AL1413" s="145"/>
      <c r="AM1413" s="145"/>
      <c r="AN1413" s="145"/>
      <c r="AO1413" s="145"/>
      <c r="AP1413" s="145"/>
      <c r="AQ1413" s="145"/>
      <c r="AR1413" s="145"/>
      <c r="AS1413" s="145"/>
      <c r="AT1413" s="145"/>
      <c r="AU1413" s="145"/>
      <c r="AV1413" s="145"/>
      <c r="AW1413" s="145"/>
      <c r="AX1413" s="145"/>
      <c r="AY1413" s="145"/>
      <c r="AZ1413" s="145"/>
      <c r="BA1413" s="145"/>
      <c r="BB1413" s="145"/>
      <c r="BC1413" s="145"/>
      <c r="BD1413" s="145"/>
      <c r="BE1413" s="145"/>
      <c r="BF1413" s="145"/>
      <c r="BG1413" s="145"/>
      <c r="BH1413" s="145"/>
      <c r="BI1413" s="145"/>
      <c r="BJ1413" s="145"/>
      <c r="BK1413" s="145"/>
      <c r="BL1413" s="145"/>
      <c r="BM1413" s="145"/>
      <c r="BN1413" s="145"/>
      <c r="BO1413" s="145"/>
      <c r="BP1413" s="145"/>
      <c r="BQ1413" s="145"/>
      <c r="BR1413" s="145"/>
      <c r="BS1413" s="145"/>
      <c r="BT1413" s="145"/>
      <c r="BU1413" s="145"/>
      <c r="BV1413" s="145"/>
      <c r="BW1413" s="145"/>
      <c r="BX1413" s="145"/>
      <c r="BY1413" s="145"/>
      <c r="BZ1413" s="145"/>
      <c r="CA1413" s="145"/>
      <c r="CB1413" s="145"/>
      <c r="CC1413" s="145"/>
      <c r="CD1413" s="145"/>
      <c r="CE1413" s="145"/>
      <c r="CF1413" s="145"/>
    </row>
    <row r="1414" spans="2:84" ht="12.95" customHeight="1">
      <c r="B1414" s="145"/>
      <c r="C1414" s="145"/>
      <c r="D1414" s="145"/>
      <c r="E1414" s="146"/>
      <c r="F1414" s="146"/>
      <c r="G1414" s="145"/>
      <c r="H1414" s="145"/>
      <c r="I1414" s="145"/>
      <c r="J1414" s="145"/>
      <c r="K1414" s="145"/>
      <c r="L1414" s="145"/>
      <c r="M1414" s="145"/>
      <c r="N1414" s="145"/>
      <c r="O1414" s="145"/>
      <c r="P1414" s="145"/>
      <c r="Q1414" s="145"/>
      <c r="R1414" s="145"/>
      <c r="S1414" s="145"/>
      <c r="T1414" s="145"/>
      <c r="U1414" s="145"/>
      <c r="V1414" s="145"/>
      <c r="W1414" s="145"/>
      <c r="X1414" s="145"/>
      <c r="Y1414" s="145"/>
      <c r="Z1414" s="145"/>
      <c r="AA1414" s="145"/>
      <c r="AB1414" s="145"/>
      <c r="AC1414" s="145"/>
      <c r="AD1414" s="145"/>
      <c r="AE1414" s="145"/>
      <c r="AF1414" s="145"/>
      <c r="AG1414" s="145"/>
      <c r="AH1414" s="145"/>
      <c r="AI1414" s="145"/>
      <c r="AJ1414" s="145"/>
      <c r="AK1414" s="145"/>
      <c r="AL1414" s="145"/>
      <c r="AM1414" s="145"/>
      <c r="AN1414" s="145"/>
      <c r="AO1414" s="145"/>
      <c r="AP1414" s="145"/>
      <c r="AQ1414" s="145"/>
      <c r="AR1414" s="145"/>
      <c r="AS1414" s="145"/>
      <c r="AT1414" s="145"/>
      <c r="AU1414" s="145"/>
      <c r="AV1414" s="145"/>
      <c r="AW1414" s="145"/>
      <c r="AX1414" s="145"/>
      <c r="AY1414" s="145"/>
      <c r="AZ1414" s="145"/>
      <c r="BA1414" s="145"/>
      <c r="BB1414" s="145"/>
      <c r="BC1414" s="145"/>
      <c r="BD1414" s="145"/>
      <c r="BE1414" s="145"/>
      <c r="BF1414" s="145"/>
      <c r="BG1414" s="145"/>
      <c r="BH1414" s="145"/>
      <c r="BI1414" s="145"/>
      <c r="BJ1414" s="145"/>
      <c r="BK1414" s="145"/>
      <c r="BL1414" s="145"/>
      <c r="BM1414" s="145"/>
      <c r="BN1414" s="145"/>
      <c r="BO1414" s="145"/>
      <c r="BP1414" s="145"/>
      <c r="BQ1414" s="145"/>
      <c r="BR1414" s="145"/>
      <c r="BS1414" s="145"/>
      <c r="BT1414" s="145"/>
      <c r="BU1414" s="145"/>
      <c r="BV1414" s="145"/>
      <c r="BW1414" s="145"/>
      <c r="BX1414" s="145"/>
      <c r="BY1414" s="145"/>
      <c r="BZ1414" s="145"/>
      <c r="CA1414" s="145"/>
      <c r="CB1414" s="145"/>
      <c r="CC1414" s="145"/>
      <c r="CD1414" s="145"/>
      <c r="CE1414" s="145"/>
      <c r="CF1414" s="145"/>
    </row>
    <row r="1415" spans="2:84" ht="12.95" customHeight="1">
      <c r="B1415" s="145"/>
      <c r="C1415" s="145"/>
      <c r="D1415" s="145"/>
      <c r="E1415" s="146"/>
      <c r="F1415" s="146"/>
      <c r="G1415" s="145"/>
      <c r="H1415" s="145"/>
      <c r="I1415" s="145"/>
      <c r="J1415" s="145"/>
      <c r="K1415" s="145"/>
      <c r="L1415" s="145"/>
      <c r="M1415" s="145"/>
      <c r="N1415" s="145"/>
      <c r="O1415" s="145"/>
      <c r="P1415" s="145"/>
      <c r="Q1415" s="145"/>
      <c r="R1415" s="145"/>
      <c r="S1415" s="145"/>
      <c r="T1415" s="145"/>
      <c r="U1415" s="145"/>
      <c r="V1415" s="145"/>
      <c r="W1415" s="145"/>
      <c r="X1415" s="145"/>
      <c r="Y1415" s="145"/>
      <c r="Z1415" s="145"/>
      <c r="AA1415" s="145"/>
      <c r="AB1415" s="145"/>
      <c r="AC1415" s="145"/>
      <c r="AD1415" s="145"/>
      <c r="AE1415" s="145"/>
      <c r="AF1415" s="145"/>
      <c r="AG1415" s="145"/>
      <c r="AH1415" s="145"/>
      <c r="AI1415" s="145"/>
      <c r="AJ1415" s="145"/>
      <c r="AK1415" s="145"/>
      <c r="AL1415" s="145"/>
      <c r="AM1415" s="145"/>
      <c r="AN1415" s="145"/>
      <c r="AO1415" s="145"/>
      <c r="AP1415" s="145"/>
      <c r="AQ1415" s="145"/>
      <c r="AR1415" s="145"/>
      <c r="AS1415" s="145"/>
      <c r="AT1415" s="145"/>
      <c r="AU1415" s="145"/>
      <c r="AV1415" s="145"/>
      <c r="AW1415" s="145"/>
      <c r="AX1415" s="145"/>
      <c r="AY1415" s="145"/>
      <c r="AZ1415" s="145"/>
      <c r="BA1415" s="145"/>
      <c r="BB1415" s="145"/>
      <c r="BC1415" s="145"/>
      <c r="BD1415" s="145"/>
      <c r="BE1415" s="145"/>
      <c r="BF1415" s="145"/>
      <c r="BG1415" s="145"/>
      <c r="BH1415" s="145"/>
      <c r="BI1415" s="145"/>
      <c r="BJ1415" s="145"/>
      <c r="BK1415" s="145"/>
      <c r="BL1415" s="145"/>
      <c r="BM1415" s="145"/>
      <c r="BN1415" s="145"/>
      <c r="BO1415" s="145"/>
      <c r="BP1415" s="145"/>
      <c r="BQ1415" s="145"/>
      <c r="BR1415" s="145"/>
      <c r="BS1415" s="145"/>
      <c r="BT1415" s="145"/>
      <c r="BU1415" s="145"/>
      <c r="BV1415" s="145"/>
      <c r="BW1415" s="145"/>
      <c r="BX1415" s="145"/>
      <c r="BY1415" s="145"/>
      <c r="BZ1415" s="145"/>
      <c r="CA1415" s="145"/>
      <c r="CB1415" s="145"/>
      <c r="CC1415" s="145"/>
      <c r="CD1415" s="145"/>
      <c r="CE1415" s="145"/>
      <c r="CF1415" s="145"/>
    </row>
    <row r="1416" spans="2:84" ht="12.95" customHeight="1">
      <c r="B1416" s="145"/>
      <c r="C1416" s="145"/>
      <c r="D1416" s="145"/>
      <c r="E1416" s="146"/>
      <c r="F1416" s="146"/>
      <c r="G1416" s="145"/>
      <c r="H1416" s="145"/>
      <c r="I1416" s="145"/>
      <c r="J1416" s="145"/>
      <c r="K1416" s="145"/>
      <c r="L1416" s="145"/>
      <c r="M1416" s="145"/>
      <c r="N1416" s="145"/>
      <c r="O1416" s="145"/>
      <c r="P1416" s="145"/>
      <c r="Q1416" s="145"/>
      <c r="R1416" s="145"/>
      <c r="S1416" s="145"/>
      <c r="T1416" s="145"/>
      <c r="U1416" s="145"/>
      <c r="V1416" s="145"/>
      <c r="W1416" s="145"/>
      <c r="X1416" s="145"/>
      <c r="Y1416" s="145"/>
      <c r="Z1416" s="145"/>
      <c r="AA1416" s="145"/>
      <c r="AB1416" s="145"/>
      <c r="AC1416" s="145"/>
      <c r="AD1416" s="145"/>
      <c r="AE1416" s="145"/>
      <c r="AF1416" s="145"/>
      <c r="AG1416" s="145"/>
      <c r="AH1416" s="145"/>
      <c r="AI1416" s="145"/>
      <c r="AJ1416" s="145"/>
      <c r="AK1416" s="145"/>
      <c r="AL1416" s="145"/>
      <c r="AM1416" s="145"/>
      <c r="AN1416" s="145"/>
      <c r="AO1416" s="145"/>
      <c r="AP1416" s="145"/>
      <c r="AQ1416" s="145"/>
      <c r="AR1416" s="145"/>
      <c r="AS1416" s="145"/>
      <c r="AT1416" s="145"/>
      <c r="AU1416" s="145"/>
      <c r="AV1416" s="145"/>
      <c r="AW1416" s="145"/>
      <c r="AX1416" s="145"/>
      <c r="AY1416" s="145"/>
      <c r="AZ1416" s="145"/>
      <c r="BA1416" s="145"/>
      <c r="BB1416" s="145"/>
      <c r="BC1416" s="145"/>
      <c r="BD1416" s="145"/>
      <c r="BE1416" s="145"/>
      <c r="BF1416" s="145"/>
      <c r="BG1416" s="145"/>
      <c r="BH1416" s="145"/>
      <c r="BI1416" s="145"/>
      <c r="BJ1416" s="145"/>
      <c r="BK1416" s="145"/>
      <c r="BL1416" s="145"/>
      <c r="BM1416" s="145"/>
      <c r="BN1416" s="145"/>
      <c r="BO1416" s="145"/>
      <c r="BP1416" s="145"/>
      <c r="BQ1416" s="145"/>
      <c r="BR1416" s="145"/>
      <c r="BS1416" s="145"/>
      <c r="BT1416" s="145"/>
      <c r="BU1416" s="145"/>
      <c r="BV1416" s="145"/>
      <c r="BW1416" s="145"/>
      <c r="BX1416" s="145"/>
      <c r="BY1416" s="145"/>
      <c r="BZ1416" s="145"/>
      <c r="CA1416" s="145"/>
      <c r="CB1416" s="145"/>
      <c r="CC1416" s="145"/>
      <c r="CD1416" s="145"/>
      <c r="CE1416" s="145"/>
      <c r="CF1416" s="145"/>
    </row>
    <row r="1417" spans="2:84" ht="12.95" customHeight="1">
      <c r="B1417" s="145"/>
      <c r="C1417" s="145"/>
      <c r="D1417" s="145"/>
      <c r="E1417" s="146"/>
      <c r="F1417" s="146"/>
      <c r="G1417" s="145"/>
      <c r="H1417" s="145"/>
      <c r="I1417" s="145"/>
      <c r="J1417" s="145"/>
      <c r="K1417" s="145"/>
      <c r="L1417" s="145"/>
      <c r="M1417" s="145"/>
      <c r="N1417" s="145"/>
      <c r="O1417" s="145"/>
      <c r="P1417" s="145"/>
      <c r="Q1417" s="145"/>
      <c r="R1417" s="145"/>
      <c r="S1417" s="145"/>
      <c r="T1417" s="145"/>
      <c r="U1417" s="145"/>
      <c r="V1417" s="145"/>
      <c r="W1417" s="145"/>
      <c r="X1417" s="145"/>
      <c r="Y1417" s="145"/>
      <c r="Z1417" s="145"/>
      <c r="AA1417" s="145"/>
      <c r="AB1417" s="145"/>
      <c r="AC1417" s="145"/>
      <c r="AD1417" s="145"/>
      <c r="AE1417" s="145"/>
      <c r="AF1417" s="145"/>
      <c r="AG1417" s="145"/>
      <c r="AH1417" s="145"/>
      <c r="AI1417" s="145"/>
      <c r="AJ1417" s="145"/>
      <c r="AK1417" s="145"/>
      <c r="AL1417" s="145"/>
      <c r="AM1417" s="145"/>
      <c r="AN1417" s="145"/>
      <c r="AO1417" s="145"/>
      <c r="AP1417" s="145"/>
      <c r="AQ1417" s="145"/>
      <c r="AR1417" s="145"/>
      <c r="AS1417" s="145"/>
      <c r="AT1417" s="145"/>
      <c r="AU1417" s="145"/>
      <c r="AV1417" s="145"/>
      <c r="AW1417" s="145"/>
      <c r="AX1417" s="145"/>
      <c r="AY1417" s="145"/>
      <c r="AZ1417" s="145"/>
      <c r="BA1417" s="145"/>
      <c r="BB1417" s="145"/>
      <c r="BC1417" s="145"/>
      <c r="BD1417" s="145"/>
      <c r="BE1417" s="145"/>
      <c r="BF1417" s="145"/>
      <c r="BG1417" s="145"/>
      <c r="BH1417" s="145"/>
      <c r="BI1417" s="145"/>
      <c r="BJ1417" s="145"/>
      <c r="BK1417" s="145"/>
      <c r="BL1417" s="145"/>
      <c r="BM1417" s="145"/>
      <c r="BN1417" s="145"/>
      <c r="BO1417" s="145"/>
      <c r="BP1417" s="145"/>
      <c r="BQ1417" s="145"/>
      <c r="BR1417" s="145"/>
      <c r="BS1417" s="145"/>
      <c r="BT1417" s="145"/>
      <c r="BU1417" s="145"/>
      <c r="BV1417" s="145"/>
      <c r="BW1417" s="145"/>
      <c r="BX1417" s="145"/>
      <c r="BY1417" s="145"/>
      <c r="BZ1417" s="145"/>
      <c r="CA1417" s="145"/>
      <c r="CB1417" s="145"/>
      <c r="CC1417" s="145"/>
      <c r="CD1417" s="145"/>
      <c r="CE1417" s="145"/>
      <c r="CF1417" s="145"/>
    </row>
    <row r="1418" spans="2:84" ht="12.95" customHeight="1">
      <c r="B1418" s="145"/>
      <c r="C1418" s="145"/>
      <c r="D1418" s="145"/>
      <c r="E1418" s="146"/>
      <c r="F1418" s="146"/>
      <c r="G1418" s="145"/>
      <c r="H1418" s="145"/>
      <c r="I1418" s="145"/>
      <c r="J1418" s="145"/>
      <c r="K1418" s="145"/>
      <c r="L1418" s="145"/>
      <c r="M1418" s="145"/>
      <c r="N1418" s="145"/>
      <c r="O1418" s="145"/>
      <c r="P1418" s="145"/>
      <c r="Q1418" s="145"/>
      <c r="R1418" s="145"/>
      <c r="S1418" s="145"/>
      <c r="T1418" s="145"/>
      <c r="U1418" s="145"/>
      <c r="V1418" s="145"/>
      <c r="W1418" s="145"/>
      <c r="X1418" s="145"/>
      <c r="Y1418" s="145"/>
      <c r="Z1418" s="145"/>
      <c r="AA1418" s="145"/>
      <c r="AB1418" s="145"/>
      <c r="AC1418" s="145"/>
      <c r="AD1418" s="145"/>
      <c r="AE1418" s="145"/>
      <c r="AF1418" s="145"/>
      <c r="AG1418" s="145"/>
      <c r="AH1418" s="145"/>
      <c r="AI1418" s="145"/>
      <c r="AJ1418" s="145"/>
      <c r="AK1418" s="145"/>
      <c r="AL1418" s="145"/>
      <c r="AM1418" s="145"/>
      <c r="AN1418" s="145"/>
      <c r="AO1418" s="145"/>
      <c r="AP1418" s="145"/>
      <c r="AQ1418" s="145"/>
      <c r="AR1418" s="145"/>
      <c r="AS1418" s="145"/>
      <c r="AT1418" s="145"/>
      <c r="AU1418" s="145"/>
      <c r="AV1418" s="145"/>
      <c r="AW1418" s="145"/>
      <c r="AX1418" s="145"/>
      <c r="AY1418" s="145"/>
      <c r="AZ1418" s="145"/>
      <c r="BA1418" s="145"/>
      <c r="BB1418" s="145"/>
      <c r="BC1418" s="145"/>
      <c r="BD1418" s="145"/>
      <c r="BE1418" s="145"/>
      <c r="BF1418" s="145"/>
      <c r="BG1418" s="145"/>
      <c r="BH1418" s="145"/>
      <c r="BI1418" s="145"/>
      <c r="BJ1418" s="145"/>
      <c r="BK1418" s="145"/>
      <c r="BL1418" s="145"/>
      <c r="BM1418" s="145"/>
      <c r="BN1418" s="145"/>
      <c r="BO1418" s="145"/>
      <c r="BP1418" s="145"/>
      <c r="BQ1418" s="145"/>
      <c r="BR1418" s="145"/>
      <c r="BS1418" s="145"/>
      <c r="BT1418" s="145"/>
      <c r="BU1418" s="145"/>
      <c r="BV1418" s="145"/>
      <c r="BW1418" s="145"/>
      <c r="BX1418" s="145"/>
      <c r="BY1418" s="145"/>
      <c r="BZ1418" s="145"/>
      <c r="CA1418" s="145"/>
      <c r="CB1418" s="145"/>
      <c r="CC1418" s="145"/>
      <c r="CD1418" s="145"/>
      <c r="CE1418" s="145"/>
      <c r="CF1418" s="145"/>
    </row>
    <row r="1419" spans="2:84" ht="12.95" customHeight="1">
      <c r="B1419" s="145"/>
      <c r="C1419" s="145"/>
      <c r="D1419" s="145"/>
      <c r="E1419" s="146"/>
      <c r="F1419" s="146"/>
      <c r="G1419" s="145"/>
      <c r="H1419" s="145"/>
      <c r="I1419" s="145"/>
      <c r="J1419" s="145"/>
      <c r="K1419" s="145"/>
      <c r="L1419" s="145"/>
      <c r="M1419" s="145"/>
      <c r="N1419" s="145"/>
      <c r="O1419" s="145"/>
      <c r="P1419" s="145"/>
      <c r="Q1419" s="145"/>
      <c r="R1419" s="145"/>
      <c r="S1419" s="145"/>
      <c r="T1419" s="145"/>
      <c r="U1419" s="145"/>
      <c r="V1419" s="145"/>
      <c r="W1419" s="145"/>
      <c r="X1419" s="145"/>
      <c r="Y1419" s="145"/>
      <c r="Z1419" s="145"/>
      <c r="AA1419" s="145"/>
      <c r="AB1419" s="145"/>
      <c r="AC1419" s="145"/>
      <c r="AD1419" s="145"/>
      <c r="AE1419" s="145"/>
      <c r="AF1419" s="145"/>
      <c r="AG1419" s="145"/>
      <c r="AH1419" s="145"/>
      <c r="AI1419" s="145"/>
      <c r="AJ1419" s="145"/>
      <c r="AK1419" s="145"/>
      <c r="AL1419" s="145"/>
      <c r="AM1419" s="145"/>
      <c r="AN1419" s="145"/>
      <c r="AO1419" s="145"/>
      <c r="AP1419" s="145"/>
      <c r="AQ1419" s="145"/>
      <c r="AR1419" s="145"/>
      <c r="AS1419" s="145"/>
      <c r="AT1419" s="145"/>
      <c r="AU1419" s="145"/>
      <c r="AV1419" s="145"/>
      <c r="AW1419" s="145"/>
      <c r="AX1419" s="145"/>
      <c r="AY1419" s="145"/>
      <c r="AZ1419" s="145"/>
      <c r="BA1419" s="145"/>
      <c r="BB1419" s="145"/>
      <c r="BC1419" s="145"/>
      <c r="BD1419" s="145"/>
      <c r="BE1419" s="145"/>
      <c r="BF1419" s="145"/>
      <c r="BG1419" s="145"/>
      <c r="BH1419" s="145"/>
      <c r="BI1419" s="145"/>
      <c r="BJ1419" s="145"/>
      <c r="BK1419" s="145"/>
      <c r="BL1419" s="145"/>
      <c r="BM1419" s="145"/>
      <c r="BN1419" s="145"/>
      <c r="BO1419" s="145"/>
      <c r="BP1419" s="145"/>
      <c r="BQ1419" s="145"/>
      <c r="BR1419" s="145"/>
      <c r="BS1419" s="145"/>
      <c r="BT1419" s="145"/>
      <c r="BU1419" s="145"/>
      <c r="BV1419" s="145"/>
      <c r="BW1419" s="145"/>
      <c r="BX1419" s="145"/>
      <c r="BY1419" s="145"/>
      <c r="BZ1419" s="145"/>
      <c r="CA1419" s="145"/>
      <c r="CB1419" s="145"/>
      <c r="CC1419" s="145"/>
      <c r="CD1419" s="145"/>
      <c r="CE1419" s="145"/>
      <c r="CF1419" s="145"/>
    </row>
    <row r="1420" spans="2:84" ht="12.95" customHeight="1">
      <c r="B1420" s="145"/>
      <c r="C1420" s="145"/>
      <c r="D1420" s="145"/>
      <c r="E1420" s="146"/>
      <c r="F1420" s="146"/>
      <c r="G1420" s="145"/>
      <c r="H1420" s="145"/>
      <c r="I1420" s="145"/>
      <c r="J1420" s="145"/>
      <c r="K1420" s="145"/>
      <c r="L1420" s="145"/>
      <c r="M1420" s="145"/>
      <c r="N1420" s="145"/>
      <c r="O1420" s="145"/>
      <c r="P1420" s="145"/>
      <c r="Q1420" s="145"/>
      <c r="R1420" s="145"/>
      <c r="S1420" s="145"/>
      <c r="T1420" s="145"/>
      <c r="U1420" s="145"/>
      <c r="V1420" s="145"/>
      <c r="W1420" s="145"/>
      <c r="X1420" s="145"/>
      <c r="Y1420" s="145"/>
      <c r="Z1420" s="145"/>
      <c r="AA1420" s="145"/>
      <c r="AB1420" s="145"/>
      <c r="AC1420" s="145"/>
      <c r="AD1420" s="145"/>
      <c r="AE1420" s="145"/>
      <c r="AF1420" s="145"/>
      <c r="AG1420" s="145"/>
      <c r="AH1420" s="145"/>
      <c r="AI1420" s="145"/>
      <c r="AJ1420" s="145"/>
      <c r="AK1420" s="145"/>
      <c r="AL1420" s="145"/>
      <c r="AM1420" s="145"/>
      <c r="AN1420" s="145"/>
      <c r="AO1420" s="145"/>
      <c r="AP1420" s="145"/>
      <c r="AQ1420" s="145"/>
      <c r="AR1420" s="145"/>
      <c r="AS1420" s="145"/>
      <c r="AT1420" s="145"/>
      <c r="AU1420" s="145"/>
      <c r="AV1420" s="145"/>
      <c r="AW1420" s="145"/>
      <c r="AX1420" s="145"/>
      <c r="AY1420" s="145"/>
      <c r="AZ1420" s="145"/>
      <c r="BA1420" s="145"/>
      <c r="BB1420" s="145"/>
      <c r="BC1420" s="145"/>
      <c r="BD1420" s="145"/>
      <c r="BE1420" s="145"/>
      <c r="BF1420" s="145"/>
      <c r="BG1420" s="145"/>
      <c r="BH1420" s="145"/>
      <c r="BI1420" s="145"/>
      <c r="BJ1420" s="145"/>
      <c r="BK1420" s="145"/>
      <c r="BL1420" s="145"/>
      <c r="BM1420" s="145"/>
      <c r="BN1420" s="145"/>
      <c r="BO1420" s="145"/>
      <c r="BP1420" s="145"/>
      <c r="BQ1420" s="145"/>
      <c r="BR1420" s="145"/>
      <c r="BS1420" s="145"/>
      <c r="BT1420" s="145"/>
      <c r="BU1420" s="145"/>
      <c r="BV1420" s="145"/>
      <c r="BW1420" s="145"/>
      <c r="BX1420" s="145"/>
      <c r="BY1420" s="145"/>
      <c r="BZ1420" s="145"/>
      <c r="CA1420" s="145"/>
      <c r="CB1420" s="145"/>
      <c r="CC1420" s="145"/>
      <c r="CD1420" s="145"/>
      <c r="CE1420" s="145"/>
      <c r="CF1420" s="145"/>
    </row>
    <row r="1421" spans="2:84" ht="12.95" customHeight="1">
      <c r="B1421" s="145"/>
      <c r="C1421" s="145"/>
      <c r="D1421" s="145"/>
      <c r="E1421" s="146"/>
      <c r="F1421" s="146"/>
      <c r="G1421" s="145"/>
      <c r="H1421" s="145"/>
      <c r="I1421" s="145"/>
      <c r="J1421" s="145"/>
      <c r="K1421" s="145"/>
      <c r="L1421" s="145"/>
      <c r="M1421" s="145"/>
      <c r="N1421" s="145"/>
      <c r="O1421" s="145"/>
      <c r="P1421" s="145"/>
      <c r="Q1421" s="145"/>
      <c r="R1421" s="145"/>
      <c r="S1421" s="145"/>
      <c r="T1421" s="145"/>
      <c r="U1421" s="145"/>
      <c r="V1421" s="145"/>
      <c r="W1421" s="145"/>
      <c r="X1421" s="145"/>
      <c r="Y1421" s="145"/>
      <c r="Z1421" s="145"/>
      <c r="AA1421" s="145"/>
      <c r="AB1421" s="145"/>
      <c r="AC1421" s="145"/>
      <c r="AD1421" s="145"/>
      <c r="AE1421" s="145"/>
      <c r="AF1421" s="145"/>
      <c r="AG1421" s="145"/>
      <c r="AH1421" s="145"/>
      <c r="AI1421" s="145"/>
      <c r="AJ1421" s="145"/>
      <c r="AK1421" s="145"/>
      <c r="AL1421" s="145"/>
      <c r="AM1421" s="145"/>
      <c r="AN1421" s="145"/>
      <c r="AO1421" s="145"/>
      <c r="AP1421" s="145"/>
      <c r="AQ1421" s="145"/>
      <c r="AR1421" s="145"/>
      <c r="AS1421" s="145"/>
      <c r="AT1421" s="145"/>
      <c r="AU1421" s="145"/>
      <c r="AV1421" s="145"/>
      <c r="AW1421" s="145"/>
      <c r="AX1421" s="145"/>
      <c r="AY1421" s="145"/>
      <c r="AZ1421" s="145"/>
      <c r="BA1421" s="145"/>
      <c r="BB1421" s="145"/>
      <c r="BC1421" s="145"/>
      <c r="BD1421" s="145"/>
      <c r="BE1421" s="145"/>
      <c r="BF1421" s="145"/>
      <c r="BG1421" s="145"/>
      <c r="BH1421" s="145"/>
      <c r="BI1421" s="145"/>
      <c r="BJ1421" s="145"/>
      <c r="BK1421" s="145"/>
      <c r="BL1421" s="145"/>
      <c r="BM1421" s="145"/>
      <c r="BN1421" s="145"/>
      <c r="BO1421" s="145"/>
      <c r="BP1421" s="145"/>
      <c r="BQ1421" s="145"/>
      <c r="BR1421" s="145"/>
      <c r="BS1421" s="145"/>
      <c r="BT1421" s="145"/>
      <c r="BU1421" s="145"/>
      <c r="BV1421" s="145"/>
      <c r="BW1421" s="145"/>
      <c r="BX1421" s="145"/>
      <c r="BY1421" s="145"/>
      <c r="BZ1421" s="145"/>
      <c r="CA1421" s="145"/>
      <c r="CB1421" s="145"/>
      <c r="CC1421" s="145"/>
      <c r="CD1421" s="145"/>
      <c r="CE1421" s="145"/>
      <c r="CF1421" s="145"/>
    </row>
    <row r="1422" spans="2:84" ht="12.95" customHeight="1">
      <c r="B1422" s="145"/>
      <c r="C1422" s="145"/>
      <c r="D1422" s="145"/>
      <c r="E1422" s="146"/>
      <c r="F1422" s="146"/>
      <c r="G1422" s="145"/>
      <c r="H1422" s="145"/>
      <c r="I1422" s="145"/>
      <c r="J1422" s="145"/>
      <c r="K1422" s="145"/>
      <c r="L1422" s="145"/>
      <c r="M1422" s="145"/>
      <c r="N1422" s="145"/>
      <c r="O1422" s="145"/>
      <c r="P1422" s="145"/>
      <c r="Q1422" s="145"/>
      <c r="R1422" s="145"/>
      <c r="S1422" s="145"/>
      <c r="T1422" s="145"/>
      <c r="U1422" s="145"/>
      <c r="V1422" s="145"/>
      <c r="W1422" s="145"/>
      <c r="X1422" s="145"/>
      <c r="Y1422" s="145"/>
      <c r="Z1422" s="145"/>
      <c r="AA1422" s="145"/>
      <c r="AB1422" s="145"/>
      <c r="AC1422" s="145"/>
      <c r="AD1422" s="145"/>
      <c r="AE1422" s="145"/>
      <c r="AF1422" s="145"/>
      <c r="AG1422" s="145"/>
      <c r="AH1422" s="145"/>
      <c r="AI1422" s="145"/>
      <c r="AJ1422" s="145"/>
      <c r="AK1422" s="145"/>
      <c r="AL1422" s="145"/>
      <c r="AM1422" s="145"/>
      <c r="AN1422" s="145"/>
      <c r="AO1422" s="145"/>
      <c r="AP1422" s="145"/>
      <c r="AQ1422" s="145"/>
      <c r="AR1422" s="145"/>
      <c r="AS1422" s="145"/>
      <c r="AT1422" s="145"/>
      <c r="AU1422" s="145"/>
      <c r="AV1422" s="145"/>
      <c r="AW1422" s="145"/>
      <c r="AX1422" s="145"/>
      <c r="AY1422" s="145"/>
      <c r="AZ1422" s="145"/>
      <c r="BA1422" s="145"/>
      <c r="BB1422" s="145"/>
      <c r="BC1422" s="145"/>
      <c r="BD1422" s="145"/>
      <c r="BE1422" s="145"/>
      <c r="BF1422" s="145"/>
      <c r="BG1422" s="145"/>
      <c r="BH1422" s="145"/>
      <c r="BI1422" s="145"/>
      <c r="BJ1422" s="145"/>
      <c r="BK1422" s="145"/>
      <c r="BL1422" s="145"/>
      <c r="BM1422" s="145"/>
      <c r="BN1422" s="145"/>
      <c r="BO1422" s="145"/>
      <c r="BP1422" s="145"/>
      <c r="BQ1422" s="145"/>
      <c r="BR1422" s="145"/>
      <c r="BS1422" s="145"/>
      <c r="BT1422" s="145"/>
      <c r="BU1422" s="145"/>
      <c r="BV1422" s="145"/>
      <c r="BW1422" s="145"/>
      <c r="BX1422" s="145"/>
      <c r="BY1422" s="145"/>
      <c r="BZ1422" s="145"/>
      <c r="CA1422" s="145"/>
      <c r="CB1422" s="145"/>
      <c r="CC1422" s="145"/>
      <c r="CD1422" s="145"/>
      <c r="CE1422" s="145"/>
      <c r="CF1422" s="145"/>
    </row>
    <row r="1423" spans="2:84" ht="12.95" customHeight="1">
      <c r="B1423" s="145"/>
      <c r="C1423" s="145"/>
      <c r="D1423" s="145"/>
      <c r="E1423" s="146"/>
      <c r="F1423" s="146"/>
      <c r="G1423" s="145"/>
      <c r="H1423" s="145"/>
      <c r="I1423" s="145"/>
      <c r="J1423" s="145"/>
      <c r="K1423" s="145"/>
      <c r="L1423" s="145"/>
      <c r="M1423" s="145"/>
      <c r="N1423" s="145"/>
      <c r="O1423" s="145"/>
      <c r="P1423" s="145"/>
      <c r="Q1423" s="145"/>
      <c r="R1423" s="145"/>
      <c r="S1423" s="145"/>
      <c r="T1423" s="145"/>
      <c r="U1423" s="145"/>
      <c r="V1423" s="145"/>
      <c r="W1423" s="145"/>
      <c r="X1423" s="145"/>
      <c r="Y1423" s="145"/>
      <c r="Z1423" s="145"/>
      <c r="AA1423" s="145"/>
      <c r="AB1423" s="145"/>
      <c r="AC1423" s="145"/>
      <c r="AD1423" s="145"/>
      <c r="AE1423" s="145"/>
      <c r="AF1423" s="145"/>
      <c r="AG1423" s="145"/>
      <c r="AH1423" s="145"/>
      <c r="AI1423" s="145"/>
      <c r="AJ1423" s="145"/>
      <c r="AK1423" s="145"/>
      <c r="AL1423" s="145"/>
      <c r="AM1423" s="145"/>
      <c r="AN1423" s="145"/>
      <c r="AO1423" s="145"/>
      <c r="AP1423" s="145"/>
      <c r="AQ1423" s="145"/>
      <c r="AR1423" s="145"/>
      <c r="AS1423" s="145"/>
      <c r="AT1423" s="145"/>
      <c r="AU1423" s="145"/>
      <c r="AV1423" s="145"/>
      <c r="AW1423" s="145"/>
      <c r="AX1423" s="145"/>
      <c r="AY1423" s="145"/>
      <c r="AZ1423" s="145"/>
      <c r="BA1423" s="145"/>
      <c r="BB1423" s="145"/>
      <c r="BC1423" s="145"/>
      <c r="BD1423" s="145"/>
      <c r="BE1423" s="145"/>
      <c r="BF1423" s="145"/>
      <c r="BG1423" s="145"/>
      <c r="BH1423" s="145"/>
      <c r="BI1423" s="145"/>
      <c r="BJ1423" s="145"/>
      <c r="BK1423" s="145"/>
      <c r="BL1423" s="145"/>
      <c r="BM1423" s="145"/>
      <c r="BN1423" s="145"/>
      <c r="BO1423" s="145"/>
      <c r="BP1423" s="145"/>
      <c r="BQ1423" s="145"/>
      <c r="BR1423" s="145"/>
      <c r="BS1423" s="145"/>
      <c r="BT1423" s="145"/>
      <c r="BU1423" s="145"/>
      <c r="BV1423" s="145"/>
      <c r="BW1423" s="145"/>
      <c r="BX1423" s="145"/>
      <c r="BY1423" s="145"/>
      <c r="BZ1423" s="145"/>
      <c r="CA1423" s="145"/>
      <c r="CB1423" s="145"/>
      <c r="CC1423" s="145"/>
      <c r="CD1423" s="145"/>
      <c r="CE1423" s="145"/>
      <c r="CF1423" s="145"/>
    </row>
    <row r="1424" spans="2:84" ht="12.95" customHeight="1">
      <c r="B1424" s="145"/>
      <c r="C1424" s="145"/>
      <c r="D1424" s="145"/>
      <c r="E1424" s="146"/>
      <c r="F1424" s="146"/>
      <c r="G1424" s="145"/>
      <c r="H1424" s="145"/>
      <c r="I1424" s="145"/>
      <c r="J1424" s="145"/>
      <c r="K1424" s="145"/>
      <c r="L1424" s="145"/>
      <c r="M1424" s="145"/>
      <c r="N1424" s="145"/>
      <c r="O1424" s="145"/>
      <c r="P1424" s="145"/>
      <c r="Q1424" s="145"/>
      <c r="R1424" s="145"/>
      <c r="S1424" s="145"/>
      <c r="T1424" s="145"/>
      <c r="U1424" s="145"/>
      <c r="V1424" s="145"/>
      <c r="W1424" s="145"/>
      <c r="X1424" s="145"/>
      <c r="Y1424" s="145"/>
      <c r="Z1424" s="145"/>
      <c r="AA1424" s="145"/>
      <c r="AB1424" s="145"/>
      <c r="AC1424" s="145"/>
      <c r="AD1424" s="145"/>
      <c r="AE1424" s="145"/>
      <c r="AF1424" s="145"/>
      <c r="AG1424" s="145"/>
      <c r="AH1424" s="145"/>
      <c r="AI1424" s="145"/>
      <c r="AJ1424" s="145"/>
      <c r="AK1424" s="145"/>
      <c r="AL1424" s="145"/>
      <c r="AM1424" s="145"/>
      <c r="AN1424" s="145"/>
      <c r="AO1424" s="145"/>
      <c r="AP1424" s="145"/>
      <c r="AQ1424" s="145"/>
      <c r="AR1424" s="145"/>
      <c r="AS1424" s="145"/>
      <c r="AT1424" s="145"/>
      <c r="AU1424" s="145"/>
      <c r="AV1424" s="145"/>
      <c r="AW1424" s="145"/>
      <c r="AX1424" s="145"/>
      <c r="AY1424" s="145"/>
      <c r="AZ1424" s="145"/>
      <c r="BA1424" s="145"/>
      <c r="BB1424" s="145"/>
      <c r="BC1424" s="145"/>
      <c r="BD1424" s="145"/>
      <c r="BE1424" s="145"/>
      <c r="BF1424" s="145"/>
      <c r="BG1424" s="145"/>
      <c r="BH1424" s="145"/>
      <c r="BI1424" s="145"/>
      <c r="BJ1424" s="145"/>
      <c r="BK1424" s="145"/>
      <c r="BL1424" s="145"/>
      <c r="BM1424" s="145"/>
      <c r="BN1424" s="145"/>
      <c r="BO1424" s="145"/>
      <c r="BP1424" s="145"/>
      <c r="BQ1424" s="145"/>
      <c r="BR1424" s="145"/>
      <c r="BS1424" s="145"/>
      <c r="BT1424" s="145"/>
      <c r="BU1424" s="145"/>
      <c r="BV1424" s="145"/>
      <c r="BW1424" s="145"/>
      <c r="BX1424" s="145"/>
      <c r="BY1424" s="145"/>
      <c r="BZ1424" s="145"/>
      <c r="CA1424" s="145"/>
      <c r="CB1424" s="145"/>
      <c r="CC1424" s="145"/>
      <c r="CD1424" s="145"/>
      <c r="CE1424" s="145"/>
      <c r="CF1424" s="145"/>
    </row>
    <row r="1425" spans="2:84" ht="12.95" customHeight="1">
      <c r="B1425" s="145"/>
      <c r="C1425" s="145"/>
      <c r="D1425" s="145"/>
      <c r="E1425" s="146"/>
      <c r="F1425" s="146"/>
      <c r="G1425" s="145"/>
      <c r="H1425" s="145"/>
      <c r="I1425" s="145"/>
      <c r="J1425" s="145"/>
      <c r="K1425" s="145"/>
      <c r="L1425" s="145"/>
      <c r="M1425" s="145"/>
      <c r="N1425" s="145"/>
      <c r="O1425" s="145"/>
      <c r="P1425" s="145"/>
      <c r="Q1425" s="145"/>
      <c r="R1425" s="145"/>
      <c r="S1425" s="145"/>
      <c r="T1425" s="145"/>
      <c r="U1425" s="145"/>
      <c r="V1425" s="145"/>
      <c r="W1425" s="145"/>
      <c r="X1425" s="145"/>
      <c r="Y1425" s="145"/>
      <c r="Z1425" s="145"/>
      <c r="AA1425" s="145"/>
      <c r="AB1425" s="145"/>
      <c r="AC1425" s="145"/>
      <c r="AD1425" s="145"/>
      <c r="AE1425" s="145"/>
      <c r="AF1425" s="145"/>
      <c r="AG1425" s="145"/>
      <c r="AH1425" s="145"/>
      <c r="AI1425" s="145"/>
      <c r="AJ1425" s="145"/>
      <c r="AK1425" s="145"/>
      <c r="AL1425" s="145"/>
      <c r="AM1425" s="145"/>
      <c r="AN1425" s="145"/>
      <c r="AO1425" s="145"/>
      <c r="AP1425" s="145"/>
      <c r="AQ1425" s="145"/>
      <c r="AR1425" s="145"/>
      <c r="AS1425" s="145"/>
      <c r="AT1425" s="145"/>
      <c r="AU1425" s="145"/>
      <c r="AV1425" s="145"/>
      <c r="AW1425" s="145"/>
      <c r="AX1425" s="145"/>
      <c r="AY1425" s="145"/>
      <c r="AZ1425" s="145"/>
      <c r="BA1425" s="145"/>
      <c r="BB1425" s="145"/>
      <c r="BC1425" s="145"/>
      <c r="BD1425" s="145"/>
      <c r="BE1425" s="145"/>
      <c r="BF1425" s="145"/>
      <c r="BG1425" s="145"/>
      <c r="BH1425" s="145"/>
      <c r="BI1425" s="145"/>
      <c r="BJ1425" s="145"/>
      <c r="BK1425" s="145"/>
      <c r="BL1425" s="145"/>
      <c r="BM1425" s="145"/>
      <c r="BN1425" s="145"/>
      <c r="BO1425" s="145"/>
      <c r="BP1425" s="145"/>
      <c r="BQ1425" s="145"/>
      <c r="BR1425" s="145"/>
      <c r="BS1425" s="145"/>
      <c r="BT1425" s="145"/>
      <c r="BU1425" s="145"/>
      <c r="BV1425" s="145"/>
      <c r="BW1425" s="145"/>
      <c r="BX1425" s="145"/>
      <c r="BY1425" s="145"/>
      <c r="BZ1425" s="145"/>
      <c r="CA1425" s="145"/>
      <c r="CB1425" s="145"/>
      <c r="CC1425" s="145"/>
      <c r="CD1425" s="145"/>
      <c r="CE1425" s="145"/>
      <c r="CF1425" s="145"/>
    </row>
    <row r="1426" spans="2:84" ht="12.95" customHeight="1">
      <c r="B1426" s="145"/>
      <c r="C1426" s="145"/>
      <c r="D1426" s="145"/>
      <c r="E1426" s="146"/>
      <c r="F1426" s="146"/>
      <c r="G1426" s="145"/>
      <c r="H1426" s="145"/>
      <c r="I1426" s="145"/>
      <c r="J1426" s="145"/>
      <c r="K1426" s="145"/>
      <c r="L1426" s="145"/>
      <c r="M1426" s="145"/>
      <c r="N1426" s="145"/>
      <c r="O1426" s="145"/>
      <c r="P1426" s="145"/>
      <c r="Q1426" s="145"/>
      <c r="R1426" s="145"/>
      <c r="S1426" s="145"/>
      <c r="T1426" s="145"/>
      <c r="U1426" s="145"/>
      <c r="V1426" s="145"/>
      <c r="W1426" s="145"/>
      <c r="X1426" s="145"/>
      <c r="Y1426" s="145"/>
      <c r="Z1426" s="145"/>
      <c r="AA1426" s="145"/>
      <c r="AB1426" s="145"/>
      <c r="AC1426" s="145"/>
      <c r="AD1426" s="145"/>
      <c r="AE1426" s="145"/>
      <c r="AF1426" s="145"/>
      <c r="AG1426" s="145"/>
      <c r="AH1426" s="145"/>
      <c r="AI1426" s="145"/>
      <c r="AJ1426" s="145"/>
      <c r="AK1426" s="145"/>
      <c r="AL1426" s="145"/>
      <c r="AM1426" s="145"/>
      <c r="AN1426" s="145"/>
      <c r="AO1426" s="145"/>
      <c r="AP1426" s="145"/>
      <c r="AQ1426" s="145"/>
      <c r="AR1426" s="145"/>
      <c r="AS1426" s="145"/>
      <c r="AT1426" s="145"/>
      <c r="AU1426" s="145"/>
      <c r="AV1426" s="145"/>
      <c r="AW1426" s="145"/>
      <c r="AX1426" s="145"/>
      <c r="AY1426" s="145"/>
      <c r="AZ1426" s="145"/>
      <c r="BA1426" s="145"/>
      <c r="BB1426" s="145"/>
      <c r="BC1426" s="145"/>
      <c r="BD1426" s="145"/>
      <c r="BE1426" s="145"/>
      <c r="BF1426" s="145"/>
      <c r="BG1426" s="145"/>
      <c r="BH1426" s="145"/>
      <c r="BI1426" s="145"/>
      <c r="BJ1426" s="145"/>
      <c r="BK1426" s="145"/>
      <c r="BL1426" s="145"/>
      <c r="BM1426" s="145"/>
      <c r="BN1426" s="145"/>
      <c r="BO1426" s="145"/>
      <c r="BP1426" s="145"/>
      <c r="BQ1426" s="145"/>
      <c r="BR1426" s="145"/>
      <c r="BS1426" s="145"/>
      <c r="BT1426" s="145"/>
      <c r="BU1426" s="145"/>
      <c r="BV1426" s="145"/>
      <c r="BW1426" s="145"/>
      <c r="BX1426" s="145"/>
      <c r="BY1426" s="145"/>
      <c r="BZ1426" s="145"/>
      <c r="CA1426" s="145"/>
      <c r="CB1426" s="145"/>
      <c r="CC1426" s="145"/>
      <c r="CD1426" s="145"/>
      <c r="CE1426" s="145"/>
      <c r="CF1426" s="145"/>
    </row>
    <row r="1427" spans="2:84" ht="12.95" customHeight="1">
      <c r="B1427" s="145"/>
      <c r="C1427" s="145"/>
      <c r="D1427" s="145"/>
      <c r="E1427" s="146"/>
      <c r="F1427" s="146"/>
      <c r="G1427" s="145"/>
      <c r="H1427" s="145"/>
      <c r="I1427" s="145"/>
      <c r="J1427" s="145"/>
      <c r="K1427" s="145"/>
      <c r="L1427" s="145"/>
      <c r="M1427" s="145"/>
      <c r="N1427" s="145"/>
      <c r="O1427" s="145"/>
      <c r="P1427" s="145"/>
      <c r="Q1427" s="145"/>
      <c r="R1427" s="145"/>
      <c r="S1427" s="145"/>
      <c r="T1427" s="145"/>
      <c r="U1427" s="145"/>
      <c r="V1427" s="145"/>
      <c r="W1427" s="145"/>
      <c r="X1427" s="145"/>
      <c r="Y1427" s="145"/>
      <c r="Z1427" s="145"/>
      <c r="AA1427" s="145"/>
      <c r="AB1427" s="145"/>
      <c r="AC1427" s="145"/>
      <c r="AD1427" s="145"/>
      <c r="AE1427" s="145"/>
      <c r="AF1427" s="145"/>
      <c r="AG1427" s="145"/>
      <c r="AH1427" s="145"/>
      <c r="AI1427" s="145"/>
      <c r="AJ1427" s="145"/>
      <c r="AK1427" s="145"/>
      <c r="AL1427" s="145"/>
      <c r="AM1427" s="145"/>
      <c r="AN1427" s="145"/>
      <c r="AO1427" s="145"/>
      <c r="AP1427" s="145"/>
      <c r="AQ1427" s="145"/>
      <c r="AR1427" s="145"/>
      <c r="AS1427" s="145"/>
      <c r="AT1427" s="145"/>
      <c r="AU1427" s="145"/>
      <c r="AV1427" s="145"/>
      <c r="AW1427" s="145"/>
      <c r="AX1427" s="145"/>
      <c r="AY1427" s="145"/>
      <c r="AZ1427" s="145"/>
      <c r="BA1427" s="145"/>
      <c r="BB1427" s="145"/>
      <c r="BC1427" s="145"/>
      <c r="BD1427" s="145"/>
      <c r="BE1427" s="145"/>
      <c r="BF1427" s="145"/>
      <c r="BG1427" s="145"/>
      <c r="BH1427" s="145"/>
      <c r="BI1427" s="145"/>
      <c r="BJ1427" s="145"/>
      <c r="BK1427" s="145"/>
      <c r="BL1427" s="145"/>
      <c r="BM1427" s="145"/>
      <c r="BN1427" s="145"/>
      <c r="BO1427" s="145"/>
      <c r="BP1427" s="145"/>
      <c r="BQ1427" s="145"/>
      <c r="BR1427" s="145"/>
      <c r="BS1427" s="145"/>
      <c r="BT1427" s="145"/>
      <c r="BU1427" s="145"/>
      <c r="BV1427" s="145"/>
      <c r="BW1427" s="145"/>
      <c r="BX1427" s="145"/>
      <c r="BY1427" s="145"/>
      <c r="BZ1427" s="145"/>
      <c r="CA1427" s="145"/>
      <c r="CB1427" s="145"/>
      <c r="CC1427" s="145"/>
      <c r="CD1427" s="145"/>
      <c r="CE1427" s="145"/>
      <c r="CF1427" s="145"/>
    </row>
    <row r="1428" spans="2:84" ht="12.95" customHeight="1">
      <c r="B1428" s="145"/>
      <c r="C1428" s="145"/>
      <c r="D1428" s="145"/>
      <c r="E1428" s="146"/>
      <c r="F1428" s="146"/>
      <c r="G1428" s="145"/>
      <c r="H1428" s="145"/>
      <c r="I1428" s="145"/>
      <c r="J1428" s="145"/>
      <c r="K1428" s="145"/>
      <c r="L1428" s="145"/>
      <c r="M1428" s="145"/>
      <c r="N1428" s="145"/>
      <c r="O1428" s="145"/>
      <c r="P1428" s="145"/>
      <c r="Q1428" s="145"/>
      <c r="R1428" s="145"/>
      <c r="S1428" s="145"/>
      <c r="T1428" s="145"/>
      <c r="U1428" s="145"/>
      <c r="V1428" s="145"/>
      <c r="W1428" s="145"/>
      <c r="X1428" s="145"/>
      <c r="Y1428" s="145"/>
      <c r="Z1428" s="145"/>
      <c r="AA1428" s="145"/>
      <c r="AB1428" s="145"/>
      <c r="AC1428" s="145"/>
      <c r="AD1428" s="145"/>
      <c r="AE1428" s="145"/>
      <c r="AF1428" s="145"/>
      <c r="AG1428" s="145"/>
      <c r="AH1428" s="145"/>
      <c r="AI1428" s="145"/>
      <c r="AJ1428" s="145"/>
      <c r="AK1428" s="145"/>
      <c r="AL1428" s="145"/>
      <c r="AM1428" s="145"/>
      <c r="AN1428" s="145"/>
      <c r="AO1428" s="145"/>
      <c r="AP1428" s="145"/>
      <c r="AQ1428" s="145"/>
      <c r="AR1428" s="145"/>
      <c r="AS1428" s="145"/>
      <c r="AT1428" s="145"/>
      <c r="AU1428" s="145"/>
      <c r="AV1428" s="145"/>
      <c r="AW1428" s="145"/>
      <c r="AX1428" s="145"/>
      <c r="AY1428" s="145"/>
      <c r="AZ1428" s="145"/>
      <c r="BA1428" s="145"/>
      <c r="BB1428" s="145"/>
      <c r="BC1428" s="145"/>
      <c r="BD1428" s="145"/>
      <c r="BE1428" s="145"/>
      <c r="BF1428" s="145"/>
      <c r="BG1428" s="145"/>
      <c r="BH1428" s="145"/>
      <c r="BI1428" s="145"/>
      <c r="BJ1428" s="145"/>
      <c r="BK1428" s="145"/>
      <c r="BL1428" s="145"/>
      <c r="BM1428" s="145"/>
      <c r="BN1428" s="145"/>
      <c r="BO1428" s="145"/>
      <c r="BP1428" s="145"/>
      <c r="BQ1428" s="145"/>
      <c r="BR1428" s="145"/>
      <c r="BS1428" s="145"/>
      <c r="BT1428" s="145"/>
      <c r="BU1428" s="145"/>
      <c r="BV1428" s="145"/>
      <c r="BW1428" s="145"/>
      <c r="BX1428" s="145"/>
      <c r="BY1428" s="145"/>
      <c r="BZ1428" s="145"/>
      <c r="CA1428" s="145"/>
      <c r="CB1428" s="145"/>
      <c r="CC1428" s="145"/>
      <c r="CD1428" s="145"/>
      <c r="CE1428" s="145"/>
      <c r="CF1428" s="145"/>
    </row>
    <row r="1429" spans="2:84" ht="12.95" customHeight="1">
      <c r="B1429" s="145"/>
      <c r="C1429" s="145"/>
      <c r="D1429" s="145"/>
      <c r="E1429" s="146"/>
      <c r="F1429" s="146"/>
      <c r="G1429" s="145"/>
      <c r="H1429" s="145"/>
      <c r="I1429" s="145"/>
      <c r="J1429" s="145"/>
      <c r="K1429" s="145"/>
      <c r="L1429" s="145"/>
      <c r="M1429" s="145"/>
      <c r="N1429" s="145"/>
      <c r="O1429" s="145"/>
      <c r="P1429" s="145"/>
      <c r="Q1429" s="145"/>
      <c r="R1429" s="145"/>
      <c r="S1429" s="145"/>
      <c r="T1429" s="145"/>
      <c r="U1429" s="145"/>
      <c r="V1429" s="145"/>
      <c r="W1429" s="145"/>
      <c r="X1429" s="145"/>
      <c r="Y1429" s="145"/>
      <c r="Z1429" s="145"/>
      <c r="AA1429" s="145"/>
      <c r="AB1429" s="145"/>
      <c r="AC1429" s="145"/>
      <c r="AD1429" s="145"/>
      <c r="AE1429" s="145"/>
      <c r="AF1429" s="145"/>
      <c r="AG1429" s="145"/>
      <c r="AH1429" s="145"/>
      <c r="AI1429" s="145"/>
      <c r="AJ1429" s="145"/>
      <c r="AK1429" s="145"/>
      <c r="AL1429" s="145"/>
      <c r="AM1429" s="145"/>
      <c r="AN1429" s="145"/>
      <c r="AO1429" s="145"/>
      <c r="AP1429" s="145"/>
      <c r="AQ1429" s="145"/>
      <c r="AR1429" s="145"/>
      <c r="AS1429" s="145"/>
      <c r="AT1429" s="145"/>
      <c r="AU1429" s="145"/>
      <c r="AV1429" s="145"/>
      <c r="AW1429" s="145"/>
      <c r="AX1429" s="145"/>
      <c r="AY1429" s="145"/>
      <c r="AZ1429" s="145"/>
      <c r="BA1429" s="145"/>
      <c r="BB1429" s="145"/>
      <c r="BC1429" s="145"/>
      <c r="BD1429" s="145"/>
      <c r="BE1429" s="145"/>
      <c r="BF1429" s="145"/>
      <c r="BG1429" s="145"/>
      <c r="BH1429" s="145"/>
      <c r="BI1429" s="145"/>
      <c r="BJ1429" s="145"/>
      <c r="BK1429" s="145"/>
      <c r="BL1429" s="145"/>
      <c r="BM1429" s="145"/>
      <c r="BN1429" s="145"/>
      <c r="BO1429" s="145"/>
      <c r="BP1429" s="145"/>
      <c r="BQ1429" s="145"/>
      <c r="BR1429" s="145"/>
      <c r="BS1429" s="145"/>
      <c r="BT1429" s="145"/>
      <c r="BU1429" s="145"/>
      <c r="BV1429" s="145"/>
      <c r="BW1429" s="145"/>
      <c r="BX1429" s="145"/>
      <c r="BY1429" s="145"/>
      <c r="BZ1429" s="145"/>
      <c r="CA1429" s="145"/>
      <c r="CB1429" s="145"/>
      <c r="CC1429" s="145"/>
      <c r="CD1429" s="145"/>
      <c r="CE1429" s="145"/>
      <c r="CF1429" s="145"/>
    </row>
    <row r="1430" spans="2:84" ht="12.95" customHeight="1">
      <c r="B1430" s="145"/>
      <c r="C1430" s="145"/>
      <c r="D1430" s="145"/>
      <c r="E1430" s="146"/>
      <c r="F1430" s="146"/>
      <c r="G1430" s="145"/>
      <c r="H1430" s="145"/>
      <c r="I1430" s="145"/>
      <c r="J1430" s="145"/>
      <c r="K1430" s="145"/>
      <c r="L1430" s="145"/>
      <c r="M1430" s="145"/>
      <c r="N1430" s="145"/>
      <c r="O1430" s="145"/>
      <c r="P1430" s="145"/>
      <c r="Q1430" s="145"/>
      <c r="R1430" s="145"/>
      <c r="S1430" s="145"/>
      <c r="T1430" s="145"/>
      <c r="U1430" s="145"/>
      <c r="V1430" s="145"/>
      <c r="W1430" s="145"/>
      <c r="X1430" s="145"/>
      <c r="Y1430" s="145"/>
      <c r="Z1430" s="145"/>
      <c r="AA1430" s="145"/>
      <c r="AB1430" s="145"/>
      <c r="AC1430" s="145"/>
      <c r="AD1430" s="145"/>
      <c r="AE1430" s="145"/>
      <c r="AF1430" s="145"/>
      <c r="AG1430" s="145"/>
      <c r="AH1430" s="145"/>
      <c r="AI1430" s="145"/>
      <c r="AJ1430" s="145"/>
      <c r="AK1430" s="145"/>
      <c r="AL1430" s="145"/>
      <c r="AM1430" s="145"/>
      <c r="AN1430" s="145"/>
      <c r="AO1430" s="145"/>
      <c r="AP1430" s="145"/>
      <c r="AQ1430" s="145"/>
      <c r="AR1430" s="145"/>
      <c r="AS1430" s="145"/>
      <c r="AT1430" s="145"/>
      <c r="AU1430" s="145"/>
      <c r="AV1430" s="145"/>
      <c r="AW1430" s="145"/>
      <c r="AX1430" s="145"/>
      <c r="AY1430" s="145"/>
      <c r="AZ1430" s="145"/>
      <c r="BA1430" s="145"/>
      <c r="BB1430" s="145"/>
      <c r="BC1430" s="145"/>
      <c r="BD1430" s="145"/>
      <c r="BE1430" s="145"/>
      <c r="BF1430" s="145"/>
      <c r="BG1430" s="145"/>
      <c r="BH1430" s="145"/>
      <c r="BI1430" s="145"/>
      <c r="BJ1430" s="145"/>
      <c r="BK1430" s="145"/>
      <c r="BL1430" s="145"/>
      <c r="BM1430" s="145"/>
      <c r="BN1430" s="145"/>
      <c r="BO1430" s="145"/>
      <c r="BP1430" s="145"/>
      <c r="BQ1430" s="145"/>
      <c r="BR1430" s="145"/>
      <c r="BS1430" s="145"/>
      <c r="BT1430" s="145"/>
      <c r="BU1430" s="145"/>
      <c r="BV1430" s="145"/>
      <c r="BW1430" s="145"/>
      <c r="BX1430" s="145"/>
      <c r="BY1430" s="145"/>
      <c r="BZ1430" s="145"/>
      <c r="CA1430" s="145"/>
      <c r="CB1430" s="145"/>
      <c r="CC1430" s="145"/>
      <c r="CD1430" s="145"/>
      <c r="CE1430" s="145"/>
      <c r="CF1430" s="145"/>
    </row>
    <row r="1431" spans="2:84" ht="12.95" customHeight="1">
      <c r="B1431" s="145"/>
      <c r="C1431" s="145"/>
      <c r="D1431" s="145"/>
      <c r="E1431" s="146"/>
      <c r="F1431" s="146"/>
      <c r="G1431" s="145"/>
      <c r="H1431" s="145"/>
      <c r="I1431" s="145"/>
      <c r="J1431" s="145"/>
      <c r="K1431" s="145"/>
      <c r="L1431" s="145"/>
      <c r="M1431" s="145"/>
      <c r="N1431" s="145"/>
      <c r="O1431" s="145"/>
      <c r="P1431" s="145"/>
      <c r="Q1431" s="145"/>
      <c r="R1431" s="145"/>
      <c r="S1431" s="145"/>
      <c r="T1431" s="145"/>
      <c r="U1431" s="145"/>
      <c r="V1431" s="145"/>
      <c r="W1431" s="145"/>
      <c r="X1431" s="145"/>
      <c r="Y1431" s="145"/>
      <c r="Z1431" s="145"/>
      <c r="AA1431" s="145"/>
      <c r="AB1431" s="145"/>
      <c r="AC1431" s="145"/>
      <c r="AD1431" s="145"/>
      <c r="AE1431" s="145"/>
      <c r="AF1431" s="145"/>
      <c r="AG1431" s="145"/>
      <c r="AH1431" s="145"/>
      <c r="AI1431" s="145"/>
      <c r="AJ1431" s="145"/>
      <c r="AK1431" s="145"/>
      <c r="AL1431" s="145"/>
      <c r="AM1431" s="145"/>
      <c r="AN1431" s="145"/>
      <c r="AO1431" s="145"/>
      <c r="AP1431" s="145"/>
      <c r="AQ1431" s="145"/>
      <c r="AR1431" s="145"/>
      <c r="AS1431" s="145"/>
      <c r="AT1431" s="145"/>
      <c r="AU1431" s="145"/>
      <c r="AV1431" s="145"/>
      <c r="AW1431" s="145"/>
      <c r="AX1431" s="145"/>
      <c r="AY1431" s="145"/>
      <c r="AZ1431" s="145"/>
      <c r="BA1431" s="145"/>
      <c r="BB1431" s="145"/>
      <c r="BC1431" s="145"/>
      <c r="BD1431" s="145"/>
      <c r="BE1431" s="145"/>
      <c r="BF1431" s="145"/>
      <c r="BG1431" s="145"/>
      <c r="BH1431" s="145"/>
      <c r="BI1431" s="145"/>
      <c r="BJ1431" s="145"/>
      <c r="BK1431" s="145"/>
      <c r="BL1431" s="145"/>
      <c r="BM1431" s="145"/>
      <c r="BN1431" s="145"/>
      <c r="BO1431" s="145"/>
      <c r="BP1431" s="145"/>
      <c r="BQ1431" s="145"/>
      <c r="BR1431" s="145"/>
      <c r="BS1431" s="145"/>
      <c r="BT1431" s="145"/>
      <c r="BU1431" s="145"/>
      <c r="BV1431" s="145"/>
      <c r="BW1431" s="145"/>
      <c r="BX1431" s="145"/>
      <c r="BY1431" s="145"/>
      <c r="BZ1431" s="145"/>
      <c r="CA1431" s="145"/>
      <c r="CB1431" s="145"/>
      <c r="CC1431" s="145"/>
      <c r="CD1431" s="145"/>
      <c r="CE1431" s="145"/>
      <c r="CF1431" s="145"/>
    </row>
    <row r="1432" spans="2:84" ht="12.95" customHeight="1">
      <c r="B1432" s="145"/>
      <c r="C1432" s="145"/>
      <c r="D1432" s="145"/>
      <c r="E1432" s="146"/>
      <c r="F1432" s="146"/>
      <c r="G1432" s="145"/>
      <c r="H1432" s="145"/>
      <c r="I1432" s="145"/>
      <c r="J1432" s="145"/>
      <c r="K1432" s="145"/>
      <c r="L1432" s="145"/>
      <c r="M1432" s="145"/>
      <c r="N1432" s="145"/>
      <c r="O1432" s="145"/>
      <c r="P1432" s="145"/>
      <c r="Q1432" s="145"/>
      <c r="R1432" s="145"/>
      <c r="S1432" s="145"/>
      <c r="T1432" s="145"/>
      <c r="U1432" s="145"/>
      <c r="V1432" s="145"/>
      <c r="W1432" s="145"/>
      <c r="X1432" s="145"/>
      <c r="Y1432" s="145"/>
      <c r="Z1432" s="145"/>
      <c r="AA1432" s="145"/>
      <c r="AB1432" s="145"/>
      <c r="AC1432" s="145"/>
      <c r="AD1432" s="145"/>
      <c r="AE1432" s="145"/>
      <c r="AF1432" s="145"/>
      <c r="AG1432" s="145"/>
      <c r="AH1432" s="145"/>
      <c r="AI1432" s="145"/>
      <c r="AJ1432" s="145"/>
      <c r="AK1432" s="145"/>
      <c r="AL1432" s="145"/>
      <c r="AM1432" s="145"/>
      <c r="AN1432" s="145"/>
      <c r="AO1432" s="145"/>
      <c r="AP1432" s="145"/>
      <c r="AQ1432" s="145"/>
      <c r="AR1432" s="145"/>
      <c r="AS1432" s="145"/>
      <c r="AT1432" s="145"/>
      <c r="AU1432" s="145"/>
      <c r="AV1432" s="145"/>
      <c r="AW1432" s="145"/>
      <c r="AX1432" s="145"/>
      <c r="AY1432" s="145"/>
      <c r="AZ1432" s="145"/>
      <c r="BA1432" s="145"/>
      <c r="BB1432" s="145"/>
      <c r="BC1432" s="145"/>
      <c r="BD1432" s="145"/>
      <c r="BE1432" s="145"/>
      <c r="BF1432" s="145"/>
      <c r="BG1432" s="145"/>
      <c r="BH1432" s="145"/>
      <c r="BI1432" s="145"/>
      <c r="BJ1432" s="145"/>
      <c r="BK1432" s="145"/>
      <c r="BL1432" s="145"/>
      <c r="BM1432" s="145"/>
      <c r="BN1432" s="145"/>
      <c r="BO1432" s="145"/>
      <c r="BP1432" s="145"/>
      <c r="BQ1432" s="145"/>
      <c r="BR1432" s="145"/>
      <c r="BS1432" s="145"/>
      <c r="BT1432" s="145"/>
      <c r="BU1432" s="145"/>
      <c r="BV1432" s="145"/>
      <c r="BW1432" s="145"/>
      <c r="BX1432" s="145"/>
      <c r="BY1432" s="145"/>
      <c r="BZ1432" s="145"/>
      <c r="CA1432" s="145"/>
      <c r="CB1432" s="145"/>
      <c r="CC1432" s="145"/>
      <c r="CD1432" s="145"/>
      <c r="CE1432" s="145"/>
      <c r="CF1432" s="145"/>
    </row>
    <row r="1433" spans="2:84" ht="12.95" customHeight="1">
      <c r="B1433" s="145"/>
      <c r="C1433" s="145"/>
      <c r="D1433" s="145"/>
      <c r="E1433" s="146"/>
      <c r="F1433" s="146"/>
      <c r="G1433" s="145"/>
      <c r="H1433" s="145"/>
      <c r="I1433" s="145"/>
      <c r="J1433" s="145"/>
      <c r="K1433" s="145"/>
      <c r="L1433" s="145"/>
      <c r="M1433" s="145"/>
      <c r="N1433" s="145"/>
      <c r="O1433" s="145"/>
      <c r="P1433" s="145"/>
      <c r="Q1433" s="145"/>
      <c r="R1433" s="145"/>
      <c r="S1433" s="145"/>
      <c r="T1433" s="145"/>
      <c r="U1433" s="145"/>
      <c r="V1433" s="145"/>
      <c r="W1433" s="145"/>
      <c r="X1433" s="145"/>
      <c r="Y1433" s="145"/>
      <c r="Z1433" s="145"/>
      <c r="AA1433" s="145"/>
      <c r="AB1433" s="145"/>
      <c r="AC1433" s="145"/>
      <c r="AD1433" s="145"/>
      <c r="AE1433" s="145"/>
      <c r="AF1433" s="145"/>
      <c r="AG1433" s="145"/>
      <c r="AH1433" s="145"/>
      <c r="AI1433" s="145"/>
      <c r="AJ1433" s="145"/>
      <c r="AK1433" s="145"/>
      <c r="AL1433" s="145"/>
      <c r="AM1433" s="145"/>
      <c r="AN1433" s="145"/>
      <c r="AO1433" s="145"/>
      <c r="AP1433" s="145"/>
      <c r="AQ1433" s="145"/>
      <c r="AR1433" s="145"/>
      <c r="AS1433" s="145"/>
      <c r="AT1433" s="145"/>
      <c r="AU1433" s="145"/>
      <c r="AV1433" s="145"/>
      <c r="AW1433" s="145"/>
      <c r="AX1433" s="145"/>
      <c r="AY1433" s="145"/>
      <c r="AZ1433" s="145"/>
      <c r="BA1433" s="145"/>
      <c r="BB1433" s="145"/>
      <c r="BC1433" s="145"/>
      <c r="BD1433" s="145"/>
      <c r="BE1433" s="145"/>
      <c r="BF1433" s="145"/>
      <c r="BG1433" s="145"/>
      <c r="BH1433" s="145"/>
      <c r="BI1433" s="145"/>
      <c r="BJ1433" s="145"/>
      <c r="BK1433" s="145"/>
      <c r="BL1433" s="145"/>
      <c r="BM1433" s="145"/>
      <c r="BN1433" s="145"/>
      <c r="BO1433" s="145"/>
      <c r="BP1433" s="145"/>
      <c r="BQ1433" s="145"/>
      <c r="BR1433" s="145"/>
      <c r="BS1433" s="145"/>
      <c r="BT1433" s="145"/>
      <c r="BU1433" s="145"/>
      <c r="BV1433" s="145"/>
      <c r="BW1433" s="145"/>
      <c r="BX1433" s="145"/>
      <c r="BY1433" s="145"/>
      <c r="BZ1433" s="145"/>
      <c r="CA1433" s="145"/>
      <c r="CB1433" s="145"/>
      <c r="CC1433" s="145"/>
      <c r="CD1433" s="145"/>
      <c r="CE1433" s="145"/>
      <c r="CF1433" s="145"/>
    </row>
    <row r="1434" spans="2:84" ht="12.95" customHeight="1">
      <c r="B1434" s="145"/>
      <c r="C1434" s="145"/>
      <c r="D1434" s="145"/>
      <c r="E1434" s="146"/>
      <c r="F1434" s="146"/>
      <c r="G1434" s="145"/>
      <c r="H1434" s="145"/>
      <c r="I1434" s="145"/>
      <c r="J1434" s="145"/>
      <c r="K1434" s="145"/>
      <c r="L1434" s="145"/>
      <c r="M1434" s="145"/>
      <c r="N1434" s="145"/>
      <c r="O1434" s="145"/>
      <c r="P1434" s="145"/>
      <c r="Q1434" s="145"/>
      <c r="R1434" s="145"/>
      <c r="S1434" s="145"/>
      <c r="T1434" s="145"/>
      <c r="U1434" s="145"/>
      <c r="V1434" s="145"/>
      <c r="W1434" s="145"/>
      <c r="X1434" s="145"/>
      <c r="Y1434" s="145"/>
      <c r="Z1434" s="145"/>
      <c r="AA1434" s="145"/>
      <c r="AB1434" s="145"/>
      <c r="AC1434" s="145"/>
      <c r="AD1434" s="145"/>
      <c r="AE1434" s="145"/>
      <c r="AF1434" s="145"/>
      <c r="AG1434" s="145"/>
      <c r="AH1434" s="145"/>
      <c r="AI1434" s="145"/>
      <c r="AJ1434" s="145"/>
      <c r="AK1434" s="145"/>
      <c r="AL1434" s="145"/>
      <c r="AM1434" s="145"/>
      <c r="AN1434" s="145"/>
      <c r="AO1434" s="145"/>
      <c r="AP1434" s="145"/>
      <c r="AQ1434" s="145"/>
      <c r="AR1434" s="145"/>
      <c r="AS1434" s="145"/>
      <c r="AT1434" s="145"/>
      <c r="AU1434" s="145"/>
      <c r="AV1434" s="145"/>
      <c r="AW1434" s="145"/>
      <c r="AX1434" s="145"/>
      <c r="AY1434" s="145"/>
      <c r="AZ1434" s="145"/>
      <c r="BA1434" s="145"/>
      <c r="BB1434" s="145"/>
      <c r="BC1434" s="145"/>
      <c r="BD1434" s="145"/>
      <c r="BE1434" s="145"/>
      <c r="BF1434" s="145"/>
      <c r="BG1434" s="145"/>
      <c r="BH1434" s="145"/>
      <c r="BI1434" s="145"/>
      <c r="BJ1434" s="145"/>
      <c r="BK1434" s="145"/>
      <c r="BL1434" s="145"/>
      <c r="BM1434" s="145"/>
      <c r="BN1434" s="145"/>
      <c r="BO1434" s="145"/>
      <c r="BP1434" s="145"/>
      <c r="BQ1434" s="145"/>
      <c r="BR1434" s="145"/>
      <c r="BS1434" s="145"/>
      <c r="BT1434" s="145"/>
      <c r="BU1434" s="145"/>
      <c r="BV1434" s="145"/>
      <c r="BW1434" s="145"/>
      <c r="BX1434" s="145"/>
      <c r="BY1434" s="145"/>
      <c r="BZ1434" s="145"/>
      <c r="CA1434" s="145"/>
      <c r="CB1434" s="145"/>
      <c r="CC1434" s="145"/>
      <c r="CD1434" s="145"/>
      <c r="CE1434" s="145"/>
      <c r="CF1434" s="145"/>
    </row>
    <row r="1435" spans="2:84" ht="12.95" customHeight="1">
      <c r="B1435" s="145"/>
      <c r="C1435" s="145"/>
      <c r="D1435" s="145"/>
      <c r="E1435" s="146"/>
      <c r="F1435" s="146"/>
      <c r="G1435" s="145"/>
      <c r="H1435" s="145"/>
      <c r="I1435" s="145"/>
      <c r="J1435" s="145"/>
      <c r="K1435" s="145"/>
      <c r="L1435" s="145"/>
      <c r="M1435" s="145"/>
      <c r="N1435" s="145"/>
      <c r="O1435" s="145"/>
      <c r="P1435" s="145"/>
      <c r="Q1435" s="145"/>
      <c r="R1435" s="145"/>
      <c r="S1435" s="145"/>
      <c r="T1435" s="145"/>
      <c r="U1435" s="145"/>
      <c r="V1435" s="145"/>
      <c r="W1435" s="145"/>
      <c r="X1435" s="145"/>
      <c r="Y1435" s="145"/>
      <c r="Z1435" s="145"/>
      <c r="AA1435" s="145"/>
      <c r="AB1435" s="145"/>
      <c r="AC1435" s="145"/>
      <c r="AD1435" s="145"/>
      <c r="AE1435" s="145"/>
      <c r="AF1435" s="145"/>
      <c r="AG1435" s="145"/>
      <c r="AH1435" s="145"/>
      <c r="AI1435" s="145"/>
      <c r="AJ1435" s="145"/>
      <c r="AK1435" s="145"/>
      <c r="AL1435" s="145"/>
      <c r="AM1435" s="145"/>
      <c r="AN1435" s="145"/>
      <c r="AO1435" s="145"/>
      <c r="AP1435" s="145"/>
      <c r="AQ1435" s="145"/>
      <c r="AR1435" s="145"/>
      <c r="AS1435" s="145"/>
      <c r="AT1435" s="145"/>
      <c r="AU1435" s="145"/>
      <c r="AV1435" s="145"/>
      <c r="AW1435" s="145"/>
      <c r="AX1435" s="145"/>
      <c r="AY1435" s="145"/>
      <c r="AZ1435" s="145"/>
      <c r="BA1435" s="145"/>
      <c r="BB1435" s="145"/>
      <c r="BC1435" s="145"/>
      <c r="BD1435" s="145"/>
      <c r="BE1435" s="145"/>
      <c r="BF1435" s="145"/>
      <c r="BG1435" s="145"/>
      <c r="BH1435" s="145"/>
      <c r="BI1435" s="145"/>
      <c r="BJ1435" s="145"/>
      <c r="BK1435" s="145"/>
      <c r="BL1435" s="145"/>
      <c r="BM1435" s="145"/>
      <c r="BN1435" s="145"/>
      <c r="BO1435" s="145"/>
      <c r="BP1435" s="145"/>
      <c r="BQ1435" s="145"/>
      <c r="BR1435" s="145"/>
      <c r="BS1435" s="145"/>
      <c r="BT1435" s="145"/>
      <c r="BU1435" s="145"/>
      <c r="BV1435" s="145"/>
      <c r="BW1435" s="145"/>
      <c r="BX1435" s="145"/>
      <c r="BY1435" s="145"/>
      <c r="BZ1435" s="145"/>
      <c r="CA1435" s="145"/>
      <c r="CB1435" s="145"/>
      <c r="CC1435" s="145"/>
      <c r="CD1435" s="145"/>
      <c r="CE1435" s="145"/>
      <c r="CF1435" s="145"/>
    </row>
    <row r="1436" spans="2:84" ht="12.95" customHeight="1">
      <c r="B1436" s="145"/>
      <c r="C1436" s="145"/>
      <c r="D1436" s="145"/>
      <c r="E1436" s="146"/>
      <c r="F1436" s="146"/>
      <c r="G1436" s="145"/>
      <c r="H1436" s="145"/>
      <c r="I1436" s="145"/>
      <c r="J1436" s="145"/>
      <c r="K1436" s="145"/>
      <c r="L1436" s="145"/>
      <c r="M1436" s="145"/>
      <c r="N1436" s="145"/>
      <c r="O1436" s="145"/>
      <c r="P1436" s="145"/>
      <c r="Q1436" s="145"/>
      <c r="R1436" s="145"/>
      <c r="S1436" s="145"/>
      <c r="T1436" s="145"/>
      <c r="U1436" s="145"/>
      <c r="V1436" s="145"/>
      <c r="W1436" s="145"/>
      <c r="X1436" s="145"/>
      <c r="Y1436" s="145"/>
      <c r="Z1436" s="145"/>
      <c r="AA1436" s="145"/>
      <c r="AB1436" s="145"/>
      <c r="AC1436" s="145"/>
      <c r="AD1436" s="145"/>
      <c r="AE1436" s="145"/>
      <c r="AF1436" s="145"/>
      <c r="AG1436" s="145"/>
      <c r="AH1436" s="145"/>
      <c r="AI1436" s="145"/>
      <c r="AJ1436" s="145"/>
      <c r="AK1436" s="145"/>
      <c r="AL1436" s="145"/>
      <c r="AM1436" s="145"/>
      <c r="AN1436" s="145"/>
      <c r="AO1436" s="145"/>
      <c r="AP1436" s="145"/>
      <c r="AQ1436" s="145"/>
      <c r="AR1436" s="145"/>
      <c r="AS1436" s="145"/>
      <c r="AT1436" s="145"/>
      <c r="AU1436" s="145"/>
      <c r="AV1436" s="145"/>
      <c r="AW1436" s="145"/>
      <c r="AX1436" s="145"/>
      <c r="AY1436" s="145"/>
      <c r="AZ1436" s="145"/>
      <c r="BA1436" s="145"/>
      <c r="BB1436" s="145"/>
      <c r="BC1436" s="145"/>
      <c r="BD1436" s="145"/>
      <c r="BE1436" s="145"/>
      <c r="BF1436" s="145"/>
      <c r="BG1436" s="145"/>
      <c r="BH1436" s="145"/>
      <c r="BI1436" s="145"/>
      <c r="BJ1436" s="145"/>
      <c r="BK1436" s="145"/>
      <c r="BL1436" s="145"/>
      <c r="BM1436" s="145"/>
      <c r="BN1436" s="145"/>
      <c r="BO1436" s="145"/>
      <c r="BP1436" s="145"/>
      <c r="BQ1436" s="145"/>
      <c r="BR1436" s="145"/>
      <c r="BS1436" s="145"/>
      <c r="BT1436" s="145"/>
      <c r="BU1436" s="145"/>
      <c r="BV1436" s="145"/>
      <c r="BW1436" s="145"/>
      <c r="BX1436" s="145"/>
      <c r="BY1436" s="145"/>
      <c r="BZ1436" s="145"/>
      <c r="CA1436" s="145"/>
      <c r="CB1436" s="145"/>
      <c r="CC1436" s="145"/>
      <c r="CD1436" s="145"/>
      <c r="CE1436" s="145"/>
      <c r="CF1436" s="145"/>
    </row>
    <row r="1437" spans="2:84" ht="12.95" customHeight="1">
      <c r="B1437" s="145"/>
      <c r="C1437" s="145"/>
      <c r="D1437" s="145"/>
      <c r="E1437" s="146"/>
      <c r="F1437" s="146"/>
      <c r="G1437" s="145"/>
      <c r="H1437" s="145"/>
      <c r="I1437" s="145"/>
      <c r="J1437" s="145"/>
      <c r="K1437" s="145"/>
      <c r="L1437" s="145"/>
      <c r="M1437" s="145"/>
      <c r="N1437" s="145"/>
      <c r="O1437" s="145"/>
      <c r="P1437" s="145"/>
      <c r="Q1437" s="145"/>
      <c r="R1437" s="145"/>
      <c r="S1437" s="145"/>
      <c r="T1437" s="145"/>
      <c r="U1437" s="145"/>
      <c r="V1437" s="145"/>
      <c r="W1437" s="145"/>
      <c r="X1437" s="145"/>
      <c r="Y1437" s="145"/>
      <c r="Z1437" s="145"/>
      <c r="AA1437" s="145"/>
      <c r="AB1437" s="145"/>
      <c r="AC1437" s="145"/>
      <c r="AD1437" s="145"/>
      <c r="AE1437" s="145"/>
      <c r="AF1437" s="145"/>
      <c r="AG1437" s="145"/>
      <c r="AH1437" s="145"/>
      <c r="AI1437" s="145"/>
      <c r="AJ1437" s="145"/>
      <c r="AK1437" s="145"/>
      <c r="AL1437" s="145"/>
      <c r="AM1437" s="145"/>
      <c r="AN1437" s="145"/>
      <c r="AO1437" s="145"/>
      <c r="AP1437" s="145"/>
      <c r="AQ1437" s="145"/>
      <c r="AR1437" s="145"/>
      <c r="AS1437" s="145"/>
      <c r="AT1437" s="145"/>
      <c r="AU1437" s="145"/>
      <c r="AV1437" s="145"/>
      <c r="AW1437" s="145"/>
      <c r="AX1437" s="145"/>
      <c r="AY1437" s="145"/>
      <c r="AZ1437" s="145"/>
      <c r="BA1437" s="145"/>
      <c r="BB1437" s="145"/>
      <c r="BC1437" s="145"/>
      <c r="BD1437" s="145"/>
      <c r="BE1437" s="145"/>
      <c r="BF1437" s="145"/>
      <c r="BG1437" s="145"/>
      <c r="BH1437" s="145"/>
      <c r="BI1437" s="145"/>
      <c r="BJ1437" s="145"/>
      <c r="BK1437" s="145"/>
      <c r="BL1437" s="145"/>
      <c r="BM1437" s="145"/>
      <c r="BN1437" s="145"/>
      <c r="BO1437" s="145"/>
      <c r="BP1437" s="145"/>
      <c r="BQ1437" s="145"/>
      <c r="BR1437" s="145"/>
      <c r="BS1437" s="145"/>
      <c r="BT1437" s="145"/>
      <c r="BU1437" s="145"/>
      <c r="BV1437" s="145"/>
      <c r="BW1437" s="145"/>
      <c r="BX1437" s="145"/>
      <c r="BY1437" s="145"/>
      <c r="BZ1437" s="145"/>
      <c r="CA1437" s="145"/>
      <c r="CB1437" s="145"/>
      <c r="CC1437" s="145"/>
      <c r="CD1437" s="145"/>
      <c r="CE1437" s="145"/>
      <c r="CF1437" s="145"/>
    </row>
    <row r="1438" spans="2:84" ht="12.95" customHeight="1">
      <c r="B1438" s="145"/>
      <c r="C1438" s="145"/>
      <c r="D1438" s="145"/>
      <c r="E1438" s="146"/>
      <c r="F1438" s="146"/>
      <c r="G1438" s="145"/>
      <c r="H1438" s="145"/>
      <c r="I1438" s="145"/>
      <c r="J1438" s="145"/>
      <c r="K1438" s="145"/>
      <c r="L1438" s="145"/>
      <c r="M1438" s="145"/>
      <c r="N1438" s="145"/>
      <c r="O1438" s="145"/>
      <c r="P1438" s="145"/>
      <c r="Q1438" s="145"/>
      <c r="R1438" s="145"/>
      <c r="S1438" s="145"/>
      <c r="T1438" s="145"/>
      <c r="U1438" s="145"/>
      <c r="V1438" s="145"/>
      <c r="W1438" s="145"/>
      <c r="X1438" s="145"/>
      <c r="Y1438" s="145"/>
      <c r="Z1438" s="145"/>
      <c r="AA1438" s="145"/>
      <c r="AB1438" s="145"/>
      <c r="AC1438" s="145"/>
      <c r="AD1438" s="145"/>
      <c r="AE1438" s="145"/>
      <c r="AF1438" s="145"/>
      <c r="AG1438" s="145"/>
      <c r="AH1438" s="145"/>
      <c r="AI1438" s="145"/>
      <c r="AJ1438" s="145"/>
      <c r="AK1438" s="145"/>
      <c r="AL1438" s="145"/>
      <c r="AM1438" s="145"/>
      <c r="AN1438" s="145"/>
      <c r="AO1438" s="145"/>
      <c r="AP1438" s="145"/>
      <c r="AQ1438" s="145"/>
      <c r="AR1438" s="145"/>
      <c r="AS1438" s="145"/>
      <c r="AT1438" s="145"/>
      <c r="AU1438" s="145"/>
      <c r="AV1438" s="145"/>
      <c r="AW1438" s="145"/>
      <c r="AX1438" s="145"/>
      <c r="AY1438" s="145"/>
      <c r="AZ1438" s="145"/>
      <c r="BA1438" s="145"/>
      <c r="BB1438" s="145"/>
      <c r="BC1438" s="145"/>
      <c r="BD1438" s="145"/>
      <c r="BE1438" s="145"/>
      <c r="BF1438" s="145"/>
      <c r="BG1438" s="145"/>
      <c r="BH1438" s="145"/>
      <c r="BI1438" s="145"/>
      <c r="BJ1438" s="145"/>
      <c r="BK1438" s="145"/>
      <c r="BL1438" s="145"/>
      <c r="BM1438" s="145"/>
      <c r="BN1438" s="145"/>
      <c r="BO1438" s="145"/>
      <c r="BP1438" s="145"/>
      <c r="BQ1438" s="145"/>
      <c r="BR1438" s="145"/>
      <c r="BS1438" s="145"/>
      <c r="BT1438" s="145"/>
      <c r="BU1438" s="145"/>
      <c r="BV1438" s="145"/>
      <c r="BW1438" s="145"/>
      <c r="BX1438" s="145"/>
      <c r="BY1438" s="145"/>
      <c r="BZ1438" s="145"/>
      <c r="CA1438" s="145"/>
      <c r="CB1438" s="145"/>
      <c r="CC1438" s="145"/>
      <c r="CD1438" s="145"/>
      <c r="CE1438" s="145"/>
      <c r="CF1438" s="145"/>
    </row>
    <row r="1439" spans="2:84" ht="12.95" customHeight="1">
      <c r="B1439" s="145"/>
      <c r="C1439" s="145"/>
      <c r="D1439" s="145"/>
      <c r="E1439" s="146"/>
      <c r="F1439" s="146"/>
      <c r="G1439" s="145"/>
      <c r="H1439" s="145"/>
      <c r="I1439" s="145"/>
      <c r="J1439" s="145"/>
      <c r="K1439" s="145"/>
      <c r="L1439" s="145"/>
      <c r="M1439" s="145"/>
      <c r="N1439" s="145"/>
      <c r="O1439" s="145"/>
      <c r="P1439" s="145"/>
      <c r="Q1439" s="145"/>
      <c r="R1439" s="145"/>
      <c r="S1439" s="145"/>
      <c r="T1439" s="145"/>
      <c r="U1439" s="145"/>
      <c r="V1439" s="145"/>
      <c r="W1439" s="145"/>
      <c r="X1439" s="145"/>
      <c r="Y1439" s="145"/>
      <c r="Z1439" s="145"/>
      <c r="AA1439" s="145"/>
      <c r="AB1439" s="145"/>
      <c r="AC1439" s="145"/>
      <c r="AD1439" s="145"/>
      <c r="AE1439" s="145"/>
      <c r="AF1439" s="145"/>
      <c r="AG1439" s="145"/>
      <c r="AH1439" s="145"/>
      <c r="AI1439" s="145"/>
      <c r="AJ1439" s="145"/>
      <c r="AK1439" s="145"/>
      <c r="AL1439" s="145"/>
      <c r="AM1439" s="145"/>
      <c r="AN1439" s="145"/>
      <c r="AO1439" s="145"/>
      <c r="AP1439" s="145"/>
      <c r="AQ1439" s="145"/>
      <c r="AR1439" s="145"/>
      <c r="AS1439" s="145"/>
      <c r="AT1439" s="145"/>
      <c r="AU1439" s="145"/>
      <c r="AV1439" s="145"/>
      <c r="AW1439" s="145"/>
      <c r="AX1439" s="145"/>
      <c r="AY1439" s="145"/>
      <c r="AZ1439" s="145"/>
      <c r="BA1439" s="145"/>
      <c r="BB1439" s="145"/>
      <c r="BC1439" s="145"/>
      <c r="BD1439" s="145"/>
      <c r="BE1439" s="145"/>
      <c r="BF1439" s="145"/>
      <c r="BG1439" s="145"/>
      <c r="BH1439" s="145"/>
      <c r="BI1439" s="145"/>
      <c r="BJ1439" s="145"/>
      <c r="BK1439" s="145"/>
      <c r="BL1439" s="145"/>
      <c r="BM1439" s="145"/>
      <c r="BN1439" s="145"/>
      <c r="BO1439" s="145"/>
      <c r="BP1439" s="145"/>
      <c r="BQ1439" s="145"/>
      <c r="BR1439" s="145"/>
      <c r="BS1439" s="145"/>
      <c r="BT1439" s="145"/>
      <c r="BU1439" s="145"/>
      <c r="BV1439" s="145"/>
      <c r="BW1439" s="145"/>
      <c r="BX1439" s="145"/>
      <c r="BY1439" s="145"/>
      <c r="BZ1439" s="145"/>
      <c r="CA1439" s="145"/>
      <c r="CB1439" s="145"/>
      <c r="CC1439" s="145"/>
      <c r="CD1439" s="145"/>
      <c r="CE1439" s="145"/>
      <c r="CF1439" s="145"/>
    </row>
    <row r="1440" spans="2:84" ht="12.95" customHeight="1">
      <c r="B1440" s="145"/>
      <c r="C1440" s="145"/>
      <c r="D1440" s="145"/>
      <c r="E1440" s="146"/>
      <c r="F1440" s="146"/>
      <c r="G1440" s="145"/>
      <c r="H1440" s="145"/>
      <c r="I1440" s="145"/>
      <c r="J1440" s="145"/>
      <c r="K1440" s="145"/>
      <c r="L1440" s="145"/>
      <c r="M1440" s="145"/>
      <c r="N1440" s="145"/>
      <c r="O1440" s="145"/>
      <c r="P1440" s="145"/>
      <c r="Q1440" s="145"/>
      <c r="R1440" s="145"/>
      <c r="S1440" s="145"/>
      <c r="T1440" s="145"/>
      <c r="U1440" s="145"/>
      <c r="V1440" s="145"/>
      <c r="W1440" s="145"/>
      <c r="X1440" s="145"/>
      <c r="Y1440" s="145"/>
      <c r="Z1440" s="145"/>
      <c r="AA1440" s="145"/>
      <c r="AB1440" s="145"/>
      <c r="AC1440" s="145"/>
      <c r="AD1440" s="145"/>
      <c r="AE1440" s="145"/>
      <c r="AF1440" s="145"/>
      <c r="AG1440" s="145"/>
      <c r="AH1440" s="145"/>
      <c r="AI1440" s="145"/>
      <c r="AJ1440" s="145"/>
      <c r="AK1440" s="145"/>
      <c r="AL1440" s="145"/>
      <c r="AM1440" s="145"/>
      <c r="AN1440" s="145"/>
      <c r="AO1440" s="145"/>
      <c r="AP1440" s="145"/>
      <c r="AQ1440" s="145"/>
      <c r="AR1440" s="145"/>
      <c r="AS1440" s="145"/>
      <c r="AT1440" s="145"/>
      <c r="AU1440" s="145"/>
      <c r="AV1440" s="145"/>
      <c r="AW1440" s="145"/>
      <c r="AX1440" s="145"/>
      <c r="AY1440" s="145"/>
      <c r="AZ1440" s="145"/>
      <c r="BA1440" s="145"/>
      <c r="BB1440" s="145"/>
      <c r="BC1440" s="145"/>
      <c r="BD1440" s="145"/>
      <c r="BE1440" s="145"/>
      <c r="BF1440" s="145"/>
      <c r="BG1440" s="145"/>
      <c r="BH1440" s="145"/>
      <c r="BI1440" s="145"/>
      <c r="BJ1440" s="145"/>
      <c r="BK1440" s="145"/>
      <c r="BL1440" s="145"/>
      <c r="BM1440" s="145"/>
      <c r="BN1440" s="145"/>
      <c r="BO1440" s="145"/>
      <c r="BP1440" s="145"/>
      <c r="BQ1440" s="145"/>
      <c r="BR1440" s="145"/>
      <c r="BS1440" s="145"/>
      <c r="BT1440" s="145"/>
      <c r="BU1440" s="145"/>
      <c r="BV1440" s="145"/>
      <c r="BW1440" s="145"/>
      <c r="BX1440" s="145"/>
      <c r="BY1440" s="145"/>
      <c r="BZ1440" s="145"/>
      <c r="CA1440" s="145"/>
      <c r="CB1440" s="145"/>
      <c r="CC1440" s="145"/>
      <c r="CD1440" s="145"/>
      <c r="CE1440" s="145"/>
      <c r="CF1440" s="145"/>
    </row>
    <row r="1441" spans="2:84" ht="12.95" customHeight="1">
      <c r="B1441" s="145"/>
      <c r="C1441" s="145"/>
      <c r="D1441" s="145"/>
      <c r="E1441" s="146"/>
      <c r="F1441" s="146"/>
      <c r="G1441" s="145"/>
      <c r="H1441" s="145"/>
      <c r="I1441" s="145"/>
      <c r="J1441" s="145"/>
      <c r="K1441" s="145"/>
      <c r="L1441" s="145"/>
      <c r="M1441" s="145"/>
      <c r="N1441" s="145"/>
      <c r="O1441" s="145"/>
      <c r="P1441" s="145"/>
      <c r="Q1441" s="145"/>
      <c r="R1441" s="145"/>
      <c r="S1441" s="145"/>
      <c r="T1441" s="145"/>
      <c r="U1441" s="145"/>
      <c r="V1441" s="145"/>
      <c r="W1441" s="145"/>
      <c r="X1441" s="145"/>
      <c r="Y1441" s="145"/>
      <c r="Z1441" s="145"/>
      <c r="AA1441" s="145"/>
      <c r="AB1441" s="145"/>
      <c r="AC1441" s="145"/>
      <c r="AD1441" s="145"/>
      <c r="AE1441" s="145"/>
      <c r="AF1441" s="145"/>
      <c r="AG1441" s="145"/>
      <c r="AH1441" s="145"/>
      <c r="AI1441" s="145"/>
      <c r="AJ1441" s="145"/>
      <c r="AK1441" s="145"/>
      <c r="AL1441" s="145"/>
      <c r="AM1441" s="145"/>
      <c r="AN1441" s="145"/>
      <c r="AO1441" s="145"/>
      <c r="AP1441" s="145"/>
      <c r="AQ1441" s="145"/>
      <c r="AR1441" s="145"/>
      <c r="AS1441" s="145"/>
      <c r="AT1441" s="145"/>
      <c r="AU1441" s="145"/>
      <c r="AV1441" s="145"/>
      <c r="AW1441" s="145"/>
      <c r="AX1441" s="145"/>
      <c r="AY1441" s="145"/>
      <c r="AZ1441" s="145"/>
      <c r="BA1441" s="145"/>
      <c r="BB1441" s="145"/>
      <c r="BC1441" s="145"/>
      <c r="BD1441" s="145"/>
      <c r="BE1441" s="145"/>
      <c r="BF1441" s="145"/>
      <c r="BG1441" s="145"/>
      <c r="BH1441" s="145"/>
      <c r="BI1441" s="145"/>
      <c r="BJ1441" s="145"/>
      <c r="BK1441" s="145"/>
      <c r="BL1441" s="145"/>
      <c r="BM1441" s="145"/>
      <c r="BN1441" s="145"/>
      <c r="BO1441" s="145"/>
      <c r="BP1441" s="145"/>
      <c r="BQ1441" s="145"/>
      <c r="BR1441" s="145"/>
      <c r="BS1441" s="145"/>
      <c r="BT1441" s="145"/>
      <c r="BU1441" s="145"/>
      <c r="BV1441" s="145"/>
      <c r="BW1441" s="145"/>
      <c r="BX1441" s="145"/>
      <c r="BY1441" s="145"/>
      <c r="BZ1441" s="145"/>
      <c r="CA1441" s="145"/>
      <c r="CB1441" s="145"/>
      <c r="CC1441" s="145"/>
      <c r="CD1441" s="145"/>
      <c r="CE1441" s="145"/>
      <c r="CF1441" s="145"/>
    </row>
    <row r="1442" spans="2:84" ht="12.95" customHeight="1">
      <c r="B1442" s="145"/>
      <c r="C1442" s="145"/>
      <c r="D1442" s="145"/>
      <c r="E1442" s="146"/>
      <c r="F1442" s="146"/>
      <c r="G1442" s="145"/>
      <c r="H1442" s="145"/>
      <c r="I1442" s="145"/>
      <c r="J1442" s="145"/>
      <c r="K1442" s="145"/>
      <c r="L1442" s="145"/>
      <c r="M1442" s="145"/>
      <c r="N1442" s="145"/>
      <c r="O1442" s="145"/>
      <c r="P1442" s="145"/>
      <c r="Q1442" s="145"/>
      <c r="R1442" s="145"/>
      <c r="S1442" s="145"/>
      <c r="T1442" s="145"/>
      <c r="U1442" s="145"/>
      <c r="V1442" s="145"/>
      <c r="W1442" s="145"/>
      <c r="X1442" s="145"/>
      <c r="Y1442" s="145"/>
      <c r="Z1442" s="145"/>
      <c r="AA1442" s="145"/>
      <c r="AB1442" s="145"/>
      <c r="AC1442" s="145"/>
      <c r="AD1442" s="145"/>
      <c r="AE1442" s="145"/>
      <c r="AF1442" s="145"/>
      <c r="AG1442" s="145"/>
      <c r="AH1442" s="145"/>
      <c r="AI1442" s="145"/>
      <c r="AJ1442" s="145"/>
      <c r="AK1442" s="145"/>
      <c r="AL1442" s="145"/>
      <c r="AM1442" s="145"/>
      <c r="AN1442" s="145"/>
      <c r="AO1442" s="145"/>
      <c r="AP1442" s="145"/>
      <c r="AQ1442" s="145"/>
      <c r="AR1442" s="145"/>
      <c r="AS1442" s="145"/>
      <c r="AT1442" s="145"/>
      <c r="AU1442" s="145"/>
      <c r="AV1442" s="145"/>
      <c r="AW1442" s="145"/>
      <c r="AX1442" s="145"/>
      <c r="AY1442" s="145"/>
      <c r="AZ1442" s="145"/>
      <c r="BA1442" s="145"/>
      <c r="BB1442" s="145"/>
      <c r="BC1442" s="145"/>
      <c r="BD1442" s="145"/>
      <c r="BE1442" s="145"/>
      <c r="BF1442" s="145"/>
      <c r="BG1442" s="145"/>
      <c r="BH1442" s="145"/>
      <c r="BI1442" s="145"/>
      <c r="BJ1442" s="145"/>
      <c r="BK1442" s="145"/>
      <c r="BL1442" s="145"/>
      <c r="BM1442" s="145"/>
      <c r="BN1442" s="145"/>
      <c r="BO1442" s="145"/>
      <c r="BP1442" s="145"/>
      <c r="BQ1442" s="145"/>
      <c r="BR1442" s="145"/>
      <c r="BS1442" s="145"/>
      <c r="BT1442" s="145"/>
      <c r="BU1442" s="145"/>
      <c r="BV1442" s="145"/>
      <c r="BW1442" s="145"/>
      <c r="BX1442" s="145"/>
      <c r="BY1442" s="145"/>
      <c r="BZ1442" s="145"/>
      <c r="CA1442" s="145"/>
      <c r="CB1442" s="145"/>
      <c r="CC1442" s="145"/>
      <c r="CD1442" s="145"/>
      <c r="CE1442" s="145"/>
      <c r="CF1442" s="145"/>
    </row>
    <row r="1443" spans="2:84" ht="12.95" customHeight="1">
      <c r="B1443" s="145"/>
      <c r="C1443" s="145"/>
      <c r="D1443" s="145"/>
      <c r="E1443" s="146"/>
      <c r="F1443" s="146"/>
      <c r="G1443" s="145"/>
      <c r="H1443" s="145"/>
      <c r="I1443" s="145"/>
      <c r="J1443" s="145"/>
      <c r="K1443" s="145"/>
      <c r="L1443" s="145"/>
      <c r="M1443" s="145"/>
      <c r="N1443" s="145"/>
      <c r="O1443" s="145"/>
      <c r="P1443" s="145"/>
      <c r="Q1443" s="145"/>
      <c r="R1443" s="145"/>
      <c r="S1443" s="145"/>
      <c r="T1443" s="145"/>
      <c r="U1443" s="145"/>
      <c r="V1443" s="145"/>
      <c r="W1443" s="145"/>
      <c r="X1443" s="145"/>
      <c r="Y1443" s="145"/>
      <c r="Z1443" s="145"/>
      <c r="AA1443" s="145"/>
      <c r="AB1443" s="145"/>
      <c r="AC1443" s="145"/>
      <c r="AD1443" s="145"/>
      <c r="AE1443" s="145"/>
      <c r="AF1443" s="145"/>
      <c r="AG1443" s="145"/>
      <c r="AH1443" s="145"/>
      <c r="AI1443" s="145"/>
      <c r="AJ1443" s="145"/>
      <c r="AK1443" s="145"/>
      <c r="AL1443" s="145"/>
      <c r="AM1443" s="145"/>
      <c r="AN1443" s="145"/>
      <c r="AO1443" s="145"/>
      <c r="AP1443" s="145"/>
      <c r="AQ1443" s="145"/>
      <c r="AR1443" s="145"/>
      <c r="AS1443" s="145"/>
      <c r="AT1443" s="145"/>
      <c r="AU1443" s="145"/>
      <c r="AV1443" s="145"/>
      <c r="AW1443" s="145"/>
      <c r="AX1443" s="145"/>
      <c r="AY1443" s="145"/>
      <c r="AZ1443" s="145"/>
      <c r="BA1443" s="145"/>
      <c r="BB1443" s="145"/>
      <c r="BC1443" s="145"/>
      <c r="BD1443" s="145"/>
      <c r="BE1443" s="145"/>
      <c r="BF1443" s="145"/>
      <c r="BG1443" s="145"/>
      <c r="BH1443" s="145"/>
      <c r="BI1443" s="145"/>
      <c r="BJ1443" s="145"/>
      <c r="BK1443" s="145"/>
      <c r="BL1443" s="145"/>
      <c r="BM1443" s="145"/>
      <c r="BN1443" s="145"/>
      <c r="BO1443" s="145"/>
      <c r="BP1443" s="145"/>
      <c r="BQ1443" s="145"/>
      <c r="BR1443" s="145"/>
      <c r="BS1443" s="145"/>
      <c r="BT1443" s="145"/>
      <c r="BU1443" s="145"/>
      <c r="BV1443" s="145"/>
      <c r="BW1443" s="145"/>
      <c r="BX1443" s="145"/>
      <c r="BY1443" s="145"/>
      <c r="BZ1443" s="145"/>
      <c r="CA1443" s="145"/>
      <c r="CB1443" s="145"/>
      <c r="CC1443" s="145"/>
      <c r="CD1443" s="145"/>
      <c r="CE1443" s="145"/>
      <c r="CF1443" s="145"/>
    </row>
    <row r="1444" spans="2:84" ht="12.95" customHeight="1">
      <c r="B1444" s="145"/>
      <c r="C1444" s="145"/>
      <c r="D1444" s="145"/>
      <c r="E1444" s="146"/>
      <c r="F1444" s="146"/>
      <c r="G1444" s="145"/>
      <c r="H1444" s="145"/>
      <c r="I1444" s="145"/>
      <c r="J1444" s="145"/>
      <c r="K1444" s="145"/>
      <c r="L1444" s="145"/>
      <c r="M1444" s="145"/>
      <c r="N1444" s="145"/>
      <c r="O1444" s="145"/>
      <c r="P1444" s="145"/>
      <c r="Q1444" s="145"/>
      <c r="R1444" s="145"/>
      <c r="S1444" s="145"/>
      <c r="T1444" s="145"/>
      <c r="U1444" s="145"/>
      <c r="V1444" s="145"/>
      <c r="W1444" s="145"/>
      <c r="X1444" s="145"/>
      <c r="Y1444" s="145"/>
      <c r="Z1444" s="145"/>
      <c r="AA1444" s="145"/>
      <c r="AB1444" s="145"/>
      <c r="AC1444" s="145"/>
      <c r="AD1444" s="145"/>
      <c r="AE1444" s="145"/>
      <c r="AF1444" s="145"/>
      <c r="AG1444" s="145"/>
      <c r="AH1444" s="145"/>
      <c r="AI1444" s="145"/>
      <c r="AJ1444" s="145"/>
      <c r="AK1444" s="145"/>
      <c r="AL1444" s="145"/>
      <c r="AM1444" s="145"/>
      <c r="AN1444" s="145"/>
      <c r="AO1444" s="145"/>
      <c r="AP1444" s="145"/>
      <c r="AQ1444" s="145"/>
      <c r="AR1444" s="145"/>
      <c r="AS1444" s="145"/>
      <c r="AT1444" s="145"/>
      <c r="AU1444" s="145"/>
      <c r="AV1444" s="145"/>
      <c r="AW1444" s="145"/>
      <c r="AX1444" s="145"/>
      <c r="AY1444" s="145"/>
      <c r="AZ1444" s="145"/>
      <c r="BA1444" s="145"/>
      <c r="BB1444" s="145"/>
      <c r="BC1444" s="145"/>
      <c r="BD1444" s="145"/>
      <c r="BE1444" s="145"/>
      <c r="BF1444" s="145"/>
      <c r="BG1444" s="145"/>
      <c r="BH1444" s="145"/>
      <c r="BI1444" s="145"/>
      <c r="BJ1444" s="145"/>
      <c r="BK1444" s="145"/>
      <c r="BL1444" s="145"/>
      <c r="BM1444" s="145"/>
      <c r="BN1444" s="145"/>
      <c r="BO1444" s="145"/>
      <c r="BP1444" s="145"/>
      <c r="BQ1444" s="145"/>
      <c r="BR1444" s="145"/>
      <c r="BS1444" s="145"/>
      <c r="BT1444" s="145"/>
      <c r="BU1444" s="145"/>
      <c r="BV1444" s="145"/>
      <c r="BW1444" s="145"/>
      <c r="BX1444" s="145"/>
      <c r="BY1444" s="145"/>
      <c r="BZ1444" s="145"/>
      <c r="CA1444" s="145"/>
      <c r="CB1444" s="145"/>
      <c r="CC1444" s="145"/>
      <c r="CD1444" s="145"/>
      <c r="CE1444" s="145"/>
      <c r="CF1444" s="145"/>
    </row>
    <row r="1445" spans="2:84" ht="12.95" customHeight="1">
      <c r="B1445" s="145"/>
      <c r="C1445" s="145"/>
      <c r="D1445" s="145"/>
      <c r="E1445" s="146"/>
      <c r="F1445" s="146"/>
      <c r="G1445" s="145"/>
      <c r="H1445" s="145"/>
      <c r="I1445" s="145"/>
      <c r="J1445" s="145"/>
      <c r="K1445" s="145"/>
      <c r="L1445" s="145"/>
      <c r="M1445" s="145"/>
      <c r="N1445" s="145"/>
      <c r="O1445" s="145"/>
      <c r="P1445" s="145"/>
      <c r="Q1445" s="145"/>
      <c r="R1445" s="145"/>
      <c r="S1445" s="145"/>
      <c r="T1445" s="145"/>
      <c r="U1445" s="145"/>
      <c r="V1445" s="145"/>
      <c r="W1445" s="145"/>
      <c r="X1445" s="145"/>
      <c r="Y1445" s="145"/>
      <c r="Z1445" s="145"/>
      <c r="AA1445" s="145"/>
      <c r="AB1445" s="145"/>
      <c r="AC1445" s="145"/>
      <c r="AD1445" s="145"/>
      <c r="AE1445" s="145"/>
      <c r="AF1445" s="145"/>
      <c r="AG1445" s="145"/>
      <c r="AH1445" s="145"/>
      <c r="AI1445" s="145"/>
      <c r="AJ1445" s="145"/>
      <c r="AK1445" s="145"/>
      <c r="AL1445" s="145"/>
      <c r="AM1445" s="145"/>
      <c r="AN1445" s="145"/>
      <c r="AO1445" s="145"/>
      <c r="AP1445" s="145"/>
      <c r="AQ1445" s="145"/>
      <c r="AR1445" s="145"/>
      <c r="AS1445" s="145"/>
      <c r="AT1445" s="145"/>
      <c r="AU1445" s="145"/>
      <c r="AV1445" s="145"/>
      <c r="AW1445" s="145"/>
      <c r="AX1445" s="145"/>
      <c r="AY1445" s="145"/>
      <c r="AZ1445" s="145"/>
      <c r="BA1445" s="145"/>
      <c r="BB1445" s="145"/>
      <c r="BC1445" s="145"/>
      <c r="BD1445" s="145"/>
      <c r="BE1445" s="145"/>
      <c r="BF1445" s="145"/>
      <c r="BG1445" s="145"/>
      <c r="BH1445" s="145"/>
      <c r="BI1445" s="145"/>
      <c r="BJ1445" s="145"/>
      <c r="BK1445" s="145"/>
      <c r="BL1445" s="145"/>
      <c r="BM1445" s="145"/>
      <c r="BN1445" s="145"/>
      <c r="BO1445" s="145"/>
      <c r="BP1445" s="145"/>
      <c r="BQ1445" s="145"/>
      <c r="BR1445" s="145"/>
      <c r="BS1445" s="145"/>
      <c r="BT1445" s="145"/>
      <c r="BU1445" s="145"/>
      <c r="BV1445" s="145"/>
      <c r="BW1445" s="145"/>
      <c r="BX1445" s="145"/>
      <c r="BY1445" s="145"/>
      <c r="BZ1445" s="145"/>
      <c r="CA1445" s="145"/>
      <c r="CB1445" s="145"/>
      <c r="CC1445" s="145"/>
      <c r="CD1445" s="145"/>
      <c r="CE1445" s="145"/>
      <c r="CF1445" s="145"/>
    </row>
    <row r="1446" spans="2:84" ht="12.95" customHeight="1">
      <c r="B1446" s="145"/>
      <c r="C1446" s="145"/>
      <c r="D1446" s="145"/>
      <c r="E1446" s="146"/>
      <c r="F1446" s="146"/>
      <c r="G1446" s="145"/>
      <c r="H1446" s="145"/>
      <c r="I1446" s="145"/>
      <c r="J1446" s="145"/>
      <c r="K1446" s="145"/>
      <c r="L1446" s="145"/>
      <c r="M1446" s="145"/>
      <c r="N1446" s="145"/>
      <c r="O1446" s="145"/>
      <c r="P1446" s="145"/>
      <c r="Q1446" s="145"/>
      <c r="R1446" s="145"/>
      <c r="S1446" s="145"/>
      <c r="T1446" s="145"/>
      <c r="U1446" s="145"/>
      <c r="V1446" s="145"/>
      <c r="W1446" s="145"/>
      <c r="X1446" s="145"/>
      <c r="Y1446" s="145"/>
      <c r="Z1446" s="145"/>
      <c r="AA1446" s="145"/>
      <c r="AB1446" s="145"/>
      <c r="AC1446" s="145"/>
      <c r="AD1446" s="145"/>
      <c r="AE1446" s="145"/>
      <c r="AF1446" s="145"/>
      <c r="AG1446" s="145"/>
      <c r="AH1446" s="145"/>
      <c r="AI1446" s="145"/>
      <c r="AJ1446" s="145"/>
      <c r="AK1446" s="145"/>
      <c r="AL1446" s="145"/>
      <c r="AM1446" s="145"/>
      <c r="AN1446" s="145"/>
      <c r="AO1446" s="145"/>
      <c r="AP1446" s="145"/>
      <c r="AQ1446" s="145"/>
      <c r="AR1446" s="145"/>
      <c r="AS1446" s="145"/>
      <c r="AT1446" s="145"/>
      <c r="AU1446" s="145"/>
      <c r="AV1446" s="145"/>
      <c r="AW1446" s="145"/>
      <c r="AX1446" s="145"/>
      <c r="AY1446" s="145"/>
      <c r="AZ1446" s="145"/>
      <c r="BA1446" s="145"/>
      <c r="BB1446" s="145"/>
      <c r="BC1446" s="145"/>
      <c r="BD1446" s="145"/>
      <c r="BE1446" s="145"/>
      <c r="BF1446" s="145"/>
      <c r="BG1446" s="145"/>
      <c r="BH1446" s="145"/>
      <c r="BI1446" s="145"/>
      <c r="BJ1446" s="145"/>
      <c r="BK1446" s="145"/>
      <c r="BL1446" s="145"/>
      <c r="BM1446" s="145"/>
      <c r="BN1446" s="145"/>
      <c r="BO1446" s="145"/>
      <c r="BP1446" s="145"/>
      <c r="BQ1446" s="145"/>
      <c r="BR1446" s="145"/>
      <c r="BS1446" s="145"/>
      <c r="BT1446" s="145"/>
      <c r="BU1446" s="145"/>
      <c r="BV1446" s="145"/>
      <c r="BW1446" s="145"/>
      <c r="BX1446" s="145"/>
      <c r="BY1446" s="145"/>
      <c r="BZ1446" s="145"/>
      <c r="CA1446" s="145"/>
      <c r="CB1446" s="145"/>
      <c r="CC1446" s="145"/>
      <c r="CD1446" s="145"/>
      <c r="CE1446" s="145"/>
      <c r="CF1446" s="145"/>
    </row>
    <row r="1447" spans="2:84" ht="12.95" customHeight="1">
      <c r="B1447" s="145"/>
      <c r="C1447" s="145"/>
      <c r="D1447" s="145"/>
      <c r="E1447" s="146"/>
      <c r="F1447" s="146"/>
      <c r="G1447" s="145"/>
      <c r="H1447" s="145"/>
      <c r="I1447" s="145"/>
      <c r="J1447" s="145"/>
      <c r="K1447" s="145"/>
      <c r="L1447" s="145"/>
      <c r="M1447" s="145"/>
      <c r="N1447" s="145"/>
      <c r="O1447" s="145"/>
      <c r="P1447" s="145"/>
      <c r="Q1447" s="145"/>
      <c r="R1447" s="145"/>
      <c r="S1447" s="145"/>
      <c r="T1447" s="145"/>
      <c r="U1447" s="145"/>
      <c r="V1447" s="145"/>
      <c r="W1447" s="145"/>
      <c r="X1447" s="145"/>
      <c r="Y1447" s="145"/>
      <c r="Z1447" s="145"/>
      <c r="AA1447" s="145"/>
      <c r="AB1447" s="145"/>
      <c r="AC1447" s="145"/>
      <c r="AD1447" s="145"/>
      <c r="AE1447" s="145"/>
      <c r="AF1447" s="145"/>
      <c r="AG1447" s="145"/>
      <c r="AH1447" s="145"/>
      <c r="AI1447" s="145"/>
      <c r="AJ1447" s="145"/>
      <c r="AK1447" s="145"/>
      <c r="AL1447" s="145"/>
      <c r="AM1447" s="145"/>
      <c r="AN1447" s="145"/>
      <c r="AO1447" s="145"/>
      <c r="AP1447" s="145"/>
      <c r="AQ1447" s="145"/>
      <c r="AR1447" s="145"/>
      <c r="AS1447" s="145"/>
      <c r="AT1447" s="145"/>
      <c r="AU1447" s="145"/>
      <c r="AV1447" s="145"/>
      <c r="AW1447" s="145"/>
      <c r="AX1447" s="145"/>
      <c r="AY1447" s="145"/>
      <c r="AZ1447" s="145"/>
      <c r="BA1447" s="145"/>
      <c r="BB1447" s="145"/>
      <c r="BC1447" s="145"/>
      <c r="BD1447" s="145"/>
      <c r="BE1447" s="145"/>
      <c r="BF1447" s="145"/>
      <c r="BG1447" s="145"/>
      <c r="BH1447" s="145"/>
      <c r="BI1447" s="145"/>
      <c r="BJ1447" s="145"/>
      <c r="BK1447" s="145"/>
      <c r="BL1447" s="145"/>
      <c r="BM1447" s="145"/>
      <c r="BN1447" s="145"/>
      <c r="BO1447" s="145"/>
      <c r="BP1447" s="145"/>
      <c r="BQ1447" s="145"/>
      <c r="BR1447" s="145"/>
      <c r="BS1447" s="145"/>
      <c r="BT1447" s="145"/>
      <c r="BU1447" s="145"/>
      <c r="BV1447" s="145"/>
      <c r="BW1447" s="145"/>
      <c r="BX1447" s="145"/>
      <c r="BY1447" s="145"/>
      <c r="BZ1447" s="145"/>
      <c r="CA1447" s="145"/>
      <c r="CB1447" s="145"/>
      <c r="CC1447" s="145"/>
      <c r="CD1447" s="145"/>
      <c r="CE1447" s="145"/>
      <c r="CF1447" s="145"/>
    </row>
    <row r="1448" spans="2:84" ht="12.95" customHeight="1">
      <c r="B1448" s="145"/>
      <c r="C1448" s="145"/>
      <c r="D1448" s="145"/>
      <c r="E1448" s="146"/>
      <c r="F1448" s="146"/>
      <c r="G1448" s="145"/>
      <c r="H1448" s="145"/>
      <c r="I1448" s="145"/>
      <c r="J1448" s="145"/>
      <c r="K1448" s="145"/>
      <c r="L1448" s="145"/>
      <c r="M1448" s="145"/>
      <c r="N1448" s="145"/>
      <c r="O1448" s="145"/>
      <c r="P1448" s="145"/>
      <c r="Q1448" s="145"/>
      <c r="R1448" s="145"/>
      <c r="S1448" s="145"/>
      <c r="T1448" s="145"/>
      <c r="U1448" s="145"/>
      <c r="V1448" s="145"/>
      <c r="W1448" s="145"/>
      <c r="X1448" s="145"/>
      <c r="Y1448" s="145"/>
      <c r="Z1448" s="145"/>
      <c r="AA1448" s="145"/>
      <c r="AB1448" s="145"/>
      <c r="AC1448" s="145"/>
      <c r="AD1448" s="145"/>
      <c r="AE1448" s="145"/>
      <c r="AF1448" s="145"/>
      <c r="AG1448" s="145"/>
      <c r="AH1448" s="145"/>
      <c r="AI1448" s="145"/>
      <c r="AJ1448" s="145"/>
      <c r="AK1448" s="145"/>
      <c r="AL1448" s="145"/>
      <c r="AM1448" s="145"/>
      <c r="AN1448" s="145"/>
      <c r="AO1448" s="145"/>
      <c r="AP1448" s="145"/>
      <c r="AQ1448" s="145"/>
      <c r="AR1448" s="145"/>
      <c r="AS1448" s="145"/>
      <c r="AT1448" s="145"/>
      <c r="AU1448" s="145"/>
      <c r="AV1448" s="145"/>
      <c r="AW1448" s="145"/>
      <c r="AX1448" s="145"/>
      <c r="AY1448" s="145"/>
      <c r="AZ1448" s="145"/>
      <c r="BA1448" s="145"/>
      <c r="BB1448" s="145"/>
      <c r="BC1448" s="145"/>
      <c r="BD1448" s="145"/>
      <c r="BE1448" s="145"/>
      <c r="BF1448" s="145"/>
      <c r="BG1448" s="145"/>
      <c r="BH1448" s="145"/>
      <c r="BI1448" s="145"/>
      <c r="BJ1448" s="145"/>
      <c r="BK1448" s="145"/>
      <c r="BL1448" s="145"/>
      <c r="BM1448" s="145"/>
      <c r="BN1448" s="145"/>
      <c r="BO1448" s="145"/>
      <c r="BP1448" s="145"/>
      <c r="BQ1448" s="145"/>
      <c r="BR1448" s="145"/>
      <c r="BS1448" s="145"/>
      <c r="BT1448" s="145"/>
      <c r="BU1448" s="145"/>
      <c r="BV1448" s="145"/>
      <c r="BW1448" s="145"/>
      <c r="BX1448" s="145"/>
      <c r="BY1448" s="145"/>
      <c r="BZ1448" s="145"/>
      <c r="CA1448" s="145"/>
      <c r="CB1448" s="145"/>
      <c r="CC1448" s="145"/>
      <c r="CD1448" s="145"/>
      <c r="CE1448" s="145"/>
      <c r="CF1448" s="145"/>
    </row>
    <row r="1449" spans="2:84" ht="12.95" customHeight="1">
      <c r="B1449" s="145"/>
      <c r="C1449" s="145"/>
      <c r="D1449" s="145"/>
      <c r="E1449" s="146"/>
      <c r="F1449" s="146"/>
      <c r="G1449" s="145"/>
      <c r="H1449" s="145"/>
      <c r="I1449" s="145"/>
      <c r="J1449" s="145"/>
      <c r="K1449" s="145"/>
      <c r="L1449" s="145"/>
      <c r="M1449" s="145"/>
      <c r="N1449" s="145"/>
      <c r="O1449" s="145"/>
      <c r="P1449" s="145"/>
      <c r="Q1449" s="145"/>
      <c r="R1449" s="145"/>
      <c r="S1449" s="145"/>
      <c r="T1449" s="145"/>
      <c r="U1449" s="145"/>
      <c r="V1449" s="145"/>
      <c r="W1449" s="145"/>
      <c r="X1449" s="145"/>
      <c r="Y1449" s="145"/>
      <c r="Z1449" s="145"/>
      <c r="AA1449" s="145"/>
      <c r="AB1449" s="145"/>
      <c r="AC1449" s="145"/>
      <c r="AD1449" s="145"/>
      <c r="AE1449" s="145"/>
      <c r="AF1449" s="145"/>
      <c r="AG1449" s="145"/>
      <c r="AH1449" s="145"/>
      <c r="AI1449" s="145"/>
      <c r="AJ1449" s="145"/>
      <c r="AK1449" s="145"/>
      <c r="AL1449" s="145"/>
      <c r="AM1449" s="145"/>
      <c r="AN1449" s="145"/>
      <c r="AO1449" s="145"/>
      <c r="AP1449" s="145"/>
      <c r="AQ1449" s="145"/>
      <c r="AR1449" s="145"/>
      <c r="AS1449" s="145"/>
      <c r="AT1449" s="145"/>
      <c r="AU1449" s="145"/>
      <c r="AV1449" s="145"/>
      <c r="AW1449" s="145"/>
      <c r="AX1449" s="145"/>
      <c r="AY1449" s="145"/>
      <c r="AZ1449" s="145"/>
      <c r="BA1449" s="145"/>
      <c r="BB1449" s="145"/>
      <c r="BC1449" s="145"/>
      <c r="BD1449" s="145"/>
      <c r="BE1449" s="145"/>
      <c r="BF1449" s="145"/>
      <c r="BG1449" s="145"/>
      <c r="BH1449" s="145"/>
      <c r="BI1449" s="145"/>
      <c r="BJ1449" s="145"/>
      <c r="BK1449" s="145"/>
      <c r="BL1449" s="145"/>
      <c r="BM1449" s="145"/>
      <c r="BN1449" s="145"/>
      <c r="BO1449" s="145"/>
      <c r="BP1449" s="145"/>
      <c r="BQ1449" s="145"/>
      <c r="BR1449" s="145"/>
      <c r="BS1449" s="145"/>
      <c r="BT1449" s="145"/>
      <c r="BU1449" s="145"/>
      <c r="BV1449" s="145"/>
      <c r="BW1449" s="145"/>
      <c r="BX1449" s="145"/>
      <c r="BY1449" s="145"/>
      <c r="BZ1449" s="145"/>
      <c r="CA1449" s="145"/>
      <c r="CB1449" s="145"/>
      <c r="CC1449" s="145"/>
      <c r="CD1449" s="145"/>
      <c r="CE1449" s="145"/>
      <c r="CF1449" s="145"/>
    </row>
    <row r="1450" spans="2:84" ht="12.95" customHeight="1">
      <c r="B1450" s="145"/>
      <c r="C1450" s="145"/>
      <c r="D1450" s="145"/>
      <c r="E1450" s="146"/>
      <c r="F1450" s="146"/>
      <c r="G1450" s="145"/>
      <c r="H1450" s="145"/>
      <c r="I1450" s="145"/>
      <c r="J1450" s="145"/>
      <c r="K1450" s="145"/>
      <c r="L1450" s="145"/>
      <c r="M1450" s="145"/>
      <c r="N1450" s="145"/>
      <c r="O1450" s="145"/>
      <c r="P1450" s="145"/>
      <c r="Q1450" s="145"/>
      <c r="R1450" s="145"/>
      <c r="S1450" s="145"/>
      <c r="T1450" s="145"/>
      <c r="U1450" s="145"/>
      <c r="V1450" s="145"/>
      <c r="W1450" s="145"/>
      <c r="X1450" s="145"/>
      <c r="Y1450" s="145"/>
      <c r="Z1450" s="145"/>
      <c r="AA1450" s="145"/>
      <c r="AB1450" s="145"/>
      <c r="AC1450" s="145"/>
      <c r="AD1450" s="145"/>
      <c r="AE1450" s="145"/>
      <c r="AF1450" s="145"/>
      <c r="AG1450" s="145"/>
      <c r="AH1450" s="145"/>
      <c r="AI1450" s="145"/>
      <c r="AJ1450" s="145"/>
      <c r="AK1450" s="145"/>
      <c r="AL1450" s="145"/>
      <c r="AM1450" s="145"/>
      <c r="AN1450" s="145"/>
      <c r="AO1450" s="145"/>
      <c r="AP1450" s="145"/>
      <c r="AQ1450" s="145"/>
      <c r="AR1450" s="145"/>
      <c r="AS1450" s="145"/>
      <c r="AT1450" s="145"/>
      <c r="AU1450" s="145"/>
      <c r="AV1450" s="145"/>
      <c r="AW1450" s="145"/>
      <c r="AX1450" s="145"/>
      <c r="AY1450" s="145"/>
      <c r="AZ1450" s="145"/>
      <c r="BA1450" s="145"/>
      <c r="BB1450" s="145"/>
      <c r="BC1450" s="145"/>
      <c r="BD1450" s="145"/>
      <c r="BE1450" s="145"/>
      <c r="BF1450" s="145"/>
      <c r="BG1450" s="145"/>
      <c r="BH1450" s="145"/>
      <c r="BI1450" s="145"/>
      <c r="BJ1450" s="145"/>
      <c r="BK1450" s="145"/>
      <c r="BL1450" s="145"/>
      <c r="BM1450" s="145"/>
      <c r="BN1450" s="145"/>
      <c r="BO1450" s="145"/>
      <c r="BP1450" s="145"/>
      <c r="BQ1450" s="145"/>
      <c r="BR1450" s="145"/>
      <c r="BS1450" s="145"/>
      <c r="BT1450" s="145"/>
      <c r="BU1450" s="145"/>
      <c r="BV1450" s="145"/>
      <c r="BW1450" s="145"/>
      <c r="BX1450" s="145"/>
      <c r="BY1450" s="145"/>
      <c r="BZ1450" s="145"/>
      <c r="CA1450" s="145"/>
      <c r="CB1450" s="145"/>
      <c r="CC1450" s="145"/>
      <c r="CD1450" s="145"/>
      <c r="CE1450" s="145"/>
      <c r="CF1450" s="145"/>
    </row>
    <row r="1451" spans="2:84" ht="12.95" customHeight="1">
      <c r="B1451" s="145"/>
      <c r="C1451" s="145"/>
      <c r="D1451" s="145"/>
      <c r="E1451" s="146"/>
      <c r="F1451" s="146"/>
      <c r="G1451" s="145"/>
      <c r="H1451" s="145"/>
      <c r="I1451" s="145"/>
      <c r="J1451" s="145"/>
      <c r="K1451" s="145"/>
      <c r="L1451" s="145"/>
      <c r="M1451" s="145"/>
      <c r="N1451" s="145"/>
      <c r="O1451" s="145"/>
      <c r="P1451" s="145"/>
      <c r="Q1451" s="145"/>
      <c r="R1451" s="145"/>
      <c r="S1451" s="145"/>
      <c r="T1451" s="145"/>
      <c r="U1451" s="145"/>
      <c r="V1451" s="145"/>
      <c r="W1451" s="145"/>
      <c r="X1451" s="145"/>
      <c r="Y1451" s="145"/>
      <c r="Z1451" s="145"/>
      <c r="AA1451" s="145"/>
      <c r="AB1451" s="145"/>
      <c r="AC1451" s="145"/>
      <c r="AD1451" s="145"/>
      <c r="AE1451" s="145"/>
      <c r="AF1451" s="145"/>
      <c r="AG1451" s="145"/>
      <c r="AH1451" s="145"/>
      <c r="AI1451" s="145"/>
      <c r="AJ1451" s="145"/>
      <c r="AK1451" s="145"/>
      <c r="AL1451" s="145"/>
      <c r="AM1451" s="145"/>
      <c r="AN1451" s="145"/>
      <c r="AO1451" s="145"/>
      <c r="AP1451" s="145"/>
      <c r="AQ1451" s="145"/>
      <c r="AR1451" s="145"/>
      <c r="AS1451" s="145"/>
      <c r="AT1451" s="145"/>
      <c r="AU1451" s="145"/>
      <c r="AV1451" s="145"/>
      <c r="AW1451" s="145"/>
      <c r="AX1451" s="145"/>
      <c r="AY1451" s="145"/>
      <c r="AZ1451" s="145"/>
      <c r="BA1451" s="145"/>
      <c r="BB1451" s="145"/>
      <c r="BC1451" s="145"/>
      <c r="BD1451" s="145"/>
      <c r="BE1451" s="145"/>
      <c r="BF1451" s="145"/>
      <c r="BG1451" s="145"/>
      <c r="BH1451" s="145"/>
      <c r="BI1451" s="145"/>
      <c r="BJ1451" s="145"/>
      <c r="BK1451" s="145"/>
      <c r="BL1451" s="145"/>
      <c r="BM1451" s="145"/>
      <c r="BN1451" s="145"/>
      <c r="BO1451" s="145"/>
      <c r="BP1451" s="145"/>
      <c r="BQ1451" s="145"/>
      <c r="BR1451" s="145"/>
      <c r="BS1451" s="145"/>
      <c r="BT1451" s="145"/>
      <c r="BU1451" s="145"/>
      <c r="BV1451" s="145"/>
      <c r="BW1451" s="145"/>
      <c r="BX1451" s="145"/>
      <c r="BY1451" s="145"/>
      <c r="BZ1451" s="145"/>
      <c r="CA1451" s="145"/>
      <c r="CB1451" s="145"/>
      <c r="CC1451" s="145"/>
      <c r="CD1451" s="145"/>
      <c r="CE1451" s="145"/>
      <c r="CF1451" s="145"/>
    </row>
    <row r="1452" spans="2:84" ht="12.95" customHeight="1">
      <c r="B1452" s="145"/>
      <c r="C1452" s="145"/>
      <c r="D1452" s="145"/>
      <c r="E1452" s="146"/>
      <c r="F1452" s="146"/>
      <c r="G1452" s="145"/>
      <c r="H1452" s="145"/>
      <c r="I1452" s="145"/>
      <c r="J1452" s="145"/>
      <c r="K1452" s="145"/>
      <c r="L1452" s="145"/>
      <c r="M1452" s="145"/>
      <c r="N1452" s="145"/>
      <c r="O1452" s="145"/>
      <c r="P1452" s="145"/>
      <c r="Q1452" s="145"/>
      <c r="R1452" s="145"/>
      <c r="S1452" s="145"/>
      <c r="T1452" s="145"/>
      <c r="U1452" s="145"/>
      <c r="V1452" s="145"/>
      <c r="W1452" s="145"/>
      <c r="X1452" s="145"/>
      <c r="Y1452" s="145"/>
      <c r="Z1452" s="145"/>
      <c r="AA1452" s="145"/>
      <c r="AB1452" s="145"/>
      <c r="AC1452" s="145"/>
      <c r="AD1452" s="145"/>
      <c r="AE1452" s="145"/>
      <c r="AF1452" s="145"/>
      <c r="AG1452" s="145"/>
      <c r="AH1452" s="145"/>
      <c r="AI1452" s="145"/>
      <c r="AJ1452" s="145"/>
      <c r="AK1452" s="145"/>
      <c r="AL1452" s="145"/>
      <c r="AM1452" s="145"/>
      <c r="AN1452" s="145"/>
      <c r="AO1452" s="145"/>
      <c r="AP1452" s="145"/>
      <c r="AQ1452" s="145"/>
      <c r="AR1452" s="145"/>
      <c r="AS1452" s="145"/>
      <c r="AT1452" s="145"/>
      <c r="AU1452" s="145"/>
      <c r="AV1452" s="145"/>
      <c r="AW1452" s="145"/>
      <c r="AX1452" s="145"/>
      <c r="AY1452" s="145"/>
      <c r="AZ1452" s="145"/>
      <c r="BA1452" s="145"/>
      <c r="BB1452" s="145"/>
      <c r="BC1452" s="145"/>
      <c r="BD1452" s="145"/>
      <c r="BE1452" s="145"/>
      <c r="BF1452" s="145"/>
      <c r="BG1452" s="145"/>
      <c r="BH1452" s="145"/>
      <c r="BI1452" s="145"/>
      <c r="BJ1452" s="145"/>
      <c r="BK1452" s="145"/>
      <c r="BL1452" s="145"/>
      <c r="BM1452" s="145"/>
      <c r="BN1452" s="145"/>
      <c r="BO1452" s="145"/>
      <c r="BP1452" s="145"/>
      <c r="BQ1452" s="145"/>
      <c r="BR1452" s="145"/>
      <c r="BS1452" s="145"/>
      <c r="BT1452" s="145"/>
      <c r="BU1452" s="145"/>
      <c r="BV1452" s="145"/>
      <c r="BW1452" s="145"/>
      <c r="BX1452" s="145"/>
      <c r="BY1452" s="145"/>
      <c r="BZ1452" s="145"/>
      <c r="CA1452" s="145"/>
      <c r="CB1452" s="145"/>
      <c r="CC1452" s="145"/>
      <c r="CD1452" s="145"/>
      <c r="CE1452" s="145"/>
      <c r="CF1452" s="145"/>
    </row>
    <row r="1453" spans="2:84" ht="12.95" customHeight="1">
      <c r="B1453" s="145"/>
      <c r="C1453" s="145"/>
      <c r="D1453" s="145"/>
      <c r="E1453" s="146"/>
      <c r="F1453" s="146"/>
      <c r="G1453" s="145"/>
      <c r="H1453" s="145"/>
      <c r="I1453" s="145"/>
      <c r="J1453" s="145"/>
      <c r="K1453" s="145"/>
      <c r="L1453" s="145"/>
      <c r="M1453" s="145"/>
      <c r="N1453" s="145"/>
      <c r="O1453" s="145"/>
      <c r="P1453" s="145"/>
      <c r="Q1453" s="145"/>
      <c r="R1453" s="145"/>
      <c r="S1453" s="145"/>
      <c r="T1453" s="145"/>
      <c r="U1453" s="145"/>
      <c r="V1453" s="145"/>
      <c r="W1453" s="145"/>
      <c r="X1453" s="145"/>
      <c r="Y1453" s="145"/>
      <c r="Z1453" s="145"/>
      <c r="AA1453" s="145"/>
      <c r="AB1453" s="145"/>
      <c r="AC1453" s="145"/>
      <c r="AD1453" s="145"/>
      <c r="AE1453" s="145"/>
      <c r="AF1453" s="145"/>
      <c r="AG1453" s="145"/>
      <c r="AH1453" s="145"/>
      <c r="AI1453" s="145"/>
      <c r="AJ1453" s="145"/>
      <c r="AK1453" s="145"/>
      <c r="AL1453" s="145"/>
      <c r="AM1453" s="145"/>
      <c r="AN1453" s="145"/>
      <c r="AO1453" s="145"/>
      <c r="AP1453" s="145"/>
      <c r="AQ1453" s="145"/>
      <c r="AR1453" s="145"/>
      <c r="AS1453" s="145"/>
      <c r="AT1453" s="145"/>
      <c r="AU1453" s="145"/>
      <c r="AV1453" s="145"/>
      <c r="AW1453" s="145"/>
      <c r="AX1453" s="145"/>
      <c r="AY1453" s="145"/>
      <c r="AZ1453" s="145"/>
      <c r="BA1453" s="145"/>
      <c r="BB1453" s="145"/>
      <c r="BC1453" s="145"/>
      <c r="BD1453" s="145"/>
      <c r="BE1453" s="145"/>
      <c r="BF1453" s="145"/>
      <c r="BG1453" s="145"/>
      <c r="BH1453" s="145"/>
      <c r="BI1453" s="145"/>
      <c r="BJ1453" s="145"/>
      <c r="BK1453" s="145"/>
      <c r="BL1453" s="145"/>
      <c r="BM1453" s="145"/>
      <c r="BN1453" s="145"/>
      <c r="BO1453" s="145"/>
      <c r="BP1453" s="145"/>
      <c r="BQ1453" s="145"/>
      <c r="BR1453" s="145"/>
      <c r="BS1453" s="145"/>
      <c r="BT1453" s="145"/>
      <c r="BU1453" s="145"/>
      <c r="BV1453" s="145"/>
      <c r="BW1453" s="145"/>
      <c r="BX1453" s="145"/>
      <c r="BY1453" s="145"/>
      <c r="BZ1453" s="145"/>
      <c r="CA1453" s="145"/>
      <c r="CB1453" s="145"/>
      <c r="CC1453" s="145"/>
      <c r="CD1453" s="145"/>
      <c r="CE1453" s="145"/>
      <c r="CF1453" s="145"/>
    </row>
    <row r="1454" spans="2:84" ht="12.95" customHeight="1">
      <c r="B1454" s="145"/>
      <c r="C1454" s="145"/>
      <c r="D1454" s="145"/>
      <c r="E1454" s="146"/>
      <c r="F1454" s="146"/>
      <c r="G1454" s="145"/>
      <c r="H1454" s="145"/>
      <c r="I1454" s="145"/>
      <c r="J1454" s="145"/>
      <c r="K1454" s="145"/>
      <c r="L1454" s="145"/>
      <c r="M1454" s="145"/>
      <c r="N1454" s="145"/>
      <c r="O1454" s="145"/>
      <c r="P1454" s="145"/>
      <c r="Q1454" s="145"/>
      <c r="R1454" s="145"/>
      <c r="S1454" s="145"/>
      <c r="T1454" s="145"/>
      <c r="U1454" s="145"/>
      <c r="V1454" s="145"/>
      <c r="W1454" s="145"/>
      <c r="X1454" s="145"/>
      <c r="Y1454" s="145"/>
      <c r="Z1454" s="145"/>
      <c r="AA1454" s="145"/>
      <c r="AB1454" s="145"/>
      <c r="AC1454" s="145"/>
      <c r="AD1454" s="145"/>
      <c r="AE1454" s="145"/>
      <c r="AF1454" s="145"/>
      <c r="AG1454" s="145"/>
      <c r="AH1454" s="145"/>
      <c r="AI1454" s="145"/>
      <c r="AJ1454" s="145"/>
      <c r="AK1454" s="145"/>
      <c r="AL1454" s="145"/>
      <c r="AM1454" s="145"/>
      <c r="AN1454" s="145"/>
      <c r="AO1454" s="145"/>
      <c r="AP1454" s="145"/>
      <c r="AQ1454" s="145"/>
      <c r="AR1454" s="145"/>
      <c r="AS1454" s="145"/>
      <c r="AT1454" s="145"/>
      <c r="AU1454" s="145"/>
      <c r="AV1454" s="145"/>
      <c r="AW1454" s="145"/>
      <c r="AX1454" s="145"/>
      <c r="AY1454" s="145"/>
      <c r="AZ1454" s="145"/>
      <c r="BA1454" s="145"/>
      <c r="BB1454" s="145"/>
      <c r="BC1454" s="145"/>
      <c r="BD1454" s="145"/>
      <c r="BE1454" s="145"/>
      <c r="BF1454" s="145"/>
      <c r="BG1454" s="145"/>
      <c r="BH1454" s="145"/>
      <c r="BI1454" s="145"/>
      <c r="BJ1454" s="145"/>
      <c r="BK1454" s="145"/>
      <c r="BL1454" s="145"/>
      <c r="BM1454" s="145"/>
      <c r="BN1454" s="145"/>
      <c r="BO1454" s="145"/>
      <c r="BP1454" s="145"/>
      <c r="BQ1454" s="145"/>
      <c r="BR1454" s="145"/>
      <c r="BS1454" s="145"/>
      <c r="BT1454" s="145"/>
      <c r="BU1454" s="145"/>
      <c r="BV1454" s="145"/>
      <c r="BW1454" s="145"/>
      <c r="BX1454" s="145"/>
      <c r="BY1454" s="145"/>
      <c r="BZ1454" s="145"/>
      <c r="CA1454" s="145"/>
      <c r="CB1454" s="145"/>
      <c r="CC1454" s="145"/>
      <c r="CD1454" s="145"/>
      <c r="CE1454" s="145"/>
      <c r="CF1454" s="145"/>
    </row>
    <row r="1455" spans="2:84" ht="12.95" customHeight="1">
      <c r="B1455" s="145"/>
      <c r="C1455" s="145"/>
      <c r="D1455" s="145"/>
      <c r="E1455" s="146"/>
      <c r="F1455" s="146"/>
      <c r="G1455" s="145"/>
      <c r="H1455" s="145"/>
      <c r="I1455" s="145"/>
      <c r="J1455" s="145"/>
      <c r="K1455" s="145"/>
      <c r="L1455" s="145"/>
      <c r="M1455" s="145"/>
      <c r="N1455" s="145"/>
      <c r="O1455" s="145"/>
      <c r="P1455" s="145"/>
      <c r="Q1455" s="145"/>
      <c r="R1455" s="145"/>
      <c r="S1455" s="145"/>
      <c r="T1455" s="145"/>
      <c r="U1455" s="145"/>
      <c r="V1455" s="145"/>
      <c r="W1455" s="145"/>
      <c r="X1455" s="145"/>
      <c r="Y1455" s="145"/>
      <c r="Z1455" s="145"/>
      <c r="AA1455" s="145"/>
      <c r="AB1455" s="145"/>
      <c r="AC1455" s="145"/>
      <c r="AD1455" s="145"/>
      <c r="AE1455" s="145"/>
      <c r="AF1455" s="145"/>
      <c r="AG1455" s="145"/>
      <c r="AH1455" s="145"/>
      <c r="AI1455" s="145"/>
      <c r="AJ1455" s="145"/>
      <c r="AK1455" s="145"/>
      <c r="AL1455" s="145"/>
      <c r="AM1455" s="145"/>
      <c r="AN1455" s="145"/>
      <c r="AO1455" s="145"/>
      <c r="AP1455" s="145"/>
      <c r="AQ1455" s="145"/>
      <c r="AR1455" s="145"/>
      <c r="AS1455" s="145"/>
      <c r="AT1455" s="145"/>
      <c r="AU1455" s="145"/>
      <c r="AV1455" s="145"/>
      <c r="AW1455" s="145"/>
      <c r="AX1455" s="145"/>
      <c r="AY1455" s="145"/>
      <c r="AZ1455" s="145"/>
      <c r="BA1455" s="145"/>
      <c r="BB1455" s="145"/>
      <c r="BC1455" s="145"/>
      <c r="BD1455" s="145"/>
      <c r="BE1455" s="145"/>
      <c r="BF1455" s="145"/>
      <c r="BG1455" s="145"/>
      <c r="BH1455" s="145"/>
      <c r="BI1455" s="145"/>
      <c r="BJ1455" s="145"/>
      <c r="BK1455" s="145"/>
      <c r="BL1455" s="145"/>
      <c r="BM1455" s="145"/>
      <c r="BN1455" s="145"/>
      <c r="BO1455" s="145"/>
      <c r="BP1455" s="145"/>
      <c r="BQ1455" s="145"/>
      <c r="BR1455" s="145"/>
      <c r="BS1455" s="145"/>
      <c r="BT1455" s="145"/>
      <c r="BU1455" s="145"/>
      <c r="BV1455" s="145"/>
      <c r="BW1455" s="145"/>
      <c r="BX1455" s="145"/>
      <c r="BY1455" s="145"/>
      <c r="BZ1455" s="145"/>
      <c r="CA1455" s="145"/>
      <c r="CB1455" s="145"/>
      <c r="CC1455" s="145"/>
      <c r="CD1455" s="145"/>
      <c r="CE1455" s="145"/>
      <c r="CF1455" s="145"/>
    </row>
    <row r="1456" spans="2:84" ht="12.95" customHeight="1">
      <c r="B1456" s="145"/>
      <c r="C1456" s="145"/>
      <c r="D1456" s="145"/>
      <c r="E1456" s="146"/>
      <c r="F1456" s="146"/>
      <c r="G1456" s="145"/>
      <c r="H1456" s="145"/>
      <c r="I1456" s="145"/>
      <c r="J1456" s="145"/>
      <c r="K1456" s="145"/>
      <c r="L1456" s="145"/>
      <c r="M1456" s="145"/>
      <c r="N1456" s="145"/>
      <c r="O1456" s="145"/>
      <c r="P1456" s="145"/>
      <c r="Q1456" s="145"/>
      <c r="R1456" s="145"/>
      <c r="S1456" s="145"/>
      <c r="T1456" s="145"/>
      <c r="U1456" s="145"/>
      <c r="V1456" s="145"/>
      <c r="W1456" s="145"/>
      <c r="X1456" s="145"/>
      <c r="Y1456" s="145"/>
      <c r="Z1456" s="145"/>
      <c r="AA1456" s="145"/>
      <c r="AB1456" s="145"/>
      <c r="AC1456" s="145"/>
      <c r="AD1456" s="145"/>
      <c r="AE1456" s="145"/>
      <c r="AF1456" s="145"/>
      <c r="AG1456" s="145"/>
      <c r="AH1456" s="145"/>
      <c r="AI1456" s="145"/>
      <c r="AJ1456" s="145"/>
      <c r="AK1456" s="145"/>
      <c r="AL1456" s="145"/>
      <c r="AM1456" s="145"/>
      <c r="AN1456" s="145"/>
      <c r="AO1456" s="145"/>
      <c r="AP1456" s="145"/>
      <c r="AQ1456" s="145"/>
      <c r="AR1456" s="145"/>
      <c r="AS1456" s="145"/>
      <c r="AT1456" s="145"/>
      <c r="AU1456" s="145"/>
      <c r="AV1456" s="145"/>
      <c r="AW1456" s="145"/>
      <c r="AX1456" s="145"/>
      <c r="AY1456" s="145"/>
      <c r="AZ1456" s="145"/>
      <c r="BA1456" s="145"/>
      <c r="BB1456" s="145"/>
      <c r="BC1456" s="145"/>
      <c r="BD1456" s="145"/>
      <c r="BE1456" s="145"/>
      <c r="BF1456" s="145"/>
      <c r="BG1456" s="145"/>
      <c r="BH1456" s="145"/>
      <c r="BI1456" s="145"/>
      <c r="BJ1456" s="145"/>
      <c r="BK1456" s="145"/>
      <c r="BL1456" s="145"/>
      <c r="BM1456" s="145"/>
      <c r="BN1456" s="145"/>
      <c r="BO1456" s="145"/>
      <c r="BP1456" s="145"/>
      <c r="BQ1456" s="145"/>
      <c r="BR1456" s="145"/>
      <c r="BS1456" s="145"/>
      <c r="BT1456" s="145"/>
      <c r="BU1456" s="145"/>
      <c r="BV1456" s="145"/>
      <c r="BW1456" s="145"/>
      <c r="BX1456" s="145"/>
      <c r="BY1456" s="145"/>
      <c r="BZ1456" s="145"/>
      <c r="CA1456" s="145"/>
      <c r="CB1456" s="145"/>
      <c r="CC1456" s="145"/>
      <c r="CD1456" s="145"/>
      <c r="CE1456" s="145"/>
      <c r="CF1456" s="145"/>
    </row>
    <row r="1457" spans="2:84" ht="12.95" customHeight="1">
      <c r="B1457" s="145"/>
      <c r="C1457" s="145"/>
      <c r="D1457" s="145"/>
      <c r="E1457" s="146"/>
      <c r="F1457" s="146"/>
      <c r="G1457" s="145"/>
      <c r="H1457" s="145"/>
      <c r="I1457" s="145"/>
      <c r="J1457" s="145"/>
      <c r="K1457" s="145"/>
      <c r="L1457" s="145"/>
      <c r="M1457" s="145"/>
      <c r="N1457" s="145"/>
      <c r="O1457" s="145"/>
      <c r="P1457" s="145"/>
      <c r="Q1457" s="145"/>
      <c r="R1457" s="145"/>
      <c r="S1457" s="145"/>
      <c r="T1457" s="145"/>
      <c r="U1457" s="145"/>
      <c r="V1457" s="145"/>
      <c r="W1457" s="145"/>
      <c r="X1457" s="145"/>
      <c r="Y1457" s="145"/>
      <c r="Z1457" s="145"/>
      <c r="AA1457" s="145"/>
      <c r="AB1457" s="145"/>
      <c r="AC1457" s="145"/>
      <c r="AD1457" s="145"/>
      <c r="AE1457" s="145"/>
      <c r="AF1457" s="145"/>
      <c r="AG1457" s="145"/>
      <c r="AH1457" s="145"/>
      <c r="AI1457" s="145"/>
      <c r="AJ1457" s="145"/>
      <c r="AK1457" s="145"/>
      <c r="AL1457" s="145"/>
      <c r="AM1457" s="145"/>
      <c r="AN1457" s="145"/>
      <c r="AO1457" s="145"/>
      <c r="AP1457" s="145"/>
      <c r="AQ1457" s="145"/>
      <c r="AR1457" s="145"/>
      <c r="AS1457" s="145"/>
      <c r="AT1457" s="145"/>
      <c r="AU1457" s="145"/>
      <c r="AV1457" s="145"/>
      <c r="AW1457" s="145"/>
      <c r="AX1457" s="145"/>
      <c r="AY1457" s="145"/>
      <c r="AZ1457" s="145"/>
      <c r="BA1457" s="145"/>
      <c r="BB1457" s="145"/>
      <c r="BC1457" s="145"/>
      <c r="BD1457" s="145"/>
      <c r="BE1457" s="145"/>
      <c r="BF1457" s="145"/>
      <c r="BG1457" s="145"/>
      <c r="BH1457" s="145"/>
      <c r="BI1457" s="145"/>
      <c r="BJ1457" s="145"/>
      <c r="BK1457" s="145"/>
      <c r="BL1457" s="145"/>
      <c r="BM1457" s="145"/>
      <c r="BN1457" s="145"/>
      <c r="BO1457" s="145"/>
      <c r="BP1457" s="145"/>
      <c r="BQ1457" s="145"/>
      <c r="BR1457" s="145"/>
      <c r="BS1457" s="145"/>
      <c r="BT1457" s="145"/>
      <c r="BU1457" s="145"/>
      <c r="BV1457" s="145"/>
      <c r="BW1457" s="145"/>
      <c r="BX1457" s="145"/>
      <c r="BY1457" s="145"/>
      <c r="BZ1457" s="145"/>
      <c r="CA1457" s="145"/>
      <c r="CB1457" s="145"/>
      <c r="CC1457" s="145"/>
      <c r="CD1457" s="145"/>
      <c r="CE1457" s="145"/>
      <c r="CF1457" s="145"/>
    </row>
    <row r="1458" spans="2:84" ht="12.95" customHeight="1">
      <c r="B1458" s="145"/>
      <c r="C1458" s="145"/>
      <c r="D1458" s="145"/>
      <c r="E1458" s="146"/>
      <c r="F1458" s="146"/>
      <c r="G1458" s="145"/>
      <c r="H1458" s="145"/>
      <c r="I1458" s="145"/>
      <c r="J1458" s="145"/>
      <c r="K1458" s="145"/>
      <c r="L1458" s="145"/>
      <c r="M1458" s="145"/>
      <c r="N1458" s="145"/>
      <c r="O1458" s="145"/>
      <c r="P1458" s="145"/>
      <c r="Q1458" s="145"/>
      <c r="R1458" s="145"/>
      <c r="S1458" s="145"/>
      <c r="T1458" s="145"/>
      <c r="U1458" s="145"/>
      <c r="V1458" s="145"/>
      <c r="W1458" s="145"/>
      <c r="X1458" s="145"/>
      <c r="Y1458" s="145"/>
      <c r="Z1458" s="145"/>
      <c r="AA1458" s="145"/>
      <c r="AB1458" s="145"/>
      <c r="AC1458" s="145"/>
      <c r="AD1458" s="145"/>
      <c r="AE1458" s="145"/>
      <c r="AF1458" s="145"/>
      <c r="AG1458" s="145"/>
      <c r="AH1458" s="145"/>
      <c r="AI1458" s="145"/>
      <c r="AJ1458" s="145"/>
      <c r="AK1458" s="145"/>
      <c r="AL1458" s="145"/>
      <c r="AM1458" s="145"/>
      <c r="AN1458" s="145"/>
      <c r="AO1458" s="145"/>
      <c r="AP1458" s="145"/>
      <c r="AQ1458" s="145"/>
      <c r="AR1458" s="145"/>
      <c r="AS1458" s="145"/>
      <c r="AT1458" s="145"/>
      <c r="AU1458" s="145"/>
      <c r="AV1458" s="145"/>
      <c r="AW1458" s="145"/>
      <c r="AX1458" s="145"/>
      <c r="AY1458" s="145"/>
      <c r="AZ1458" s="145"/>
      <c r="BA1458" s="145"/>
      <c r="BB1458" s="145"/>
      <c r="BC1458" s="145"/>
      <c r="BD1458" s="145"/>
      <c r="BE1458" s="145"/>
      <c r="BF1458" s="145"/>
      <c r="BG1458" s="145"/>
      <c r="BH1458" s="145"/>
      <c r="BI1458" s="145"/>
      <c r="BJ1458" s="145"/>
      <c r="BK1458" s="145"/>
      <c r="BL1458" s="145"/>
      <c r="BM1458" s="145"/>
      <c r="BN1458" s="145"/>
      <c r="BO1458" s="145"/>
      <c r="BP1458" s="145"/>
      <c r="BQ1458" s="145"/>
      <c r="BR1458" s="145"/>
      <c r="BS1458" s="145"/>
      <c r="BT1458" s="145"/>
      <c r="BU1458" s="145"/>
      <c r="BV1458" s="145"/>
      <c r="BW1458" s="145"/>
      <c r="BX1458" s="145"/>
      <c r="BY1458" s="145"/>
      <c r="BZ1458" s="145"/>
      <c r="CA1458" s="145"/>
      <c r="CB1458" s="145"/>
      <c r="CC1458" s="145"/>
      <c r="CD1458" s="145"/>
      <c r="CE1458" s="145"/>
      <c r="CF1458" s="145"/>
    </row>
    <row r="1459" spans="2:84" ht="12.95" customHeight="1">
      <c r="B1459" s="145"/>
      <c r="C1459" s="145"/>
      <c r="D1459" s="145"/>
      <c r="E1459" s="146"/>
      <c r="F1459" s="146"/>
      <c r="G1459" s="145"/>
      <c r="H1459" s="145"/>
      <c r="I1459" s="145"/>
      <c r="J1459" s="145"/>
      <c r="K1459" s="145"/>
      <c r="L1459" s="145"/>
      <c r="M1459" s="145"/>
      <c r="N1459" s="145"/>
      <c r="O1459" s="145"/>
      <c r="P1459" s="145"/>
      <c r="Q1459" s="145"/>
      <c r="R1459" s="145"/>
      <c r="S1459" s="145"/>
      <c r="T1459" s="145"/>
      <c r="U1459" s="145"/>
      <c r="V1459" s="145"/>
      <c r="W1459" s="145"/>
      <c r="X1459" s="145"/>
      <c r="Y1459" s="145"/>
      <c r="Z1459" s="145"/>
      <c r="AA1459" s="145"/>
      <c r="AB1459" s="145"/>
      <c r="AC1459" s="145"/>
      <c r="AD1459" s="145"/>
      <c r="AE1459" s="145"/>
      <c r="AF1459" s="145"/>
      <c r="AG1459" s="145"/>
      <c r="AH1459" s="145"/>
      <c r="AI1459" s="145"/>
      <c r="AJ1459" s="145"/>
      <c r="AK1459" s="145"/>
      <c r="AL1459" s="145"/>
      <c r="AM1459" s="145"/>
      <c r="AN1459" s="145"/>
      <c r="AO1459" s="145"/>
      <c r="AP1459" s="145"/>
      <c r="AQ1459" s="145"/>
      <c r="AR1459" s="145"/>
      <c r="AS1459" s="145"/>
      <c r="AT1459" s="145"/>
      <c r="AU1459" s="145"/>
      <c r="AV1459" s="145"/>
      <c r="AW1459" s="145"/>
      <c r="AX1459" s="145"/>
      <c r="AY1459" s="145"/>
      <c r="AZ1459" s="145"/>
      <c r="BA1459" s="145"/>
      <c r="BB1459" s="145"/>
      <c r="BC1459" s="145"/>
      <c r="BD1459" s="145"/>
      <c r="BE1459" s="145"/>
      <c r="BF1459" s="145"/>
      <c r="BG1459" s="145"/>
      <c r="BH1459" s="145"/>
      <c r="BI1459" s="145"/>
      <c r="BJ1459" s="145"/>
      <c r="BK1459" s="145"/>
      <c r="BL1459" s="145"/>
      <c r="BM1459" s="145"/>
      <c r="BN1459" s="145"/>
      <c r="BO1459" s="145"/>
      <c r="BP1459" s="145"/>
      <c r="BQ1459" s="145"/>
      <c r="BR1459" s="145"/>
      <c r="BS1459" s="145"/>
      <c r="BT1459" s="145"/>
      <c r="BU1459" s="145"/>
      <c r="BV1459" s="145"/>
      <c r="BW1459" s="145"/>
      <c r="BX1459" s="145"/>
      <c r="BY1459" s="145"/>
      <c r="BZ1459" s="145"/>
      <c r="CA1459" s="145"/>
      <c r="CB1459" s="145"/>
      <c r="CC1459" s="145"/>
      <c r="CD1459" s="145"/>
      <c r="CE1459" s="145"/>
      <c r="CF1459" s="145"/>
    </row>
    <row r="1460" spans="2:84" ht="12.95" customHeight="1">
      <c r="B1460" s="145"/>
      <c r="C1460" s="145"/>
      <c r="D1460" s="145"/>
      <c r="E1460" s="146"/>
      <c r="F1460" s="146"/>
      <c r="G1460" s="145"/>
      <c r="H1460" s="145"/>
      <c r="I1460" s="145"/>
      <c r="J1460" s="145"/>
      <c r="K1460" s="145"/>
      <c r="L1460" s="145"/>
      <c r="M1460" s="145"/>
      <c r="N1460" s="145"/>
      <c r="O1460" s="145"/>
      <c r="P1460" s="145"/>
      <c r="Q1460" s="145"/>
      <c r="R1460" s="145"/>
      <c r="S1460" s="145"/>
      <c r="T1460" s="145"/>
      <c r="U1460" s="145"/>
      <c r="V1460" s="145"/>
      <c r="W1460" s="145"/>
      <c r="X1460" s="145"/>
      <c r="Y1460" s="145"/>
      <c r="Z1460" s="145"/>
      <c r="AA1460" s="145"/>
      <c r="AB1460" s="145"/>
      <c r="AC1460" s="145"/>
      <c r="AD1460" s="145"/>
      <c r="AE1460" s="145"/>
      <c r="AF1460" s="145"/>
      <c r="AG1460" s="145"/>
      <c r="AH1460" s="145"/>
      <c r="AI1460" s="145"/>
      <c r="AJ1460" s="145"/>
      <c r="AK1460" s="145"/>
      <c r="AL1460" s="145"/>
      <c r="AM1460" s="145"/>
      <c r="AN1460" s="145"/>
      <c r="AO1460" s="145"/>
      <c r="AP1460" s="145"/>
      <c r="AQ1460" s="145"/>
      <c r="AR1460" s="145"/>
      <c r="AS1460" s="145"/>
      <c r="AT1460" s="145"/>
      <c r="AU1460" s="145"/>
      <c r="AV1460" s="145"/>
      <c r="AW1460" s="145"/>
      <c r="AX1460" s="145"/>
      <c r="AY1460" s="145"/>
      <c r="AZ1460" s="145"/>
      <c r="BA1460" s="145"/>
      <c r="BB1460" s="145"/>
      <c r="BC1460" s="145"/>
      <c r="BD1460" s="145"/>
      <c r="BE1460" s="145"/>
      <c r="BF1460" s="145"/>
      <c r="BG1460" s="145"/>
      <c r="BH1460" s="145"/>
      <c r="BI1460" s="145"/>
      <c r="BJ1460" s="145"/>
      <c r="BK1460" s="145"/>
      <c r="BL1460" s="145"/>
      <c r="BM1460" s="145"/>
      <c r="BN1460" s="145"/>
      <c r="BO1460" s="145"/>
      <c r="BP1460" s="145"/>
      <c r="BQ1460" s="145"/>
      <c r="BR1460" s="145"/>
      <c r="BS1460" s="145"/>
      <c r="BT1460" s="145"/>
      <c r="BU1460" s="145"/>
      <c r="BV1460" s="145"/>
      <c r="BW1460" s="145"/>
      <c r="BX1460" s="145"/>
      <c r="BY1460" s="145"/>
      <c r="BZ1460" s="145"/>
      <c r="CA1460" s="145"/>
      <c r="CB1460" s="145"/>
      <c r="CC1460" s="145"/>
      <c r="CD1460" s="145"/>
      <c r="CE1460" s="145"/>
      <c r="CF1460" s="145"/>
    </row>
    <row r="1461" spans="2:84" ht="12.95" customHeight="1">
      <c r="B1461" s="145"/>
      <c r="C1461" s="145"/>
      <c r="D1461" s="145"/>
      <c r="E1461" s="146"/>
      <c r="F1461" s="146"/>
      <c r="G1461" s="145"/>
      <c r="H1461" s="145"/>
      <c r="I1461" s="145"/>
      <c r="J1461" s="145"/>
      <c r="K1461" s="145"/>
      <c r="L1461" s="145"/>
      <c r="M1461" s="145"/>
      <c r="N1461" s="145"/>
      <c r="O1461" s="145"/>
      <c r="P1461" s="145"/>
      <c r="Q1461" s="145"/>
      <c r="R1461" s="145"/>
      <c r="S1461" s="145"/>
      <c r="T1461" s="145"/>
      <c r="U1461" s="145"/>
      <c r="V1461" s="145"/>
      <c r="W1461" s="145"/>
      <c r="X1461" s="145"/>
      <c r="Y1461" s="145"/>
      <c r="Z1461" s="145"/>
      <c r="AA1461" s="145"/>
      <c r="AB1461" s="145"/>
      <c r="AC1461" s="145"/>
      <c r="AD1461" s="145"/>
      <c r="AE1461" s="145"/>
      <c r="AF1461" s="145"/>
      <c r="AG1461" s="145"/>
      <c r="AH1461" s="145"/>
      <c r="AI1461" s="145"/>
      <c r="AJ1461" s="145"/>
      <c r="AK1461" s="145"/>
      <c r="AL1461" s="145"/>
      <c r="AM1461" s="145"/>
      <c r="AN1461" s="145"/>
      <c r="AO1461" s="145"/>
      <c r="AP1461" s="145"/>
      <c r="AQ1461" s="145"/>
      <c r="AR1461" s="145"/>
      <c r="AS1461" s="145"/>
      <c r="AT1461" s="145"/>
      <c r="AU1461" s="145"/>
      <c r="AV1461" s="145"/>
      <c r="AW1461" s="145"/>
      <c r="AX1461" s="145"/>
      <c r="AY1461" s="145"/>
      <c r="AZ1461" s="145"/>
      <c r="BA1461" s="145"/>
      <c r="BB1461" s="145"/>
      <c r="BC1461" s="145"/>
      <c r="BD1461" s="145"/>
      <c r="BE1461" s="145"/>
      <c r="BF1461" s="145"/>
      <c r="BG1461" s="145"/>
      <c r="BH1461" s="145"/>
      <c r="BI1461" s="145"/>
      <c r="BJ1461" s="145"/>
      <c r="BK1461" s="145"/>
      <c r="BL1461" s="145"/>
      <c r="BM1461" s="145"/>
      <c r="BN1461" s="145"/>
      <c r="BO1461" s="145"/>
      <c r="BP1461" s="145"/>
      <c r="BQ1461" s="145"/>
      <c r="BR1461" s="145"/>
      <c r="BS1461" s="145"/>
      <c r="BT1461" s="145"/>
      <c r="BU1461" s="145"/>
      <c r="BV1461" s="145"/>
      <c r="BW1461" s="145"/>
      <c r="BX1461" s="145"/>
      <c r="BY1461" s="145"/>
      <c r="BZ1461" s="145"/>
      <c r="CA1461" s="145"/>
      <c r="CB1461" s="145"/>
      <c r="CC1461" s="145"/>
      <c r="CD1461" s="145"/>
      <c r="CE1461" s="145"/>
      <c r="CF1461" s="145"/>
    </row>
    <row r="1462" spans="2:84" ht="12.95" customHeight="1">
      <c r="B1462" s="145"/>
      <c r="C1462" s="145"/>
      <c r="D1462" s="145"/>
      <c r="E1462" s="146"/>
      <c r="F1462" s="146"/>
      <c r="G1462" s="145"/>
      <c r="H1462" s="145"/>
      <c r="I1462" s="145"/>
      <c r="J1462" s="145"/>
      <c r="K1462" s="145"/>
      <c r="L1462" s="145"/>
      <c r="M1462" s="145"/>
      <c r="N1462" s="145"/>
      <c r="O1462" s="145"/>
      <c r="P1462" s="145"/>
      <c r="Q1462" s="145"/>
      <c r="R1462" s="145"/>
      <c r="S1462" s="145"/>
      <c r="T1462" s="145"/>
      <c r="U1462" s="145"/>
      <c r="V1462" s="145"/>
      <c r="W1462" s="145"/>
      <c r="X1462" s="145"/>
      <c r="Y1462" s="145"/>
      <c r="Z1462" s="145"/>
      <c r="AA1462" s="145"/>
      <c r="AB1462" s="145"/>
      <c r="AC1462" s="145"/>
      <c r="AD1462" s="145"/>
      <c r="AE1462" s="145"/>
      <c r="AF1462" s="145"/>
      <c r="AG1462" s="145"/>
      <c r="AH1462" s="145"/>
      <c r="AI1462" s="145"/>
      <c r="AJ1462" s="145"/>
      <c r="AK1462" s="145"/>
      <c r="AL1462" s="145"/>
      <c r="AM1462" s="145"/>
      <c r="AN1462" s="145"/>
      <c r="AO1462" s="145"/>
      <c r="AP1462" s="145"/>
      <c r="AQ1462" s="145"/>
      <c r="AR1462" s="145"/>
      <c r="AS1462" s="145"/>
      <c r="AT1462" s="145"/>
      <c r="AU1462" s="145"/>
      <c r="AV1462" s="145"/>
      <c r="AW1462" s="145"/>
      <c r="AX1462" s="145"/>
      <c r="AY1462" s="145"/>
      <c r="AZ1462" s="145"/>
      <c r="BA1462" s="145"/>
      <c r="BB1462" s="145"/>
      <c r="BC1462" s="145"/>
      <c r="BD1462" s="145"/>
      <c r="BE1462" s="145"/>
      <c r="BF1462" s="145"/>
      <c r="BG1462" s="145"/>
      <c r="BH1462" s="145"/>
      <c r="BI1462" s="145"/>
      <c r="BJ1462" s="145"/>
      <c r="BK1462" s="145"/>
      <c r="BL1462" s="145"/>
      <c r="BM1462" s="145"/>
      <c r="BN1462" s="145"/>
      <c r="BO1462" s="145"/>
      <c r="BP1462" s="145"/>
      <c r="BQ1462" s="145"/>
      <c r="BR1462" s="145"/>
      <c r="BS1462" s="145"/>
      <c r="BT1462" s="145"/>
      <c r="BU1462" s="145"/>
      <c r="BV1462" s="145"/>
      <c r="BW1462" s="145"/>
      <c r="BX1462" s="145"/>
      <c r="BY1462" s="145"/>
      <c r="BZ1462" s="145"/>
      <c r="CA1462" s="145"/>
      <c r="CB1462" s="145"/>
      <c r="CC1462" s="145"/>
      <c r="CD1462" s="145"/>
      <c r="CE1462" s="145"/>
      <c r="CF1462" s="145"/>
    </row>
    <row r="1463" spans="2:84" ht="12.95" customHeight="1">
      <c r="B1463" s="145"/>
      <c r="C1463" s="145"/>
      <c r="D1463" s="145"/>
      <c r="E1463" s="146"/>
      <c r="F1463" s="146"/>
      <c r="G1463" s="145"/>
      <c r="H1463" s="145"/>
      <c r="I1463" s="145"/>
      <c r="J1463" s="145"/>
      <c r="K1463" s="145"/>
      <c r="L1463" s="145"/>
      <c r="M1463" s="145"/>
      <c r="N1463" s="145"/>
      <c r="O1463" s="145"/>
      <c r="P1463" s="145"/>
      <c r="Q1463" s="145"/>
      <c r="R1463" s="145"/>
      <c r="S1463" s="145"/>
      <c r="T1463" s="145"/>
      <c r="U1463" s="145"/>
      <c r="V1463" s="145"/>
      <c r="W1463" s="145"/>
      <c r="X1463" s="145"/>
      <c r="Y1463" s="145"/>
      <c r="Z1463" s="145"/>
      <c r="AA1463" s="145"/>
      <c r="AB1463" s="145"/>
      <c r="AC1463" s="145"/>
      <c r="AD1463" s="145"/>
      <c r="AE1463" s="145"/>
      <c r="AF1463" s="145"/>
      <c r="AG1463" s="145"/>
      <c r="AH1463" s="145"/>
      <c r="AI1463" s="145"/>
      <c r="AJ1463" s="145"/>
      <c r="AK1463" s="145"/>
      <c r="AL1463" s="145"/>
      <c r="AM1463" s="145"/>
      <c r="AN1463" s="145"/>
      <c r="AO1463" s="145"/>
      <c r="AP1463" s="145"/>
      <c r="AQ1463" s="145"/>
      <c r="AR1463" s="145"/>
      <c r="AS1463" s="145"/>
      <c r="AT1463" s="145"/>
      <c r="AU1463" s="145"/>
      <c r="AV1463" s="145"/>
      <c r="AW1463" s="145"/>
      <c r="AX1463" s="145"/>
      <c r="AY1463" s="145"/>
      <c r="AZ1463" s="145"/>
      <c r="BA1463" s="145"/>
      <c r="BB1463" s="145"/>
      <c r="BC1463" s="145"/>
      <c r="BD1463" s="145"/>
      <c r="BE1463" s="145"/>
      <c r="BF1463" s="145"/>
      <c r="BG1463" s="145"/>
      <c r="BH1463" s="145"/>
      <c r="BI1463" s="145"/>
      <c r="BJ1463" s="145"/>
      <c r="BK1463" s="145"/>
      <c r="BL1463" s="145"/>
      <c r="BM1463" s="145"/>
      <c r="BN1463" s="145"/>
      <c r="BO1463" s="145"/>
      <c r="BP1463" s="145"/>
      <c r="BQ1463" s="145"/>
      <c r="BR1463" s="145"/>
      <c r="BS1463" s="145"/>
      <c r="BT1463" s="145"/>
      <c r="BU1463" s="145"/>
      <c r="BV1463" s="145"/>
      <c r="BW1463" s="145"/>
      <c r="BX1463" s="145"/>
      <c r="BY1463" s="145"/>
      <c r="BZ1463" s="145"/>
      <c r="CA1463" s="145"/>
      <c r="CB1463" s="145"/>
      <c r="CC1463" s="145"/>
      <c r="CD1463" s="145"/>
      <c r="CE1463" s="145"/>
      <c r="CF1463" s="145"/>
    </row>
    <row r="1464" spans="2:84" ht="12.95" customHeight="1">
      <c r="B1464" s="145"/>
      <c r="C1464" s="145"/>
      <c r="D1464" s="145"/>
      <c r="E1464" s="146"/>
      <c r="F1464" s="146"/>
      <c r="G1464" s="145"/>
      <c r="H1464" s="145"/>
      <c r="I1464" s="145"/>
      <c r="J1464" s="145"/>
      <c r="K1464" s="145"/>
      <c r="L1464" s="145"/>
      <c r="M1464" s="145"/>
      <c r="N1464" s="145"/>
      <c r="O1464" s="145"/>
      <c r="P1464" s="145"/>
      <c r="Q1464" s="145"/>
      <c r="R1464" s="145"/>
      <c r="S1464" s="145"/>
      <c r="T1464" s="145"/>
      <c r="U1464" s="145"/>
      <c r="V1464" s="145"/>
      <c r="W1464" s="145"/>
      <c r="X1464" s="145"/>
      <c r="Y1464" s="145"/>
      <c r="Z1464" s="145"/>
      <c r="AA1464" s="145"/>
      <c r="AB1464" s="145"/>
      <c r="AC1464" s="145"/>
      <c r="AD1464" s="145"/>
      <c r="AE1464" s="145"/>
      <c r="AF1464" s="145"/>
      <c r="AG1464" s="145"/>
      <c r="AH1464" s="145"/>
      <c r="AI1464" s="145"/>
      <c r="AJ1464" s="145"/>
      <c r="AK1464" s="145"/>
      <c r="AL1464" s="145"/>
      <c r="AM1464" s="145"/>
      <c r="AN1464" s="145"/>
      <c r="AO1464" s="145"/>
      <c r="AP1464" s="145"/>
      <c r="AQ1464" s="145"/>
      <c r="AR1464" s="145"/>
      <c r="AS1464" s="145"/>
      <c r="AT1464" s="145"/>
      <c r="AU1464" s="145"/>
      <c r="AV1464" s="145"/>
      <c r="AW1464" s="145"/>
      <c r="AX1464" s="145"/>
      <c r="AY1464" s="145"/>
      <c r="AZ1464" s="145"/>
      <c r="BA1464" s="145"/>
      <c r="BB1464" s="145"/>
      <c r="BC1464" s="145"/>
      <c r="BD1464" s="145"/>
      <c r="BE1464" s="145"/>
      <c r="BF1464" s="145"/>
      <c r="BG1464" s="145"/>
      <c r="BH1464" s="145"/>
      <c r="BI1464" s="145"/>
      <c r="BJ1464" s="145"/>
      <c r="BK1464" s="145"/>
      <c r="BL1464" s="145"/>
      <c r="BM1464" s="145"/>
      <c r="BN1464" s="145"/>
      <c r="BO1464" s="145"/>
      <c r="BP1464" s="145"/>
      <c r="BQ1464" s="145"/>
      <c r="BR1464" s="145"/>
      <c r="BS1464" s="145"/>
      <c r="BT1464" s="145"/>
      <c r="BU1464" s="145"/>
      <c r="BV1464" s="145"/>
      <c r="BW1464" s="145"/>
      <c r="BX1464" s="145"/>
      <c r="BY1464" s="145"/>
      <c r="BZ1464" s="145"/>
      <c r="CA1464" s="145"/>
      <c r="CB1464" s="145"/>
      <c r="CC1464" s="145"/>
      <c r="CD1464" s="145"/>
      <c r="CE1464" s="145"/>
      <c r="CF1464" s="145"/>
    </row>
    <row r="1465" spans="2:84" ht="12.95" customHeight="1">
      <c r="B1465" s="145"/>
      <c r="C1465" s="145"/>
      <c r="D1465" s="145"/>
      <c r="E1465" s="146"/>
      <c r="F1465" s="146"/>
      <c r="G1465" s="145"/>
      <c r="H1465" s="145"/>
      <c r="I1465" s="145"/>
      <c r="J1465" s="145"/>
      <c r="K1465" s="145"/>
      <c r="L1465" s="145"/>
      <c r="M1465" s="145"/>
      <c r="N1465" s="145"/>
      <c r="O1465" s="145"/>
      <c r="P1465" s="145"/>
      <c r="Q1465" s="145"/>
      <c r="R1465" s="145"/>
      <c r="S1465" s="145"/>
      <c r="T1465" s="145"/>
      <c r="U1465" s="145"/>
      <c r="V1465" s="145"/>
      <c r="W1465" s="145"/>
      <c r="X1465" s="145"/>
      <c r="Y1465" s="145"/>
      <c r="Z1465" s="145"/>
      <c r="AA1465" s="145"/>
      <c r="AB1465" s="145"/>
      <c r="AC1465" s="145"/>
      <c r="AD1465" s="145"/>
      <c r="AE1465" s="145"/>
      <c r="AF1465" s="145"/>
      <c r="AG1465" s="145"/>
      <c r="AH1465" s="145"/>
      <c r="AI1465" s="145"/>
      <c r="AJ1465" s="145"/>
      <c r="AK1465" s="145"/>
      <c r="AL1465" s="145"/>
      <c r="AM1465" s="145"/>
      <c r="AN1465" s="145"/>
      <c r="AO1465" s="145"/>
      <c r="AP1465" s="145"/>
      <c r="AQ1465" s="145"/>
      <c r="AR1465" s="145"/>
      <c r="AS1465" s="145"/>
      <c r="AT1465" s="145"/>
      <c r="AU1465" s="145"/>
      <c r="AV1465" s="145"/>
      <c r="AW1465" s="145"/>
      <c r="AX1465" s="145"/>
      <c r="AY1465" s="145"/>
      <c r="AZ1465" s="145"/>
      <c r="BA1465" s="145"/>
      <c r="BB1465" s="145"/>
      <c r="BC1465" s="145"/>
      <c r="BD1465" s="145"/>
      <c r="BE1465" s="145"/>
      <c r="BF1465" s="145"/>
      <c r="BG1465" s="145"/>
      <c r="BH1465" s="145"/>
      <c r="BI1465" s="145"/>
      <c r="BJ1465" s="145"/>
      <c r="BK1465" s="145"/>
      <c r="BL1465" s="145"/>
      <c r="BM1465" s="145"/>
      <c r="BN1465" s="145"/>
      <c r="BO1465" s="145"/>
      <c r="BP1465" s="145"/>
      <c r="BQ1465" s="145"/>
      <c r="BR1465" s="145"/>
      <c r="BS1465" s="145"/>
      <c r="BT1465" s="145"/>
      <c r="BU1465" s="145"/>
      <c r="BV1465" s="145"/>
      <c r="BW1465" s="145"/>
      <c r="BX1465" s="145"/>
      <c r="BY1465" s="145"/>
      <c r="BZ1465" s="145"/>
      <c r="CA1465" s="145"/>
      <c r="CB1465" s="145"/>
      <c r="CC1465" s="145"/>
      <c r="CD1465" s="145"/>
      <c r="CE1465" s="145"/>
      <c r="CF1465" s="145"/>
    </row>
    <row r="1466" spans="2:84" ht="12.95" customHeight="1">
      <c r="B1466" s="145"/>
      <c r="C1466" s="145"/>
      <c r="D1466" s="145"/>
      <c r="E1466" s="146"/>
      <c r="F1466" s="146"/>
      <c r="G1466" s="145"/>
      <c r="H1466" s="145"/>
      <c r="I1466" s="145"/>
      <c r="J1466" s="145"/>
      <c r="K1466" s="145"/>
      <c r="L1466" s="145"/>
      <c r="M1466" s="145"/>
      <c r="N1466" s="145"/>
      <c r="O1466" s="145"/>
      <c r="P1466" s="145"/>
      <c r="Q1466" s="145"/>
      <c r="R1466" s="145"/>
      <c r="S1466" s="145"/>
      <c r="T1466" s="145"/>
      <c r="U1466" s="145"/>
      <c r="V1466" s="145"/>
      <c r="W1466" s="145"/>
      <c r="X1466" s="145"/>
      <c r="Y1466" s="145"/>
      <c r="Z1466" s="145"/>
      <c r="AA1466" s="145"/>
      <c r="AB1466" s="145"/>
      <c r="AC1466" s="145"/>
      <c r="AD1466" s="145"/>
      <c r="AE1466" s="145"/>
      <c r="AF1466" s="145"/>
      <c r="AG1466" s="145"/>
      <c r="AH1466" s="145"/>
      <c r="AI1466" s="145"/>
      <c r="AJ1466" s="145"/>
      <c r="AK1466" s="145"/>
      <c r="AL1466" s="145"/>
      <c r="AM1466" s="145"/>
      <c r="AN1466" s="145"/>
      <c r="AO1466" s="145"/>
      <c r="AP1466" s="145"/>
      <c r="AQ1466" s="145"/>
      <c r="AR1466" s="145"/>
      <c r="AS1466" s="145"/>
      <c r="AT1466" s="145"/>
      <c r="AU1466" s="145"/>
      <c r="AV1466" s="145"/>
      <c r="AW1466" s="145"/>
      <c r="AX1466" s="145"/>
      <c r="AY1466" s="145"/>
      <c r="AZ1466" s="145"/>
      <c r="BA1466" s="145"/>
      <c r="BB1466" s="145"/>
      <c r="BC1466" s="145"/>
      <c r="BD1466" s="145"/>
      <c r="BE1466" s="145"/>
      <c r="BF1466" s="145"/>
      <c r="BG1466" s="145"/>
      <c r="BH1466" s="145"/>
      <c r="BI1466" s="145"/>
      <c r="BJ1466" s="145"/>
      <c r="BK1466" s="145"/>
      <c r="BL1466" s="145"/>
      <c r="BM1466" s="145"/>
      <c r="BN1466" s="145"/>
      <c r="BO1466" s="145"/>
      <c r="BP1466" s="145"/>
      <c r="BQ1466" s="145"/>
      <c r="BR1466" s="145"/>
      <c r="BS1466" s="145"/>
      <c r="BT1466" s="145"/>
      <c r="BU1466" s="145"/>
      <c r="BV1466" s="145"/>
      <c r="BW1466" s="145"/>
      <c r="BX1466" s="145"/>
      <c r="BY1466" s="145"/>
      <c r="BZ1466" s="145"/>
      <c r="CA1466" s="145"/>
      <c r="CB1466" s="145"/>
      <c r="CC1466" s="145"/>
      <c r="CD1466" s="145"/>
      <c r="CE1466" s="145"/>
      <c r="CF1466" s="145"/>
    </row>
    <row r="1467" spans="2:84" ht="12.95" customHeight="1">
      <c r="B1467" s="145"/>
      <c r="C1467" s="145"/>
      <c r="D1467" s="145"/>
      <c r="E1467" s="146"/>
      <c r="F1467" s="146"/>
      <c r="G1467" s="145"/>
      <c r="H1467" s="145"/>
      <c r="I1467" s="145"/>
      <c r="J1467" s="145"/>
      <c r="K1467" s="145"/>
      <c r="L1467" s="145"/>
      <c r="M1467" s="145"/>
      <c r="N1467" s="145"/>
      <c r="O1467" s="145"/>
      <c r="P1467" s="145"/>
      <c r="Q1467" s="145"/>
      <c r="R1467" s="145"/>
      <c r="S1467" s="145"/>
      <c r="T1467" s="145"/>
      <c r="U1467" s="145"/>
      <c r="V1467" s="145"/>
      <c r="W1467" s="145"/>
      <c r="X1467" s="145"/>
      <c r="Y1467" s="145"/>
      <c r="Z1467" s="145"/>
      <c r="AA1467" s="145"/>
      <c r="AB1467" s="145"/>
      <c r="AC1467" s="145"/>
      <c r="AD1467" s="145"/>
      <c r="AE1467" s="145"/>
      <c r="AF1467" s="145"/>
      <c r="AG1467" s="145"/>
      <c r="AH1467" s="145"/>
      <c r="AI1467" s="145"/>
      <c r="AJ1467" s="145"/>
      <c r="AK1467" s="145"/>
      <c r="AL1467" s="145"/>
      <c r="AM1467" s="145"/>
      <c r="AN1467" s="145"/>
      <c r="AO1467" s="145"/>
      <c r="AP1467" s="145"/>
      <c r="AQ1467" s="145"/>
      <c r="AR1467" s="145"/>
      <c r="AS1467" s="145"/>
      <c r="AT1467" s="145"/>
      <c r="AU1467" s="145"/>
      <c r="AV1467" s="145"/>
      <c r="AW1467" s="145"/>
      <c r="AX1467" s="145"/>
      <c r="AY1467" s="145"/>
      <c r="AZ1467" s="145"/>
      <c r="BA1467" s="145"/>
      <c r="BB1467" s="145"/>
      <c r="BC1467" s="145"/>
      <c r="BD1467" s="145"/>
      <c r="BE1467" s="145"/>
      <c r="BF1467" s="145"/>
      <c r="BG1467" s="145"/>
      <c r="BH1467" s="145"/>
      <c r="BI1467" s="145"/>
      <c r="BJ1467" s="145"/>
      <c r="BK1467" s="145"/>
      <c r="BL1467" s="145"/>
      <c r="BM1467" s="145"/>
      <c r="BN1467" s="145"/>
      <c r="BO1467" s="145"/>
      <c r="BP1467" s="145"/>
      <c r="BQ1467" s="145"/>
      <c r="BR1467" s="145"/>
      <c r="BS1467" s="145"/>
      <c r="BT1467" s="145"/>
      <c r="BU1467" s="145"/>
      <c r="BV1467" s="145"/>
      <c r="BW1467" s="145"/>
      <c r="BX1467" s="145"/>
      <c r="BY1467" s="145"/>
      <c r="BZ1467" s="145"/>
      <c r="CA1467" s="145"/>
      <c r="CB1467" s="145"/>
      <c r="CC1467" s="145"/>
      <c r="CD1467" s="145"/>
      <c r="CE1467" s="145"/>
      <c r="CF1467" s="145"/>
    </row>
    <row r="1468" spans="2:84" ht="12.95" customHeight="1">
      <c r="B1468" s="145"/>
      <c r="C1468" s="145"/>
      <c r="D1468" s="145"/>
      <c r="E1468" s="146"/>
      <c r="F1468" s="146"/>
      <c r="G1468" s="145"/>
      <c r="H1468" s="145"/>
      <c r="I1468" s="145"/>
      <c r="J1468" s="145"/>
      <c r="K1468" s="145"/>
      <c r="L1468" s="145"/>
      <c r="M1468" s="145"/>
      <c r="N1468" s="145"/>
      <c r="O1468" s="145"/>
      <c r="P1468" s="145"/>
      <c r="Q1468" s="145"/>
      <c r="R1468" s="145"/>
      <c r="S1468" s="145"/>
      <c r="T1468" s="145"/>
      <c r="U1468" s="145"/>
      <c r="V1468" s="145"/>
      <c r="W1468" s="145"/>
      <c r="X1468" s="145"/>
      <c r="Y1468" s="145"/>
      <c r="Z1468" s="145"/>
      <c r="AA1468" s="145"/>
      <c r="AB1468" s="145"/>
      <c r="AC1468" s="145"/>
      <c r="AD1468" s="145"/>
      <c r="AE1468" s="145"/>
      <c r="AF1468" s="145"/>
      <c r="AG1468" s="145"/>
      <c r="AH1468" s="145"/>
      <c r="AI1468" s="145"/>
      <c r="AJ1468" s="145"/>
      <c r="AK1468" s="145"/>
      <c r="AL1468" s="145"/>
      <c r="AM1468" s="145"/>
      <c r="AN1468" s="145"/>
      <c r="AO1468" s="145"/>
      <c r="AP1468" s="145"/>
      <c r="AQ1468" s="145"/>
      <c r="AR1468" s="145"/>
      <c r="AS1468" s="145"/>
      <c r="AT1468" s="145"/>
      <c r="AU1468" s="145"/>
      <c r="AV1468" s="145"/>
      <c r="AW1468" s="145"/>
      <c r="AX1468" s="145"/>
      <c r="AY1468" s="145"/>
      <c r="AZ1468" s="145"/>
      <c r="BA1468" s="145"/>
      <c r="BB1468" s="145"/>
      <c r="BC1468" s="145"/>
      <c r="BD1468" s="145"/>
      <c r="BE1468" s="145"/>
      <c r="BF1468" s="145"/>
      <c r="BG1468" s="145"/>
      <c r="BH1468" s="145"/>
      <c r="BI1468" s="145"/>
      <c r="BJ1468" s="145"/>
      <c r="BK1468" s="145"/>
      <c r="BL1468" s="145"/>
      <c r="BM1468" s="145"/>
      <c r="BN1468" s="145"/>
      <c r="BO1468" s="145"/>
      <c r="BP1468" s="145"/>
      <c r="BQ1468" s="145"/>
      <c r="BR1468" s="145"/>
      <c r="BS1468" s="145"/>
      <c r="BT1468" s="145"/>
      <c r="BU1468" s="145"/>
      <c r="BV1468" s="145"/>
      <c r="BW1468" s="145"/>
      <c r="BX1468" s="145"/>
      <c r="BY1468" s="145"/>
      <c r="BZ1468" s="145"/>
      <c r="CA1468" s="145"/>
      <c r="CB1468" s="145"/>
      <c r="CC1468" s="145"/>
      <c r="CD1468" s="145"/>
      <c r="CE1468" s="145"/>
      <c r="CF1468" s="145"/>
    </row>
    <row r="1469" spans="2:84" ht="12.95" customHeight="1">
      <c r="B1469" s="145"/>
      <c r="C1469" s="145"/>
      <c r="D1469" s="145"/>
      <c r="E1469" s="146"/>
      <c r="F1469" s="146"/>
      <c r="G1469" s="145"/>
      <c r="H1469" s="145"/>
      <c r="I1469" s="145"/>
      <c r="J1469" s="145"/>
      <c r="K1469" s="145"/>
      <c r="L1469" s="145"/>
      <c r="M1469" s="145"/>
      <c r="N1469" s="145"/>
      <c r="O1469" s="145"/>
      <c r="P1469" s="145"/>
      <c r="Q1469" s="145"/>
      <c r="R1469" s="145"/>
      <c r="S1469" s="145"/>
      <c r="T1469" s="145"/>
      <c r="U1469" s="145"/>
      <c r="V1469" s="145"/>
      <c r="W1469" s="145"/>
      <c r="X1469" s="145"/>
      <c r="Y1469" s="145"/>
      <c r="Z1469" s="145"/>
      <c r="AA1469" s="145"/>
      <c r="AB1469" s="145"/>
      <c r="AC1469" s="145"/>
      <c r="AD1469" s="145"/>
      <c r="AE1469" s="145"/>
      <c r="AF1469" s="145"/>
      <c r="AG1469" s="145"/>
      <c r="AH1469" s="145"/>
      <c r="AI1469" s="145"/>
      <c r="AJ1469" s="145"/>
      <c r="AK1469" s="145"/>
      <c r="AL1469" s="145"/>
      <c r="AM1469" s="145"/>
      <c r="AN1469" s="145"/>
      <c r="AO1469" s="145"/>
      <c r="AP1469" s="145"/>
      <c r="AQ1469" s="145"/>
      <c r="AR1469" s="145"/>
      <c r="AS1469" s="145"/>
      <c r="AT1469" s="145"/>
      <c r="AU1469" s="145"/>
      <c r="AV1469" s="145"/>
      <c r="AW1469" s="145"/>
      <c r="AX1469" s="145"/>
      <c r="AY1469" s="145"/>
      <c r="AZ1469" s="145"/>
      <c r="BA1469" s="145"/>
      <c r="BB1469" s="145"/>
      <c r="BC1469" s="145"/>
      <c r="BD1469" s="145"/>
      <c r="BE1469" s="145"/>
      <c r="BF1469" s="145"/>
      <c r="BG1469" s="145"/>
      <c r="BH1469" s="145"/>
      <c r="BI1469" s="145"/>
      <c r="BJ1469" s="145"/>
      <c r="BK1469" s="145"/>
      <c r="BL1469" s="145"/>
      <c r="BM1469" s="145"/>
      <c r="BN1469" s="145"/>
      <c r="BO1469" s="145"/>
      <c r="BP1469" s="145"/>
      <c r="BQ1469" s="145"/>
      <c r="BR1469" s="145"/>
      <c r="BS1469" s="145"/>
      <c r="BT1469" s="145"/>
      <c r="BU1469" s="145"/>
      <c r="BV1469" s="145"/>
      <c r="BW1469" s="145"/>
      <c r="BX1469" s="145"/>
      <c r="BY1469" s="145"/>
      <c r="BZ1469" s="145"/>
      <c r="CA1469" s="145"/>
      <c r="CB1469" s="145"/>
      <c r="CC1469" s="145"/>
      <c r="CD1469" s="145"/>
      <c r="CE1469" s="145"/>
      <c r="CF1469" s="145"/>
    </row>
    <row r="1470" spans="2:84" ht="12.95" customHeight="1">
      <c r="B1470" s="145"/>
      <c r="C1470" s="145"/>
      <c r="D1470" s="145"/>
      <c r="E1470" s="146"/>
      <c r="F1470" s="146"/>
      <c r="G1470" s="145"/>
      <c r="H1470" s="145"/>
      <c r="I1470" s="145"/>
      <c r="J1470" s="145"/>
      <c r="K1470" s="145"/>
      <c r="L1470" s="145"/>
      <c r="M1470" s="145"/>
      <c r="N1470" s="145"/>
      <c r="O1470" s="145"/>
      <c r="P1470" s="145"/>
      <c r="Q1470" s="145"/>
      <c r="R1470" s="145"/>
      <c r="S1470" s="145"/>
      <c r="T1470" s="145"/>
      <c r="U1470" s="145"/>
      <c r="V1470" s="145"/>
      <c r="W1470" s="145"/>
      <c r="X1470" s="145"/>
      <c r="Y1470" s="145"/>
      <c r="Z1470" s="145"/>
      <c r="AA1470" s="145"/>
      <c r="AB1470" s="145"/>
      <c r="AC1470" s="145"/>
      <c r="AD1470" s="145"/>
      <c r="AE1470" s="145"/>
      <c r="AF1470" s="145"/>
      <c r="AG1470" s="145"/>
      <c r="AH1470" s="145"/>
      <c r="AI1470" s="145"/>
      <c r="AJ1470" s="145"/>
      <c r="AK1470" s="145"/>
      <c r="AL1470" s="145"/>
      <c r="AM1470" s="145"/>
      <c r="AN1470" s="145"/>
      <c r="AO1470" s="145"/>
      <c r="AP1470" s="145"/>
      <c r="AQ1470" s="145"/>
      <c r="AR1470" s="145"/>
      <c r="AS1470" s="145"/>
      <c r="AT1470" s="145"/>
      <c r="AU1470" s="145"/>
      <c r="AV1470" s="145"/>
      <c r="AW1470" s="145"/>
      <c r="AX1470" s="145"/>
      <c r="AY1470" s="145"/>
      <c r="AZ1470" s="145"/>
      <c r="BA1470" s="145"/>
      <c r="BB1470" s="145"/>
      <c r="BC1470" s="145"/>
      <c r="BD1470" s="145"/>
      <c r="BE1470" s="145"/>
      <c r="BF1470" s="145"/>
      <c r="BG1470" s="145"/>
      <c r="BH1470" s="145"/>
      <c r="BI1470" s="145"/>
      <c r="BJ1470" s="145"/>
      <c r="BK1470" s="145"/>
      <c r="BL1470" s="145"/>
      <c r="BM1470" s="145"/>
      <c r="BN1470" s="145"/>
      <c r="BO1470" s="145"/>
      <c r="BP1470" s="145"/>
      <c r="BQ1470" s="145"/>
      <c r="BR1470" s="145"/>
      <c r="BS1470" s="145"/>
      <c r="BT1470" s="145"/>
      <c r="BU1470" s="145"/>
      <c r="BV1470" s="145"/>
      <c r="BW1470" s="145"/>
      <c r="BX1470" s="145"/>
      <c r="BY1470" s="145"/>
      <c r="BZ1470" s="145"/>
      <c r="CA1470" s="145"/>
      <c r="CB1470" s="145"/>
      <c r="CC1470" s="145"/>
      <c r="CD1470" s="145"/>
      <c r="CE1470" s="145"/>
      <c r="CF1470" s="145"/>
    </row>
    <row r="1471" spans="2:84" ht="12.95" customHeight="1">
      <c r="B1471" s="145"/>
      <c r="C1471" s="145"/>
      <c r="D1471" s="145"/>
      <c r="E1471" s="146"/>
      <c r="F1471" s="146"/>
      <c r="G1471" s="145"/>
      <c r="H1471" s="145"/>
      <c r="I1471" s="145"/>
      <c r="J1471" s="145"/>
      <c r="K1471" s="145"/>
      <c r="L1471" s="145"/>
      <c r="M1471" s="145"/>
      <c r="N1471" s="145"/>
      <c r="O1471" s="145"/>
      <c r="P1471" s="145"/>
      <c r="Q1471" s="145"/>
      <c r="R1471" s="145"/>
      <c r="S1471" s="145"/>
      <c r="T1471" s="145"/>
      <c r="U1471" s="145"/>
      <c r="V1471" s="145"/>
      <c r="W1471" s="145"/>
      <c r="X1471" s="145"/>
      <c r="Y1471" s="145"/>
      <c r="Z1471" s="145"/>
      <c r="AA1471" s="145"/>
      <c r="AB1471" s="145"/>
      <c r="AC1471" s="145"/>
      <c r="AD1471" s="145"/>
      <c r="AE1471" s="145"/>
      <c r="AF1471" s="145"/>
      <c r="AG1471" s="145"/>
      <c r="AH1471" s="145"/>
      <c r="AI1471" s="145"/>
      <c r="AJ1471" s="145"/>
      <c r="AK1471" s="145"/>
      <c r="AL1471" s="145"/>
      <c r="AM1471" s="145"/>
      <c r="AN1471" s="145"/>
      <c r="AO1471" s="145"/>
      <c r="AP1471" s="145"/>
      <c r="AQ1471" s="145"/>
      <c r="AR1471" s="145"/>
      <c r="AS1471" s="145"/>
      <c r="AT1471" s="145"/>
      <c r="AU1471" s="145"/>
      <c r="AV1471" s="145"/>
      <c r="AW1471" s="145"/>
      <c r="AX1471" s="145"/>
      <c r="AY1471" s="145"/>
      <c r="AZ1471" s="145"/>
      <c r="BA1471" s="145"/>
      <c r="BB1471" s="145"/>
      <c r="BC1471" s="145"/>
      <c r="BD1471" s="145"/>
      <c r="BE1471" s="145"/>
      <c r="BF1471" s="145"/>
      <c r="BG1471" s="145"/>
      <c r="BH1471" s="145"/>
      <c r="BI1471" s="145"/>
      <c r="BJ1471" s="145"/>
      <c r="BK1471" s="145"/>
      <c r="BL1471" s="145"/>
      <c r="BM1471" s="145"/>
      <c r="BN1471" s="145"/>
      <c r="BO1471" s="145"/>
      <c r="BP1471" s="145"/>
      <c r="BQ1471" s="145"/>
      <c r="BR1471" s="145"/>
      <c r="BS1471" s="145"/>
      <c r="BT1471" s="145"/>
      <c r="BU1471" s="145"/>
      <c r="BV1471" s="145"/>
      <c r="BW1471" s="145"/>
      <c r="BX1471" s="145"/>
      <c r="BY1471" s="145"/>
      <c r="BZ1471" s="145"/>
      <c r="CA1471" s="145"/>
      <c r="CB1471" s="145"/>
      <c r="CC1471" s="145"/>
      <c r="CD1471" s="145"/>
      <c r="CE1471" s="145"/>
      <c r="CF1471" s="145"/>
    </row>
    <row r="1472" spans="2:84" ht="12.95" customHeight="1">
      <c r="B1472" s="145"/>
      <c r="C1472" s="145"/>
      <c r="D1472" s="145"/>
      <c r="E1472" s="146"/>
      <c r="F1472" s="146"/>
      <c r="G1472" s="145"/>
      <c r="H1472" s="145"/>
      <c r="I1472" s="145"/>
      <c r="J1472" s="145"/>
      <c r="K1472" s="145"/>
      <c r="L1472" s="145"/>
      <c r="M1472" s="145"/>
      <c r="N1472" s="145"/>
      <c r="O1472" s="145"/>
      <c r="P1472" s="145"/>
      <c r="Q1472" s="145"/>
      <c r="R1472" s="145"/>
      <c r="S1472" s="145"/>
      <c r="T1472" s="145"/>
      <c r="U1472" s="145"/>
      <c r="V1472" s="145"/>
      <c r="W1472" s="145"/>
      <c r="X1472" s="145"/>
      <c r="Y1472" s="145"/>
      <c r="Z1472" s="145"/>
      <c r="AA1472" s="145"/>
      <c r="AB1472" s="145"/>
      <c r="AC1472" s="145"/>
      <c r="AD1472" s="145"/>
      <c r="AE1472" s="145"/>
      <c r="AF1472" s="145"/>
      <c r="AG1472" s="145"/>
      <c r="AH1472" s="145"/>
      <c r="AI1472" s="145"/>
      <c r="AJ1472" s="145"/>
      <c r="AK1472" s="145"/>
      <c r="AL1472" s="145"/>
      <c r="AM1472" s="145"/>
      <c r="AN1472" s="145"/>
      <c r="AO1472" s="145"/>
      <c r="AP1472" s="145"/>
      <c r="AQ1472" s="145"/>
      <c r="AR1472" s="145"/>
      <c r="AS1472" s="145"/>
      <c r="AT1472" s="145"/>
      <c r="AU1472" s="145"/>
      <c r="AV1472" s="145"/>
      <c r="AW1472" s="145"/>
      <c r="AX1472" s="145"/>
      <c r="AY1472" s="145"/>
      <c r="AZ1472" s="145"/>
      <c r="BA1472" s="145"/>
      <c r="BB1472" s="145"/>
      <c r="BC1472" s="145"/>
      <c r="BD1472" s="145"/>
      <c r="BE1472" s="145"/>
      <c r="BF1472" s="145"/>
      <c r="BG1472" s="145"/>
      <c r="BH1472" s="145"/>
      <c r="BI1472" s="145"/>
      <c r="BJ1472" s="145"/>
      <c r="BK1472" s="145"/>
      <c r="BL1472" s="145"/>
      <c r="BM1472" s="145"/>
      <c r="BN1472" s="145"/>
      <c r="BO1472" s="145"/>
      <c r="BP1472" s="145"/>
      <c r="BQ1472" s="145"/>
      <c r="BR1472" s="145"/>
      <c r="BS1472" s="145"/>
      <c r="BT1472" s="145"/>
      <c r="BU1472" s="145"/>
      <c r="BV1472" s="145"/>
      <c r="BW1472" s="145"/>
      <c r="BX1472" s="145"/>
      <c r="BY1472" s="145"/>
      <c r="BZ1472" s="145"/>
      <c r="CA1472" s="145"/>
      <c r="CB1472" s="145"/>
      <c r="CC1472" s="145"/>
      <c r="CD1472" s="145"/>
      <c r="CE1472" s="145"/>
      <c r="CF1472" s="145"/>
    </row>
    <row r="1473" spans="2:84" ht="12.95" customHeight="1">
      <c r="B1473" s="145"/>
      <c r="C1473" s="145"/>
      <c r="D1473" s="145"/>
      <c r="E1473" s="146"/>
      <c r="F1473" s="146"/>
      <c r="G1473" s="145"/>
      <c r="H1473" s="145"/>
      <c r="I1473" s="145"/>
      <c r="J1473" s="145"/>
      <c r="K1473" s="145"/>
      <c r="L1473" s="145"/>
      <c r="M1473" s="145"/>
      <c r="N1473" s="145"/>
      <c r="O1473" s="145"/>
      <c r="P1473" s="145"/>
      <c r="Q1473" s="145"/>
      <c r="R1473" s="145"/>
      <c r="S1473" s="145"/>
      <c r="T1473" s="145"/>
      <c r="U1473" s="145"/>
      <c r="V1473" s="145"/>
      <c r="W1473" s="145"/>
      <c r="X1473" s="145"/>
      <c r="Y1473" s="145"/>
      <c r="Z1473" s="145"/>
      <c r="AA1473" s="145"/>
      <c r="AB1473" s="145"/>
      <c r="AC1473" s="145"/>
      <c r="AD1473" s="145"/>
      <c r="AE1473" s="145"/>
      <c r="AF1473" s="145"/>
      <c r="AG1473" s="145"/>
      <c r="AH1473" s="145"/>
      <c r="AI1473" s="145"/>
      <c r="AJ1473" s="145"/>
      <c r="AK1473" s="145"/>
      <c r="AL1473" s="145"/>
      <c r="AM1473" s="145"/>
      <c r="AN1473" s="145"/>
      <c r="AO1473" s="145"/>
      <c r="AP1473" s="145"/>
      <c r="AQ1473" s="145"/>
      <c r="AR1473" s="145"/>
      <c r="AS1473" s="145"/>
      <c r="AT1473" s="145"/>
      <c r="AU1473" s="145"/>
      <c r="AV1473" s="145"/>
      <c r="AW1473" s="145"/>
      <c r="AX1473" s="145"/>
      <c r="AY1473" s="145"/>
      <c r="AZ1473" s="145"/>
      <c r="BA1473" s="145"/>
      <c r="BB1473" s="145"/>
      <c r="BC1473" s="145"/>
      <c r="BD1473" s="145"/>
      <c r="BE1473" s="145"/>
      <c r="BF1473" s="145"/>
      <c r="BG1473" s="145"/>
      <c r="BH1473" s="145"/>
      <c r="BI1473" s="145"/>
      <c r="BJ1473" s="145"/>
      <c r="BK1473" s="145"/>
      <c r="BL1473" s="145"/>
      <c r="BM1473" s="145"/>
      <c r="BN1473" s="145"/>
      <c r="BO1473" s="145"/>
      <c r="BP1473" s="145"/>
      <c r="BQ1473" s="145"/>
      <c r="BR1473" s="145"/>
      <c r="BS1473" s="145"/>
      <c r="BT1473" s="145"/>
      <c r="BU1473" s="145"/>
      <c r="BV1473" s="145"/>
      <c r="BW1473" s="145"/>
      <c r="BX1473" s="145"/>
      <c r="BY1473" s="145"/>
      <c r="BZ1473" s="145"/>
      <c r="CA1473" s="145"/>
      <c r="CB1473" s="145"/>
      <c r="CC1473" s="145"/>
      <c r="CD1473" s="145"/>
      <c r="CE1473" s="145"/>
      <c r="CF1473" s="145"/>
    </row>
    <row r="1474" spans="2:84" ht="12.95" customHeight="1">
      <c r="B1474" s="145"/>
      <c r="C1474" s="145"/>
      <c r="D1474" s="145"/>
      <c r="E1474" s="146"/>
      <c r="F1474" s="146"/>
      <c r="G1474" s="145"/>
      <c r="H1474" s="145"/>
      <c r="I1474" s="145"/>
      <c r="J1474" s="145"/>
      <c r="K1474" s="145"/>
      <c r="L1474" s="145"/>
      <c r="M1474" s="145"/>
      <c r="N1474" s="145"/>
      <c r="O1474" s="145"/>
      <c r="P1474" s="145"/>
      <c r="Q1474" s="145"/>
      <c r="R1474" s="145"/>
      <c r="S1474" s="145"/>
      <c r="T1474" s="145"/>
      <c r="U1474" s="145"/>
      <c r="V1474" s="145"/>
      <c r="W1474" s="145"/>
      <c r="X1474" s="145"/>
      <c r="Y1474" s="145"/>
      <c r="Z1474" s="145"/>
      <c r="AA1474" s="145"/>
      <c r="AB1474" s="145"/>
      <c r="AC1474" s="145"/>
      <c r="AD1474" s="145"/>
      <c r="AE1474" s="145"/>
      <c r="AF1474" s="145"/>
      <c r="AG1474" s="145"/>
      <c r="AH1474" s="145"/>
      <c r="AI1474" s="145"/>
      <c r="AJ1474" s="145"/>
      <c r="AK1474" s="145"/>
      <c r="AL1474" s="145"/>
      <c r="AM1474" s="145"/>
      <c r="AN1474" s="145"/>
      <c r="AO1474" s="145"/>
      <c r="AP1474" s="145"/>
      <c r="AQ1474" s="145"/>
      <c r="AR1474" s="145"/>
      <c r="AS1474" s="145"/>
      <c r="AT1474" s="145"/>
      <c r="AU1474" s="145"/>
      <c r="AV1474" s="145"/>
      <c r="AW1474" s="145"/>
      <c r="AX1474" s="145"/>
      <c r="AY1474" s="145"/>
      <c r="AZ1474" s="145"/>
      <c r="BA1474" s="145"/>
      <c r="BB1474" s="145"/>
      <c r="BC1474" s="145"/>
      <c r="BD1474" s="145"/>
      <c r="BE1474" s="145"/>
      <c r="BF1474" s="145"/>
      <c r="BG1474" s="145"/>
      <c r="BH1474" s="145"/>
      <c r="BI1474" s="145"/>
      <c r="BJ1474" s="145"/>
      <c r="BK1474" s="145"/>
      <c r="BL1474" s="145"/>
      <c r="BM1474" s="145"/>
      <c r="BN1474" s="145"/>
      <c r="BO1474" s="145"/>
      <c r="BP1474" s="145"/>
      <c r="BQ1474" s="145"/>
      <c r="BR1474" s="145"/>
      <c r="BS1474" s="145"/>
      <c r="BT1474" s="145"/>
      <c r="BU1474" s="145"/>
      <c r="BV1474" s="145"/>
      <c r="BW1474" s="145"/>
      <c r="BX1474" s="145"/>
      <c r="BY1474" s="145"/>
      <c r="BZ1474" s="145"/>
      <c r="CA1474" s="145"/>
      <c r="CB1474" s="145"/>
      <c r="CC1474" s="145"/>
      <c r="CD1474" s="145"/>
      <c r="CE1474" s="145"/>
      <c r="CF1474" s="145"/>
    </row>
    <row r="1475" spans="2:84" ht="12.95" customHeight="1">
      <c r="B1475" s="145"/>
      <c r="C1475" s="145"/>
      <c r="D1475" s="145"/>
      <c r="E1475" s="146"/>
      <c r="F1475" s="146"/>
      <c r="G1475" s="145"/>
      <c r="H1475" s="145"/>
      <c r="I1475" s="145"/>
      <c r="J1475" s="145"/>
      <c r="K1475" s="145"/>
      <c r="L1475" s="145"/>
      <c r="M1475" s="145"/>
      <c r="N1475" s="145"/>
      <c r="O1475" s="145"/>
      <c r="P1475" s="145"/>
      <c r="Q1475" s="145"/>
      <c r="R1475" s="145"/>
      <c r="S1475" s="145"/>
      <c r="T1475" s="145"/>
      <c r="U1475" s="145"/>
      <c r="V1475" s="145"/>
      <c r="W1475" s="145"/>
      <c r="X1475" s="145"/>
      <c r="Y1475" s="145"/>
      <c r="Z1475" s="145"/>
      <c r="AA1475" s="145"/>
      <c r="AB1475" s="145"/>
      <c r="AC1475" s="145"/>
      <c r="AD1475" s="145"/>
      <c r="AE1475" s="145"/>
      <c r="AF1475" s="145"/>
      <c r="AG1475" s="145"/>
      <c r="AH1475" s="145"/>
      <c r="AI1475" s="145"/>
      <c r="AJ1475" s="145"/>
      <c r="AK1475" s="145"/>
      <c r="AL1475" s="145"/>
      <c r="AM1475" s="145"/>
      <c r="AN1475" s="145"/>
      <c r="AO1475" s="145"/>
      <c r="AP1475" s="145"/>
      <c r="AQ1475" s="145"/>
      <c r="AR1475" s="145"/>
      <c r="AS1475" s="145"/>
      <c r="AT1475" s="145"/>
      <c r="AU1475" s="145"/>
      <c r="AV1475" s="145"/>
      <c r="AW1475" s="145"/>
      <c r="AX1475" s="145"/>
      <c r="AY1475" s="145"/>
      <c r="AZ1475" s="145"/>
      <c r="BA1475" s="145"/>
      <c r="BB1475" s="145"/>
      <c r="BC1475" s="145"/>
      <c r="BD1475" s="145"/>
      <c r="BE1475" s="145"/>
      <c r="BF1475" s="145"/>
      <c r="BG1475" s="145"/>
      <c r="BH1475" s="145"/>
      <c r="BI1475" s="145"/>
      <c r="BJ1475" s="145"/>
      <c r="BK1475" s="145"/>
      <c r="BL1475" s="145"/>
      <c r="BM1475" s="145"/>
      <c r="BN1475" s="145"/>
      <c r="BO1475" s="145"/>
      <c r="BP1475" s="145"/>
      <c r="BQ1475" s="145"/>
      <c r="BR1475" s="145"/>
      <c r="BS1475" s="145"/>
      <c r="BT1475" s="145"/>
      <c r="BU1475" s="145"/>
      <c r="BV1475" s="145"/>
      <c r="BW1475" s="145"/>
      <c r="BX1475" s="145"/>
      <c r="BY1475" s="145"/>
      <c r="BZ1475" s="145"/>
      <c r="CA1475" s="145"/>
      <c r="CB1475" s="145"/>
      <c r="CC1475" s="145"/>
      <c r="CD1475" s="145"/>
      <c r="CE1475" s="145"/>
      <c r="CF1475" s="145"/>
    </row>
    <row r="1476" spans="2:84" ht="12.95" customHeight="1">
      <c r="B1476" s="145"/>
      <c r="C1476" s="145"/>
      <c r="D1476" s="145"/>
      <c r="E1476" s="146"/>
      <c r="F1476" s="146"/>
      <c r="G1476" s="145"/>
      <c r="H1476" s="145"/>
      <c r="I1476" s="145"/>
      <c r="J1476" s="145"/>
      <c r="K1476" s="145"/>
      <c r="L1476" s="145"/>
      <c r="M1476" s="145"/>
      <c r="N1476" s="145"/>
      <c r="O1476" s="145"/>
      <c r="P1476" s="145"/>
      <c r="Q1476" s="145"/>
      <c r="R1476" s="145"/>
      <c r="S1476" s="145"/>
      <c r="T1476" s="145"/>
      <c r="U1476" s="145"/>
      <c r="V1476" s="145"/>
      <c r="W1476" s="145"/>
      <c r="X1476" s="145"/>
      <c r="Y1476" s="145"/>
      <c r="Z1476" s="145"/>
      <c r="AA1476" s="145"/>
      <c r="AB1476" s="145"/>
      <c r="AC1476" s="145"/>
      <c r="AD1476" s="145"/>
      <c r="AE1476" s="145"/>
      <c r="AF1476" s="145"/>
      <c r="AG1476" s="145"/>
      <c r="AH1476" s="145"/>
      <c r="AI1476" s="145"/>
      <c r="AJ1476" s="145"/>
      <c r="AK1476" s="145"/>
      <c r="AL1476" s="145"/>
      <c r="AM1476" s="145"/>
      <c r="AN1476" s="145"/>
      <c r="AO1476" s="145"/>
      <c r="AP1476" s="145"/>
      <c r="AQ1476" s="145"/>
      <c r="AR1476" s="145"/>
      <c r="AS1476" s="145"/>
      <c r="AT1476" s="145"/>
      <c r="AU1476" s="145"/>
      <c r="AV1476" s="145"/>
      <c r="AW1476" s="145"/>
      <c r="AX1476" s="145"/>
      <c r="AY1476" s="145"/>
      <c r="AZ1476" s="145"/>
      <c r="BA1476" s="145"/>
      <c r="BB1476" s="145"/>
      <c r="BC1476" s="145"/>
      <c r="BD1476" s="145"/>
      <c r="BE1476" s="145"/>
      <c r="BF1476" s="145"/>
      <c r="BG1476" s="145"/>
      <c r="BH1476" s="145"/>
      <c r="BI1476" s="145"/>
      <c r="BJ1476" s="145"/>
      <c r="BK1476" s="145"/>
      <c r="BL1476" s="145"/>
      <c r="BM1476" s="145"/>
      <c r="BN1476" s="145"/>
      <c r="BO1476" s="145"/>
      <c r="BP1476" s="145"/>
      <c r="BQ1476" s="145"/>
      <c r="BR1476" s="145"/>
      <c r="BS1476" s="145"/>
      <c r="BT1476" s="145"/>
      <c r="BU1476" s="145"/>
      <c r="BV1476" s="145"/>
      <c r="BW1476" s="145"/>
      <c r="BX1476" s="145"/>
      <c r="BY1476" s="145"/>
      <c r="BZ1476" s="145"/>
      <c r="CA1476" s="145"/>
      <c r="CB1476" s="145"/>
      <c r="CC1476" s="145"/>
      <c r="CD1476" s="145"/>
      <c r="CE1476" s="145"/>
      <c r="CF1476" s="145"/>
    </row>
    <row r="1477" spans="2:84" ht="12.95" customHeight="1">
      <c r="B1477" s="145"/>
      <c r="C1477" s="145"/>
      <c r="D1477" s="145"/>
      <c r="E1477" s="146"/>
      <c r="F1477" s="146"/>
      <c r="G1477" s="145"/>
      <c r="H1477" s="145"/>
      <c r="I1477" s="145"/>
      <c r="J1477" s="145"/>
      <c r="K1477" s="145"/>
      <c r="L1477" s="145"/>
      <c r="M1477" s="145"/>
      <c r="N1477" s="145"/>
      <c r="O1477" s="145"/>
      <c r="P1477" s="145"/>
      <c r="Q1477" s="145"/>
      <c r="R1477" s="145"/>
      <c r="S1477" s="145"/>
      <c r="T1477" s="145"/>
      <c r="U1477" s="145"/>
      <c r="V1477" s="145"/>
      <c r="W1477" s="145"/>
      <c r="X1477" s="145"/>
      <c r="Y1477" s="145"/>
      <c r="Z1477" s="145"/>
      <c r="AA1477" s="145"/>
      <c r="AB1477" s="145"/>
      <c r="AC1477" s="145"/>
      <c r="AD1477" s="145"/>
      <c r="AE1477" s="145"/>
      <c r="AF1477" s="145"/>
      <c r="AG1477" s="145"/>
      <c r="AH1477" s="145"/>
      <c r="AI1477" s="145"/>
      <c r="AJ1477" s="145"/>
      <c r="AK1477" s="145"/>
      <c r="AL1477" s="145"/>
      <c r="AM1477" s="145"/>
      <c r="AN1477" s="145"/>
      <c r="AO1477" s="145"/>
      <c r="AP1477" s="145"/>
      <c r="AQ1477" s="145"/>
      <c r="AR1477" s="145"/>
      <c r="AS1477" s="145"/>
      <c r="AT1477" s="145"/>
      <c r="AU1477" s="145"/>
      <c r="AV1477" s="145"/>
      <c r="AW1477" s="145"/>
      <c r="AX1477" s="145"/>
      <c r="AY1477" s="145"/>
      <c r="AZ1477" s="145"/>
      <c r="BA1477" s="145"/>
      <c r="BB1477" s="145"/>
      <c r="BC1477" s="145"/>
      <c r="BD1477" s="145"/>
      <c r="BE1477" s="145"/>
      <c r="BF1477" s="145"/>
      <c r="BG1477" s="145"/>
      <c r="BH1477" s="145"/>
      <c r="BI1477" s="145"/>
      <c r="BJ1477" s="145"/>
      <c r="BK1477" s="145"/>
      <c r="BL1477" s="145"/>
      <c r="BM1477" s="145"/>
      <c r="BN1477" s="145"/>
      <c r="BO1477" s="145"/>
      <c r="BP1477" s="145"/>
      <c r="BQ1477" s="145"/>
      <c r="BR1477" s="145"/>
      <c r="BS1477" s="145"/>
      <c r="BT1477" s="145"/>
      <c r="BU1477" s="145"/>
      <c r="BV1477" s="145"/>
      <c r="BW1477" s="145"/>
      <c r="BX1477" s="145"/>
      <c r="BY1477" s="145"/>
      <c r="BZ1477" s="145"/>
      <c r="CA1477" s="145"/>
      <c r="CB1477" s="145"/>
      <c r="CC1477" s="145"/>
      <c r="CD1477" s="145"/>
      <c r="CE1477" s="145"/>
      <c r="CF1477" s="145"/>
    </row>
    <row r="1478" spans="2:84" ht="12.95" customHeight="1">
      <c r="B1478" s="145"/>
      <c r="C1478" s="145"/>
      <c r="D1478" s="145"/>
      <c r="E1478" s="146"/>
      <c r="F1478" s="146"/>
      <c r="G1478" s="145"/>
      <c r="H1478" s="145"/>
      <c r="I1478" s="145"/>
      <c r="J1478" s="145"/>
      <c r="K1478" s="145"/>
      <c r="L1478" s="145"/>
      <c r="M1478" s="145"/>
      <c r="N1478" s="145"/>
      <c r="O1478" s="145"/>
      <c r="P1478" s="145"/>
      <c r="Q1478" s="145"/>
      <c r="R1478" s="145"/>
      <c r="S1478" s="145"/>
      <c r="T1478" s="145"/>
      <c r="U1478" s="145"/>
      <c r="V1478" s="145"/>
      <c r="W1478" s="145"/>
      <c r="X1478" s="145"/>
      <c r="Y1478" s="145"/>
      <c r="Z1478" s="145"/>
      <c r="AA1478" s="145"/>
      <c r="AB1478" s="145"/>
      <c r="AC1478" s="145"/>
      <c r="AD1478" s="145"/>
      <c r="AE1478" s="145"/>
      <c r="AF1478" s="145"/>
      <c r="AG1478" s="145"/>
      <c r="AH1478" s="145"/>
      <c r="AI1478" s="145"/>
      <c r="AJ1478" s="145"/>
      <c r="AK1478" s="145"/>
      <c r="AL1478" s="145"/>
      <c r="AM1478" s="145"/>
      <c r="AN1478" s="145"/>
      <c r="AO1478" s="145"/>
      <c r="AP1478" s="145"/>
      <c r="AQ1478" s="145"/>
      <c r="AR1478" s="145"/>
      <c r="AS1478" s="145"/>
      <c r="AT1478" s="145"/>
      <c r="AU1478" s="145"/>
      <c r="AV1478" s="145"/>
      <c r="AW1478" s="145"/>
      <c r="AX1478" s="145"/>
      <c r="AY1478" s="145"/>
      <c r="AZ1478" s="145"/>
      <c r="BA1478" s="145"/>
      <c r="BB1478" s="145"/>
      <c r="BC1478" s="145"/>
      <c r="BD1478" s="145"/>
      <c r="BE1478" s="145"/>
      <c r="BF1478" s="145"/>
      <c r="BG1478" s="145"/>
      <c r="BH1478" s="145"/>
      <c r="BI1478" s="145"/>
      <c r="BJ1478" s="145"/>
      <c r="BK1478" s="145"/>
      <c r="BL1478" s="145"/>
      <c r="BM1478" s="145"/>
      <c r="BN1478" s="145"/>
      <c r="BO1478" s="145"/>
      <c r="BP1478" s="145"/>
      <c r="BQ1478" s="145"/>
      <c r="BR1478" s="145"/>
      <c r="BS1478" s="145"/>
      <c r="BT1478" s="145"/>
      <c r="BU1478" s="145"/>
      <c r="BV1478" s="145"/>
      <c r="BW1478" s="145"/>
      <c r="BX1478" s="145"/>
      <c r="BY1478" s="145"/>
      <c r="BZ1478" s="145"/>
      <c r="CA1478" s="145"/>
      <c r="CB1478" s="145"/>
      <c r="CC1478" s="145"/>
      <c r="CD1478" s="145"/>
      <c r="CE1478" s="145"/>
      <c r="CF1478" s="145"/>
    </row>
    <row r="1479" spans="2:84" ht="12.95" customHeight="1">
      <c r="B1479" s="145"/>
      <c r="C1479" s="145"/>
      <c r="D1479" s="145"/>
      <c r="E1479" s="146"/>
      <c r="F1479" s="146"/>
      <c r="G1479" s="145"/>
      <c r="H1479" s="145"/>
      <c r="I1479" s="145"/>
      <c r="J1479" s="145"/>
      <c r="K1479" s="145"/>
      <c r="L1479" s="145"/>
      <c r="M1479" s="145"/>
      <c r="N1479" s="145"/>
      <c r="O1479" s="145"/>
      <c r="P1479" s="145"/>
      <c r="Q1479" s="145"/>
      <c r="R1479" s="145"/>
      <c r="S1479" s="145"/>
      <c r="T1479" s="145"/>
      <c r="U1479" s="145"/>
      <c r="V1479" s="145"/>
      <c r="W1479" s="145"/>
      <c r="X1479" s="145"/>
      <c r="Y1479" s="145"/>
      <c r="Z1479" s="145"/>
      <c r="AA1479" s="145"/>
      <c r="AB1479" s="145"/>
      <c r="AC1479" s="145"/>
      <c r="AD1479" s="145"/>
      <c r="AE1479" s="145"/>
      <c r="AF1479" s="145"/>
      <c r="AG1479" s="145"/>
      <c r="AH1479" s="145"/>
      <c r="AI1479" s="145"/>
      <c r="AJ1479" s="145"/>
      <c r="AK1479" s="145"/>
      <c r="AL1479" s="145"/>
      <c r="AM1479" s="145"/>
      <c r="AN1479" s="145"/>
      <c r="AO1479" s="145"/>
      <c r="AP1479" s="145"/>
      <c r="AQ1479" s="145"/>
      <c r="AR1479" s="145"/>
      <c r="AS1479" s="145"/>
      <c r="AT1479" s="145"/>
      <c r="AU1479" s="145"/>
      <c r="AV1479" s="145"/>
      <c r="AW1479" s="145"/>
      <c r="AX1479" s="145"/>
      <c r="AY1479" s="145"/>
      <c r="AZ1479" s="145"/>
      <c r="BA1479" s="145"/>
      <c r="BB1479" s="145"/>
      <c r="BC1479" s="145"/>
      <c r="BD1479" s="145"/>
      <c r="BE1479" s="145"/>
      <c r="BF1479" s="145"/>
      <c r="BG1479" s="145"/>
      <c r="BH1479" s="145"/>
      <c r="BI1479" s="145"/>
      <c r="BJ1479" s="145"/>
      <c r="BK1479" s="145"/>
      <c r="BL1479" s="145"/>
      <c r="BM1479" s="145"/>
      <c r="BN1479" s="145"/>
      <c r="BO1479" s="145"/>
      <c r="BP1479" s="145"/>
      <c r="BQ1479" s="145"/>
      <c r="BR1479" s="145"/>
      <c r="BS1479" s="145"/>
      <c r="BT1479" s="145"/>
      <c r="BU1479" s="145"/>
      <c r="BV1479" s="145"/>
      <c r="BW1479" s="145"/>
      <c r="BX1479" s="145"/>
      <c r="BY1479" s="145"/>
      <c r="BZ1479" s="145"/>
      <c r="CA1479" s="145"/>
      <c r="CB1479" s="145"/>
      <c r="CC1479" s="145"/>
      <c r="CD1479" s="145"/>
      <c r="CE1479" s="145"/>
      <c r="CF1479" s="145"/>
    </row>
    <row r="1480" spans="2:84" ht="12.95" customHeight="1">
      <c r="B1480" s="145"/>
      <c r="C1480" s="145"/>
      <c r="D1480" s="145"/>
      <c r="E1480" s="146"/>
      <c r="F1480" s="146"/>
      <c r="G1480" s="145"/>
      <c r="H1480" s="145"/>
      <c r="I1480" s="145"/>
      <c r="J1480" s="145"/>
      <c r="K1480" s="145"/>
      <c r="L1480" s="145"/>
      <c r="M1480" s="145"/>
      <c r="N1480" s="145"/>
      <c r="O1480" s="145"/>
      <c r="P1480" s="145"/>
      <c r="Q1480" s="145"/>
      <c r="R1480" s="145"/>
      <c r="S1480" s="145"/>
      <c r="T1480" s="145"/>
      <c r="U1480" s="145"/>
      <c r="V1480" s="145"/>
      <c r="W1480" s="145"/>
      <c r="X1480" s="145"/>
      <c r="Y1480" s="145"/>
      <c r="Z1480" s="145"/>
      <c r="AA1480" s="145"/>
      <c r="AB1480" s="145"/>
      <c r="AC1480" s="145"/>
      <c r="AD1480" s="145"/>
      <c r="AE1480" s="145"/>
      <c r="AF1480" s="145"/>
      <c r="AG1480" s="145"/>
      <c r="AH1480" s="145"/>
      <c r="AI1480" s="145"/>
      <c r="AJ1480" s="145"/>
      <c r="AK1480" s="145"/>
      <c r="AL1480" s="145"/>
      <c r="AM1480" s="145"/>
      <c r="AN1480" s="145"/>
      <c r="AO1480" s="145"/>
      <c r="AP1480" s="145"/>
      <c r="AQ1480" s="145"/>
      <c r="AR1480" s="145"/>
      <c r="AS1480" s="145"/>
      <c r="AT1480" s="145"/>
      <c r="AU1480" s="145"/>
      <c r="AV1480" s="145"/>
      <c r="AW1480" s="145"/>
      <c r="AX1480" s="145"/>
      <c r="AY1480" s="145"/>
      <c r="AZ1480" s="145"/>
      <c r="BA1480" s="145"/>
      <c r="BB1480" s="145"/>
      <c r="BC1480" s="145"/>
      <c r="BD1480" s="145"/>
      <c r="BE1480" s="145"/>
      <c r="BF1480" s="145"/>
      <c r="BG1480" s="145"/>
      <c r="BH1480" s="145"/>
      <c r="BI1480" s="145"/>
      <c r="BJ1480" s="145"/>
      <c r="BK1480" s="145"/>
      <c r="BL1480" s="145"/>
      <c r="BM1480" s="145"/>
      <c r="BN1480" s="145"/>
      <c r="BO1480" s="145"/>
      <c r="BP1480" s="145"/>
      <c r="BQ1480" s="145"/>
      <c r="BR1480" s="145"/>
      <c r="BS1480" s="145"/>
      <c r="BT1480" s="145"/>
      <c r="BU1480" s="145"/>
      <c r="BV1480" s="145"/>
      <c r="BW1480" s="145"/>
      <c r="BX1480" s="145"/>
      <c r="BY1480" s="145"/>
      <c r="BZ1480" s="145"/>
      <c r="CA1480" s="145"/>
      <c r="CB1480" s="145"/>
      <c r="CC1480" s="145"/>
      <c r="CD1480" s="145"/>
      <c r="CE1480" s="145"/>
      <c r="CF1480" s="145"/>
    </row>
    <row r="1481" spans="2:84" ht="12.95" customHeight="1">
      <c r="B1481" s="145"/>
      <c r="C1481" s="145"/>
      <c r="D1481" s="145"/>
      <c r="E1481" s="146"/>
      <c r="F1481" s="146"/>
      <c r="G1481" s="145"/>
      <c r="H1481" s="145"/>
      <c r="I1481" s="145"/>
      <c r="J1481" s="145"/>
      <c r="K1481" s="145"/>
      <c r="L1481" s="145"/>
      <c r="M1481" s="145"/>
      <c r="N1481" s="145"/>
      <c r="O1481" s="145"/>
      <c r="P1481" s="145"/>
      <c r="Q1481" s="145"/>
      <c r="R1481" s="145"/>
      <c r="S1481" s="145"/>
      <c r="T1481" s="145"/>
      <c r="U1481" s="145"/>
      <c r="V1481" s="145"/>
      <c r="W1481" s="145"/>
      <c r="X1481" s="145"/>
      <c r="Y1481" s="145"/>
      <c r="Z1481" s="145"/>
      <c r="AA1481" s="145"/>
      <c r="AB1481" s="145"/>
      <c r="AC1481" s="145"/>
      <c r="AD1481" s="145"/>
      <c r="AE1481" s="145"/>
      <c r="AF1481" s="145"/>
      <c r="AG1481" s="145"/>
      <c r="AH1481" s="145"/>
      <c r="AI1481" s="145"/>
      <c r="AJ1481" s="145"/>
      <c r="AK1481" s="145"/>
      <c r="AL1481" s="145"/>
      <c r="AM1481" s="145"/>
      <c r="AN1481" s="145"/>
      <c r="AO1481" s="145"/>
      <c r="AP1481" s="145"/>
      <c r="AQ1481" s="145"/>
      <c r="AR1481" s="145"/>
      <c r="AS1481" s="145"/>
      <c r="AT1481" s="145"/>
      <c r="AU1481" s="145"/>
      <c r="AV1481" s="145"/>
      <c r="AW1481" s="145"/>
      <c r="AX1481" s="145"/>
      <c r="AY1481" s="145"/>
      <c r="AZ1481" s="145"/>
      <c r="BA1481" s="145"/>
      <c r="BB1481" s="145"/>
      <c r="BC1481" s="145"/>
      <c r="BD1481" s="145"/>
      <c r="BE1481" s="145"/>
      <c r="BF1481" s="145"/>
      <c r="BG1481" s="145"/>
      <c r="BH1481" s="145"/>
      <c r="BI1481" s="145"/>
      <c r="BJ1481" s="145"/>
      <c r="BK1481" s="145"/>
      <c r="BL1481" s="145"/>
      <c r="BM1481" s="145"/>
      <c r="BN1481" s="145"/>
      <c r="BO1481" s="145"/>
      <c r="BP1481" s="145"/>
      <c r="BQ1481" s="145"/>
      <c r="BR1481" s="145"/>
      <c r="BS1481" s="145"/>
      <c r="BT1481" s="145"/>
      <c r="BU1481" s="145"/>
      <c r="BV1481" s="145"/>
      <c r="BW1481" s="145"/>
      <c r="BX1481" s="145"/>
      <c r="BY1481" s="145"/>
      <c r="BZ1481" s="145"/>
      <c r="CA1481" s="145"/>
      <c r="CB1481" s="145"/>
      <c r="CC1481" s="145"/>
      <c r="CD1481" s="145"/>
      <c r="CE1481" s="145"/>
      <c r="CF1481" s="145"/>
    </row>
    <row r="1482" spans="2:84" ht="12.95" customHeight="1">
      <c r="B1482" s="145"/>
      <c r="C1482" s="145"/>
      <c r="D1482" s="145"/>
      <c r="E1482" s="146"/>
      <c r="F1482" s="146"/>
      <c r="G1482" s="145"/>
      <c r="H1482" s="145"/>
      <c r="I1482" s="145"/>
      <c r="J1482" s="145"/>
      <c r="K1482" s="145"/>
      <c r="L1482" s="145"/>
      <c r="M1482" s="145"/>
      <c r="N1482" s="145"/>
      <c r="O1482" s="145"/>
      <c r="P1482" s="145"/>
      <c r="Q1482" s="145"/>
      <c r="R1482" s="145"/>
      <c r="S1482" s="145"/>
      <c r="T1482" s="145"/>
      <c r="U1482" s="145"/>
      <c r="V1482" s="145"/>
      <c r="W1482" s="145"/>
      <c r="X1482" s="145"/>
      <c r="Y1482" s="145"/>
      <c r="Z1482" s="145"/>
      <c r="AA1482" s="145"/>
      <c r="AB1482" s="145"/>
      <c r="AC1482" s="145"/>
      <c r="AD1482" s="145"/>
      <c r="AE1482" s="145"/>
      <c r="AF1482" s="145"/>
      <c r="AG1482" s="145"/>
      <c r="AH1482" s="145"/>
      <c r="AI1482" s="145"/>
      <c r="AJ1482" s="145"/>
      <c r="AK1482" s="145"/>
      <c r="AL1482" s="145"/>
      <c r="AM1482" s="145"/>
      <c r="AN1482" s="145"/>
      <c r="AO1482" s="145"/>
      <c r="AP1482" s="145"/>
      <c r="AQ1482" s="145"/>
      <c r="AR1482" s="145"/>
      <c r="AS1482" s="145"/>
      <c r="AT1482" s="145"/>
      <c r="AU1482" s="145"/>
      <c r="AV1482" s="145"/>
      <c r="AW1482" s="145"/>
      <c r="AX1482" s="145"/>
      <c r="AY1482" s="145"/>
      <c r="AZ1482" s="145"/>
      <c r="BA1482" s="145"/>
      <c r="BB1482" s="145"/>
      <c r="BC1482" s="145"/>
      <c r="BD1482" s="145"/>
      <c r="BE1482" s="145"/>
      <c r="BF1482" s="145"/>
      <c r="BG1482" s="145"/>
      <c r="BH1482" s="145"/>
      <c r="BI1482" s="145"/>
      <c r="BJ1482" s="145"/>
      <c r="BK1482" s="145"/>
      <c r="BL1482" s="145"/>
      <c r="BM1482" s="145"/>
      <c r="BN1482" s="145"/>
      <c r="BO1482" s="145"/>
      <c r="BP1482" s="145"/>
      <c r="BQ1482" s="145"/>
      <c r="BR1482" s="145"/>
      <c r="BS1482" s="145"/>
      <c r="BT1482" s="145"/>
      <c r="BU1482" s="145"/>
      <c r="BV1482" s="145"/>
      <c r="BW1482" s="145"/>
      <c r="BX1482" s="145"/>
      <c r="BY1482" s="145"/>
      <c r="BZ1482" s="145"/>
      <c r="CA1482" s="145"/>
      <c r="CB1482" s="145"/>
      <c r="CC1482" s="145"/>
      <c r="CD1482" s="145"/>
      <c r="CE1482" s="145"/>
      <c r="CF1482" s="145"/>
    </row>
    <row r="1483" spans="2:84" ht="12.95" customHeight="1">
      <c r="B1483" s="145"/>
      <c r="C1483" s="145"/>
      <c r="D1483" s="145"/>
      <c r="E1483" s="146"/>
      <c r="F1483" s="146"/>
      <c r="G1483" s="145"/>
      <c r="H1483" s="145"/>
      <c r="I1483" s="145"/>
      <c r="J1483" s="145"/>
      <c r="K1483" s="145"/>
      <c r="L1483" s="145"/>
      <c r="M1483" s="145"/>
      <c r="N1483" s="145"/>
      <c r="O1483" s="145"/>
      <c r="P1483" s="145"/>
      <c r="Q1483" s="145"/>
      <c r="R1483" s="145"/>
      <c r="S1483" s="145"/>
      <c r="T1483" s="145"/>
      <c r="U1483" s="145"/>
      <c r="V1483" s="145"/>
      <c r="W1483" s="145"/>
      <c r="X1483" s="145"/>
      <c r="Y1483" s="145"/>
      <c r="Z1483" s="145"/>
      <c r="AA1483" s="145"/>
      <c r="AB1483" s="145"/>
      <c r="AC1483" s="145"/>
      <c r="AD1483" s="145"/>
      <c r="AE1483" s="145"/>
      <c r="AF1483" s="145"/>
      <c r="AG1483" s="145"/>
      <c r="AH1483" s="145"/>
      <c r="AI1483" s="145"/>
      <c r="AJ1483" s="145"/>
      <c r="AK1483" s="145"/>
      <c r="AL1483" s="145"/>
      <c r="AM1483" s="145"/>
      <c r="AN1483" s="145"/>
      <c r="AO1483" s="145"/>
      <c r="AP1483" s="145"/>
      <c r="AQ1483" s="145"/>
      <c r="AR1483" s="145"/>
      <c r="AS1483" s="145"/>
      <c r="AT1483" s="145"/>
      <c r="AU1483" s="145"/>
      <c r="AV1483" s="145"/>
      <c r="AW1483" s="145"/>
      <c r="AX1483" s="145"/>
      <c r="AY1483" s="145"/>
      <c r="AZ1483" s="145"/>
      <c r="BA1483" s="145"/>
      <c r="BB1483" s="145"/>
      <c r="BC1483" s="145"/>
      <c r="BD1483" s="145"/>
      <c r="BE1483" s="145"/>
      <c r="BF1483" s="145"/>
      <c r="BG1483" s="145"/>
      <c r="BH1483" s="145"/>
      <c r="BI1483" s="145"/>
      <c r="BJ1483" s="145"/>
      <c r="BK1483" s="145"/>
      <c r="BL1483" s="145"/>
      <c r="BM1483" s="145"/>
      <c r="BN1483" s="145"/>
      <c r="BO1483" s="145"/>
      <c r="BP1483" s="145"/>
      <c r="BQ1483" s="145"/>
      <c r="BR1483" s="145"/>
      <c r="BS1483" s="145"/>
      <c r="BT1483" s="145"/>
      <c r="BU1483" s="145"/>
      <c r="BV1483" s="145"/>
      <c r="BW1483" s="145"/>
      <c r="BX1483" s="145"/>
      <c r="BY1483" s="145"/>
      <c r="BZ1483" s="145"/>
      <c r="CA1483" s="145"/>
      <c r="CB1483" s="145"/>
      <c r="CC1483" s="145"/>
      <c r="CD1483" s="145"/>
      <c r="CE1483" s="145"/>
      <c r="CF1483" s="145"/>
    </row>
    <row r="1484" spans="2:84" ht="12.95" customHeight="1">
      <c r="B1484" s="145"/>
      <c r="C1484" s="145"/>
      <c r="D1484" s="145"/>
      <c r="E1484" s="146"/>
      <c r="F1484" s="146"/>
      <c r="G1484" s="145"/>
      <c r="H1484" s="145"/>
      <c r="I1484" s="145"/>
      <c r="J1484" s="145"/>
      <c r="K1484" s="145"/>
      <c r="L1484" s="145"/>
      <c r="M1484" s="145"/>
      <c r="N1484" s="145"/>
      <c r="O1484" s="145"/>
      <c r="P1484" s="145"/>
      <c r="Q1484" s="145"/>
      <c r="R1484" s="145"/>
      <c r="S1484" s="145"/>
      <c r="T1484" s="145"/>
      <c r="U1484" s="145"/>
      <c r="V1484" s="145"/>
      <c r="W1484" s="145"/>
      <c r="X1484" s="145"/>
      <c r="Y1484" s="145"/>
      <c r="Z1484" s="145"/>
      <c r="AA1484" s="145"/>
      <c r="AB1484" s="145"/>
      <c r="AC1484" s="145"/>
      <c r="AD1484" s="145"/>
      <c r="AE1484" s="145"/>
      <c r="AF1484" s="145"/>
      <c r="AG1484" s="145"/>
      <c r="AH1484" s="145"/>
      <c r="AI1484" s="145"/>
      <c r="AJ1484" s="145"/>
      <c r="AK1484" s="145"/>
      <c r="AL1484" s="145"/>
      <c r="AM1484" s="145"/>
      <c r="AN1484" s="145"/>
      <c r="AO1484" s="145"/>
      <c r="AP1484" s="145"/>
      <c r="AQ1484" s="145"/>
      <c r="AR1484" s="145"/>
      <c r="AS1484" s="145"/>
      <c r="AT1484" s="145"/>
      <c r="AU1484" s="145"/>
      <c r="AV1484" s="145"/>
      <c r="AW1484" s="145"/>
      <c r="AX1484" s="145"/>
      <c r="AY1484" s="145"/>
      <c r="AZ1484" s="145"/>
      <c r="BA1484" s="145"/>
      <c r="BB1484" s="145"/>
      <c r="BC1484" s="145"/>
      <c r="BD1484" s="145"/>
      <c r="BE1484" s="145"/>
      <c r="BF1484" s="145"/>
      <c r="BG1484" s="145"/>
      <c r="BH1484" s="145"/>
      <c r="BI1484" s="145"/>
      <c r="BJ1484" s="145"/>
      <c r="BK1484" s="145"/>
      <c r="BL1484" s="145"/>
      <c r="BM1484" s="145"/>
      <c r="BN1484" s="145"/>
      <c r="BO1484" s="145"/>
      <c r="BP1484" s="145"/>
      <c r="BQ1484" s="145"/>
      <c r="BR1484" s="145"/>
      <c r="BS1484" s="145"/>
      <c r="BT1484" s="145"/>
      <c r="BU1484" s="145"/>
      <c r="BV1484" s="145"/>
      <c r="BW1484" s="145"/>
      <c r="BX1484" s="145"/>
      <c r="BY1484" s="145"/>
      <c r="BZ1484" s="145"/>
      <c r="CA1484" s="145"/>
      <c r="CB1484" s="145"/>
      <c r="CC1484" s="145"/>
      <c r="CD1484" s="145"/>
      <c r="CE1484" s="145"/>
      <c r="CF1484" s="145"/>
    </row>
    <row r="1485" spans="2:84" ht="12.95" customHeight="1">
      <c r="B1485" s="145"/>
      <c r="C1485" s="145"/>
      <c r="D1485" s="145"/>
      <c r="E1485" s="146"/>
      <c r="F1485" s="146"/>
      <c r="G1485" s="145"/>
      <c r="H1485" s="145"/>
      <c r="I1485" s="145"/>
      <c r="J1485" s="145"/>
      <c r="K1485" s="145"/>
      <c r="L1485" s="145"/>
      <c r="M1485" s="145"/>
      <c r="N1485" s="145"/>
      <c r="O1485" s="145"/>
      <c r="P1485" s="145"/>
      <c r="Q1485" s="145"/>
      <c r="R1485" s="145"/>
      <c r="S1485" s="145"/>
      <c r="T1485" s="145"/>
      <c r="U1485" s="145"/>
      <c r="V1485" s="145"/>
      <c r="W1485" s="145"/>
      <c r="X1485" s="145"/>
      <c r="Y1485" s="145"/>
      <c r="Z1485" s="145"/>
      <c r="AA1485" s="145"/>
      <c r="AB1485" s="145"/>
      <c r="AC1485" s="145"/>
      <c r="AD1485" s="145"/>
      <c r="AE1485" s="145"/>
      <c r="AF1485" s="145"/>
      <c r="AG1485" s="145"/>
      <c r="AH1485" s="145"/>
      <c r="AI1485" s="145"/>
      <c r="AJ1485" s="145"/>
      <c r="AK1485" s="145"/>
      <c r="AL1485" s="145"/>
      <c r="AM1485" s="145"/>
      <c r="AN1485" s="145"/>
      <c r="AO1485" s="145"/>
      <c r="AP1485" s="145"/>
      <c r="AQ1485" s="145"/>
      <c r="AR1485" s="145"/>
      <c r="AS1485" s="145"/>
      <c r="AT1485" s="145"/>
      <c r="AU1485" s="145"/>
      <c r="AV1485" s="145"/>
      <c r="AW1485" s="145"/>
      <c r="AX1485" s="145"/>
      <c r="AY1485" s="145"/>
      <c r="AZ1485" s="145"/>
      <c r="BA1485" s="145"/>
      <c r="BB1485" s="145"/>
      <c r="BC1485" s="145"/>
      <c r="BD1485" s="145"/>
      <c r="BE1485" s="145"/>
      <c r="BF1485" s="145"/>
      <c r="BG1485" s="145"/>
      <c r="BH1485" s="145"/>
      <c r="BI1485" s="145"/>
      <c r="BJ1485" s="145"/>
      <c r="BK1485" s="145"/>
      <c r="BL1485" s="145"/>
      <c r="BM1485" s="145"/>
      <c r="BN1485" s="145"/>
      <c r="BO1485" s="145"/>
      <c r="BP1485" s="145"/>
      <c r="BQ1485" s="145"/>
      <c r="BR1485" s="145"/>
      <c r="BS1485" s="145"/>
      <c r="BT1485" s="145"/>
      <c r="BU1485" s="145"/>
      <c r="BV1485" s="145"/>
      <c r="BW1485" s="145"/>
      <c r="BX1485" s="145"/>
      <c r="BY1485" s="145"/>
      <c r="BZ1485" s="145"/>
      <c r="CA1485" s="145"/>
      <c r="CB1485" s="145"/>
      <c r="CC1485" s="145"/>
      <c r="CD1485" s="145"/>
      <c r="CE1485" s="145"/>
      <c r="CF1485" s="145"/>
    </row>
    <row r="1486" spans="2:84" ht="12.95" customHeight="1">
      <c r="B1486" s="145"/>
      <c r="C1486" s="145"/>
      <c r="D1486" s="145"/>
      <c r="E1486" s="146"/>
      <c r="F1486" s="146"/>
      <c r="G1486" s="145"/>
      <c r="H1486" s="145"/>
      <c r="I1486" s="145"/>
      <c r="J1486" s="145"/>
      <c r="K1486" s="145"/>
      <c r="L1486" s="145"/>
      <c r="M1486" s="145"/>
      <c r="N1486" s="145"/>
      <c r="O1486" s="145"/>
      <c r="P1486" s="145"/>
      <c r="Q1486" s="145"/>
      <c r="R1486" s="145"/>
      <c r="S1486" s="145"/>
      <c r="T1486" s="145"/>
      <c r="U1486" s="145"/>
      <c r="V1486" s="145"/>
      <c r="W1486" s="145"/>
      <c r="X1486" s="145"/>
      <c r="Y1486" s="145"/>
      <c r="Z1486" s="145"/>
      <c r="AA1486" s="145"/>
      <c r="AB1486" s="145"/>
      <c r="AC1486" s="145"/>
      <c r="AD1486" s="145"/>
      <c r="AE1486" s="145"/>
      <c r="AF1486" s="145"/>
      <c r="AG1486" s="145"/>
      <c r="AH1486" s="145"/>
      <c r="AI1486" s="145"/>
      <c r="AJ1486" s="145"/>
      <c r="AK1486" s="145"/>
      <c r="AL1486" s="145"/>
      <c r="AM1486" s="145"/>
      <c r="AN1486" s="145"/>
      <c r="AO1486" s="145"/>
      <c r="AP1486" s="145"/>
      <c r="AQ1486" s="145"/>
      <c r="AR1486" s="145"/>
      <c r="AS1486" s="145"/>
      <c r="AT1486" s="145"/>
      <c r="AU1486" s="145"/>
      <c r="AV1486" s="145"/>
      <c r="AW1486" s="145"/>
      <c r="AX1486" s="145"/>
      <c r="AY1486" s="145"/>
      <c r="AZ1486" s="145"/>
      <c r="BA1486" s="145"/>
      <c r="BB1486" s="145"/>
      <c r="BC1486" s="145"/>
      <c r="BD1486" s="145"/>
      <c r="BE1486" s="145"/>
      <c r="BF1486" s="145"/>
      <c r="BG1486" s="145"/>
      <c r="BH1486" s="145"/>
      <c r="BI1486" s="145"/>
      <c r="BJ1486" s="145"/>
      <c r="BK1486" s="145"/>
      <c r="BL1486" s="145"/>
      <c r="BM1486" s="145"/>
      <c r="BN1486" s="145"/>
      <c r="BO1486" s="145"/>
      <c r="BP1486" s="145"/>
      <c r="BQ1486" s="145"/>
      <c r="BR1486" s="145"/>
      <c r="BS1486" s="145"/>
      <c r="BT1486" s="145"/>
      <c r="BU1486" s="145"/>
      <c r="BV1486" s="145"/>
      <c r="BW1486" s="145"/>
      <c r="BX1486" s="145"/>
      <c r="BY1486" s="145"/>
      <c r="BZ1486" s="145"/>
      <c r="CA1486" s="145"/>
      <c r="CB1486" s="145"/>
      <c r="CC1486" s="145"/>
      <c r="CD1486" s="145"/>
      <c r="CE1486" s="145"/>
      <c r="CF1486" s="145"/>
    </row>
    <row r="1487" spans="2:84" ht="12.95" customHeight="1">
      <c r="B1487" s="145"/>
      <c r="C1487" s="145"/>
      <c r="D1487" s="145"/>
      <c r="E1487" s="146"/>
      <c r="F1487" s="146"/>
      <c r="G1487" s="145"/>
      <c r="H1487" s="145"/>
      <c r="I1487" s="145"/>
      <c r="J1487" s="145"/>
      <c r="K1487" s="145"/>
      <c r="L1487" s="145"/>
      <c r="M1487" s="145"/>
      <c r="N1487" s="145"/>
      <c r="O1487" s="145"/>
      <c r="P1487" s="145"/>
      <c r="Q1487" s="145"/>
      <c r="R1487" s="145"/>
      <c r="S1487" s="145"/>
      <c r="T1487" s="145"/>
      <c r="U1487" s="145"/>
      <c r="V1487" s="145"/>
      <c r="W1487" s="145"/>
      <c r="X1487" s="145"/>
      <c r="Y1487" s="145"/>
      <c r="Z1487" s="145"/>
      <c r="AA1487" s="145"/>
      <c r="AB1487" s="145"/>
      <c r="AC1487" s="145"/>
      <c r="AD1487" s="145"/>
      <c r="AE1487" s="145"/>
      <c r="AF1487" s="145"/>
      <c r="AG1487" s="145"/>
      <c r="AH1487" s="145"/>
      <c r="AI1487" s="145"/>
      <c r="AJ1487" s="145"/>
      <c r="AK1487" s="145"/>
      <c r="AL1487" s="145"/>
      <c r="AM1487" s="145"/>
      <c r="AN1487" s="145"/>
      <c r="AO1487" s="145"/>
      <c r="AP1487" s="145"/>
      <c r="AQ1487" s="145"/>
      <c r="AR1487" s="145"/>
      <c r="AS1487" s="145"/>
      <c r="AT1487" s="145"/>
      <c r="AU1487" s="145"/>
      <c r="AV1487" s="145"/>
      <c r="AW1487" s="145"/>
      <c r="AX1487" s="145"/>
      <c r="AY1487" s="145"/>
      <c r="AZ1487" s="145"/>
      <c r="BA1487" s="145"/>
      <c r="BB1487" s="145"/>
      <c r="BC1487" s="145"/>
      <c r="BD1487" s="145"/>
      <c r="BE1487" s="145"/>
      <c r="BF1487" s="145"/>
      <c r="BG1487" s="145"/>
      <c r="BH1487" s="145"/>
      <c r="BI1487" s="145"/>
      <c r="BJ1487" s="145"/>
      <c r="BK1487" s="145"/>
      <c r="BL1487" s="145"/>
      <c r="BM1487" s="145"/>
      <c r="BN1487" s="145"/>
      <c r="BO1487" s="145"/>
      <c r="BP1487" s="145"/>
      <c r="BQ1487" s="145"/>
      <c r="BR1487" s="145"/>
      <c r="BS1487" s="145"/>
      <c r="BT1487" s="145"/>
      <c r="BU1487" s="145"/>
      <c r="BV1487" s="145"/>
      <c r="BW1487" s="145"/>
      <c r="BX1487" s="145"/>
      <c r="BY1487" s="145"/>
      <c r="BZ1487" s="145"/>
      <c r="CA1487" s="145"/>
      <c r="CB1487" s="145"/>
      <c r="CC1487" s="145"/>
      <c r="CD1487" s="145"/>
      <c r="CE1487" s="145"/>
      <c r="CF1487" s="145"/>
    </row>
    <row r="1488" spans="2:84" ht="12.95" customHeight="1">
      <c r="B1488" s="145"/>
      <c r="C1488" s="145"/>
      <c r="D1488" s="145"/>
      <c r="E1488" s="146"/>
      <c r="F1488" s="146"/>
      <c r="G1488" s="145"/>
      <c r="H1488" s="145"/>
      <c r="I1488" s="145"/>
      <c r="J1488" s="145"/>
      <c r="K1488" s="145"/>
      <c r="L1488" s="145"/>
      <c r="M1488" s="145"/>
      <c r="N1488" s="145"/>
      <c r="O1488" s="145"/>
      <c r="P1488" s="145"/>
      <c r="Q1488" s="145"/>
      <c r="R1488" s="145"/>
      <c r="S1488" s="145"/>
      <c r="T1488" s="145"/>
      <c r="U1488" s="145"/>
      <c r="V1488" s="145"/>
      <c r="W1488" s="145"/>
      <c r="X1488" s="145"/>
      <c r="Y1488" s="145"/>
      <c r="Z1488" s="145"/>
      <c r="AA1488" s="145"/>
      <c r="AB1488" s="145"/>
      <c r="AC1488" s="145"/>
      <c r="AD1488" s="145"/>
      <c r="AE1488" s="145"/>
      <c r="AF1488" s="145"/>
      <c r="AG1488" s="145"/>
      <c r="AH1488" s="145"/>
      <c r="AI1488" s="145"/>
      <c r="AJ1488" s="145"/>
      <c r="AK1488" s="145"/>
      <c r="AL1488" s="145"/>
      <c r="AM1488" s="145"/>
      <c r="AN1488" s="145"/>
      <c r="AO1488" s="145"/>
      <c r="AP1488" s="145"/>
      <c r="AQ1488" s="145"/>
      <c r="AR1488" s="145"/>
      <c r="AS1488" s="145"/>
      <c r="AT1488" s="145"/>
      <c r="AU1488" s="145"/>
      <c r="AV1488" s="145"/>
      <c r="AW1488" s="145"/>
      <c r="AX1488" s="145"/>
      <c r="AY1488" s="145"/>
      <c r="AZ1488" s="145"/>
      <c r="BA1488" s="145"/>
      <c r="BB1488" s="145"/>
      <c r="BC1488" s="145"/>
      <c r="BD1488" s="145"/>
      <c r="BE1488" s="145"/>
      <c r="BF1488" s="145"/>
      <c r="BG1488" s="145"/>
      <c r="BH1488" s="145"/>
      <c r="BI1488" s="145"/>
      <c r="BJ1488" s="145"/>
      <c r="BK1488" s="145"/>
      <c r="BL1488" s="145"/>
      <c r="BM1488" s="145"/>
      <c r="BN1488" s="145"/>
      <c r="BO1488" s="145"/>
      <c r="BP1488" s="145"/>
      <c r="BQ1488" s="145"/>
      <c r="BR1488" s="145"/>
      <c r="BS1488" s="145"/>
      <c r="BT1488" s="145"/>
      <c r="BU1488" s="145"/>
      <c r="BV1488" s="145"/>
      <c r="BW1488" s="145"/>
      <c r="BX1488" s="145"/>
      <c r="BY1488" s="145"/>
      <c r="BZ1488" s="145"/>
      <c r="CA1488" s="145"/>
      <c r="CB1488" s="145"/>
      <c r="CC1488" s="145"/>
      <c r="CD1488" s="145"/>
      <c r="CE1488" s="145"/>
      <c r="CF1488" s="145"/>
    </row>
    <row r="1489" spans="2:84" ht="12.95" customHeight="1">
      <c r="B1489" s="145"/>
      <c r="C1489" s="145"/>
      <c r="D1489" s="145"/>
      <c r="E1489" s="146"/>
      <c r="F1489" s="146"/>
      <c r="G1489" s="145"/>
      <c r="H1489" s="145"/>
      <c r="I1489" s="145"/>
      <c r="J1489" s="145"/>
      <c r="K1489" s="145"/>
      <c r="L1489" s="145"/>
      <c r="M1489" s="145"/>
      <c r="N1489" s="145"/>
      <c r="O1489" s="145"/>
      <c r="P1489" s="145"/>
      <c r="Q1489" s="145"/>
      <c r="R1489" s="145"/>
      <c r="S1489" s="145"/>
      <c r="T1489" s="145"/>
      <c r="U1489" s="145"/>
      <c r="V1489" s="145"/>
      <c r="W1489" s="145"/>
      <c r="X1489" s="145"/>
      <c r="Y1489" s="145"/>
      <c r="Z1489" s="145"/>
      <c r="AA1489" s="145"/>
      <c r="AB1489" s="145"/>
      <c r="AC1489" s="145"/>
      <c r="AD1489" s="145"/>
      <c r="AE1489" s="145"/>
      <c r="AF1489" s="145"/>
      <c r="AG1489" s="145"/>
      <c r="AH1489" s="145"/>
      <c r="AI1489" s="145"/>
      <c r="AJ1489" s="145"/>
      <c r="AK1489" s="145"/>
      <c r="AL1489" s="145"/>
      <c r="AM1489" s="145"/>
      <c r="AN1489" s="145"/>
      <c r="AO1489" s="145"/>
      <c r="AP1489" s="145"/>
      <c r="AQ1489" s="145"/>
      <c r="AR1489" s="145"/>
      <c r="AS1489" s="145"/>
      <c r="AT1489" s="145"/>
      <c r="AU1489" s="145"/>
      <c r="AV1489" s="145"/>
      <c r="AW1489" s="145"/>
      <c r="AX1489" s="145"/>
      <c r="AY1489" s="145"/>
      <c r="AZ1489" s="145"/>
      <c r="BA1489" s="145"/>
      <c r="BB1489" s="145"/>
      <c r="BC1489" s="145"/>
      <c r="BD1489" s="145"/>
      <c r="BE1489" s="145"/>
      <c r="BF1489" s="145"/>
      <c r="BG1489" s="145"/>
      <c r="BH1489" s="145"/>
      <c r="BI1489" s="145"/>
      <c r="BJ1489" s="145"/>
      <c r="BK1489" s="145"/>
      <c r="BL1489" s="145"/>
      <c r="BM1489" s="145"/>
      <c r="BN1489" s="145"/>
      <c r="BO1489" s="145"/>
      <c r="BP1489" s="145"/>
      <c r="BQ1489" s="145"/>
      <c r="BR1489" s="145"/>
      <c r="BS1489" s="145"/>
      <c r="BT1489" s="145"/>
      <c r="BU1489" s="145"/>
      <c r="BV1489" s="145"/>
      <c r="BW1489" s="145"/>
      <c r="BX1489" s="145"/>
      <c r="BY1489" s="145"/>
      <c r="BZ1489" s="145"/>
      <c r="CA1489" s="145"/>
      <c r="CB1489" s="145"/>
      <c r="CC1489" s="145"/>
      <c r="CD1489" s="145"/>
      <c r="CE1489" s="145"/>
      <c r="CF1489" s="145"/>
    </row>
    <row r="1490" spans="2:84" ht="12.95" customHeight="1">
      <c r="B1490" s="145"/>
      <c r="C1490" s="145"/>
      <c r="D1490" s="145"/>
      <c r="E1490" s="146"/>
      <c r="F1490" s="146"/>
      <c r="G1490" s="145"/>
      <c r="H1490" s="145"/>
      <c r="I1490" s="145"/>
      <c r="J1490" s="145"/>
      <c r="K1490" s="145"/>
      <c r="L1490" s="145"/>
      <c r="M1490" s="145"/>
      <c r="N1490" s="145"/>
      <c r="O1490" s="145"/>
      <c r="P1490" s="145"/>
      <c r="Q1490" s="145"/>
      <c r="R1490" s="145"/>
      <c r="S1490" s="145"/>
      <c r="T1490" s="145"/>
      <c r="U1490" s="145"/>
      <c r="V1490" s="145"/>
      <c r="W1490" s="145"/>
      <c r="X1490" s="145"/>
      <c r="Y1490" s="145"/>
      <c r="Z1490" s="145"/>
      <c r="AA1490" s="145"/>
      <c r="AB1490" s="145"/>
      <c r="AC1490" s="145"/>
      <c r="AD1490" s="145"/>
      <c r="AE1490" s="145"/>
      <c r="AF1490" s="145"/>
      <c r="AG1490" s="145"/>
      <c r="AH1490" s="145"/>
      <c r="AI1490" s="145"/>
      <c r="AJ1490" s="145"/>
      <c r="AK1490" s="145"/>
      <c r="AL1490" s="145"/>
      <c r="AM1490" s="145"/>
      <c r="AN1490" s="145"/>
      <c r="AO1490" s="145"/>
      <c r="AP1490" s="145"/>
      <c r="AQ1490" s="145"/>
      <c r="AR1490" s="145"/>
      <c r="AS1490" s="145"/>
      <c r="AT1490" s="145"/>
      <c r="AU1490" s="145"/>
      <c r="AV1490" s="145"/>
      <c r="AW1490" s="145"/>
      <c r="AX1490" s="145"/>
      <c r="AY1490" s="145"/>
      <c r="AZ1490" s="145"/>
      <c r="BA1490" s="145"/>
      <c r="BB1490" s="145"/>
      <c r="BC1490" s="145"/>
      <c r="BD1490" s="145"/>
      <c r="BE1490" s="145"/>
      <c r="BF1490" s="145"/>
      <c r="BG1490" s="145"/>
      <c r="BH1490" s="145"/>
      <c r="BI1490" s="145"/>
      <c r="BJ1490" s="145"/>
      <c r="BK1490" s="145"/>
      <c r="BL1490" s="145"/>
      <c r="BM1490" s="145"/>
      <c r="BN1490" s="145"/>
      <c r="BO1490" s="145"/>
      <c r="BP1490" s="145"/>
      <c r="BQ1490" s="145"/>
      <c r="BR1490" s="145"/>
      <c r="BS1490" s="145"/>
      <c r="BT1490" s="145"/>
      <c r="BU1490" s="145"/>
      <c r="BV1490" s="145"/>
      <c r="BW1490" s="145"/>
      <c r="BX1490" s="145"/>
      <c r="BY1490" s="145"/>
      <c r="BZ1490" s="145"/>
      <c r="CA1490" s="145"/>
      <c r="CB1490" s="145"/>
      <c r="CC1490" s="145"/>
      <c r="CD1490" s="145"/>
      <c r="CE1490" s="145"/>
      <c r="CF1490" s="145"/>
    </row>
    <row r="1491" spans="2:84" ht="12.95" customHeight="1">
      <c r="B1491" s="145"/>
      <c r="C1491" s="145"/>
      <c r="D1491" s="145"/>
      <c r="E1491" s="146"/>
      <c r="F1491" s="146"/>
      <c r="G1491" s="145"/>
      <c r="H1491" s="145"/>
      <c r="I1491" s="145"/>
      <c r="J1491" s="145"/>
      <c r="K1491" s="145"/>
      <c r="L1491" s="145"/>
      <c r="M1491" s="145"/>
      <c r="N1491" s="145"/>
      <c r="O1491" s="145"/>
      <c r="P1491" s="145"/>
      <c r="Q1491" s="145"/>
      <c r="R1491" s="145"/>
      <c r="S1491" s="145"/>
      <c r="T1491" s="145"/>
      <c r="U1491" s="145"/>
      <c r="V1491" s="145"/>
      <c r="W1491" s="145"/>
      <c r="X1491" s="145"/>
      <c r="Y1491" s="145"/>
      <c r="Z1491" s="145"/>
      <c r="AA1491" s="145"/>
      <c r="AB1491" s="145"/>
      <c r="AC1491" s="145"/>
      <c r="AD1491" s="145"/>
      <c r="AE1491" s="145"/>
      <c r="AF1491" s="145"/>
      <c r="AG1491" s="145"/>
      <c r="AH1491" s="145"/>
      <c r="AI1491" s="145"/>
      <c r="AJ1491" s="145"/>
      <c r="AK1491" s="145"/>
      <c r="AL1491" s="145"/>
      <c r="AM1491" s="145"/>
      <c r="AN1491" s="145"/>
      <c r="AO1491" s="145"/>
      <c r="AP1491" s="145"/>
      <c r="AQ1491" s="145"/>
      <c r="AR1491" s="145"/>
      <c r="AS1491" s="145"/>
      <c r="AT1491" s="145"/>
      <c r="AU1491" s="145"/>
      <c r="AV1491" s="145"/>
      <c r="AW1491" s="145"/>
      <c r="AX1491" s="145"/>
      <c r="AY1491" s="145"/>
      <c r="AZ1491" s="145"/>
      <c r="BA1491" s="145"/>
      <c r="BB1491" s="145"/>
      <c r="BC1491" s="145"/>
      <c r="BD1491" s="145"/>
      <c r="BE1491" s="145"/>
      <c r="BF1491" s="145"/>
      <c r="BG1491" s="145"/>
      <c r="BH1491" s="145"/>
      <c r="BI1491" s="145"/>
      <c r="BJ1491" s="145"/>
      <c r="BK1491" s="145"/>
      <c r="BL1491" s="145"/>
      <c r="BM1491" s="145"/>
      <c r="BN1491" s="145"/>
      <c r="BO1491" s="145"/>
      <c r="BP1491" s="145"/>
      <c r="BQ1491" s="145"/>
      <c r="BR1491" s="145"/>
      <c r="BS1491" s="145"/>
      <c r="BT1491" s="145"/>
      <c r="BU1491" s="145"/>
      <c r="BV1491" s="145"/>
      <c r="BW1491" s="145"/>
      <c r="BX1491" s="145"/>
      <c r="BY1491" s="145"/>
      <c r="BZ1491" s="145"/>
      <c r="CA1491" s="145"/>
      <c r="CB1491" s="145"/>
      <c r="CC1491" s="145"/>
      <c r="CD1491" s="145"/>
      <c r="CE1491" s="145"/>
      <c r="CF1491" s="145"/>
    </row>
    <row r="1492" spans="2:84" ht="12.95" customHeight="1">
      <c r="B1492" s="145"/>
      <c r="C1492" s="145"/>
      <c r="D1492" s="145"/>
      <c r="E1492" s="146"/>
      <c r="F1492" s="146"/>
      <c r="G1492" s="145"/>
      <c r="H1492" s="145"/>
      <c r="I1492" s="145"/>
      <c r="J1492" s="145"/>
      <c r="K1492" s="145"/>
      <c r="L1492" s="145"/>
      <c r="M1492" s="145"/>
      <c r="N1492" s="145"/>
      <c r="O1492" s="145"/>
      <c r="P1492" s="145"/>
      <c r="Q1492" s="145"/>
      <c r="R1492" s="145"/>
      <c r="S1492" s="145"/>
      <c r="T1492" s="145"/>
      <c r="U1492" s="145"/>
      <c r="V1492" s="145"/>
      <c r="W1492" s="145"/>
      <c r="X1492" s="145"/>
      <c r="Y1492" s="145"/>
      <c r="Z1492" s="145"/>
      <c r="AA1492" s="145"/>
      <c r="AB1492" s="145"/>
      <c r="AC1492" s="145"/>
      <c r="AD1492" s="145"/>
      <c r="AE1492" s="145"/>
      <c r="AF1492" s="145"/>
      <c r="AG1492" s="145"/>
      <c r="AH1492" s="145"/>
      <c r="AI1492" s="145"/>
      <c r="AJ1492" s="145"/>
      <c r="AK1492" s="145"/>
      <c r="AL1492" s="145"/>
      <c r="AM1492" s="145"/>
      <c r="AN1492" s="145"/>
      <c r="AO1492" s="145"/>
      <c r="AP1492" s="145"/>
      <c r="AQ1492" s="145"/>
      <c r="AR1492" s="145"/>
      <c r="AS1492" s="145"/>
      <c r="AT1492" s="145"/>
      <c r="AU1492" s="145"/>
      <c r="AV1492" s="145"/>
      <c r="AW1492" s="145"/>
      <c r="AX1492" s="145"/>
      <c r="AY1492" s="145"/>
      <c r="AZ1492" s="145"/>
      <c r="BA1492" s="145"/>
      <c r="BB1492" s="145"/>
      <c r="BC1492" s="145"/>
      <c r="BD1492" s="145"/>
      <c r="BE1492" s="145"/>
      <c r="BF1492" s="145"/>
      <c r="BG1492" s="145"/>
      <c r="BH1492" s="145"/>
      <c r="BI1492" s="145"/>
      <c r="BJ1492" s="145"/>
      <c r="BK1492" s="145"/>
      <c r="BL1492" s="145"/>
      <c r="BM1492" s="145"/>
      <c r="BN1492" s="145"/>
      <c r="BO1492" s="145"/>
      <c r="BP1492" s="145"/>
      <c r="BQ1492" s="145"/>
      <c r="BR1492" s="145"/>
      <c r="BS1492" s="145"/>
      <c r="BT1492" s="145"/>
      <c r="BU1492" s="145"/>
      <c r="BV1492" s="145"/>
      <c r="BW1492" s="145"/>
      <c r="BX1492" s="145"/>
      <c r="BY1492" s="145"/>
      <c r="BZ1492" s="145"/>
      <c r="CA1492" s="145"/>
      <c r="CB1492" s="145"/>
      <c r="CC1492" s="145"/>
      <c r="CD1492" s="145"/>
      <c r="CE1492" s="145"/>
      <c r="CF1492" s="145"/>
    </row>
    <row r="1493" spans="2:84" ht="12.95" customHeight="1">
      <c r="B1493" s="145"/>
      <c r="C1493" s="145"/>
      <c r="D1493" s="145"/>
      <c r="E1493" s="146"/>
      <c r="F1493" s="146"/>
      <c r="G1493" s="145"/>
      <c r="H1493" s="145"/>
      <c r="I1493" s="145"/>
      <c r="J1493" s="145"/>
      <c r="K1493" s="145"/>
      <c r="L1493" s="145"/>
      <c r="M1493" s="145"/>
      <c r="N1493" s="145"/>
      <c r="O1493" s="145"/>
      <c r="P1493" s="145"/>
      <c r="Q1493" s="145"/>
      <c r="R1493" s="145"/>
      <c r="S1493" s="145"/>
      <c r="T1493" s="145"/>
      <c r="U1493" s="145"/>
      <c r="V1493" s="145"/>
      <c r="W1493" s="145"/>
      <c r="X1493" s="145"/>
      <c r="Y1493" s="145"/>
      <c r="Z1493" s="145"/>
      <c r="AA1493" s="145"/>
      <c r="AB1493" s="145"/>
      <c r="AC1493" s="145"/>
      <c r="AD1493" s="145"/>
      <c r="AE1493" s="145"/>
      <c r="AF1493" s="145"/>
      <c r="AG1493" s="145"/>
      <c r="AH1493" s="145"/>
      <c r="AI1493" s="145"/>
      <c r="AJ1493" s="145"/>
      <c r="AK1493" s="145"/>
      <c r="AL1493" s="145"/>
      <c r="AM1493" s="145"/>
      <c r="AN1493" s="145"/>
      <c r="AO1493" s="145"/>
      <c r="AP1493" s="145"/>
      <c r="AQ1493" s="145"/>
      <c r="AR1493" s="145"/>
      <c r="AS1493" s="145"/>
      <c r="AT1493" s="145"/>
      <c r="AU1493" s="145"/>
      <c r="AV1493" s="145"/>
      <c r="AW1493" s="145"/>
      <c r="AX1493" s="145"/>
      <c r="AY1493" s="145"/>
      <c r="AZ1493" s="145"/>
      <c r="BA1493" s="145"/>
      <c r="BB1493" s="145"/>
      <c r="BC1493" s="145"/>
      <c r="BD1493" s="145"/>
      <c r="BE1493" s="145"/>
      <c r="BF1493" s="145"/>
      <c r="BG1493" s="145"/>
      <c r="BH1493" s="145"/>
      <c r="BI1493" s="145"/>
      <c r="BJ1493" s="145"/>
      <c r="BK1493" s="145"/>
      <c r="BL1493" s="145"/>
      <c r="BM1493" s="145"/>
      <c r="BN1493" s="145"/>
      <c r="BO1493" s="145"/>
      <c r="BP1493" s="145"/>
      <c r="BQ1493" s="145"/>
      <c r="BR1493" s="145"/>
      <c r="BS1493" s="145"/>
      <c r="BT1493" s="145"/>
      <c r="BU1493" s="145"/>
      <c r="BV1493" s="145"/>
      <c r="BW1493" s="145"/>
      <c r="BX1493" s="145"/>
      <c r="BY1493" s="145"/>
      <c r="BZ1493" s="145"/>
      <c r="CA1493" s="145"/>
      <c r="CB1493" s="145"/>
      <c r="CC1493" s="145"/>
      <c r="CD1493" s="145"/>
      <c r="CE1493" s="145"/>
      <c r="CF1493" s="145"/>
    </row>
    <row r="1494" spans="2:84" ht="12.95" customHeight="1">
      <c r="B1494" s="145"/>
      <c r="C1494" s="145"/>
      <c r="D1494" s="145"/>
      <c r="E1494" s="146"/>
      <c r="F1494" s="146"/>
      <c r="G1494" s="145"/>
      <c r="H1494" s="145"/>
      <c r="I1494" s="145"/>
      <c r="J1494" s="145"/>
      <c r="K1494" s="145"/>
      <c r="L1494" s="145"/>
      <c r="M1494" s="145"/>
      <c r="N1494" s="145"/>
      <c r="O1494" s="145"/>
      <c r="P1494" s="145"/>
      <c r="Q1494" s="145"/>
      <c r="R1494" s="145"/>
      <c r="S1494" s="145"/>
      <c r="T1494" s="145"/>
      <c r="U1494" s="145"/>
      <c r="V1494" s="145"/>
      <c r="W1494" s="145"/>
      <c r="X1494" s="145"/>
      <c r="Y1494" s="145"/>
      <c r="Z1494" s="145"/>
      <c r="AA1494" s="145"/>
      <c r="AB1494" s="145"/>
      <c r="AC1494" s="145"/>
      <c r="AD1494" s="145"/>
      <c r="AE1494" s="145"/>
      <c r="AF1494" s="145"/>
      <c r="AG1494" s="145"/>
      <c r="AH1494" s="145"/>
      <c r="AI1494" s="145"/>
      <c r="AJ1494" s="145"/>
      <c r="AK1494" s="145"/>
      <c r="AL1494" s="145"/>
      <c r="AM1494" s="145"/>
      <c r="AN1494" s="145"/>
      <c r="AO1494" s="145"/>
      <c r="AP1494" s="145"/>
      <c r="AQ1494" s="145"/>
      <c r="AR1494" s="145"/>
      <c r="AS1494" s="145"/>
      <c r="AT1494" s="145"/>
      <c r="AU1494" s="145"/>
      <c r="AV1494" s="145"/>
      <c r="AW1494" s="145"/>
      <c r="AX1494" s="145"/>
      <c r="AY1494" s="145"/>
      <c r="AZ1494" s="145"/>
      <c r="BA1494" s="145"/>
      <c r="BB1494" s="145"/>
      <c r="BC1494" s="145"/>
      <c r="BD1494" s="145"/>
      <c r="BE1494" s="145"/>
      <c r="BF1494" s="145"/>
      <c r="BG1494" s="145"/>
      <c r="BH1494" s="145"/>
      <c r="BI1494" s="145"/>
      <c r="BJ1494" s="145"/>
      <c r="BK1494" s="145"/>
      <c r="BL1494" s="145"/>
      <c r="BM1494" s="145"/>
      <c r="BN1494" s="145"/>
      <c r="BO1494" s="145"/>
      <c r="BP1494" s="145"/>
      <c r="BQ1494" s="145"/>
      <c r="BR1494" s="145"/>
      <c r="BS1494" s="145"/>
      <c r="BT1494" s="145"/>
      <c r="BU1494" s="145"/>
      <c r="BV1494" s="145"/>
      <c r="BW1494" s="145"/>
      <c r="BX1494" s="145"/>
      <c r="BY1494" s="145"/>
      <c r="BZ1494" s="145"/>
      <c r="CA1494" s="145"/>
      <c r="CB1494" s="145"/>
      <c r="CC1494" s="145"/>
      <c r="CD1494" s="145"/>
      <c r="CE1494" s="145"/>
      <c r="CF1494" s="145"/>
    </row>
    <row r="1495" spans="2:84" ht="12.95" customHeight="1">
      <c r="B1495" s="145"/>
      <c r="C1495" s="145"/>
      <c r="D1495" s="145"/>
      <c r="E1495" s="146"/>
      <c r="F1495" s="146"/>
      <c r="G1495" s="145"/>
      <c r="H1495" s="145"/>
      <c r="I1495" s="145"/>
      <c r="J1495" s="145"/>
      <c r="K1495" s="145"/>
      <c r="L1495" s="145"/>
      <c r="M1495" s="145"/>
      <c r="N1495" s="145"/>
      <c r="O1495" s="145"/>
      <c r="P1495" s="145"/>
      <c r="Q1495" s="145"/>
      <c r="R1495" s="145"/>
      <c r="S1495" s="145"/>
      <c r="T1495" s="145"/>
      <c r="U1495" s="145"/>
      <c r="V1495" s="145"/>
      <c r="W1495" s="145"/>
      <c r="X1495" s="145"/>
      <c r="Y1495" s="145"/>
      <c r="Z1495" s="145"/>
      <c r="AA1495" s="145"/>
      <c r="AB1495" s="145"/>
      <c r="AC1495" s="145"/>
      <c r="AD1495" s="145"/>
      <c r="AE1495" s="145"/>
      <c r="AF1495" s="145"/>
      <c r="AG1495" s="145"/>
      <c r="AH1495" s="145"/>
      <c r="AI1495" s="145"/>
      <c r="AJ1495" s="145"/>
      <c r="AK1495" s="145"/>
      <c r="AL1495" s="145"/>
      <c r="AM1495" s="145"/>
      <c r="AN1495" s="145"/>
      <c r="AO1495" s="145"/>
      <c r="AP1495" s="145"/>
      <c r="AQ1495" s="145"/>
      <c r="AR1495" s="145"/>
      <c r="AS1495" s="145"/>
      <c r="AT1495" s="145"/>
      <c r="AU1495" s="145"/>
      <c r="AV1495" s="145"/>
      <c r="AW1495" s="145"/>
      <c r="AX1495" s="145"/>
      <c r="AY1495" s="145"/>
      <c r="AZ1495" s="145"/>
      <c r="BA1495" s="145"/>
      <c r="BB1495" s="145"/>
      <c r="BC1495" s="145"/>
      <c r="BD1495" s="145"/>
      <c r="BE1495" s="145"/>
      <c r="BF1495" s="145"/>
      <c r="BG1495" s="145"/>
      <c r="BH1495" s="145"/>
      <c r="BI1495" s="145"/>
      <c r="BJ1495" s="145"/>
      <c r="BK1495" s="145"/>
      <c r="BL1495" s="145"/>
      <c r="BM1495" s="145"/>
      <c r="BN1495" s="145"/>
      <c r="BO1495" s="145"/>
      <c r="BP1495" s="145"/>
      <c r="BQ1495" s="145"/>
      <c r="BR1495" s="145"/>
      <c r="BS1495" s="145"/>
      <c r="BT1495" s="145"/>
      <c r="BU1495" s="145"/>
      <c r="BV1495" s="145"/>
      <c r="BW1495" s="145"/>
      <c r="BX1495" s="145"/>
      <c r="BY1495" s="145"/>
      <c r="BZ1495" s="145"/>
      <c r="CA1495" s="145"/>
      <c r="CB1495" s="145"/>
      <c r="CC1495" s="145"/>
      <c r="CD1495" s="145"/>
      <c r="CE1495" s="145"/>
      <c r="CF1495" s="145"/>
    </row>
    <row r="1496" spans="2:84" ht="12.95" customHeight="1">
      <c r="B1496" s="145"/>
      <c r="C1496" s="145"/>
      <c r="D1496" s="145"/>
      <c r="E1496" s="146"/>
      <c r="F1496" s="146"/>
      <c r="G1496" s="145"/>
      <c r="H1496" s="145"/>
      <c r="I1496" s="145"/>
      <c r="J1496" s="145"/>
      <c r="K1496" s="145"/>
      <c r="L1496" s="145"/>
      <c r="M1496" s="145"/>
      <c r="N1496" s="145"/>
      <c r="O1496" s="145"/>
      <c r="P1496" s="145"/>
      <c r="Q1496" s="145"/>
      <c r="R1496" s="145"/>
      <c r="S1496" s="145"/>
      <c r="T1496" s="145"/>
      <c r="U1496" s="145"/>
      <c r="V1496" s="145"/>
      <c r="W1496" s="145"/>
      <c r="X1496" s="145"/>
      <c r="Y1496" s="145"/>
      <c r="Z1496" s="145"/>
      <c r="AA1496" s="145"/>
      <c r="AB1496" s="145"/>
      <c r="AC1496" s="145"/>
      <c r="AD1496" s="145"/>
      <c r="AE1496" s="145"/>
      <c r="AF1496" s="145"/>
      <c r="AG1496" s="145"/>
      <c r="AH1496" s="145"/>
      <c r="AI1496" s="145"/>
      <c r="AJ1496" s="145"/>
      <c r="AK1496" s="145"/>
      <c r="AL1496" s="145"/>
      <c r="AM1496" s="145"/>
      <c r="AN1496" s="145"/>
      <c r="AO1496" s="145"/>
      <c r="AP1496" s="145"/>
      <c r="AQ1496" s="145"/>
      <c r="AR1496" s="145"/>
      <c r="AS1496" s="145"/>
      <c r="AT1496" s="145"/>
      <c r="AU1496" s="145"/>
      <c r="AV1496" s="145"/>
      <c r="AW1496" s="145"/>
      <c r="AX1496" s="145"/>
      <c r="AY1496" s="145"/>
      <c r="AZ1496" s="145"/>
      <c r="BA1496" s="145"/>
      <c r="BB1496" s="145"/>
      <c r="BC1496" s="145"/>
      <c r="BD1496" s="145"/>
      <c r="BE1496" s="145"/>
      <c r="BF1496" s="145"/>
      <c r="BG1496" s="145"/>
      <c r="BH1496" s="145"/>
      <c r="BI1496" s="145"/>
      <c r="BJ1496" s="145"/>
      <c r="BK1496" s="145"/>
      <c r="BL1496" s="145"/>
      <c r="BM1496" s="145"/>
      <c r="BN1496" s="145"/>
      <c r="BO1496" s="145"/>
      <c r="BP1496" s="145"/>
      <c r="BQ1496" s="145"/>
      <c r="BR1496" s="145"/>
      <c r="BS1496" s="145"/>
      <c r="BT1496" s="145"/>
      <c r="BU1496" s="145"/>
      <c r="BV1496" s="145"/>
      <c r="BW1496" s="145"/>
      <c r="BX1496" s="145"/>
      <c r="BY1496" s="145"/>
      <c r="BZ1496" s="145"/>
      <c r="CA1496" s="145"/>
      <c r="CB1496" s="145"/>
      <c r="CC1496" s="145"/>
      <c r="CD1496" s="145"/>
      <c r="CE1496" s="145"/>
      <c r="CF1496" s="145"/>
    </row>
    <row r="1497" spans="2:84" ht="12.95" customHeight="1">
      <c r="B1497" s="145"/>
      <c r="C1497" s="145"/>
      <c r="D1497" s="145"/>
      <c r="E1497" s="146"/>
      <c r="F1497" s="146"/>
      <c r="G1497" s="145"/>
      <c r="H1497" s="145"/>
      <c r="I1497" s="145"/>
      <c r="J1497" s="145"/>
      <c r="K1497" s="145"/>
      <c r="L1497" s="145"/>
      <c r="M1497" s="145"/>
      <c r="N1497" s="145"/>
      <c r="O1497" s="145"/>
      <c r="P1497" s="145"/>
      <c r="Q1497" s="145"/>
      <c r="R1497" s="145"/>
      <c r="S1497" s="145"/>
      <c r="T1497" s="145"/>
      <c r="U1497" s="145"/>
      <c r="V1497" s="145"/>
      <c r="W1497" s="145"/>
      <c r="X1497" s="145"/>
      <c r="Y1497" s="145"/>
      <c r="Z1497" s="145"/>
      <c r="AA1497" s="145"/>
      <c r="AB1497" s="145"/>
      <c r="AC1497" s="145"/>
      <c r="AD1497" s="145"/>
      <c r="AE1497" s="145"/>
      <c r="AF1497" s="145"/>
      <c r="AG1497" s="145"/>
      <c r="AH1497" s="145"/>
      <c r="AI1497" s="145"/>
      <c r="AJ1497" s="145"/>
      <c r="AK1497" s="145"/>
      <c r="AL1497" s="145"/>
      <c r="AM1497" s="145"/>
      <c r="AN1497" s="145"/>
      <c r="AO1497" s="145"/>
      <c r="AP1497" s="145"/>
      <c r="AQ1497" s="145"/>
      <c r="AR1497" s="145"/>
      <c r="AS1497" s="145"/>
      <c r="AT1497" s="145"/>
      <c r="AU1497" s="145"/>
      <c r="AV1497" s="145"/>
      <c r="AW1497" s="145"/>
      <c r="AX1497" s="145"/>
      <c r="AY1497" s="145"/>
      <c r="AZ1497" s="145"/>
      <c r="BA1497" s="145"/>
      <c r="BB1497" s="145"/>
      <c r="BC1497" s="145"/>
      <c r="BD1497" s="145"/>
      <c r="BE1497" s="145"/>
      <c r="BF1497" s="145"/>
      <c r="BG1497" s="145"/>
      <c r="BH1497" s="145"/>
      <c r="BI1497" s="145"/>
      <c r="BJ1497" s="145"/>
      <c r="BK1497" s="145"/>
      <c r="BL1497" s="145"/>
      <c r="BM1497" s="145"/>
      <c r="BN1497" s="145"/>
      <c r="BO1497" s="145"/>
      <c r="BP1497" s="145"/>
      <c r="BQ1497" s="145"/>
      <c r="BR1497" s="145"/>
      <c r="BS1497" s="145"/>
      <c r="BT1497" s="145"/>
      <c r="BU1497" s="145"/>
      <c r="BV1497" s="145"/>
      <c r="BW1497" s="145"/>
      <c r="BX1497" s="145"/>
      <c r="BY1497" s="145"/>
      <c r="BZ1497" s="145"/>
      <c r="CA1497" s="145"/>
      <c r="CB1497" s="145"/>
      <c r="CC1497" s="145"/>
      <c r="CD1497" s="145"/>
      <c r="CE1497" s="145"/>
      <c r="CF1497" s="145"/>
    </row>
    <row r="1498" spans="2:84" ht="12.95" customHeight="1">
      <c r="B1498" s="145"/>
      <c r="C1498" s="145"/>
      <c r="D1498" s="145"/>
      <c r="E1498" s="146"/>
      <c r="F1498" s="146"/>
      <c r="G1498" s="145"/>
      <c r="H1498" s="145"/>
      <c r="I1498" s="145"/>
      <c r="J1498" s="145"/>
      <c r="K1498" s="145"/>
      <c r="L1498" s="145"/>
      <c r="M1498" s="145"/>
      <c r="N1498" s="145"/>
      <c r="O1498" s="145"/>
      <c r="P1498" s="145"/>
      <c r="Q1498" s="145"/>
      <c r="R1498" s="145"/>
      <c r="S1498" s="145"/>
      <c r="T1498" s="145"/>
      <c r="U1498" s="145"/>
      <c r="V1498" s="145"/>
      <c r="W1498" s="145"/>
      <c r="X1498" s="145"/>
      <c r="Y1498" s="145"/>
      <c r="Z1498" s="145"/>
      <c r="AA1498" s="145"/>
      <c r="AB1498" s="145"/>
      <c r="AC1498" s="145"/>
      <c r="AD1498" s="145"/>
      <c r="AE1498" s="145"/>
      <c r="AF1498" s="145"/>
      <c r="AG1498" s="145"/>
      <c r="AH1498" s="145"/>
      <c r="AI1498" s="145"/>
      <c r="AJ1498" s="145"/>
      <c r="AK1498" s="145"/>
      <c r="AL1498" s="145"/>
      <c r="AM1498" s="145"/>
      <c r="AN1498" s="145"/>
      <c r="AO1498" s="145"/>
      <c r="AP1498" s="145"/>
      <c r="AQ1498" s="145"/>
      <c r="AR1498" s="145"/>
      <c r="AS1498" s="145"/>
      <c r="AT1498" s="145"/>
      <c r="AU1498" s="145"/>
      <c r="AV1498" s="145"/>
      <c r="AW1498" s="145"/>
      <c r="AX1498" s="145"/>
      <c r="AY1498" s="145"/>
      <c r="AZ1498" s="145"/>
      <c r="BA1498" s="145"/>
      <c r="BB1498" s="145"/>
      <c r="BC1498" s="145"/>
      <c r="BD1498" s="145"/>
      <c r="BE1498" s="145"/>
      <c r="BF1498" s="145"/>
      <c r="BG1498" s="145"/>
      <c r="BH1498" s="145"/>
      <c r="BI1498" s="145"/>
      <c r="BJ1498" s="145"/>
      <c r="BK1498" s="145"/>
      <c r="BL1498" s="145"/>
      <c r="BM1498" s="145"/>
      <c r="BN1498" s="145"/>
      <c r="BO1498" s="145"/>
      <c r="BP1498" s="145"/>
      <c r="BQ1498" s="145"/>
      <c r="BR1498" s="145"/>
      <c r="BS1498" s="145"/>
      <c r="BT1498" s="145"/>
      <c r="BU1498" s="145"/>
      <c r="BV1498" s="145"/>
      <c r="BW1498" s="145"/>
      <c r="BX1498" s="145"/>
      <c r="BY1498" s="145"/>
      <c r="BZ1498" s="145"/>
      <c r="CA1498" s="145"/>
      <c r="CB1498" s="145"/>
      <c r="CC1498" s="145"/>
      <c r="CD1498" s="145"/>
      <c r="CE1498" s="145"/>
      <c r="CF1498" s="145"/>
    </row>
    <row r="1499" spans="2:84" ht="12.95" customHeight="1">
      <c r="B1499" s="145"/>
      <c r="C1499" s="145"/>
      <c r="D1499" s="145"/>
      <c r="E1499" s="146"/>
      <c r="F1499" s="146"/>
      <c r="G1499" s="145"/>
      <c r="H1499" s="145"/>
      <c r="I1499" s="145"/>
      <c r="J1499" s="145"/>
      <c r="K1499" s="145"/>
      <c r="L1499" s="145"/>
      <c r="M1499" s="145"/>
      <c r="N1499" s="145"/>
      <c r="O1499" s="145"/>
      <c r="P1499" s="145"/>
      <c r="Q1499" s="145"/>
      <c r="R1499" s="145"/>
      <c r="S1499" s="145"/>
      <c r="T1499" s="145"/>
      <c r="U1499" s="145"/>
      <c r="V1499" s="145"/>
      <c r="W1499" s="145"/>
      <c r="X1499" s="145"/>
      <c r="Y1499" s="145"/>
      <c r="Z1499" s="145"/>
      <c r="AA1499" s="145"/>
      <c r="AB1499" s="145"/>
      <c r="AC1499" s="145"/>
      <c r="AD1499" s="145"/>
      <c r="AE1499" s="145"/>
      <c r="AF1499" s="145"/>
      <c r="AG1499" s="145"/>
      <c r="AH1499" s="145"/>
      <c r="AI1499" s="145"/>
      <c r="AJ1499" s="145"/>
      <c r="AK1499" s="145"/>
      <c r="AL1499" s="145"/>
      <c r="AM1499" s="145"/>
      <c r="AN1499" s="145"/>
      <c r="AO1499" s="145"/>
      <c r="AP1499" s="145"/>
      <c r="AQ1499" s="145"/>
      <c r="AR1499" s="145"/>
      <c r="AS1499" s="145"/>
      <c r="AT1499" s="145"/>
      <c r="AU1499" s="145"/>
      <c r="AV1499" s="145"/>
      <c r="AW1499" s="145"/>
      <c r="AX1499" s="145"/>
      <c r="AY1499" s="145"/>
      <c r="AZ1499" s="145"/>
      <c r="BA1499" s="145"/>
      <c r="BB1499" s="145"/>
      <c r="BC1499" s="145"/>
      <c r="BD1499" s="145"/>
      <c r="BE1499" s="145"/>
      <c r="BF1499" s="145"/>
      <c r="BG1499" s="145"/>
      <c r="BH1499" s="145"/>
      <c r="BI1499" s="145"/>
      <c r="BJ1499" s="145"/>
      <c r="BK1499" s="145"/>
      <c r="BL1499" s="145"/>
      <c r="BM1499" s="145"/>
      <c r="BN1499" s="145"/>
      <c r="BO1499" s="145"/>
      <c r="BP1499" s="145"/>
      <c r="BQ1499" s="145"/>
      <c r="BR1499" s="145"/>
      <c r="BS1499" s="145"/>
      <c r="BT1499" s="145"/>
      <c r="BU1499" s="145"/>
      <c r="BV1499" s="145"/>
      <c r="BW1499" s="145"/>
      <c r="BX1499" s="145"/>
      <c r="BY1499" s="145"/>
      <c r="BZ1499" s="145"/>
      <c r="CA1499" s="145"/>
      <c r="CB1499" s="145"/>
      <c r="CC1499" s="145"/>
      <c r="CD1499" s="145"/>
      <c r="CE1499" s="145"/>
      <c r="CF1499" s="145"/>
    </row>
    <row r="1500" spans="2:84" ht="12.95" customHeight="1">
      <c r="B1500" s="145"/>
      <c r="C1500" s="145"/>
      <c r="D1500" s="145"/>
      <c r="E1500" s="146"/>
      <c r="F1500" s="146"/>
      <c r="G1500" s="145"/>
      <c r="H1500" s="145"/>
      <c r="I1500" s="145"/>
      <c r="J1500" s="145"/>
      <c r="K1500" s="145"/>
      <c r="L1500" s="145"/>
      <c r="M1500" s="145"/>
      <c r="N1500" s="145"/>
      <c r="O1500" s="145"/>
      <c r="P1500" s="145"/>
      <c r="Q1500" s="145"/>
      <c r="R1500" s="145"/>
      <c r="S1500" s="145"/>
      <c r="T1500" s="145"/>
      <c r="U1500" s="145"/>
      <c r="V1500" s="145"/>
      <c r="W1500" s="145"/>
      <c r="X1500" s="145"/>
      <c r="Y1500" s="145"/>
      <c r="Z1500" s="145"/>
      <c r="AA1500" s="145"/>
      <c r="AB1500" s="145"/>
      <c r="AC1500" s="145"/>
      <c r="AD1500" s="145"/>
      <c r="AE1500" s="145"/>
      <c r="AF1500" s="145"/>
      <c r="AG1500" s="145"/>
      <c r="AH1500" s="145"/>
      <c r="AI1500" s="145"/>
      <c r="AJ1500" s="145"/>
      <c r="AK1500" s="145"/>
      <c r="AL1500" s="145"/>
      <c r="AM1500" s="145"/>
      <c r="AN1500" s="145"/>
      <c r="AO1500" s="145"/>
      <c r="AP1500" s="145"/>
      <c r="AQ1500" s="145"/>
      <c r="AR1500" s="145"/>
      <c r="AS1500" s="145"/>
      <c r="AT1500" s="145"/>
      <c r="AU1500" s="145"/>
      <c r="AV1500" s="145"/>
      <c r="AW1500" s="145"/>
      <c r="AX1500" s="145"/>
      <c r="AY1500" s="145"/>
      <c r="AZ1500" s="145"/>
      <c r="BA1500" s="145"/>
      <c r="BB1500" s="145"/>
      <c r="BC1500" s="145"/>
      <c r="BD1500" s="145"/>
      <c r="BE1500" s="145"/>
      <c r="BF1500" s="145"/>
      <c r="BG1500" s="145"/>
      <c r="BH1500" s="145"/>
      <c r="BI1500" s="145"/>
      <c r="BJ1500" s="145"/>
      <c r="BK1500" s="145"/>
      <c r="BL1500" s="145"/>
      <c r="BM1500" s="145"/>
      <c r="BN1500" s="145"/>
      <c r="BO1500" s="145"/>
      <c r="BP1500" s="145"/>
      <c r="BQ1500" s="145"/>
      <c r="BR1500" s="145"/>
      <c r="BS1500" s="145"/>
      <c r="BT1500" s="145"/>
      <c r="BU1500" s="145"/>
      <c r="BV1500" s="145"/>
      <c r="BW1500" s="145"/>
      <c r="BX1500" s="145"/>
      <c r="BY1500" s="145"/>
      <c r="BZ1500" s="145"/>
      <c r="CA1500" s="145"/>
      <c r="CB1500" s="145"/>
      <c r="CC1500" s="145"/>
      <c r="CD1500" s="145"/>
      <c r="CE1500" s="145"/>
      <c r="CF1500" s="145"/>
    </row>
    <row r="1501" spans="2:84" ht="12.95" customHeight="1">
      <c r="B1501" s="145"/>
      <c r="C1501" s="145"/>
      <c r="D1501" s="145"/>
      <c r="E1501" s="146"/>
      <c r="F1501" s="146"/>
      <c r="G1501" s="145"/>
      <c r="H1501" s="145"/>
      <c r="I1501" s="145"/>
      <c r="J1501" s="145"/>
      <c r="K1501" s="145"/>
      <c r="L1501" s="145"/>
      <c r="M1501" s="145"/>
      <c r="N1501" s="145"/>
      <c r="O1501" s="145"/>
      <c r="P1501" s="145"/>
      <c r="Q1501" s="145"/>
      <c r="R1501" s="145"/>
      <c r="S1501" s="145"/>
      <c r="T1501" s="145"/>
      <c r="U1501" s="145"/>
      <c r="V1501" s="145"/>
      <c r="W1501" s="145"/>
      <c r="X1501" s="145"/>
      <c r="Y1501" s="145"/>
      <c r="Z1501" s="145"/>
      <c r="AA1501" s="145"/>
      <c r="AB1501" s="145"/>
      <c r="AC1501" s="145"/>
      <c r="AD1501" s="145"/>
      <c r="AE1501" s="145"/>
      <c r="AF1501" s="145"/>
      <c r="AG1501" s="145"/>
      <c r="AH1501" s="145"/>
      <c r="AI1501" s="145"/>
      <c r="AJ1501" s="145"/>
      <c r="AK1501" s="145"/>
      <c r="AL1501" s="145"/>
      <c r="AM1501" s="145"/>
      <c r="AN1501" s="145"/>
      <c r="AO1501" s="145"/>
      <c r="AP1501" s="145"/>
      <c r="AQ1501" s="145"/>
      <c r="AR1501" s="145"/>
      <c r="AS1501" s="145"/>
      <c r="AT1501" s="145"/>
      <c r="AU1501" s="145"/>
      <c r="AV1501" s="145"/>
      <c r="AW1501" s="145"/>
      <c r="AX1501" s="145"/>
      <c r="AY1501" s="145"/>
      <c r="AZ1501" s="145"/>
      <c r="BA1501" s="145"/>
      <c r="BB1501" s="145"/>
      <c r="BC1501" s="145"/>
      <c r="BD1501" s="145"/>
      <c r="BE1501" s="145"/>
      <c r="BF1501" s="145"/>
      <c r="BG1501" s="145"/>
      <c r="BH1501" s="145"/>
      <c r="BI1501" s="145"/>
      <c r="BJ1501" s="145"/>
      <c r="BK1501" s="145"/>
      <c r="BL1501" s="145"/>
      <c r="BM1501" s="145"/>
      <c r="BN1501" s="145"/>
      <c r="BO1501" s="145"/>
      <c r="BP1501" s="145"/>
      <c r="BQ1501" s="145"/>
      <c r="BR1501" s="145"/>
      <c r="BS1501" s="145"/>
      <c r="BT1501" s="145"/>
      <c r="BU1501" s="145"/>
      <c r="BV1501" s="145"/>
      <c r="BW1501" s="145"/>
      <c r="BX1501" s="145"/>
      <c r="BY1501" s="145"/>
      <c r="BZ1501" s="145"/>
      <c r="CA1501" s="145"/>
      <c r="CB1501" s="145"/>
      <c r="CC1501" s="145"/>
      <c r="CD1501" s="145"/>
      <c r="CE1501" s="145"/>
      <c r="CF1501" s="145"/>
    </row>
    <row r="1502" spans="2:84" ht="12.95" customHeight="1">
      <c r="B1502" s="145"/>
      <c r="C1502" s="145"/>
      <c r="D1502" s="145"/>
      <c r="E1502" s="146"/>
      <c r="F1502" s="146"/>
      <c r="G1502" s="145"/>
      <c r="H1502" s="145"/>
      <c r="I1502" s="145"/>
      <c r="J1502" s="145"/>
      <c r="K1502" s="145"/>
      <c r="L1502" s="145"/>
      <c r="M1502" s="145"/>
      <c r="N1502" s="145"/>
      <c r="O1502" s="145"/>
      <c r="P1502" s="145"/>
      <c r="Q1502" s="145"/>
      <c r="R1502" s="145"/>
      <c r="S1502" s="145"/>
      <c r="T1502" s="145"/>
      <c r="U1502" s="145"/>
      <c r="V1502" s="145"/>
      <c r="W1502" s="145"/>
      <c r="X1502" s="145"/>
      <c r="Y1502" s="145"/>
      <c r="Z1502" s="145"/>
      <c r="AA1502" s="145"/>
      <c r="AB1502" s="145"/>
      <c r="AC1502" s="145"/>
      <c r="AD1502" s="145"/>
      <c r="AE1502" s="145"/>
      <c r="AF1502" s="145"/>
      <c r="AG1502" s="145"/>
      <c r="AH1502" s="145"/>
      <c r="AI1502" s="145"/>
      <c r="AJ1502" s="145"/>
      <c r="AK1502" s="145"/>
      <c r="AL1502" s="145"/>
      <c r="AM1502" s="145"/>
      <c r="AN1502" s="145"/>
      <c r="AO1502" s="145"/>
      <c r="AP1502" s="145"/>
      <c r="AQ1502" s="145"/>
      <c r="AR1502" s="145"/>
      <c r="AS1502" s="145"/>
      <c r="AT1502" s="145"/>
      <c r="AU1502" s="145"/>
      <c r="AV1502" s="145"/>
      <c r="AW1502" s="145"/>
      <c r="AX1502" s="145"/>
      <c r="AY1502" s="145"/>
      <c r="AZ1502" s="145"/>
      <c r="BA1502" s="145"/>
      <c r="BB1502" s="145"/>
      <c r="BC1502" s="145"/>
      <c r="BD1502" s="145"/>
      <c r="BE1502" s="145"/>
      <c r="BF1502" s="145"/>
      <c r="BG1502" s="145"/>
      <c r="BH1502" s="145"/>
      <c r="BI1502" s="145"/>
      <c r="BJ1502" s="145"/>
      <c r="BK1502" s="145"/>
      <c r="BL1502" s="145"/>
      <c r="BM1502" s="145"/>
      <c r="BN1502" s="145"/>
      <c r="BO1502" s="145"/>
      <c r="BP1502" s="145"/>
      <c r="BQ1502" s="145"/>
      <c r="BR1502" s="145"/>
      <c r="BS1502" s="145"/>
      <c r="BT1502" s="145"/>
      <c r="BU1502" s="145"/>
      <c r="BV1502" s="145"/>
      <c r="BW1502" s="145"/>
      <c r="BX1502" s="145"/>
      <c r="BY1502" s="145"/>
      <c r="BZ1502" s="145"/>
      <c r="CA1502" s="145"/>
      <c r="CB1502" s="145"/>
      <c r="CC1502" s="145"/>
      <c r="CD1502" s="145"/>
      <c r="CE1502" s="145"/>
      <c r="CF1502" s="145"/>
    </row>
    <row r="1503" spans="2:84" ht="12.95" customHeight="1">
      <c r="B1503" s="145"/>
      <c r="C1503" s="145"/>
      <c r="D1503" s="145"/>
      <c r="E1503" s="146"/>
      <c r="F1503" s="146"/>
      <c r="G1503" s="145"/>
      <c r="H1503" s="145"/>
      <c r="I1503" s="145"/>
      <c r="J1503" s="145"/>
      <c r="K1503" s="145"/>
      <c r="L1503" s="145"/>
      <c r="M1503" s="145"/>
      <c r="N1503" s="145"/>
      <c r="O1503" s="145"/>
      <c r="P1503" s="145"/>
      <c r="Q1503" s="145"/>
      <c r="R1503" s="145"/>
      <c r="S1503" s="145"/>
      <c r="T1503" s="145"/>
      <c r="U1503" s="145"/>
      <c r="V1503" s="145"/>
      <c r="W1503" s="145"/>
      <c r="X1503" s="145"/>
      <c r="Y1503" s="145"/>
      <c r="Z1503" s="145"/>
      <c r="AA1503" s="145"/>
      <c r="AB1503" s="145"/>
      <c r="AC1503" s="145"/>
      <c r="AD1503" s="145"/>
      <c r="AE1503" s="145"/>
      <c r="AF1503" s="145"/>
      <c r="AG1503" s="145"/>
      <c r="AH1503" s="145"/>
      <c r="AI1503" s="145"/>
      <c r="AJ1503" s="145"/>
      <c r="AK1503" s="145"/>
      <c r="AL1503" s="145"/>
      <c r="AM1503" s="145"/>
      <c r="AN1503" s="145"/>
      <c r="AO1503" s="145"/>
      <c r="AP1503" s="145"/>
      <c r="AQ1503" s="145"/>
      <c r="AR1503" s="145"/>
      <c r="AS1503" s="145"/>
      <c r="AT1503" s="145"/>
      <c r="AU1503" s="145"/>
      <c r="AV1503" s="145"/>
      <c r="AW1503" s="145"/>
      <c r="AX1503" s="145"/>
      <c r="AY1503" s="145"/>
      <c r="AZ1503" s="145"/>
      <c r="BA1503" s="145"/>
      <c r="BB1503" s="145"/>
      <c r="BC1503" s="145"/>
      <c r="BD1503" s="145"/>
      <c r="BE1503" s="145"/>
      <c r="BF1503" s="145"/>
      <c r="BG1503" s="145"/>
      <c r="BH1503" s="145"/>
      <c r="BI1503" s="145"/>
      <c r="BJ1503" s="145"/>
      <c r="BK1503" s="145"/>
      <c r="BL1503" s="145"/>
      <c r="BM1503" s="145"/>
      <c r="BN1503" s="145"/>
      <c r="BO1503" s="145"/>
      <c r="BP1503" s="145"/>
      <c r="BQ1503" s="145"/>
      <c r="BR1503" s="145"/>
      <c r="BS1503" s="145"/>
      <c r="BT1503" s="145"/>
      <c r="BU1503" s="145"/>
      <c r="BV1503" s="145"/>
      <c r="BW1503" s="145"/>
      <c r="BX1503" s="145"/>
      <c r="BY1503" s="145"/>
      <c r="BZ1503" s="145"/>
      <c r="CA1503" s="145"/>
      <c r="CB1503" s="145"/>
      <c r="CC1503" s="145"/>
      <c r="CD1503" s="145"/>
      <c r="CE1503" s="145"/>
      <c r="CF1503" s="145"/>
    </row>
    <row r="1504" spans="2:84" ht="12.95" customHeight="1">
      <c r="B1504" s="145"/>
      <c r="C1504" s="145"/>
      <c r="D1504" s="145"/>
      <c r="E1504" s="146"/>
      <c r="F1504" s="146"/>
      <c r="G1504" s="145"/>
      <c r="H1504" s="145"/>
      <c r="I1504" s="145"/>
      <c r="J1504" s="145"/>
      <c r="K1504" s="145"/>
      <c r="L1504" s="145"/>
      <c r="M1504" s="145"/>
      <c r="N1504" s="145"/>
      <c r="O1504" s="145"/>
      <c r="P1504" s="145"/>
      <c r="Q1504" s="145"/>
      <c r="R1504" s="145"/>
      <c r="S1504" s="145"/>
      <c r="T1504" s="145"/>
      <c r="U1504" s="145"/>
      <c r="V1504" s="145"/>
      <c r="W1504" s="145"/>
      <c r="X1504" s="145"/>
      <c r="Y1504" s="145"/>
      <c r="Z1504" s="145"/>
      <c r="AA1504" s="145"/>
      <c r="AB1504" s="145"/>
      <c r="AC1504" s="145"/>
      <c r="AD1504" s="145"/>
      <c r="AE1504" s="145"/>
      <c r="AF1504" s="145"/>
      <c r="AG1504" s="145"/>
      <c r="AH1504" s="145"/>
      <c r="AI1504" s="145"/>
      <c r="AJ1504" s="145"/>
      <c r="AK1504" s="145"/>
      <c r="AL1504" s="145"/>
      <c r="AM1504" s="145"/>
      <c r="AN1504" s="145"/>
      <c r="AO1504" s="145"/>
      <c r="AP1504" s="145"/>
      <c r="AQ1504" s="145"/>
      <c r="AR1504" s="145"/>
      <c r="AS1504" s="145"/>
      <c r="AT1504" s="145"/>
      <c r="AU1504" s="145"/>
      <c r="AV1504" s="145"/>
      <c r="AW1504" s="145"/>
      <c r="AX1504" s="145"/>
      <c r="AY1504" s="145"/>
      <c r="AZ1504" s="145"/>
      <c r="BA1504" s="145"/>
      <c r="BB1504" s="145"/>
      <c r="BC1504" s="145"/>
      <c r="BD1504" s="145"/>
      <c r="BE1504" s="145"/>
      <c r="BF1504" s="145"/>
      <c r="BG1504" s="145"/>
      <c r="BH1504" s="145"/>
      <c r="BI1504" s="145"/>
      <c r="BJ1504" s="145"/>
      <c r="BK1504" s="145"/>
      <c r="BL1504" s="145"/>
      <c r="BM1504" s="145"/>
      <c r="BN1504" s="145"/>
      <c r="BO1504" s="145"/>
      <c r="BP1504" s="145"/>
      <c r="BQ1504" s="145"/>
      <c r="BR1504" s="145"/>
      <c r="BS1504" s="145"/>
      <c r="BT1504" s="145"/>
      <c r="BU1504" s="145"/>
      <c r="BV1504" s="145"/>
      <c r="BW1504" s="145"/>
      <c r="BX1504" s="145"/>
      <c r="BY1504" s="145"/>
      <c r="BZ1504" s="145"/>
      <c r="CA1504" s="145"/>
      <c r="CB1504" s="145"/>
      <c r="CC1504" s="145"/>
      <c r="CD1504" s="145"/>
      <c r="CE1504" s="145"/>
      <c r="CF1504" s="145"/>
    </row>
    <row r="1505" spans="2:84" ht="12.95" customHeight="1">
      <c r="B1505" s="145"/>
      <c r="C1505" s="145"/>
      <c r="D1505" s="145"/>
      <c r="E1505" s="146"/>
      <c r="F1505" s="146"/>
      <c r="G1505" s="145"/>
      <c r="H1505" s="145"/>
      <c r="I1505" s="145"/>
      <c r="J1505" s="145"/>
      <c r="K1505" s="145"/>
      <c r="L1505" s="145"/>
      <c r="M1505" s="145"/>
      <c r="N1505" s="145"/>
      <c r="O1505" s="145"/>
      <c r="P1505" s="145"/>
      <c r="Q1505" s="145"/>
      <c r="R1505" s="145"/>
      <c r="S1505" s="145"/>
      <c r="T1505" s="145"/>
      <c r="U1505" s="145"/>
      <c r="V1505" s="145"/>
      <c r="W1505" s="145"/>
      <c r="X1505" s="145"/>
      <c r="Y1505" s="145"/>
      <c r="Z1505" s="145"/>
      <c r="AA1505" s="145"/>
      <c r="AB1505" s="145"/>
      <c r="AC1505" s="145"/>
      <c r="AD1505" s="145"/>
      <c r="AE1505" s="145"/>
      <c r="AF1505" s="145"/>
      <c r="AG1505" s="145"/>
      <c r="AH1505" s="145"/>
      <c r="AI1505" s="145"/>
      <c r="AJ1505" s="145"/>
      <c r="AK1505" s="145"/>
      <c r="AL1505" s="145"/>
      <c r="AM1505" s="145"/>
      <c r="AN1505" s="145"/>
      <c r="AO1505" s="145"/>
      <c r="AP1505" s="145"/>
      <c r="AQ1505" s="145"/>
      <c r="AR1505" s="145"/>
      <c r="AS1505" s="145"/>
      <c r="AT1505" s="145"/>
      <c r="AU1505" s="145"/>
      <c r="AV1505" s="145"/>
      <c r="AW1505" s="145"/>
      <c r="AX1505" s="145"/>
      <c r="AY1505" s="145"/>
      <c r="AZ1505" s="145"/>
      <c r="BA1505" s="145"/>
      <c r="BB1505" s="145"/>
      <c r="BC1505" s="145"/>
      <c r="BD1505" s="145"/>
      <c r="BE1505" s="145"/>
      <c r="BF1505" s="145"/>
      <c r="BG1505" s="145"/>
      <c r="BH1505" s="145"/>
      <c r="BI1505" s="145"/>
      <c r="BJ1505" s="145"/>
      <c r="BK1505" s="145"/>
      <c r="BL1505" s="145"/>
      <c r="BM1505" s="145"/>
      <c r="BN1505" s="145"/>
      <c r="BO1505" s="145"/>
      <c r="BP1505" s="145"/>
      <c r="BQ1505" s="145"/>
      <c r="BR1505" s="145"/>
      <c r="BS1505" s="145"/>
      <c r="BT1505" s="145"/>
      <c r="BU1505" s="145"/>
      <c r="BV1505" s="145"/>
      <c r="BW1505" s="145"/>
      <c r="BX1505" s="145"/>
      <c r="BY1505" s="145"/>
      <c r="BZ1505" s="145"/>
      <c r="CA1505" s="145"/>
      <c r="CB1505" s="145"/>
      <c r="CC1505" s="145"/>
      <c r="CD1505" s="145"/>
      <c r="CE1505" s="145"/>
      <c r="CF1505" s="145"/>
    </row>
    <row r="1506" spans="2:84" ht="12.95" customHeight="1">
      <c r="B1506" s="145"/>
      <c r="C1506" s="145"/>
      <c r="D1506" s="145"/>
      <c r="E1506" s="146"/>
      <c r="F1506" s="146"/>
      <c r="G1506" s="145"/>
      <c r="H1506" s="145"/>
      <c r="I1506" s="145"/>
      <c r="J1506" s="145"/>
      <c r="K1506" s="145"/>
      <c r="L1506" s="145"/>
      <c r="M1506" s="145"/>
      <c r="N1506" s="145"/>
      <c r="O1506" s="145"/>
      <c r="P1506" s="145"/>
      <c r="Q1506" s="145"/>
      <c r="R1506" s="145"/>
      <c r="S1506" s="145"/>
      <c r="T1506" s="145"/>
      <c r="U1506" s="145"/>
      <c r="V1506" s="145"/>
      <c r="W1506" s="145"/>
      <c r="X1506" s="145"/>
      <c r="Y1506" s="145"/>
      <c r="Z1506" s="145"/>
      <c r="AA1506" s="145"/>
      <c r="AB1506" s="145"/>
      <c r="AC1506" s="145"/>
      <c r="AD1506" s="145"/>
      <c r="AE1506" s="145"/>
      <c r="AF1506" s="145"/>
      <c r="AG1506" s="145"/>
      <c r="AH1506" s="145"/>
      <c r="AI1506" s="145"/>
      <c r="AJ1506" s="145"/>
      <c r="AK1506" s="145"/>
      <c r="AL1506" s="145"/>
      <c r="AM1506" s="145"/>
      <c r="AN1506" s="145"/>
      <c r="AO1506" s="145"/>
      <c r="AP1506" s="145"/>
      <c r="AQ1506" s="145"/>
      <c r="AR1506" s="145"/>
      <c r="AS1506" s="145"/>
      <c r="AT1506" s="145"/>
      <c r="AU1506" s="145"/>
      <c r="AV1506" s="145"/>
      <c r="AW1506" s="145"/>
      <c r="AX1506" s="145"/>
      <c r="AY1506" s="145"/>
      <c r="AZ1506" s="145"/>
      <c r="BA1506" s="145"/>
      <c r="BB1506" s="145"/>
      <c r="BC1506" s="145"/>
      <c r="BD1506" s="145"/>
      <c r="BE1506" s="145"/>
      <c r="BF1506" s="145"/>
      <c r="BG1506" s="145"/>
      <c r="BH1506" s="145"/>
      <c r="BI1506" s="145"/>
      <c r="BJ1506" s="145"/>
      <c r="BK1506" s="145"/>
      <c r="BL1506" s="145"/>
      <c r="BM1506" s="145"/>
      <c r="BN1506" s="145"/>
      <c r="BO1506" s="145"/>
      <c r="BP1506" s="145"/>
      <c r="BQ1506" s="145"/>
      <c r="BR1506" s="145"/>
      <c r="BS1506" s="145"/>
      <c r="BT1506" s="145"/>
      <c r="BU1506" s="145"/>
      <c r="BV1506" s="145"/>
      <c r="BW1506" s="145"/>
      <c r="BX1506" s="145"/>
      <c r="BY1506" s="145"/>
      <c r="BZ1506" s="145"/>
      <c r="CA1506" s="145"/>
      <c r="CB1506" s="145"/>
      <c r="CC1506" s="145"/>
      <c r="CD1506" s="145"/>
      <c r="CE1506" s="145"/>
      <c r="CF1506" s="145"/>
    </row>
    <row r="1507" spans="2:84" ht="12.95" customHeight="1">
      <c r="B1507" s="145"/>
      <c r="C1507" s="145"/>
      <c r="D1507" s="145"/>
      <c r="E1507" s="146"/>
      <c r="F1507" s="146"/>
      <c r="G1507" s="145"/>
      <c r="H1507" s="145"/>
      <c r="I1507" s="145"/>
      <c r="J1507" s="145"/>
      <c r="K1507" s="145"/>
      <c r="L1507" s="145"/>
      <c r="M1507" s="145"/>
      <c r="N1507" s="145"/>
      <c r="O1507" s="145"/>
      <c r="P1507" s="145"/>
      <c r="Q1507" s="145"/>
      <c r="R1507" s="145"/>
      <c r="S1507" s="145"/>
      <c r="T1507" s="145"/>
      <c r="U1507" s="145"/>
      <c r="V1507" s="145"/>
      <c r="W1507" s="145"/>
      <c r="X1507" s="145"/>
      <c r="Y1507" s="145"/>
      <c r="Z1507" s="145"/>
      <c r="AA1507" s="145"/>
      <c r="AB1507" s="145"/>
      <c r="AC1507" s="145"/>
      <c r="AD1507" s="145"/>
      <c r="AE1507" s="145"/>
      <c r="AF1507" s="145"/>
      <c r="AG1507" s="145"/>
      <c r="AH1507" s="145"/>
      <c r="AI1507" s="145"/>
      <c r="AJ1507" s="145"/>
      <c r="AK1507" s="145"/>
      <c r="AL1507" s="145"/>
      <c r="AM1507" s="145"/>
      <c r="AN1507" s="145"/>
      <c r="AO1507" s="145"/>
      <c r="AP1507" s="145"/>
      <c r="AQ1507" s="145"/>
      <c r="AR1507" s="145"/>
      <c r="AS1507" s="145"/>
      <c r="AT1507" s="145"/>
      <c r="AU1507" s="145"/>
      <c r="AV1507" s="145"/>
      <c r="AW1507" s="145"/>
      <c r="AX1507" s="145"/>
      <c r="AY1507" s="145"/>
      <c r="AZ1507" s="145"/>
      <c r="BA1507" s="145"/>
      <c r="BB1507" s="145"/>
      <c r="BC1507" s="145"/>
      <c r="BD1507" s="145"/>
      <c r="BE1507" s="145"/>
      <c r="BF1507" s="145"/>
      <c r="BG1507" s="145"/>
      <c r="BH1507" s="145"/>
      <c r="BI1507" s="145"/>
      <c r="BJ1507" s="145"/>
      <c r="BK1507" s="145"/>
      <c r="BL1507" s="145"/>
      <c r="BM1507" s="145"/>
      <c r="BN1507" s="145"/>
      <c r="BO1507" s="145"/>
      <c r="BP1507" s="145"/>
      <c r="BQ1507" s="145"/>
      <c r="BR1507" s="145"/>
      <c r="BS1507" s="145"/>
      <c r="BT1507" s="145"/>
      <c r="BU1507" s="145"/>
      <c r="BV1507" s="145"/>
      <c r="BW1507" s="145"/>
      <c r="BX1507" s="145"/>
      <c r="BY1507" s="145"/>
      <c r="BZ1507" s="145"/>
      <c r="CA1507" s="145"/>
      <c r="CB1507" s="145"/>
      <c r="CC1507" s="145"/>
      <c r="CD1507" s="145"/>
      <c r="CE1507" s="145"/>
      <c r="CF1507" s="145"/>
    </row>
    <row r="1508" spans="2:84" ht="12.95" customHeight="1">
      <c r="B1508" s="145"/>
      <c r="C1508" s="145"/>
      <c r="D1508" s="145"/>
      <c r="E1508" s="146"/>
      <c r="F1508" s="146"/>
      <c r="G1508" s="145"/>
      <c r="H1508" s="145"/>
      <c r="I1508" s="145"/>
      <c r="J1508" s="145"/>
      <c r="K1508" s="145"/>
      <c r="L1508" s="145"/>
      <c r="M1508" s="145"/>
      <c r="N1508" s="145"/>
      <c r="O1508" s="145"/>
      <c r="P1508" s="145"/>
      <c r="Q1508" s="145"/>
      <c r="R1508" s="145"/>
      <c r="S1508" s="145"/>
      <c r="T1508" s="145"/>
      <c r="U1508" s="145"/>
      <c r="V1508" s="145"/>
      <c r="W1508" s="145"/>
      <c r="X1508" s="145"/>
      <c r="Y1508" s="145"/>
      <c r="Z1508" s="145"/>
      <c r="AA1508" s="145"/>
      <c r="AB1508" s="145"/>
      <c r="AC1508" s="145"/>
      <c r="AD1508" s="145"/>
      <c r="AE1508" s="145"/>
      <c r="AF1508" s="145"/>
      <c r="AG1508" s="145"/>
      <c r="AH1508" s="145"/>
      <c r="AI1508" s="145"/>
      <c r="AJ1508" s="145"/>
      <c r="AK1508" s="145"/>
      <c r="AL1508" s="145"/>
      <c r="AM1508" s="145"/>
      <c r="AN1508" s="145"/>
      <c r="AO1508" s="145"/>
      <c r="AP1508" s="145"/>
      <c r="AQ1508" s="145"/>
      <c r="AR1508" s="145"/>
      <c r="AS1508" s="145"/>
      <c r="AT1508" s="145"/>
      <c r="AU1508" s="145"/>
      <c r="AV1508" s="145"/>
      <c r="AW1508" s="145"/>
      <c r="AX1508" s="145"/>
      <c r="AY1508" s="145"/>
      <c r="AZ1508" s="145"/>
      <c r="BA1508" s="145"/>
      <c r="BB1508" s="145"/>
      <c r="BC1508" s="145"/>
      <c r="BD1508" s="145"/>
      <c r="BE1508" s="145"/>
      <c r="BF1508" s="145"/>
      <c r="BG1508" s="145"/>
      <c r="BH1508" s="145"/>
      <c r="BI1508" s="145"/>
      <c r="BJ1508" s="145"/>
      <c r="BK1508" s="145"/>
      <c r="BL1508" s="145"/>
      <c r="BM1508" s="145"/>
      <c r="BN1508" s="145"/>
      <c r="BO1508" s="145"/>
      <c r="BP1508" s="145"/>
      <c r="BQ1508" s="145"/>
      <c r="BR1508" s="145"/>
      <c r="BS1508" s="145"/>
      <c r="BT1508" s="145"/>
      <c r="BU1508" s="145"/>
      <c r="BV1508" s="145"/>
      <c r="BW1508" s="145"/>
      <c r="BX1508" s="145"/>
      <c r="BY1508" s="145"/>
      <c r="BZ1508" s="145"/>
      <c r="CA1508" s="145"/>
      <c r="CB1508" s="145"/>
      <c r="CC1508" s="145"/>
      <c r="CD1508" s="145"/>
      <c r="CE1508" s="145"/>
      <c r="CF1508" s="145"/>
    </row>
    <row r="1509" spans="2:84" ht="12.95" customHeight="1">
      <c r="B1509" s="145"/>
      <c r="C1509" s="145"/>
      <c r="D1509" s="145"/>
      <c r="E1509" s="146"/>
      <c r="F1509" s="146"/>
      <c r="G1509" s="145"/>
      <c r="H1509" s="145"/>
      <c r="I1509" s="145"/>
      <c r="J1509" s="145"/>
      <c r="K1509" s="145"/>
      <c r="L1509" s="145"/>
      <c r="M1509" s="145"/>
      <c r="N1509" s="145"/>
      <c r="O1509" s="145"/>
      <c r="P1509" s="145"/>
      <c r="Q1509" s="145"/>
      <c r="R1509" s="145"/>
      <c r="S1509" s="145"/>
      <c r="T1509" s="145"/>
      <c r="U1509" s="145"/>
      <c r="V1509" s="145"/>
      <c r="W1509" s="145"/>
      <c r="X1509" s="145"/>
      <c r="Y1509" s="145"/>
      <c r="Z1509" s="145"/>
      <c r="AA1509" s="145"/>
      <c r="AB1509" s="145"/>
      <c r="AC1509" s="145"/>
      <c r="AD1509" s="145"/>
      <c r="AE1509" s="145"/>
      <c r="AF1509" s="145"/>
      <c r="AG1509" s="145"/>
      <c r="AH1509" s="145"/>
      <c r="AI1509" s="145"/>
      <c r="AJ1509" s="145"/>
      <c r="AK1509" s="145"/>
      <c r="AL1509" s="145"/>
      <c r="AM1509" s="145"/>
      <c r="AN1509" s="145"/>
      <c r="AO1509" s="145"/>
      <c r="AP1509" s="145"/>
      <c r="AQ1509" s="145"/>
      <c r="AR1509" s="145"/>
      <c r="AS1509" s="145"/>
      <c r="AT1509" s="145"/>
      <c r="AU1509" s="145"/>
      <c r="AV1509" s="145"/>
      <c r="AW1509" s="145"/>
      <c r="AX1509" s="145"/>
      <c r="AY1509" s="145"/>
      <c r="AZ1509" s="145"/>
      <c r="BA1509" s="145"/>
      <c r="BB1509" s="145"/>
      <c r="BC1509" s="145"/>
      <c r="BD1509" s="145"/>
      <c r="BE1509" s="145"/>
      <c r="BF1509" s="145"/>
      <c r="BG1509" s="145"/>
      <c r="BH1509" s="145"/>
      <c r="BI1509" s="145"/>
      <c r="BJ1509" s="145"/>
      <c r="BK1509" s="145"/>
      <c r="BL1509" s="145"/>
      <c r="BM1509" s="145"/>
      <c r="BN1509" s="145"/>
      <c r="BO1509" s="145"/>
      <c r="BP1509" s="145"/>
      <c r="BQ1509" s="145"/>
      <c r="BR1509" s="145"/>
      <c r="BS1509" s="145"/>
      <c r="BT1509" s="145"/>
      <c r="BU1509" s="145"/>
      <c r="BV1509" s="145"/>
      <c r="BW1509" s="145"/>
      <c r="BX1509" s="145"/>
      <c r="BY1509" s="145"/>
      <c r="BZ1509" s="145"/>
      <c r="CA1509" s="145"/>
      <c r="CB1509" s="145"/>
      <c r="CC1509" s="145"/>
      <c r="CD1509" s="145"/>
      <c r="CE1509" s="145"/>
      <c r="CF1509" s="145"/>
    </row>
    <row r="1510" spans="2:84" ht="12.95" customHeight="1">
      <c r="B1510" s="145"/>
      <c r="C1510" s="145"/>
      <c r="D1510" s="145"/>
      <c r="E1510" s="146"/>
      <c r="F1510" s="146"/>
      <c r="G1510" s="145"/>
      <c r="H1510" s="145"/>
      <c r="I1510" s="145"/>
      <c r="J1510" s="145"/>
      <c r="K1510" s="145"/>
      <c r="L1510" s="145"/>
      <c r="M1510" s="145"/>
      <c r="N1510" s="145"/>
      <c r="O1510" s="145"/>
      <c r="P1510" s="145"/>
      <c r="Q1510" s="145"/>
      <c r="R1510" s="145"/>
      <c r="S1510" s="145"/>
      <c r="T1510" s="145"/>
      <c r="U1510" s="145"/>
      <c r="V1510" s="145"/>
      <c r="W1510" s="145"/>
      <c r="X1510" s="145"/>
      <c r="Y1510" s="145"/>
      <c r="Z1510" s="145"/>
      <c r="AA1510" s="145"/>
      <c r="AB1510" s="145"/>
      <c r="AC1510" s="145"/>
      <c r="AD1510" s="145"/>
      <c r="AE1510" s="145"/>
      <c r="AF1510" s="145"/>
      <c r="AG1510" s="145"/>
      <c r="AH1510" s="145"/>
      <c r="AI1510" s="145"/>
      <c r="AJ1510" s="145"/>
      <c r="AK1510" s="145"/>
      <c r="AL1510" s="145"/>
      <c r="AM1510" s="145"/>
      <c r="AN1510" s="145"/>
      <c r="AO1510" s="145"/>
      <c r="AP1510" s="145"/>
      <c r="AQ1510" s="145"/>
      <c r="AR1510" s="145"/>
      <c r="AS1510" s="145"/>
      <c r="AT1510" s="145"/>
      <c r="AU1510" s="145"/>
      <c r="AV1510" s="145"/>
      <c r="AW1510" s="145"/>
      <c r="AX1510" s="145"/>
      <c r="AY1510" s="145"/>
      <c r="AZ1510" s="145"/>
      <c r="BA1510" s="145"/>
      <c r="BB1510" s="145"/>
      <c r="BC1510" s="145"/>
      <c r="BD1510" s="145"/>
      <c r="BE1510" s="145"/>
      <c r="BF1510" s="145"/>
      <c r="BG1510" s="145"/>
      <c r="BH1510" s="145"/>
      <c r="BI1510" s="145"/>
      <c r="BJ1510" s="145"/>
      <c r="BK1510" s="145"/>
      <c r="BL1510" s="145"/>
      <c r="BM1510" s="145"/>
      <c r="BN1510" s="145"/>
      <c r="BO1510" s="145"/>
      <c r="BP1510" s="145"/>
      <c r="BQ1510" s="145"/>
      <c r="BR1510" s="145"/>
      <c r="BS1510" s="145"/>
      <c r="BT1510" s="145"/>
      <c r="BU1510" s="145"/>
      <c r="BV1510" s="145"/>
      <c r="BW1510" s="145"/>
      <c r="BX1510" s="145"/>
      <c r="BY1510" s="145"/>
      <c r="BZ1510" s="145"/>
      <c r="CA1510" s="145"/>
      <c r="CB1510" s="145"/>
      <c r="CC1510" s="145"/>
      <c r="CD1510" s="145"/>
      <c r="CE1510" s="145"/>
      <c r="CF1510" s="145"/>
    </row>
    <row r="1511" spans="2:84" ht="12.95" customHeight="1">
      <c r="B1511" s="145"/>
      <c r="C1511" s="145"/>
      <c r="D1511" s="145"/>
      <c r="E1511" s="146"/>
      <c r="F1511" s="146"/>
      <c r="G1511" s="145"/>
      <c r="H1511" s="145"/>
      <c r="I1511" s="145"/>
      <c r="J1511" s="145"/>
      <c r="K1511" s="145"/>
      <c r="L1511" s="145"/>
      <c r="M1511" s="145"/>
      <c r="N1511" s="145"/>
      <c r="O1511" s="145"/>
      <c r="P1511" s="145"/>
      <c r="Q1511" s="145"/>
      <c r="R1511" s="145"/>
      <c r="S1511" s="145"/>
      <c r="T1511" s="145"/>
      <c r="U1511" s="145"/>
      <c r="V1511" s="145"/>
      <c r="W1511" s="145"/>
      <c r="X1511" s="145"/>
      <c r="Y1511" s="145"/>
      <c r="Z1511" s="145"/>
      <c r="AA1511" s="145"/>
      <c r="AB1511" s="145"/>
      <c r="AC1511" s="145"/>
      <c r="AD1511" s="145"/>
      <c r="AE1511" s="145"/>
      <c r="AF1511" s="145"/>
      <c r="AG1511" s="145"/>
      <c r="AH1511" s="145"/>
      <c r="AI1511" s="145"/>
      <c r="AJ1511" s="145"/>
      <c r="AK1511" s="145"/>
      <c r="AL1511" s="145"/>
      <c r="AM1511" s="145"/>
      <c r="AN1511" s="145"/>
      <c r="AO1511" s="145"/>
      <c r="AP1511" s="145"/>
      <c r="AQ1511" s="145"/>
      <c r="AR1511" s="145"/>
      <c r="AS1511" s="145"/>
      <c r="AT1511" s="145"/>
      <c r="AU1511" s="145"/>
      <c r="AV1511" s="145"/>
      <c r="AW1511" s="145"/>
      <c r="AX1511" s="145"/>
      <c r="AY1511" s="145"/>
      <c r="AZ1511" s="145"/>
      <c r="BA1511" s="145"/>
      <c r="BB1511" s="145"/>
      <c r="BC1511" s="145"/>
      <c r="BD1511" s="145"/>
      <c r="BE1511" s="145"/>
      <c r="BF1511" s="145"/>
      <c r="BG1511" s="145"/>
      <c r="BH1511" s="145"/>
      <c r="BI1511" s="145"/>
      <c r="BJ1511" s="145"/>
      <c r="BK1511" s="145"/>
      <c r="BL1511" s="145"/>
      <c r="BM1511" s="145"/>
      <c r="BN1511" s="145"/>
      <c r="BO1511" s="145"/>
      <c r="BP1511" s="145"/>
      <c r="BQ1511" s="145"/>
      <c r="BR1511" s="145"/>
      <c r="BS1511" s="145"/>
      <c r="BT1511" s="145"/>
      <c r="BU1511" s="145"/>
      <c r="BV1511" s="145"/>
      <c r="BW1511" s="145"/>
      <c r="BX1511" s="145"/>
      <c r="BY1511" s="145"/>
      <c r="BZ1511" s="145"/>
      <c r="CA1511" s="145"/>
      <c r="CB1511" s="145"/>
      <c r="CC1511" s="145"/>
      <c r="CD1511" s="145"/>
      <c r="CE1511" s="145"/>
      <c r="CF1511" s="145"/>
    </row>
    <row r="1512" spans="2:84" ht="12.95" customHeight="1">
      <c r="B1512" s="145"/>
      <c r="C1512" s="145"/>
      <c r="D1512" s="145"/>
      <c r="E1512" s="146"/>
      <c r="F1512" s="146"/>
      <c r="G1512" s="145"/>
      <c r="H1512" s="145"/>
      <c r="I1512" s="145"/>
      <c r="J1512" s="145"/>
      <c r="K1512" s="145"/>
      <c r="L1512" s="145"/>
      <c r="M1512" s="145"/>
      <c r="N1512" s="145"/>
      <c r="O1512" s="145"/>
      <c r="P1512" s="145"/>
      <c r="Q1512" s="145"/>
      <c r="R1512" s="145"/>
      <c r="S1512" s="145"/>
      <c r="T1512" s="145"/>
      <c r="U1512" s="145"/>
      <c r="V1512" s="145"/>
      <c r="W1512" s="145"/>
      <c r="X1512" s="145"/>
      <c r="Y1512" s="145"/>
      <c r="Z1512" s="145"/>
      <c r="AA1512" s="145"/>
      <c r="AB1512" s="145"/>
      <c r="AC1512" s="145"/>
      <c r="AD1512" s="145"/>
      <c r="AE1512" s="145"/>
      <c r="AF1512" s="145"/>
      <c r="AG1512" s="145"/>
      <c r="AH1512" s="145"/>
      <c r="AI1512" s="145"/>
      <c r="AJ1512" s="145"/>
      <c r="AK1512" s="145"/>
      <c r="AL1512" s="145"/>
      <c r="AM1512" s="145"/>
      <c r="AN1512" s="145"/>
      <c r="AO1512" s="145"/>
      <c r="AP1512" s="145"/>
      <c r="AQ1512" s="145"/>
      <c r="AR1512" s="145"/>
      <c r="AS1512" s="145"/>
      <c r="AT1512" s="145"/>
      <c r="AU1512" s="145"/>
      <c r="AV1512" s="145"/>
      <c r="AW1512" s="145"/>
      <c r="AX1512" s="145"/>
      <c r="AY1512" s="145"/>
      <c r="AZ1512" s="145"/>
      <c r="BA1512" s="145"/>
      <c r="BB1512" s="145"/>
      <c r="BC1512" s="145"/>
      <c r="BD1512" s="145"/>
      <c r="BE1512" s="145"/>
      <c r="BF1512" s="145"/>
      <c r="BG1512" s="145"/>
      <c r="BH1512" s="145"/>
      <c r="BI1512" s="145"/>
      <c r="BJ1512" s="145"/>
      <c r="BK1512" s="145"/>
      <c r="BL1512" s="145"/>
      <c r="BM1512" s="145"/>
      <c r="BN1512" s="145"/>
      <c r="BO1512" s="145"/>
      <c r="BP1512" s="145"/>
      <c r="BQ1512" s="145"/>
      <c r="BR1512" s="145"/>
      <c r="BS1512" s="145"/>
      <c r="BT1512" s="145"/>
      <c r="BU1512" s="145"/>
      <c r="BV1512" s="145"/>
      <c r="BW1512" s="145"/>
      <c r="BX1512" s="145"/>
      <c r="BY1512" s="145"/>
      <c r="BZ1512" s="145"/>
      <c r="CA1512" s="145"/>
      <c r="CB1512" s="145"/>
      <c r="CC1512" s="145"/>
      <c r="CD1512" s="145"/>
      <c r="CE1512" s="145"/>
      <c r="CF1512" s="145"/>
    </row>
    <row r="1513" spans="2:84" ht="12.95" customHeight="1">
      <c r="B1513" s="145"/>
      <c r="C1513" s="145"/>
      <c r="D1513" s="145"/>
      <c r="E1513" s="146"/>
      <c r="F1513" s="146"/>
      <c r="G1513" s="145"/>
      <c r="H1513" s="145"/>
      <c r="I1513" s="145"/>
      <c r="J1513" s="145"/>
      <c r="K1513" s="145"/>
      <c r="L1513" s="145"/>
      <c r="M1513" s="145"/>
      <c r="N1513" s="145"/>
      <c r="O1513" s="145"/>
      <c r="P1513" s="145"/>
      <c r="Q1513" s="145"/>
      <c r="R1513" s="145"/>
      <c r="S1513" s="145"/>
      <c r="T1513" s="145"/>
      <c r="U1513" s="145"/>
      <c r="V1513" s="145"/>
      <c r="W1513" s="145"/>
      <c r="X1513" s="145"/>
      <c r="Y1513" s="145"/>
      <c r="Z1513" s="145"/>
      <c r="AA1513" s="145"/>
      <c r="AB1513" s="145"/>
      <c r="AC1513" s="145"/>
      <c r="AD1513" s="145"/>
      <c r="AE1513" s="145"/>
      <c r="AF1513" s="145"/>
      <c r="AG1513" s="145"/>
      <c r="AH1513" s="145"/>
      <c r="AI1513" s="145"/>
      <c r="AJ1513" s="145"/>
      <c r="AK1513" s="145"/>
      <c r="AL1513" s="145"/>
      <c r="AM1513" s="145"/>
      <c r="AN1513" s="145"/>
      <c r="AO1513" s="145"/>
      <c r="AP1513" s="145"/>
      <c r="AQ1513" s="145"/>
      <c r="AR1513" s="145"/>
      <c r="AS1513" s="145"/>
      <c r="AT1513" s="145"/>
      <c r="AU1513" s="145"/>
      <c r="AV1513" s="145"/>
      <c r="AW1513" s="145"/>
      <c r="AX1513" s="145"/>
      <c r="AY1513" s="145"/>
      <c r="AZ1513" s="145"/>
      <c r="BA1513" s="145"/>
      <c r="BB1513" s="145"/>
      <c r="BC1513" s="145"/>
      <c r="BD1513" s="145"/>
      <c r="BE1513" s="145"/>
      <c r="BF1513" s="145"/>
      <c r="BG1513" s="145"/>
      <c r="BH1513" s="145"/>
      <c r="BI1513" s="145"/>
      <c r="BJ1513" s="145"/>
      <c r="BK1513" s="145"/>
      <c r="BL1513" s="145"/>
      <c r="BM1513" s="145"/>
      <c r="BN1513" s="145"/>
      <c r="BO1513" s="145"/>
      <c r="BP1513" s="145"/>
      <c r="BQ1513" s="145"/>
      <c r="BR1513" s="145"/>
      <c r="BS1513" s="145"/>
      <c r="BT1513" s="145"/>
      <c r="BU1513" s="145"/>
      <c r="BV1513" s="145"/>
      <c r="BW1513" s="145"/>
      <c r="BX1513" s="145"/>
      <c r="BY1513" s="145"/>
      <c r="BZ1513" s="145"/>
      <c r="CA1513" s="145"/>
      <c r="CB1513" s="145"/>
      <c r="CC1513" s="145"/>
      <c r="CD1513" s="145"/>
      <c r="CE1513" s="145"/>
      <c r="CF1513" s="145"/>
    </row>
    <row r="1514" spans="2:84" ht="12.95" customHeight="1">
      <c r="B1514" s="145"/>
      <c r="C1514" s="145"/>
      <c r="D1514" s="145"/>
      <c r="E1514" s="146"/>
      <c r="F1514" s="146"/>
      <c r="G1514" s="145"/>
      <c r="H1514" s="145"/>
      <c r="I1514" s="145"/>
      <c r="J1514" s="145"/>
      <c r="K1514" s="145"/>
      <c r="L1514" s="145"/>
      <c r="M1514" s="145"/>
      <c r="N1514" s="145"/>
      <c r="O1514" s="145"/>
      <c r="P1514" s="145"/>
      <c r="Q1514" s="145"/>
      <c r="R1514" s="145"/>
      <c r="S1514" s="145"/>
      <c r="T1514" s="145"/>
      <c r="U1514" s="145"/>
      <c r="V1514" s="145"/>
      <c r="W1514" s="145"/>
      <c r="X1514" s="145"/>
      <c r="Y1514" s="145"/>
      <c r="Z1514" s="145"/>
      <c r="AA1514" s="145"/>
      <c r="AB1514" s="145"/>
      <c r="AC1514" s="145"/>
      <c r="AD1514" s="145"/>
      <c r="AE1514" s="145"/>
      <c r="AF1514" s="145"/>
      <c r="AG1514" s="145"/>
      <c r="AH1514" s="145"/>
      <c r="AI1514" s="145"/>
      <c r="AJ1514" s="145"/>
      <c r="AK1514" s="145"/>
      <c r="AL1514" s="145"/>
      <c r="AM1514" s="145"/>
      <c r="AN1514" s="145"/>
      <c r="AO1514" s="145"/>
      <c r="AP1514" s="145"/>
      <c r="AQ1514" s="145"/>
      <c r="AR1514" s="145"/>
      <c r="AS1514" s="145"/>
      <c r="AT1514" s="145"/>
      <c r="AU1514" s="145"/>
      <c r="AV1514" s="145"/>
      <c r="AW1514" s="145"/>
      <c r="AX1514" s="145"/>
      <c r="AY1514" s="145"/>
      <c r="AZ1514" s="145"/>
      <c r="BA1514" s="145"/>
      <c r="BB1514" s="145"/>
      <c r="BC1514" s="145"/>
      <c r="BD1514" s="145"/>
      <c r="BE1514" s="145"/>
      <c r="BF1514" s="145"/>
      <c r="BG1514" s="145"/>
      <c r="BH1514" s="145"/>
      <c r="BI1514" s="145"/>
      <c r="BJ1514" s="145"/>
      <c r="BK1514" s="145"/>
      <c r="BL1514" s="145"/>
      <c r="BM1514" s="145"/>
      <c r="BN1514" s="145"/>
      <c r="BO1514" s="145"/>
      <c r="BP1514" s="145"/>
      <c r="BQ1514" s="145"/>
      <c r="BR1514" s="145"/>
      <c r="BS1514" s="145"/>
      <c r="BT1514" s="145"/>
      <c r="BU1514" s="145"/>
      <c r="BV1514" s="145"/>
      <c r="BW1514" s="145"/>
      <c r="BX1514" s="145"/>
      <c r="BY1514" s="145"/>
      <c r="BZ1514" s="145"/>
      <c r="CA1514" s="145"/>
      <c r="CB1514" s="145"/>
      <c r="CC1514" s="145"/>
      <c r="CD1514" s="145"/>
      <c r="CE1514" s="145"/>
      <c r="CF1514" s="145"/>
    </row>
    <row r="1515" spans="2:84" ht="12.95" customHeight="1">
      <c r="B1515" s="145"/>
      <c r="C1515" s="145"/>
      <c r="D1515" s="145"/>
      <c r="E1515" s="146"/>
      <c r="F1515" s="146"/>
      <c r="G1515" s="145"/>
      <c r="H1515" s="145"/>
      <c r="I1515" s="145"/>
      <c r="J1515" s="145"/>
      <c r="K1515" s="145"/>
      <c r="L1515" s="145"/>
      <c r="M1515" s="145"/>
      <c r="N1515" s="145"/>
      <c r="O1515" s="145"/>
      <c r="P1515" s="145"/>
      <c r="Q1515" s="145"/>
      <c r="R1515" s="145"/>
      <c r="S1515" s="145"/>
      <c r="T1515" s="145"/>
      <c r="U1515" s="145"/>
      <c r="V1515" s="145"/>
      <c r="W1515" s="145"/>
      <c r="X1515" s="145"/>
      <c r="Y1515" s="145"/>
      <c r="Z1515" s="145"/>
      <c r="AA1515" s="145"/>
      <c r="AB1515" s="145"/>
      <c r="AC1515" s="145"/>
      <c r="AD1515" s="145"/>
      <c r="AE1515" s="145"/>
      <c r="AF1515" s="145"/>
      <c r="AG1515" s="145"/>
      <c r="AH1515" s="145"/>
      <c r="AI1515" s="145"/>
      <c r="AJ1515" s="145"/>
      <c r="AK1515" s="145"/>
      <c r="AL1515" s="145"/>
      <c r="AM1515" s="145"/>
      <c r="AN1515" s="145"/>
      <c r="AO1515" s="145"/>
      <c r="AP1515" s="145"/>
      <c r="AQ1515" s="145"/>
      <c r="AR1515" s="145"/>
      <c r="AS1515" s="145"/>
      <c r="AT1515" s="145"/>
      <c r="AU1515" s="145"/>
      <c r="AV1515" s="145"/>
      <c r="AW1515" s="145"/>
      <c r="AX1515" s="145"/>
      <c r="AY1515" s="145"/>
      <c r="AZ1515" s="145"/>
      <c r="BA1515" s="145"/>
      <c r="BB1515" s="145"/>
      <c r="BC1515" s="145"/>
      <c r="BD1515" s="145"/>
      <c r="BE1515" s="145"/>
      <c r="BF1515" s="145"/>
      <c r="BG1515" s="145"/>
      <c r="BH1515" s="145"/>
      <c r="BI1515" s="145"/>
      <c r="BJ1515" s="145"/>
      <c r="BK1515" s="145"/>
      <c r="BL1515" s="145"/>
      <c r="BM1515" s="145"/>
      <c r="BN1515" s="145"/>
      <c r="BO1515" s="145"/>
      <c r="BP1515" s="145"/>
      <c r="BQ1515" s="145"/>
      <c r="BR1515" s="145"/>
      <c r="BS1515" s="145"/>
      <c r="BT1515" s="145"/>
      <c r="BU1515" s="145"/>
      <c r="BV1515" s="145"/>
      <c r="BW1515" s="145"/>
      <c r="BX1515" s="145"/>
      <c r="BY1515" s="145"/>
      <c r="BZ1515" s="145"/>
      <c r="CA1515" s="145"/>
      <c r="CB1515" s="145"/>
      <c r="CC1515" s="145"/>
      <c r="CD1515" s="145"/>
      <c r="CE1515" s="145"/>
      <c r="CF1515" s="145"/>
    </row>
    <row r="1516" spans="2:84" ht="12.95" customHeight="1">
      <c r="B1516" s="145"/>
      <c r="C1516" s="145"/>
      <c r="D1516" s="145"/>
      <c r="E1516" s="146"/>
      <c r="F1516" s="146"/>
      <c r="G1516" s="145"/>
      <c r="H1516" s="145"/>
      <c r="I1516" s="145"/>
      <c r="J1516" s="145"/>
      <c r="K1516" s="145"/>
      <c r="L1516" s="145"/>
      <c r="M1516" s="145"/>
      <c r="N1516" s="145"/>
      <c r="O1516" s="145"/>
      <c r="P1516" s="145"/>
      <c r="Q1516" s="145"/>
      <c r="R1516" s="145"/>
      <c r="S1516" s="145"/>
      <c r="T1516" s="145"/>
      <c r="U1516" s="145"/>
      <c r="V1516" s="145"/>
      <c r="W1516" s="145"/>
      <c r="X1516" s="145"/>
      <c r="Y1516" s="145"/>
      <c r="Z1516" s="145"/>
      <c r="AA1516" s="145"/>
      <c r="AB1516" s="145"/>
      <c r="AC1516" s="145"/>
      <c r="AD1516" s="145"/>
      <c r="AE1516" s="145"/>
      <c r="AF1516" s="145"/>
      <c r="AG1516" s="145"/>
      <c r="AH1516" s="145"/>
      <c r="AI1516" s="145"/>
      <c r="AJ1516" s="145"/>
      <c r="AK1516" s="145"/>
      <c r="AL1516" s="145"/>
      <c r="AM1516" s="145"/>
      <c r="AN1516" s="145"/>
      <c r="AO1516" s="145"/>
      <c r="AP1516" s="145"/>
      <c r="AQ1516" s="145"/>
      <c r="AR1516" s="145"/>
      <c r="AS1516" s="145"/>
      <c r="AT1516" s="145"/>
      <c r="AU1516" s="145"/>
      <c r="AV1516" s="145"/>
      <c r="AW1516" s="145"/>
      <c r="AX1516" s="145"/>
      <c r="AY1516" s="145"/>
      <c r="AZ1516" s="145"/>
      <c r="BA1516" s="145"/>
      <c r="BB1516" s="145"/>
      <c r="BC1516" s="145"/>
      <c r="BD1516" s="145"/>
      <c r="BE1516" s="145"/>
      <c r="BF1516" s="145"/>
      <c r="BG1516" s="145"/>
      <c r="BH1516" s="145"/>
      <c r="BI1516" s="145"/>
      <c r="BJ1516" s="145"/>
      <c r="BK1516" s="145"/>
      <c r="BL1516" s="145"/>
      <c r="BM1516" s="145"/>
      <c r="BN1516" s="145"/>
      <c r="BO1516" s="145"/>
      <c r="BP1516" s="145"/>
      <c r="BQ1516" s="145"/>
      <c r="BR1516" s="145"/>
      <c r="BS1516" s="145"/>
      <c r="BT1516" s="145"/>
      <c r="BU1516" s="145"/>
      <c r="BV1516" s="145"/>
      <c r="BW1516" s="145"/>
      <c r="BX1516" s="145"/>
      <c r="BY1516" s="145"/>
      <c r="BZ1516" s="145"/>
      <c r="CA1516" s="145"/>
      <c r="CB1516" s="145"/>
      <c r="CC1516" s="145"/>
      <c r="CD1516" s="145"/>
      <c r="CE1516" s="145"/>
      <c r="CF1516" s="145"/>
    </row>
    <row r="1517" spans="2:84" ht="12.95" customHeight="1">
      <c r="B1517" s="145"/>
      <c r="C1517" s="145"/>
      <c r="D1517" s="145"/>
      <c r="E1517" s="146"/>
      <c r="F1517" s="146"/>
      <c r="G1517" s="145"/>
      <c r="H1517" s="145"/>
      <c r="I1517" s="145"/>
      <c r="J1517" s="145"/>
      <c r="K1517" s="145"/>
      <c r="L1517" s="145"/>
      <c r="M1517" s="145"/>
      <c r="N1517" s="145"/>
      <c r="O1517" s="145"/>
      <c r="P1517" s="145"/>
      <c r="Q1517" s="145"/>
      <c r="R1517" s="145"/>
      <c r="S1517" s="145"/>
      <c r="T1517" s="145"/>
      <c r="U1517" s="145"/>
      <c r="V1517" s="145"/>
      <c r="W1517" s="145"/>
      <c r="X1517" s="145"/>
      <c r="Y1517" s="145"/>
      <c r="Z1517" s="145"/>
      <c r="AA1517" s="145"/>
      <c r="AB1517" s="145"/>
      <c r="AC1517" s="145"/>
      <c r="AD1517" s="145"/>
      <c r="AE1517" s="145"/>
      <c r="AF1517" s="145"/>
      <c r="AG1517" s="145"/>
      <c r="AH1517" s="145"/>
      <c r="AI1517" s="145"/>
      <c r="AJ1517" s="145"/>
      <c r="AK1517" s="145"/>
      <c r="AL1517" s="145"/>
      <c r="AM1517" s="145"/>
      <c r="AN1517" s="145"/>
      <c r="AO1517" s="145"/>
      <c r="AP1517" s="145"/>
      <c r="AQ1517" s="145"/>
      <c r="AR1517" s="145"/>
      <c r="AS1517" s="145"/>
      <c r="AT1517" s="145"/>
      <c r="AU1517" s="145"/>
      <c r="AV1517" s="145"/>
      <c r="AW1517" s="145"/>
      <c r="AX1517" s="145"/>
      <c r="AY1517" s="145"/>
      <c r="AZ1517" s="145"/>
      <c r="BA1517" s="145"/>
      <c r="BB1517" s="145"/>
      <c r="BC1517" s="145"/>
      <c r="BD1517" s="145"/>
      <c r="BE1517" s="145"/>
      <c r="BF1517" s="145"/>
      <c r="BG1517" s="145"/>
      <c r="BH1517" s="145"/>
      <c r="BI1517" s="145"/>
      <c r="BJ1517" s="145"/>
      <c r="BK1517" s="145"/>
      <c r="BL1517" s="145"/>
      <c r="BM1517" s="145"/>
      <c r="BN1517" s="145"/>
      <c r="BO1517" s="145"/>
      <c r="BP1517" s="145"/>
      <c r="BQ1517" s="145"/>
      <c r="BR1517" s="145"/>
      <c r="BS1517" s="145"/>
      <c r="BT1517" s="145"/>
      <c r="BU1517" s="145"/>
      <c r="BV1517" s="145"/>
      <c r="BW1517" s="145"/>
      <c r="BX1517" s="145"/>
      <c r="BY1517" s="145"/>
      <c r="BZ1517" s="145"/>
      <c r="CA1517" s="145"/>
      <c r="CB1517" s="145"/>
      <c r="CC1517" s="145"/>
      <c r="CD1517" s="145"/>
      <c r="CE1517" s="145"/>
      <c r="CF1517" s="145"/>
    </row>
    <row r="1518" spans="2:84" ht="12.95" customHeight="1">
      <c r="B1518" s="145"/>
      <c r="C1518" s="145"/>
      <c r="D1518" s="145"/>
      <c r="E1518" s="146"/>
      <c r="F1518" s="146"/>
      <c r="G1518" s="145"/>
      <c r="H1518" s="145"/>
      <c r="I1518" s="145"/>
      <c r="J1518" s="145"/>
      <c r="K1518" s="145"/>
      <c r="L1518" s="145"/>
      <c r="M1518" s="145"/>
      <c r="N1518" s="145"/>
      <c r="O1518" s="145"/>
      <c r="P1518" s="145"/>
      <c r="Q1518" s="145"/>
      <c r="R1518" s="145"/>
      <c r="S1518" s="145"/>
      <c r="T1518" s="145"/>
      <c r="U1518" s="145"/>
      <c r="V1518" s="145"/>
      <c r="W1518" s="145"/>
      <c r="X1518" s="145"/>
      <c r="Y1518" s="145"/>
      <c r="Z1518" s="145"/>
      <c r="AA1518" s="145"/>
      <c r="AB1518" s="145"/>
      <c r="AC1518" s="145"/>
      <c r="AD1518" s="145"/>
      <c r="AE1518" s="145"/>
      <c r="AF1518" s="145"/>
      <c r="AG1518" s="145"/>
      <c r="AH1518" s="145"/>
      <c r="AI1518" s="145"/>
      <c r="AJ1518" s="145"/>
      <c r="AK1518" s="145"/>
      <c r="AL1518" s="145"/>
      <c r="AM1518" s="145"/>
      <c r="AN1518" s="145"/>
      <c r="AO1518" s="145"/>
      <c r="AP1518" s="145"/>
      <c r="AQ1518" s="145"/>
      <c r="AR1518" s="145"/>
      <c r="AS1518" s="145"/>
      <c r="AT1518" s="145"/>
      <c r="AU1518" s="145"/>
      <c r="AV1518" s="145"/>
      <c r="AW1518" s="145"/>
      <c r="AX1518" s="145"/>
      <c r="AY1518" s="145"/>
      <c r="AZ1518" s="145"/>
      <c r="BA1518" s="145"/>
      <c r="BB1518" s="145"/>
      <c r="BC1518" s="145"/>
      <c r="BD1518" s="145"/>
      <c r="BE1518" s="145"/>
      <c r="BF1518" s="145"/>
      <c r="BG1518" s="145"/>
      <c r="BH1518" s="145"/>
      <c r="BI1518" s="145"/>
      <c r="BJ1518" s="145"/>
      <c r="BK1518" s="145"/>
      <c r="BL1518" s="145"/>
      <c r="BM1518" s="145"/>
      <c r="BN1518" s="145"/>
      <c r="BO1518" s="145"/>
      <c r="BP1518" s="145"/>
      <c r="BQ1518" s="145"/>
      <c r="BR1518" s="145"/>
      <c r="BS1518" s="145"/>
      <c r="BT1518" s="145"/>
      <c r="BU1518" s="145"/>
      <c r="BV1518" s="145"/>
      <c r="BW1518" s="145"/>
      <c r="BX1518" s="145"/>
      <c r="BY1518" s="145"/>
      <c r="BZ1518" s="145"/>
      <c r="CA1518" s="145"/>
      <c r="CB1518" s="145"/>
      <c r="CC1518" s="145"/>
      <c r="CD1518" s="145"/>
      <c r="CE1518" s="145"/>
      <c r="CF1518" s="145"/>
    </row>
    <row r="1519" spans="2:84" ht="12.95" customHeight="1">
      <c r="B1519" s="145"/>
      <c r="C1519" s="145"/>
      <c r="D1519" s="145"/>
      <c r="E1519" s="146"/>
      <c r="F1519" s="146"/>
      <c r="G1519" s="145"/>
      <c r="H1519" s="145"/>
      <c r="I1519" s="145"/>
      <c r="J1519" s="145"/>
      <c r="K1519" s="145"/>
      <c r="L1519" s="145"/>
      <c r="M1519" s="145"/>
      <c r="N1519" s="145"/>
      <c r="O1519" s="145"/>
      <c r="P1519" s="145"/>
      <c r="Q1519" s="145"/>
      <c r="R1519" s="145"/>
      <c r="S1519" s="145"/>
      <c r="T1519" s="145"/>
      <c r="U1519" s="145"/>
      <c r="V1519" s="145"/>
      <c r="W1519" s="145"/>
      <c r="X1519" s="145"/>
      <c r="Y1519" s="145"/>
      <c r="Z1519" s="145"/>
      <c r="AA1519" s="145"/>
      <c r="AB1519" s="145"/>
      <c r="AC1519" s="145"/>
      <c r="AD1519" s="145"/>
      <c r="AE1519" s="145"/>
      <c r="AF1519" s="145"/>
      <c r="AG1519" s="145"/>
      <c r="AH1519" s="145"/>
      <c r="AI1519" s="145"/>
      <c r="AJ1519" s="145"/>
      <c r="AK1519" s="145"/>
      <c r="AL1519" s="145"/>
      <c r="AM1519" s="145"/>
      <c r="AN1519" s="145"/>
      <c r="AO1519" s="145"/>
      <c r="AP1519" s="145"/>
      <c r="AQ1519" s="145"/>
      <c r="AR1519" s="145"/>
      <c r="AS1519" s="145"/>
      <c r="AT1519" s="145"/>
      <c r="AU1519" s="145"/>
      <c r="AV1519" s="145"/>
      <c r="AW1519" s="145"/>
      <c r="AX1519" s="145"/>
      <c r="AY1519" s="145"/>
      <c r="AZ1519" s="145"/>
      <c r="BA1519" s="145"/>
      <c r="BB1519" s="145"/>
      <c r="BC1519" s="145"/>
      <c r="BD1519" s="145"/>
      <c r="BE1519" s="145"/>
      <c r="BF1519" s="145"/>
      <c r="BG1519" s="145"/>
      <c r="BH1519" s="145"/>
      <c r="BI1519" s="145"/>
      <c r="BJ1519" s="145"/>
      <c r="BK1519" s="145"/>
      <c r="BL1519" s="145"/>
      <c r="BM1519" s="145"/>
      <c r="BN1519" s="145"/>
      <c r="BO1519" s="145"/>
      <c r="BP1519" s="145"/>
      <c r="BQ1519" s="145"/>
      <c r="BR1519" s="145"/>
      <c r="BS1519" s="145"/>
      <c r="BT1519" s="145"/>
      <c r="BU1519" s="145"/>
      <c r="BV1519" s="145"/>
      <c r="BW1519" s="145"/>
      <c r="BX1519" s="145"/>
      <c r="BY1519" s="145"/>
      <c r="BZ1519" s="145"/>
      <c r="CA1519" s="145"/>
      <c r="CB1519" s="145"/>
      <c r="CC1519" s="145"/>
      <c r="CD1519" s="145"/>
      <c r="CE1519" s="145"/>
      <c r="CF1519" s="145"/>
    </row>
    <row r="1520" spans="2:84" ht="12.95" customHeight="1">
      <c r="B1520" s="145"/>
      <c r="C1520" s="145"/>
      <c r="D1520" s="145"/>
      <c r="E1520" s="146"/>
      <c r="F1520" s="146"/>
      <c r="G1520" s="145"/>
      <c r="H1520" s="145"/>
      <c r="I1520" s="145"/>
      <c r="J1520" s="145"/>
      <c r="K1520" s="145"/>
      <c r="L1520" s="145"/>
      <c r="M1520" s="145"/>
      <c r="N1520" s="145"/>
      <c r="O1520" s="145"/>
      <c r="P1520" s="145"/>
      <c r="Q1520" s="145"/>
      <c r="R1520" s="145"/>
      <c r="S1520" s="145"/>
      <c r="T1520" s="145"/>
      <c r="U1520" s="145"/>
      <c r="V1520" s="145"/>
      <c r="W1520" s="145"/>
      <c r="X1520" s="145"/>
      <c r="Y1520" s="145"/>
      <c r="Z1520" s="145"/>
      <c r="AA1520" s="145"/>
      <c r="AB1520" s="145"/>
      <c r="AC1520" s="145"/>
      <c r="AD1520" s="145"/>
      <c r="AE1520" s="145"/>
      <c r="AF1520" s="145"/>
      <c r="AG1520" s="145"/>
      <c r="AH1520" s="145"/>
      <c r="AI1520" s="145"/>
      <c r="AJ1520" s="145"/>
      <c r="AK1520" s="145"/>
      <c r="AL1520" s="145"/>
      <c r="AM1520" s="145"/>
      <c r="AN1520" s="145"/>
      <c r="AO1520" s="145"/>
      <c r="AP1520" s="145"/>
      <c r="AQ1520" s="145"/>
      <c r="AR1520" s="145"/>
      <c r="AS1520" s="145"/>
      <c r="AT1520" s="145"/>
      <c r="AU1520" s="145"/>
      <c r="AV1520" s="145"/>
      <c r="AW1520" s="145"/>
      <c r="AX1520" s="145"/>
      <c r="AY1520" s="145"/>
      <c r="AZ1520" s="145"/>
      <c r="BA1520" s="145"/>
      <c r="BB1520" s="145"/>
      <c r="BC1520" s="145"/>
      <c r="BD1520" s="145"/>
      <c r="BE1520" s="145"/>
      <c r="BF1520" s="145"/>
      <c r="BG1520" s="145"/>
      <c r="BH1520" s="145"/>
      <c r="BI1520" s="145"/>
      <c r="BJ1520" s="145"/>
      <c r="BK1520" s="145"/>
      <c r="BL1520" s="145"/>
      <c r="BM1520" s="145"/>
      <c r="BN1520" s="145"/>
      <c r="BO1520" s="145"/>
      <c r="BP1520" s="145"/>
      <c r="BQ1520" s="145"/>
      <c r="BR1520" s="145"/>
      <c r="BS1520" s="145"/>
      <c r="BT1520" s="145"/>
      <c r="BU1520" s="145"/>
      <c r="BV1520" s="145"/>
      <c r="BW1520" s="145"/>
      <c r="BX1520" s="145"/>
      <c r="BY1520" s="145"/>
      <c r="BZ1520" s="145"/>
      <c r="CA1520" s="145"/>
      <c r="CB1520" s="145"/>
      <c r="CC1520" s="145"/>
      <c r="CD1520" s="145"/>
      <c r="CE1520" s="145"/>
      <c r="CF1520" s="145"/>
    </row>
    <row r="1521" spans="2:84" ht="12.95" customHeight="1">
      <c r="B1521" s="145"/>
      <c r="C1521" s="145"/>
      <c r="D1521" s="145"/>
      <c r="E1521" s="146"/>
      <c r="F1521" s="146"/>
      <c r="G1521" s="145"/>
      <c r="H1521" s="145"/>
      <c r="I1521" s="145"/>
      <c r="J1521" s="145"/>
      <c r="K1521" s="145"/>
      <c r="L1521" s="145"/>
      <c r="M1521" s="145"/>
      <c r="N1521" s="145"/>
      <c r="O1521" s="145"/>
      <c r="P1521" s="145"/>
      <c r="Q1521" s="145"/>
      <c r="R1521" s="145"/>
      <c r="S1521" s="145"/>
      <c r="T1521" s="145"/>
      <c r="U1521" s="145"/>
      <c r="V1521" s="145"/>
      <c r="W1521" s="145"/>
      <c r="X1521" s="145"/>
      <c r="Y1521" s="145"/>
      <c r="Z1521" s="145"/>
      <c r="AA1521" s="145"/>
      <c r="AB1521" s="145"/>
      <c r="AC1521" s="145"/>
      <c r="AD1521" s="145"/>
      <c r="AE1521" s="145"/>
      <c r="AF1521" s="145"/>
      <c r="AG1521" s="145"/>
      <c r="AH1521" s="145"/>
      <c r="AI1521" s="145"/>
      <c r="AJ1521" s="145"/>
      <c r="AK1521" s="145"/>
      <c r="AL1521" s="145"/>
      <c r="AM1521" s="145"/>
      <c r="AN1521" s="145"/>
      <c r="AO1521" s="145"/>
      <c r="AP1521" s="145"/>
      <c r="AQ1521" s="145"/>
      <c r="AR1521" s="145"/>
      <c r="AS1521" s="145"/>
      <c r="AT1521" s="145"/>
      <c r="AU1521" s="145"/>
      <c r="AV1521" s="145"/>
      <c r="AW1521" s="145"/>
      <c r="AX1521" s="145"/>
      <c r="AY1521" s="145"/>
      <c r="AZ1521" s="145"/>
      <c r="BA1521" s="145"/>
      <c r="BB1521" s="145"/>
      <c r="BC1521" s="145"/>
      <c r="BD1521" s="145"/>
      <c r="BE1521" s="145"/>
      <c r="BF1521" s="145"/>
      <c r="BG1521" s="145"/>
      <c r="BH1521" s="145"/>
      <c r="BI1521" s="145"/>
      <c r="BJ1521" s="145"/>
      <c r="BK1521" s="145"/>
      <c r="BL1521" s="145"/>
      <c r="BM1521" s="145"/>
      <c r="BN1521" s="145"/>
      <c r="BO1521" s="145"/>
      <c r="BP1521" s="145"/>
      <c r="BQ1521" s="145"/>
      <c r="BR1521" s="145"/>
      <c r="BS1521" s="145"/>
      <c r="BT1521" s="145"/>
      <c r="BU1521" s="145"/>
      <c r="BV1521" s="145"/>
      <c r="BW1521" s="145"/>
      <c r="BX1521" s="145"/>
      <c r="BY1521" s="145"/>
      <c r="BZ1521" s="145"/>
      <c r="CA1521" s="145"/>
      <c r="CB1521" s="145"/>
      <c r="CC1521" s="145"/>
      <c r="CD1521" s="145"/>
      <c r="CE1521" s="145"/>
      <c r="CF1521" s="145"/>
    </row>
    <row r="1522" spans="2:84" ht="12.95" customHeight="1">
      <c r="B1522" s="145"/>
      <c r="C1522" s="145"/>
      <c r="D1522" s="145"/>
      <c r="E1522" s="146"/>
      <c r="F1522" s="146"/>
      <c r="G1522" s="145"/>
      <c r="H1522" s="145"/>
      <c r="I1522" s="145"/>
      <c r="J1522" s="145"/>
      <c r="K1522" s="145"/>
      <c r="L1522" s="145"/>
      <c r="M1522" s="145"/>
      <c r="N1522" s="145"/>
      <c r="O1522" s="145"/>
      <c r="P1522" s="145"/>
      <c r="Q1522" s="145"/>
      <c r="R1522" s="145"/>
      <c r="S1522" s="145"/>
      <c r="T1522" s="145"/>
      <c r="U1522" s="145"/>
      <c r="V1522" s="145"/>
      <c r="W1522" s="145"/>
      <c r="X1522" s="145"/>
      <c r="Y1522" s="145"/>
      <c r="Z1522" s="145"/>
      <c r="AA1522" s="145"/>
      <c r="AB1522" s="145"/>
      <c r="AC1522" s="145"/>
      <c r="AD1522" s="145"/>
      <c r="AE1522" s="145"/>
      <c r="AF1522" s="145"/>
      <c r="AG1522" s="145"/>
      <c r="AH1522" s="145"/>
      <c r="AI1522" s="145"/>
      <c r="AJ1522" s="145"/>
      <c r="AK1522" s="145"/>
      <c r="AL1522" s="145"/>
      <c r="AM1522" s="145"/>
      <c r="AN1522" s="145"/>
      <c r="AO1522" s="145"/>
      <c r="AP1522" s="145"/>
      <c r="AQ1522" s="145"/>
      <c r="AR1522" s="145"/>
      <c r="AS1522" s="145"/>
      <c r="AT1522" s="145"/>
      <c r="AU1522" s="145"/>
      <c r="AV1522" s="145"/>
      <c r="AW1522" s="145"/>
      <c r="AX1522" s="145"/>
      <c r="AY1522" s="145"/>
      <c r="AZ1522" s="145"/>
      <c r="BA1522" s="145"/>
      <c r="BB1522" s="145"/>
      <c r="BC1522" s="145"/>
      <c r="BD1522" s="145"/>
      <c r="BE1522" s="145"/>
      <c r="BF1522" s="145"/>
      <c r="BG1522" s="145"/>
      <c r="BH1522" s="145"/>
      <c r="BI1522" s="145"/>
      <c r="BJ1522" s="145"/>
      <c r="BK1522" s="145"/>
      <c r="BL1522" s="145"/>
      <c r="BM1522" s="145"/>
      <c r="BN1522" s="145"/>
      <c r="BO1522" s="145"/>
      <c r="BP1522" s="145"/>
      <c r="BQ1522" s="145"/>
      <c r="BR1522" s="145"/>
      <c r="BS1522" s="145"/>
      <c r="BT1522" s="145"/>
      <c r="BU1522" s="145"/>
      <c r="BV1522" s="145"/>
      <c r="BW1522" s="145"/>
      <c r="BX1522" s="145"/>
      <c r="BY1522" s="145"/>
      <c r="BZ1522" s="145"/>
      <c r="CA1522" s="145"/>
      <c r="CB1522" s="145"/>
      <c r="CC1522" s="145"/>
      <c r="CD1522" s="145"/>
      <c r="CE1522" s="145"/>
      <c r="CF1522" s="145"/>
    </row>
    <row r="1523" spans="2:84" ht="12.95" customHeight="1">
      <c r="B1523" s="145"/>
      <c r="C1523" s="145"/>
      <c r="D1523" s="145"/>
      <c r="E1523" s="146"/>
      <c r="F1523" s="146"/>
      <c r="G1523" s="145"/>
      <c r="H1523" s="145"/>
      <c r="I1523" s="145"/>
      <c r="J1523" s="145"/>
      <c r="K1523" s="145"/>
      <c r="L1523" s="145"/>
      <c r="M1523" s="145"/>
      <c r="N1523" s="145"/>
      <c r="O1523" s="145"/>
      <c r="P1523" s="145"/>
      <c r="Q1523" s="145"/>
      <c r="R1523" s="145"/>
      <c r="S1523" s="145"/>
      <c r="T1523" s="145"/>
      <c r="U1523" s="145"/>
      <c r="V1523" s="145"/>
      <c r="W1523" s="145"/>
      <c r="X1523" s="145"/>
      <c r="Y1523" s="145"/>
      <c r="Z1523" s="145"/>
      <c r="AA1523" s="145"/>
      <c r="AB1523" s="145"/>
      <c r="AC1523" s="145"/>
      <c r="AD1523" s="145"/>
      <c r="AE1523" s="145"/>
      <c r="AF1523" s="145"/>
      <c r="AG1523" s="145"/>
      <c r="AH1523" s="145"/>
      <c r="AI1523" s="145"/>
      <c r="AJ1523" s="145"/>
      <c r="AK1523" s="145"/>
      <c r="AL1523" s="145"/>
      <c r="AM1523" s="145"/>
      <c r="AN1523" s="145"/>
      <c r="AO1523" s="145"/>
      <c r="AP1523" s="145"/>
      <c r="AQ1523" s="145"/>
      <c r="AR1523" s="145"/>
      <c r="AS1523" s="145"/>
      <c r="AT1523" s="145"/>
      <c r="AU1523" s="145"/>
      <c r="AV1523" s="145"/>
      <c r="AW1523" s="145"/>
      <c r="AX1523" s="145"/>
      <c r="AY1523" s="145"/>
      <c r="AZ1523" s="145"/>
      <c r="BA1523" s="145"/>
      <c r="BB1523" s="145"/>
      <c r="BC1523" s="145"/>
      <c r="BD1523" s="145"/>
      <c r="BE1523" s="145"/>
      <c r="BF1523" s="145"/>
      <c r="BG1523" s="145"/>
      <c r="BH1523" s="145"/>
      <c r="BI1523" s="145"/>
      <c r="BJ1523" s="145"/>
      <c r="BK1523" s="145"/>
      <c r="BL1523" s="145"/>
      <c r="BM1523" s="145"/>
      <c r="BN1523" s="145"/>
      <c r="BO1523" s="145"/>
      <c r="BP1523" s="145"/>
      <c r="BQ1523" s="145"/>
      <c r="BR1523" s="145"/>
      <c r="BS1523" s="145"/>
      <c r="BT1523" s="145"/>
      <c r="BU1523" s="145"/>
      <c r="BV1523" s="145"/>
      <c r="BW1523" s="145"/>
      <c r="BX1523" s="145"/>
      <c r="BY1523" s="145"/>
      <c r="BZ1523" s="145"/>
      <c r="CA1523" s="145"/>
      <c r="CB1523" s="145"/>
      <c r="CC1523" s="145"/>
      <c r="CD1523" s="145"/>
      <c r="CE1523" s="145"/>
      <c r="CF1523" s="145"/>
    </row>
    <row r="1524" spans="2:84" ht="12.95" customHeight="1">
      <c r="B1524" s="145"/>
      <c r="C1524" s="145"/>
      <c r="D1524" s="145"/>
      <c r="E1524" s="146"/>
      <c r="F1524" s="146"/>
      <c r="G1524" s="145"/>
      <c r="H1524" s="145"/>
      <c r="I1524" s="145"/>
      <c r="J1524" s="145"/>
      <c r="K1524" s="145"/>
      <c r="L1524" s="145"/>
      <c r="M1524" s="145"/>
      <c r="N1524" s="145"/>
      <c r="O1524" s="145"/>
      <c r="P1524" s="145"/>
      <c r="Q1524" s="145"/>
      <c r="R1524" s="145"/>
      <c r="S1524" s="145"/>
      <c r="T1524" s="145"/>
      <c r="U1524" s="145"/>
      <c r="V1524" s="145"/>
      <c r="W1524" s="145"/>
      <c r="X1524" s="145"/>
      <c r="Y1524" s="145"/>
      <c r="Z1524" s="145"/>
      <c r="AA1524" s="145"/>
      <c r="AB1524" s="145"/>
      <c r="AC1524" s="145"/>
      <c r="AD1524" s="145"/>
      <c r="AE1524" s="145"/>
      <c r="AF1524" s="145"/>
      <c r="AG1524" s="145"/>
      <c r="AH1524" s="145"/>
      <c r="AI1524" s="145"/>
      <c r="AJ1524" s="145"/>
      <c r="AK1524" s="145"/>
      <c r="AL1524" s="145"/>
      <c r="AM1524" s="145"/>
      <c r="AN1524" s="145"/>
      <c r="AO1524" s="145"/>
      <c r="AP1524" s="145"/>
      <c r="AQ1524" s="145"/>
      <c r="AR1524" s="145"/>
      <c r="AS1524" s="145"/>
      <c r="AT1524" s="145"/>
      <c r="AU1524" s="145"/>
      <c r="AV1524" s="145"/>
      <c r="AW1524" s="145"/>
      <c r="AX1524" s="145"/>
      <c r="AY1524" s="145"/>
      <c r="AZ1524" s="145"/>
      <c r="BA1524" s="145"/>
      <c r="BB1524" s="145"/>
      <c r="BC1524" s="145"/>
      <c r="BD1524" s="145"/>
      <c r="BE1524" s="145"/>
      <c r="BF1524" s="145"/>
      <c r="BG1524" s="145"/>
      <c r="BH1524" s="145"/>
      <c r="BI1524" s="145"/>
      <c r="BJ1524" s="145"/>
      <c r="BK1524" s="145"/>
      <c r="BL1524" s="145"/>
      <c r="BM1524" s="145"/>
      <c r="BN1524" s="145"/>
      <c r="BO1524" s="145"/>
      <c r="BP1524" s="145"/>
      <c r="BQ1524" s="145"/>
      <c r="BR1524" s="145"/>
      <c r="BS1524" s="145"/>
      <c r="BT1524" s="145"/>
      <c r="BU1524" s="145"/>
      <c r="BV1524" s="145"/>
      <c r="BW1524" s="145"/>
      <c r="BX1524" s="145"/>
      <c r="BY1524" s="145"/>
      <c r="BZ1524" s="145"/>
      <c r="CA1524" s="145"/>
      <c r="CB1524" s="145"/>
      <c r="CC1524" s="145"/>
      <c r="CD1524" s="145"/>
      <c r="CE1524" s="145"/>
      <c r="CF1524" s="145"/>
    </row>
    <row r="1525" spans="2:84" ht="12.95" customHeight="1">
      <c r="B1525" s="145"/>
      <c r="C1525" s="145"/>
      <c r="D1525" s="145"/>
      <c r="E1525" s="146"/>
      <c r="F1525" s="146"/>
      <c r="G1525" s="145"/>
      <c r="H1525" s="145"/>
      <c r="I1525" s="145"/>
      <c r="J1525" s="145"/>
      <c r="K1525" s="145"/>
      <c r="L1525" s="145"/>
      <c r="M1525" s="145"/>
      <c r="N1525" s="145"/>
      <c r="O1525" s="145"/>
      <c r="P1525" s="145"/>
      <c r="Q1525" s="145"/>
      <c r="R1525" s="145"/>
      <c r="S1525" s="145"/>
      <c r="T1525" s="145"/>
      <c r="U1525" s="145"/>
      <c r="V1525" s="145"/>
      <c r="W1525" s="145"/>
      <c r="X1525" s="145"/>
      <c r="Y1525" s="145"/>
      <c r="Z1525" s="145"/>
      <c r="AA1525" s="145"/>
      <c r="AB1525" s="145"/>
      <c r="AC1525" s="145"/>
      <c r="AD1525" s="145"/>
      <c r="AE1525" s="145"/>
      <c r="AF1525" s="145"/>
      <c r="AG1525" s="145"/>
      <c r="AH1525" s="145"/>
      <c r="AI1525" s="145"/>
      <c r="AJ1525" s="145"/>
      <c r="AK1525" s="145"/>
      <c r="AL1525" s="145"/>
      <c r="AM1525" s="145"/>
      <c r="AN1525" s="145"/>
      <c r="AO1525" s="145"/>
      <c r="AP1525" s="145"/>
      <c r="AQ1525" s="145"/>
      <c r="AR1525" s="145"/>
      <c r="AS1525" s="145"/>
      <c r="AT1525" s="145"/>
      <c r="AU1525" s="145"/>
      <c r="AV1525" s="145"/>
      <c r="AW1525" s="145"/>
      <c r="AX1525" s="145"/>
      <c r="AY1525" s="145"/>
      <c r="AZ1525" s="145"/>
      <c r="BA1525" s="145"/>
      <c r="BB1525" s="145"/>
      <c r="BC1525" s="145"/>
      <c r="BD1525" s="145"/>
      <c r="BE1525" s="145"/>
      <c r="BF1525" s="145"/>
      <c r="BG1525" s="145"/>
      <c r="BH1525" s="145"/>
      <c r="BI1525" s="145"/>
      <c r="BJ1525" s="145"/>
      <c r="BK1525" s="145"/>
      <c r="BL1525" s="145"/>
      <c r="BM1525" s="145"/>
      <c r="BN1525" s="145"/>
      <c r="BO1525" s="145"/>
      <c r="BP1525" s="145"/>
      <c r="BQ1525" s="145"/>
      <c r="BR1525" s="145"/>
      <c r="BS1525" s="145"/>
      <c r="BT1525" s="145"/>
      <c r="BU1525" s="145"/>
      <c r="BV1525" s="145"/>
      <c r="BW1525" s="145"/>
      <c r="BX1525" s="145"/>
      <c r="BY1525" s="145"/>
      <c r="BZ1525" s="145"/>
      <c r="CA1525" s="145"/>
      <c r="CB1525" s="145"/>
      <c r="CC1525" s="145"/>
      <c r="CD1525" s="145"/>
      <c r="CE1525" s="145"/>
      <c r="CF1525" s="145"/>
    </row>
    <row r="1526" spans="2:84" ht="12.95" customHeight="1">
      <c r="B1526" s="145"/>
      <c r="C1526" s="145"/>
      <c r="D1526" s="145"/>
      <c r="E1526" s="146"/>
      <c r="F1526" s="146"/>
      <c r="G1526" s="145"/>
      <c r="H1526" s="145"/>
      <c r="I1526" s="145"/>
      <c r="J1526" s="145"/>
      <c r="K1526" s="145"/>
      <c r="L1526" s="145"/>
      <c r="M1526" s="145"/>
      <c r="N1526" s="145"/>
      <c r="O1526" s="145"/>
      <c r="P1526" s="145"/>
      <c r="Q1526" s="145"/>
      <c r="R1526" s="145"/>
      <c r="S1526" s="145"/>
      <c r="T1526" s="145"/>
      <c r="U1526" s="145"/>
      <c r="V1526" s="145"/>
      <c r="W1526" s="145"/>
      <c r="X1526" s="145"/>
      <c r="Y1526" s="145"/>
      <c r="Z1526" s="145"/>
      <c r="AA1526" s="145"/>
      <c r="AB1526" s="145"/>
      <c r="AC1526" s="145"/>
      <c r="AD1526" s="145"/>
      <c r="AE1526" s="145"/>
      <c r="AF1526" s="145"/>
      <c r="AG1526" s="145"/>
      <c r="AH1526" s="145"/>
      <c r="AI1526" s="145"/>
      <c r="AJ1526" s="145"/>
      <c r="AK1526" s="145"/>
      <c r="AL1526" s="145"/>
      <c r="AM1526" s="145"/>
      <c r="AN1526" s="145"/>
      <c r="AO1526" s="145"/>
      <c r="AP1526" s="145"/>
      <c r="AQ1526" s="145"/>
      <c r="AR1526" s="145"/>
      <c r="AS1526" s="145"/>
      <c r="AT1526" s="145"/>
      <c r="AU1526" s="145"/>
      <c r="AV1526" s="145"/>
      <c r="AW1526" s="145"/>
      <c r="AX1526" s="145"/>
      <c r="AY1526" s="145"/>
      <c r="AZ1526" s="145"/>
      <c r="BA1526" s="145"/>
      <c r="BB1526" s="145"/>
      <c r="BC1526" s="145"/>
      <c r="BD1526" s="145"/>
      <c r="BE1526" s="145"/>
      <c r="BF1526" s="145"/>
      <c r="BG1526" s="145"/>
      <c r="BH1526" s="145"/>
      <c r="BI1526" s="145"/>
      <c r="BJ1526" s="145"/>
      <c r="BK1526" s="145"/>
      <c r="BL1526" s="145"/>
      <c r="BM1526" s="145"/>
      <c r="BN1526" s="145"/>
      <c r="BO1526" s="145"/>
      <c r="BP1526" s="145"/>
      <c r="BQ1526" s="145"/>
      <c r="BR1526" s="145"/>
      <c r="BS1526" s="145"/>
      <c r="BT1526" s="145"/>
      <c r="BU1526" s="145"/>
      <c r="BV1526" s="145"/>
      <c r="BW1526" s="145"/>
      <c r="BX1526" s="145"/>
      <c r="BY1526" s="145"/>
      <c r="BZ1526" s="145"/>
      <c r="CA1526" s="145"/>
      <c r="CB1526" s="145"/>
      <c r="CC1526" s="145"/>
      <c r="CD1526" s="145"/>
      <c r="CE1526" s="145"/>
      <c r="CF1526" s="145"/>
    </row>
    <row r="1527" spans="2:84" ht="12.95" customHeight="1">
      <c r="B1527" s="145"/>
      <c r="C1527" s="145"/>
      <c r="D1527" s="145"/>
      <c r="E1527" s="146"/>
      <c r="F1527" s="146"/>
      <c r="G1527" s="145"/>
      <c r="H1527" s="145"/>
      <c r="I1527" s="145"/>
      <c r="J1527" s="145"/>
      <c r="K1527" s="145"/>
      <c r="L1527" s="145"/>
      <c r="M1527" s="145"/>
      <c r="N1527" s="145"/>
      <c r="O1527" s="145"/>
      <c r="P1527" s="145"/>
      <c r="Q1527" s="145"/>
      <c r="R1527" s="145"/>
      <c r="S1527" s="145"/>
      <c r="T1527" s="145"/>
      <c r="U1527" s="145"/>
      <c r="V1527" s="145"/>
      <c r="W1527" s="145"/>
      <c r="X1527" s="145"/>
      <c r="Y1527" s="145"/>
      <c r="Z1527" s="145"/>
      <c r="AA1527" s="145"/>
      <c r="AB1527" s="145"/>
      <c r="AC1527" s="145"/>
      <c r="AD1527" s="145"/>
      <c r="AE1527" s="145"/>
      <c r="AF1527" s="145"/>
      <c r="AG1527" s="145"/>
      <c r="AH1527" s="145"/>
      <c r="AI1527" s="145"/>
      <c r="AJ1527" s="145"/>
      <c r="AK1527" s="145"/>
      <c r="AL1527" s="145"/>
      <c r="AM1527" s="145"/>
      <c r="AN1527" s="145"/>
      <c r="AO1527" s="145"/>
      <c r="AP1527" s="145"/>
      <c r="AQ1527" s="145"/>
      <c r="AR1527" s="145"/>
      <c r="AS1527" s="145"/>
      <c r="AT1527" s="145"/>
      <c r="AU1527" s="145"/>
      <c r="AV1527" s="145"/>
      <c r="AW1527" s="145"/>
      <c r="AX1527" s="145"/>
      <c r="AY1527" s="145"/>
      <c r="AZ1527" s="145"/>
      <c r="BA1527" s="145"/>
      <c r="BB1527" s="145"/>
      <c r="BC1527" s="145"/>
      <c r="BD1527" s="145"/>
      <c r="BE1527" s="145"/>
      <c r="BF1527" s="145"/>
      <c r="BG1527" s="145"/>
      <c r="BH1527" s="145"/>
      <c r="BI1527" s="145"/>
      <c r="BJ1527" s="145"/>
      <c r="BK1527" s="145"/>
      <c r="BL1527" s="145"/>
      <c r="BM1527" s="145"/>
      <c r="BN1527" s="145"/>
      <c r="BO1527" s="145"/>
      <c r="BP1527" s="145"/>
      <c r="BQ1527" s="145"/>
      <c r="BR1527" s="145"/>
      <c r="BS1527" s="145"/>
      <c r="BT1527" s="145"/>
      <c r="BU1527" s="145"/>
      <c r="BV1527" s="145"/>
      <c r="BW1527" s="145"/>
      <c r="BX1527" s="145"/>
      <c r="BY1527" s="145"/>
      <c r="BZ1527" s="145"/>
      <c r="CA1527" s="145"/>
      <c r="CB1527" s="145"/>
      <c r="CC1527" s="145"/>
      <c r="CD1527" s="145"/>
      <c r="CE1527" s="145"/>
      <c r="CF1527" s="145"/>
    </row>
    <row r="1528" spans="2:84" ht="12.95" customHeight="1">
      <c r="B1528" s="145"/>
      <c r="C1528" s="145"/>
      <c r="D1528" s="145"/>
      <c r="E1528" s="146"/>
      <c r="F1528" s="146"/>
      <c r="G1528" s="145"/>
      <c r="H1528" s="145"/>
      <c r="I1528" s="145"/>
      <c r="J1528" s="145"/>
      <c r="K1528" s="145"/>
      <c r="L1528" s="145"/>
      <c r="M1528" s="145"/>
      <c r="N1528" s="145"/>
      <c r="O1528" s="145"/>
      <c r="P1528" s="145"/>
      <c r="Q1528" s="145"/>
      <c r="R1528" s="145"/>
      <c r="S1528" s="145"/>
      <c r="T1528" s="145"/>
      <c r="U1528" s="145"/>
      <c r="V1528" s="145"/>
      <c r="W1528" s="145"/>
      <c r="X1528" s="145"/>
      <c r="Y1528" s="145"/>
      <c r="Z1528" s="145"/>
      <c r="AA1528" s="145"/>
      <c r="AB1528" s="145"/>
      <c r="AC1528" s="145"/>
      <c r="AD1528" s="145"/>
      <c r="AE1528" s="145"/>
      <c r="AF1528" s="145"/>
      <c r="AG1528" s="145"/>
      <c r="AH1528" s="145"/>
      <c r="AI1528" s="145"/>
      <c r="AJ1528" s="145"/>
      <c r="AK1528" s="145"/>
      <c r="AL1528" s="145"/>
      <c r="AM1528" s="145"/>
      <c r="AN1528" s="145"/>
      <c r="AO1528" s="145"/>
      <c r="AP1528" s="145"/>
      <c r="AQ1528" s="145"/>
      <c r="AR1528" s="145"/>
      <c r="AS1528" s="145"/>
      <c r="AT1528" s="145"/>
      <c r="AU1528" s="145"/>
      <c r="AV1528" s="145"/>
      <c r="AW1528" s="145"/>
      <c r="AX1528" s="145"/>
      <c r="AY1528" s="145"/>
      <c r="AZ1528" s="145"/>
      <c r="BA1528" s="145"/>
      <c r="BB1528" s="145"/>
      <c r="BC1528" s="145"/>
      <c r="BD1528" s="145"/>
      <c r="BE1528" s="145"/>
      <c r="BF1528" s="145"/>
      <c r="BG1528" s="145"/>
      <c r="BH1528" s="145"/>
      <c r="BI1528" s="145"/>
      <c r="BJ1528" s="145"/>
      <c r="BK1528" s="145"/>
      <c r="BL1528" s="145"/>
      <c r="BM1528" s="145"/>
      <c r="BN1528" s="145"/>
      <c r="BO1528" s="145"/>
      <c r="BP1528" s="145"/>
      <c r="BQ1528" s="145"/>
      <c r="BR1528" s="145"/>
      <c r="BS1528" s="145"/>
      <c r="BT1528" s="145"/>
      <c r="BU1528" s="145"/>
      <c r="BV1528" s="145"/>
      <c r="BW1528" s="145"/>
      <c r="BX1528" s="145"/>
      <c r="BY1528" s="145"/>
      <c r="BZ1528" s="145"/>
      <c r="CA1528" s="145"/>
      <c r="CB1528" s="145"/>
      <c r="CC1528" s="145"/>
      <c r="CD1528" s="145"/>
      <c r="CE1528" s="145"/>
      <c r="CF1528" s="145"/>
    </row>
    <row r="1529" spans="2:84" ht="12.95" customHeight="1">
      <c r="B1529" s="145"/>
      <c r="C1529" s="145"/>
      <c r="D1529" s="145"/>
      <c r="E1529" s="146"/>
      <c r="F1529" s="146"/>
      <c r="G1529" s="145"/>
      <c r="H1529" s="145"/>
      <c r="I1529" s="145"/>
      <c r="J1529" s="145"/>
      <c r="K1529" s="145"/>
      <c r="L1529" s="145"/>
      <c r="M1529" s="145"/>
      <c r="N1529" s="145"/>
      <c r="O1529" s="145"/>
      <c r="P1529" s="145"/>
      <c r="Q1529" s="145"/>
      <c r="R1529" s="145"/>
      <c r="S1529" s="145"/>
      <c r="T1529" s="145"/>
      <c r="U1529" s="145"/>
      <c r="V1529" s="145"/>
      <c r="W1529" s="145"/>
      <c r="X1529" s="145"/>
      <c r="Y1529" s="145"/>
      <c r="Z1529" s="145"/>
      <c r="AA1529" s="145"/>
      <c r="AB1529" s="145"/>
      <c r="AC1529" s="145"/>
      <c r="AD1529" s="145"/>
      <c r="AE1529" s="145"/>
      <c r="AF1529" s="145"/>
      <c r="AG1529" s="145"/>
      <c r="AH1529" s="145"/>
      <c r="AI1529" s="145"/>
      <c r="AJ1529" s="145"/>
      <c r="AK1529" s="145"/>
      <c r="AL1529" s="145"/>
      <c r="AM1529" s="145"/>
      <c r="AN1529" s="145"/>
      <c r="AO1529" s="145"/>
      <c r="AP1529" s="145"/>
      <c r="AQ1529" s="145"/>
      <c r="AR1529" s="145"/>
      <c r="AS1529" s="145"/>
      <c r="AT1529" s="145"/>
      <c r="AU1529" s="145"/>
      <c r="AV1529" s="145"/>
      <c r="AW1529" s="145"/>
      <c r="AX1529" s="145"/>
      <c r="AY1529" s="145"/>
      <c r="AZ1529" s="145"/>
      <c r="BA1529" s="145"/>
      <c r="BB1529" s="145"/>
      <c r="BC1529" s="145"/>
      <c r="BD1529" s="145"/>
      <c r="BE1529" s="145"/>
      <c r="BF1529" s="145"/>
      <c r="BG1529" s="145"/>
      <c r="BH1529" s="145"/>
      <c r="BI1529" s="145"/>
      <c r="BJ1529" s="145"/>
      <c r="BK1529" s="145"/>
      <c r="BL1529" s="145"/>
      <c r="BM1529" s="145"/>
      <c r="BN1529" s="145"/>
      <c r="BO1529" s="145"/>
      <c r="BP1529" s="145"/>
      <c r="BQ1529" s="145"/>
      <c r="BR1529" s="145"/>
      <c r="BS1529" s="145"/>
      <c r="BT1529" s="145"/>
      <c r="BU1529" s="145"/>
      <c r="BV1529" s="145"/>
      <c r="BW1529" s="145"/>
      <c r="BX1529" s="145"/>
      <c r="BY1529" s="145"/>
      <c r="BZ1529" s="145"/>
      <c r="CA1529" s="145"/>
      <c r="CB1529" s="145"/>
      <c r="CC1529" s="145"/>
      <c r="CD1529" s="145"/>
      <c r="CE1529" s="145"/>
      <c r="CF1529" s="145"/>
    </row>
    <row r="1530" spans="2:84" ht="12.95" customHeight="1">
      <c r="B1530" s="145"/>
      <c r="C1530" s="145"/>
      <c r="D1530" s="145"/>
      <c r="E1530" s="146"/>
      <c r="F1530" s="146"/>
      <c r="G1530" s="145"/>
      <c r="H1530" s="145"/>
      <c r="I1530" s="145"/>
      <c r="J1530" s="145"/>
      <c r="K1530" s="145"/>
      <c r="L1530" s="145"/>
      <c r="M1530" s="145"/>
      <c r="N1530" s="145"/>
      <c r="O1530" s="145"/>
      <c r="P1530" s="145"/>
      <c r="Q1530" s="145"/>
      <c r="R1530" s="145"/>
      <c r="S1530" s="145"/>
      <c r="T1530" s="145"/>
      <c r="U1530" s="145"/>
      <c r="V1530" s="145"/>
      <c r="W1530" s="145"/>
      <c r="X1530" s="145"/>
      <c r="Y1530" s="145"/>
      <c r="Z1530" s="145"/>
      <c r="AA1530" s="145"/>
      <c r="AB1530" s="145"/>
      <c r="AC1530" s="145"/>
      <c r="AD1530" s="145"/>
      <c r="AE1530" s="145"/>
      <c r="AF1530" s="145"/>
      <c r="AG1530" s="145"/>
      <c r="AH1530" s="145"/>
      <c r="AI1530" s="145"/>
      <c r="AJ1530" s="145"/>
      <c r="AK1530" s="145"/>
      <c r="AL1530" s="145"/>
      <c r="AM1530" s="145"/>
      <c r="AN1530" s="145"/>
      <c r="AO1530" s="145"/>
      <c r="AP1530" s="145"/>
      <c r="AQ1530" s="145"/>
      <c r="AR1530" s="145"/>
      <c r="AS1530" s="145"/>
      <c r="AT1530" s="145"/>
      <c r="AU1530" s="145"/>
      <c r="AV1530" s="145"/>
      <c r="AW1530" s="145"/>
      <c r="AX1530" s="145"/>
      <c r="AY1530" s="145"/>
      <c r="AZ1530" s="145"/>
      <c r="BA1530" s="145"/>
      <c r="BB1530" s="145"/>
      <c r="BC1530" s="145"/>
      <c r="BD1530" s="145"/>
      <c r="BE1530" s="145"/>
      <c r="BF1530" s="145"/>
      <c r="BG1530" s="145"/>
      <c r="BH1530" s="145"/>
      <c r="BI1530" s="145"/>
      <c r="BJ1530" s="145"/>
      <c r="BK1530" s="145"/>
      <c r="BL1530" s="145"/>
      <c r="BM1530" s="145"/>
      <c r="BN1530" s="145"/>
      <c r="BO1530" s="145"/>
      <c r="BP1530" s="145"/>
      <c r="BQ1530" s="145"/>
      <c r="BR1530" s="145"/>
      <c r="BS1530" s="145"/>
      <c r="BT1530" s="145"/>
      <c r="BU1530" s="145"/>
      <c r="BV1530" s="145"/>
      <c r="BW1530" s="145"/>
      <c r="BX1530" s="145"/>
      <c r="BY1530" s="145"/>
      <c r="BZ1530" s="145"/>
      <c r="CA1530" s="145"/>
      <c r="CB1530" s="145"/>
      <c r="CC1530" s="145"/>
      <c r="CD1530" s="145"/>
      <c r="CE1530" s="145"/>
      <c r="CF1530" s="145"/>
    </row>
    <row r="1531" spans="2:84" ht="12.95" customHeight="1">
      <c r="B1531" s="145"/>
      <c r="C1531" s="145"/>
      <c r="D1531" s="145"/>
      <c r="E1531" s="146"/>
      <c r="F1531" s="146"/>
      <c r="G1531" s="145"/>
      <c r="H1531" s="145"/>
      <c r="I1531" s="145"/>
      <c r="J1531" s="145"/>
      <c r="K1531" s="145"/>
      <c r="L1531" s="145"/>
      <c r="M1531" s="145"/>
      <c r="N1531" s="145"/>
      <c r="O1531" s="145"/>
      <c r="P1531" s="145"/>
      <c r="Q1531" s="145"/>
      <c r="R1531" s="145"/>
      <c r="S1531" s="145"/>
      <c r="T1531" s="145"/>
      <c r="U1531" s="145"/>
      <c r="V1531" s="145"/>
      <c r="W1531" s="145"/>
      <c r="X1531" s="145"/>
      <c r="Y1531" s="145"/>
      <c r="Z1531" s="145"/>
      <c r="AA1531" s="145"/>
      <c r="AB1531" s="145"/>
      <c r="AC1531" s="145"/>
      <c r="AD1531" s="145"/>
      <c r="AE1531" s="145"/>
      <c r="AF1531" s="145"/>
      <c r="AG1531" s="145"/>
      <c r="AH1531" s="145"/>
      <c r="AI1531" s="145"/>
      <c r="AJ1531" s="145"/>
      <c r="AK1531" s="145"/>
      <c r="AL1531" s="145"/>
      <c r="AM1531" s="145"/>
      <c r="AN1531" s="145"/>
      <c r="AO1531" s="145"/>
      <c r="AP1531" s="145"/>
      <c r="AQ1531" s="145"/>
      <c r="AR1531" s="145"/>
      <c r="AS1531" s="145"/>
      <c r="AT1531" s="145"/>
      <c r="AU1531" s="145"/>
      <c r="AV1531" s="145"/>
      <c r="AW1531" s="145"/>
      <c r="AX1531" s="145"/>
      <c r="AY1531" s="145"/>
      <c r="AZ1531" s="145"/>
      <c r="BA1531" s="145"/>
      <c r="BB1531" s="145"/>
      <c r="BC1531" s="145"/>
      <c r="BD1531" s="145"/>
      <c r="BE1531" s="145"/>
      <c r="BF1531" s="145"/>
      <c r="BG1531" s="145"/>
      <c r="BH1531" s="145"/>
      <c r="BI1531" s="145"/>
      <c r="BJ1531" s="145"/>
      <c r="BK1531" s="145"/>
      <c r="BL1531" s="145"/>
      <c r="BM1531" s="145"/>
      <c r="BN1531" s="145"/>
      <c r="BO1531" s="145"/>
      <c r="BP1531" s="145"/>
      <c r="BQ1531" s="145"/>
      <c r="BR1531" s="145"/>
      <c r="BS1531" s="145"/>
      <c r="BT1531" s="145"/>
      <c r="BU1531" s="145"/>
      <c r="BV1531" s="145"/>
      <c r="BW1531" s="145"/>
      <c r="BX1531" s="145"/>
      <c r="BY1531" s="145"/>
      <c r="BZ1531" s="145"/>
      <c r="CA1531" s="145"/>
      <c r="CB1531" s="145"/>
      <c r="CC1531" s="145"/>
      <c r="CD1531" s="145"/>
      <c r="CE1531" s="145"/>
      <c r="CF1531" s="145"/>
    </row>
    <row r="1532" spans="2:84" ht="12.95" customHeight="1">
      <c r="B1532" s="145"/>
      <c r="C1532" s="145"/>
      <c r="D1532" s="145"/>
      <c r="E1532" s="146"/>
      <c r="F1532" s="146"/>
      <c r="G1532" s="145"/>
      <c r="H1532" s="145"/>
      <c r="I1532" s="145"/>
      <c r="J1532" s="145"/>
      <c r="K1532" s="145"/>
      <c r="L1532" s="145"/>
      <c r="M1532" s="145"/>
      <c r="N1532" s="145"/>
      <c r="O1532" s="145"/>
      <c r="P1532" s="145"/>
      <c r="Q1532" s="145"/>
      <c r="R1532" s="145"/>
      <c r="S1532" s="145"/>
      <c r="T1532" s="145"/>
      <c r="U1532" s="145"/>
      <c r="V1532" s="145"/>
      <c r="W1532" s="145"/>
      <c r="X1532" s="145"/>
      <c r="Y1532" s="145"/>
      <c r="Z1532" s="145"/>
      <c r="AA1532" s="145"/>
      <c r="AB1532" s="145"/>
      <c r="AC1532" s="145"/>
      <c r="AD1532" s="145"/>
      <c r="AE1532" s="145"/>
      <c r="AF1532" s="145"/>
      <c r="AG1532" s="145"/>
      <c r="AH1532" s="145"/>
      <c r="AI1532" s="145"/>
      <c r="AJ1532" s="145"/>
      <c r="AK1532" s="145"/>
      <c r="AL1532" s="145"/>
      <c r="AM1532" s="145"/>
      <c r="AN1532" s="145"/>
      <c r="AO1532" s="145"/>
      <c r="AP1532" s="145"/>
      <c r="AQ1532" s="145"/>
      <c r="AR1532" s="145"/>
      <c r="AS1532" s="145"/>
      <c r="AT1532" s="145"/>
      <c r="AU1532" s="145"/>
      <c r="AV1532" s="145"/>
      <c r="AW1532" s="145"/>
      <c r="AX1532" s="145"/>
      <c r="AY1532" s="145"/>
      <c r="AZ1532" s="145"/>
      <c r="BA1532" s="145"/>
      <c r="BB1532" s="145"/>
      <c r="BC1532" s="145"/>
      <c r="BD1532" s="145"/>
      <c r="BE1532" s="145"/>
      <c r="BF1532" s="145"/>
      <c r="BG1532" s="145"/>
      <c r="BH1532" s="145"/>
      <c r="BI1532" s="145"/>
      <c r="BJ1532" s="145"/>
      <c r="BK1532" s="145"/>
      <c r="BL1532" s="145"/>
      <c r="BM1532" s="145"/>
      <c r="BN1532" s="145"/>
      <c r="BO1532" s="145"/>
      <c r="BP1532" s="145"/>
      <c r="BQ1532" s="145"/>
      <c r="BR1532" s="145"/>
      <c r="BS1532" s="145"/>
      <c r="BT1532" s="145"/>
      <c r="BU1532" s="145"/>
      <c r="BV1532" s="145"/>
      <c r="BW1532" s="145"/>
      <c r="BX1532" s="145"/>
      <c r="BY1532" s="145"/>
      <c r="BZ1532" s="145"/>
      <c r="CA1532" s="145"/>
      <c r="CB1532" s="145"/>
      <c r="CC1532" s="145"/>
      <c r="CD1532" s="145"/>
      <c r="CE1532" s="145"/>
      <c r="CF1532" s="145"/>
    </row>
    <row r="1533" spans="2:84" ht="12.95" customHeight="1">
      <c r="B1533" s="145"/>
      <c r="C1533" s="145"/>
      <c r="D1533" s="145"/>
      <c r="E1533" s="146"/>
      <c r="F1533" s="146"/>
      <c r="G1533" s="145"/>
      <c r="H1533" s="145"/>
      <c r="I1533" s="145"/>
      <c r="J1533" s="145"/>
      <c r="K1533" s="145"/>
      <c r="L1533" s="145"/>
      <c r="M1533" s="145"/>
      <c r="N1533" s="145"/>
      <c r="O1533" s="145"/>
      <c r="P1533" s="145"/>
      <c r="Q1533" s="145"/>
      <c r="R1533" s="145"/>
      <c r="S1533" s="145"/>
      <c r="T1533" s="145"/>
      <c r="U1533" s="145"/>
      <c r="V1533" s="145"/>
      <c r="W1533" s="145"/>
      <c r="X1533" s="145"/>
      <c r="Y1533" s="145"/>
      <c r="Z1533" s="145"/>
      <c r="AA1533" s="145"/>
      <c r="AB1533" s="145"/>
      <c r="AC1533" s="145"/>
      <c r="AD1533" s="145"/>
      <c r="AE1533" s="145"/>
      <c r="AF1533" s="145"/>
      <c r="AG1533" s="145"/>
      <c r="AH1533" s="145"/>
      <c r="AI1533" s="145"/>
      <c r="AJ1533" s="145"/>
      <c r="AK1533" s="145"/>
      <c r="AL1533" s="145"/>
      <c r="AM1533" s="145"/>
      <c r="AN1533" s="145"/>
      <c r="AO1533" s="145"/>
      <c r="AP1533" s="145"/>
      <c r="AQ1533" s="145"/>
      <c r="AR1533" s="145"/>
      <c r="AS1533" s="145"/>
      <c r="AT1533" s="145"/>
      <c r="AU1533" s="145"/>
      <c r="AV1533" s="145"/>
      <c r="AW1533" s="145"/>
      <c r="AX1533" s="145"/>
      <c r="AY1533" s="145"/>
      <c r="AZ1533" s="145"/>
      <c r="BA1533" s="145"/>
      <c r="BB1533" s="145"/>
      <c r="BC1533" s="145"/>
      <c r="BD1533" s="145"/>
      <c r="BE1533" s="145"/>
      <c r="BF1533" s="145"/>
      <c r="BG1533" s="145"/>
      <c r="BH1533" s="145"/>
      <c r="BI1533" s="145"/>
      <c r="BJ1533" s="145"/>
      <c r="BK1533" s="145"/>
      <c r="BL1533" s="145"/>
      <c r="BM1533" s="145"/>
      <c r="BN1533" s="145"/>
      <c r="BO1533" s="145"/>
      <c r="BP1533" s="145"/>
      <c r="BQ1533" s="145"/>
      <c r="BR1533" s="145"/>
      <c r="BS1533" s="145"/>
      <c r="BT1533" s="145"/>
      <c r="BU1533" s="145"/>
      <c r="BV1533" s="145"/>
      <c r="BW1533" s="145"/>
      <c r="BX1533" s="145"/>
      <c r="BY1533" s="145"/>
      <c r="BZ1533" s="145"/>
      <c r="CA1533" s="145"/>
      <c r="CB1533" s="145"/>
      <c r="CC1533" s="145"/>
      <c r="CD1533" s="145"/>
      <c r="CE1533" s="145"/>
      <c r="CF1533" s="145"/>
    </row>
    <row r="1534" spans="2:84" ht="12.95" customHeight="1">
      <c r="B1534" s="145"/>
      <c r="C1534" s="145"/>
      <c r="D1534" s="145"/>
      <c r="E1534" s="146"/>
      <c r="F1534" s="146"/>
      <c r="G1534" s="145"/>
      <c r="H1534" s="145"/>
      <c r="I1534" s="145"/>
      <c r="J1534" s="145"/>
      <c r="K1534" s="145"/>
      <c r="L1534" s="145"/>
      <c r="M1534" s="145"/>
      <c r="N1534" s="145"/>
      <c r="O1534" s="145"/>
      <c r="P1534" s="145"/>
      <c r="Q1534" s="145"/>
      <c r="R1534" s="145"/>
      <c r="S1534" s="145"/>
      <c r="T1534" s="145"/>
      <c r="U1534" s="145"/>
      <c r="V1534" s="145"/>
      <c r="W1534" s="145"/>
      <c r="X1534" s="145"/>
      <c r="Y1534" s="145"/>
      <c r="Z1534" s="145"/>
      <c r="AA1534" s="145"/>
      <c r="AB1534" s="145"/>
      <c r="AC1534" s="145"/>
      <c r="AD1534" s="145"/>
      <c r="AE1534" s="145"/>
      <c r="AF1534" s="145"/>
      <c r="AG1534" s="145"/>
      <c r="AH1534" s="145"/>
      <c r="AI1534" s="145"/>
      <c r="AJ1534" s="145"/>
      <c r="AK1534" s="145"/>
      <c r="AL1534" s="145"/>
      <c r="AM1534" s="145"/>
      <c r="AN1534" s="145"/>
      <c r="AO1534" s="145"/>
      <c r="AP1534" s="145"/>
      <c r="AQ1534" s="145"/>
      <c r="AR1534" s="145"/>
      <c r="AS1534" s="145"/>
      <c r="AT1534" s="145"/>
      <c r="AU1534" s="145"/>
      <c r="AV1534" s="145"/>
      <c r="AW1534" s="145"/>
      <c r="AX1534" s="145"/>
      <c r="AY1534" s="145"/>
      <c r="AZ1534" s="145"/>
      <c r="BA1534" s="145"/>
      <c r="BB1534" s="145"/>
      <c r="BC1534" s="145"/>
      <c r="BD1534" s="145"/>
      <c r="BE1534" s="145"/>
      <c r="BF1534" s="145"/>
      <c r="BG1534" s="145"/>
      <c r="BH1534" s="145"/>
      <c r="BI1534" s="145"/>
      <c r="BJ1534" s="145"/>
      <c r="BK1534" s="145"/>
      <c r="BL1534" s="145"/>
      <c r="BM1534" s="145"/>
      <c r="BN1534" s="145"/>
      <c r="BO1534" s="145"/>
      <c r="BP1534" s="145"/>
      <c r="BQ1534" s="145"/>
      <c r="BR1534" s="145"/>
      <c r="BS1534" s="145"/>
      <c r="BT1534" s="145"/>
      <c r="BU1534" s="145"/>
      <c r="BV1534" s="145"/>
      <c r="BW1534" s="145"/>
      <c r="BX1534" s="145"/>
      <c r="BY1534" s="145"/>
      <c r="BZ1534" s="145"/>
      <c r="CA1534" s="145"/>
      <c r="CB1534" s="145"/>
      <c r="CC1534" s="145"/>
      <c r="CD1534" s="145"/>
      <c r="CE1534" s="145"/>
      <c r="CF1534" s="145"/>
    </row>
    <row r="1535" spans="2:84" ht="12.95" customHeight="1">
      <c r="B1535" s="145"/>
      <c r="C1535" s="145"/>
      <c r="D1535" s="145"/>
      <c r="E1535" s="146"/>
      <c r="F1535" s="146"/>
      <c r="G1535" s="145"/>
      <c r="H1535" s="145"/>
      <c r="I1535" s="145"/>
      <c r="J1535" s="145"/>
      <c r="K1535" s="145"/>
      <c r="L1535" s="145"/>
      <c r="M1535" s="145"/>
      <c r="N1535" s="145"/>
      <c r="O1535" s="145"/>
      <c r="P1535" s="145"/>
      <c r="Q1535" s="145"/>
      <c r="R1535" s="145"/>
      <c r="S1535" s="145"/>
      <c r="T1535" s="145"/>
      <c r="U1535" s="145"/>
      <c r="V1535" s="145"/>
      <c r="W1535" s="145"/>
      <c r="X1535" s="145"/>
      <c r="Y1535" s="145"/>
      <c r="Z1535" s="145"/>
      <c r="AA1535" s="145"/>
      <c r="AB1535" s="145"/>
      <c r="AC1535" s="145"/>
      <c r="AD1535" s="145"/>
      <c r="AE1535" s="145"/>
      <c r="AF1535" s="145"/>
      <c r="AG1535" s="145"/>
      <c r="AH1535" s="145"/>
      <c r="AI1535" s="145"/>
      <c r="AJ1535" s="145"/>
      <c r="AK1535" s="145"/>
      <c r="AL1535" s="145"/>
      <c r="AM1535" s="145"/>
      <c r="AN1535" s="145"/>
      <c r="AO1535" s="145"/>
      <c r="AP1535" s="145"/>
      <c r="AQ1535" s="145"/>
      <c r="AR1535" s="145"/>
      <c r="AS1535" s="145"/>
      <c r="AT1535" s="145"/>
      <c r="AU1535" s="145"/>
      <c r="AV1535" s="145"/>
      <c r="AW1535" s="145"/>
      <c r="AX1535" s="145"/>
      <c r="AY1535" s="145"/>
      <c r="AZ1535" s="145"/>
      <c r="BA1535" s="145"/>
      <c r="BB1535" s="145"/>
      <c r="BC1535" s="145"/>
      <c r="BD1535" s="145"/>
      <c r="BE1535" s="145"/>
      <c r="BF1535" s="145"/>
      <c r="BG1535" s="145"/>
      <c r="BH1535" s="145"/>
      <c r="BI1535" s="145"/>
      <c r="BJ1535" s="145"/>
      <c r="BK1535" s="145"/>
      <c r="BL1535" s="145"/>
      <c r="BM1535" s="145"/>
      <c r="BN1535" s="145"/>
      <c r="BO1535" s="145"/>
      <c r="BP1535" s="145"/>
      <c r="BQ1535" s="145"/>
      <c r="BR1535" s="145"/>
      <c r="BS1535" s="145"/>
      <c r="BT1535" s="145"/>
      <c r="BU1535" s="145"/>
      <c r="BV1535" s="145"/>
      <c r="BW1535" s="145"/>
      <c r="BX1535" s="145"/>
      <c r="BY1535" s="145"/>
      <c r="BZ1535" s="145"/>
      <c r="CA1535" s="145"/>
      <c r="CB1535" s="145"/>
      <c r="CC1535" s="145"/>
      <c r="CD1535" s="145"/>
      <c r="CE1535" s="145"/>
      <c r="CF1535" s="145"/>
    </row>
    <row r="1536" spans="2:84" ht="12.95" customHeight="1">
      <c r="B1536" s="145"/>
      <c r="C1536" s="145"/>
      <c r="D1536" s="145"/>
      <c r="E1536" s="146"/>
      <c r="F1536" s="146"/>
      <c r="G1536" s="145"/>
      <c r="H1536" s="145"/>
      <c r="I1536" s="145"/>
      <c r="J1536" s="145"/>
      <c r="K1536" s="145"/>
      <c r="L1536" s="145"/>
      <c r="M1536" s="145"/>
      <c r="N1536" s="145"/>
      <c r="O1536" s="145"/>
      <c r="P1536" s="145"/>
      <c r="Q1536" s="145"/>
      <c r="R1536" s="145"/>
      <c r="S1536" s="145"/>
      <c r="T1536" s="145"/>
      <c r="U1536" s="145"/>
      <c r="V1536" s="145"/>
      <c r="W1536" s="145"/>
      <c r="X1536" s="145"/>
      <c r="Y1536" s="145"/>
      <c r="Z1536" s="145"/>
      <c r="AA1536" s="145"/>
      <c r="AB1536" s="145"/>
      <c r="AC1536" s="145"/>
      <c r="AD1536" s="145"/>
      <c r="AE1536" s="145"/>
      <c r="AF1536" s="145"/>
      <c r="AG1536" s="145"/>
      <c r="AH1536" s="145"/>
      <c r="AI1536" s="145"/>
      <c r="AJ1536" s="145"/>
      <c r="AK1536" s="145"/>
      <c r="AL1536" s="145"/>
      <c r="AM1536" s="145"/>
      <c r="AN1536" s="145"/>
      <c r="AO1536" s="145"/>
      <c r="AP1536" s="145"/>
      <c r="AQ1536" s="145"/>
      <c r="AR1536" s="145"/>
      <c r="AS1536" s="145"/>
      <c r="AT1536" s="145"/>
      <c r="AU1536" s="145"/>
      <c r="AV1536" s="145"/>
      <c r="AW1536" s="145"/>
      <c r="AX1536" s="145"/>
      <c r="AY1536" s="145"/>
      <c r="AZ1536" s="145"/>
      <c r="BA1536" s="145"/>
      <c r="BB1536" s="145"/>
      <c r="BC1536" s="145"/>
      <c r="BD1536" s="145"/>
      <c r="BE1536" s="145"/>
      <c r="BF1536" s="145"/>
      <c r="BG1536" s="145"/>
      <c r="BH1536" s="145"/>
      <c r="BI1536" s="145"/>
      <c r="BJ1536" s="145"/>
      <c r="BK1536" s="145"/>
      <c r="BL1536" s="145"/>
      <c r="BM1536" s="145"/>
      <c r="BN1536" s="145"/>
      <c r="BO1536" s="145"/>
      <c r="BP1536" s="145"/>
      <c r="BQ1536" s="145"/>
      <c r="BR1536" s="145"/>
      <c r="BS1536" s="145"/>
      <c r="BT1536" s="145"/>
      <c r="BU1536" s="145"/>
      <c r="BV1536" s="145"/>
      <c r="BW1536" s="145"/>
      <c r="BX1536" s="145"/>
      <c r="BY1536" s="145"/>
      <c r="BZ1536" s="145"/>
      <c r="CA1536" s="145"/>
      <c r="CB1536" s="145"/>
      <c r="CC1536" s="145"/>
      <c r="CD1536" s="145"/>
      <c r="CE1536" s="145"/>
      <c r="CF1536" s="145"/>
    </row>
    <row r="1537" spans="2:84" ht="12.95" customHeight="1">
      <c r="B1537" s="145"/>
      <c r="C1537" s="145"/>
      <c r="D1537" s="145"/>
      <c r="E1537" s="146"/>
      <c r="F1537" s="146"/>
      <c r="G1537" s="145"/>
      <c r="H1537" s="145"/>
      <c r="I1537" s="145"/>
      <c r="J1537" s="145"/>
      <c r="K1537" s="145"/>
      <c r="L1537" s="145"/>
      <c r="M1537" s="145"/>
      <c r="N1537" s="145"/>
      <c r="O1537" s="145"/>
      <c r="P1537" s="145"/>
      <c r="Q1537" s="145"/>
      <c r="R1537" s="145"/>
      <c r="S1537" s="145"/>
      <c r="T1537" s="145"/>
      <c r="U1537" s="145"/>
      <c r="V1537" s="145"/>
      <c r="W1537" s="145"/>
      <c r="X1537" s="145"/>
      <c r="Y1537" s="145"/>
      <c r="Z1537" s="145"/>
      <c r="AA1537" s="145"/>
      <c r="AB1537" s="145"/>
      <c r="AC1537" s="145"/>
      <c r="AD1537" s="145"/>
      <c r="AE1537" s="145"/>
      <c r="AF1537" s="145"/>
      <c r="AG1537" s="145"/>
      <c r="AH1537" s="145"/>
      <c r="AI1537" s="145"/>
      <c r="AJ1537" s="145"/>
      <c r="AK1537" s="145"/>
      <c r="AL1537" s="145"/>
      <c r="AM1537" s="145"/>
      <c r="AN1537" s="145"/>
      <c r="AO1537" s="145"/>
      <c r="AP1537" s="145"/>
      <c r="AQ1537" s="145"/>
      <c r="AR1537" s="145"/>
      <c r="AS1537" s="145"/>
      <c r="AT1537" s="145"/>
      <c r="AU1537" s="145"/>
      <c r="AV1537" s="145"/>
      <c r="AW1537" s="145"/>
      <c r="AX1537" s="145"/>
      <c r="AY1537" s="145"/>
      <c r="AZ1537" s="145"/>
      <c r="BA1537" s="145"/>
      <c r="BB1537" s="145"/>
      <c r="BC1537" s="145"/>
      <c r="BD1537" s="145"/>
      <c r="BE1537" s="145"/>
      <c r="BF1537" s="145"/>
      <c r="BG1537" s="145"/>
      <c r="BH1537" s="145"/>
      <c r="BI1537" s="145"/>
      <c r="BJ1537" s="145"/>
      <c r="BK1537" s="145"/>
      <c r="BL1537" s="145"/>
      <c r="BM1537" s="145"/>
      <c r="BN1537" s="145"/>
      <c r="BO1537" s="145"/>
      <c r="BP1537" s="145"/>
      <c r="BQ1537" s="145"/>
      <c r="BR1537" s="145"/>
      <c r="BS1537" s="145"/>
      <c r="BT1537" s="145"/>
      <c r="BU1537" s="145"/>
      <c r="BV1537" s="145"/>
      <c r="BW1537" s="145"/>
      <c r="BX1537" s="145"/>
      <c r="BY1537" s="145"/>
      <c r="BZ1537" s="145"/>
      <c r="CA1537" s="145"/>
      <c r="CB1537" s="145"/>
      <c r="CC1537" s="145"/>
      <c r="CD1537" s="145"/>
      <c r="CE1537" s="145"/>
      <c r="CF1537" s="145"/>
    </row>
    <row r="1538" spans="2:84" ht="12.95" customHeight="1">
      <c r="B1538" s="145"/>
      <c r="C1538" s="145"/>
      <c r="D1538" s="145"/>
      <c r="E1538" s="146"/>
      <c r="F1538" s="146"/>
      <c r="G1538" s="145"/>
      <c r="H1538" s="145"/>
      <c r="I1538" s="145"/>
      <c r="J1538" s="145"/>
      <c r="K1538" s="145"/>
      <c r="L1538" s="145"/>
      <c r="M1538" s="145"/>
      <c r="N1538" s="145"/>
      <c r="O1538" s="145"/>
      <c r="P1538" s="145"/>
      <c r="Q1538" s="145"/>
      <c r="R1538" s="145"/>
      <c r="S1538" s="145"/>
      <c r="T1538" s="145"/>
      <c r="U1538" s="145"/>
      <c r="V1538" s="145"/>
      <c r="W1538" s="145"/>
      <c r="X1538" s="145"/>
      <c r="Y1538" s="145"/>
      <c r="Z1538" s="145"/>
      <c r="AA1538" s="145"/>
      <c r="AB1538" s="145"/>
      <c r="AC1538" s="145"/>
      <c r="AD1538" s="145"/>
      <c r="AE1538" s="145"/>
      <c r="AF1538" s="145"/>
      <c r="AG1538" s="145"/>
      <c r="AH1538" s="145"/>
      <c r="AI1538" s="145"/>
      <c r="AJ1538" s="145"/>
      <c r="AK1538" s="145"/>
      <c r="AL1538" s="145"/>
      <c r="AM1538" s="145"/>
      <c r="AN1538" s="145"/>
      <c r="AO1538" s="145"/>
      <c r="AP1538" s="145"/>
      <c r="AQ1538" s="145"/>
      <c r="AR1538" s="145"/>
      <c r="AS1538" s="145"/>
      <c r="AT1538" s="145"/>
      <c r="AU1538" s="145"/>
      <c r="AV1538" s="145"/>
      <c r="AW1538" s="145"/>
      <c r="AX1538" s="145"/>
      <c r="AY1538" s="145"/>
      <c r="AZ1538" s="145"/>
      <c r="BA1538" s="145"/>
      <c r="BB1538" s="145"/>
      <c r="BC1538" s="145"/>
      <c r="BD1538" s="145"/>
      <c r="BE1538" s="145"/>
      <c r="BF1538" s="145"/>
      <c r="BG1538" s="145"/>
      <c r="BH1538" s="145"/>
      <c r="BI1538" s="145"/>
      <c r="BJ1538" s="145"/>
      <c r="BK1538" s="145"/>
      <c r="BL1538" s="145"/>
      <c r="BM1538" s="145"/>
      <c r="BN1538" s="145"/>
      <c r="BO1538" s="145"/>
      <c r="BP1538" s="145"/>
      <c r="BQ1538" s="145"/>
      <c r="BR1538" s="145"/>
      <c r="BS1538" s="145"/>
      <c r="BT1538" s="145"/>
      <c r="BU1538" s="145"/>
      <c r="BV1538" s="145"/>
      <c r="BW1538" s="145"/>
      <c r="BX1538" s="145"/>
      <c r="BY1538" s="145"/>
      <c r="BZ1538" s="145"/>
      <c r="CA1538" s="145"/>
      <c r="CB1538" s="145"/>
      <c r="CC1538" s="145"/>
      <c r="CD1538" s="145"/>
      <c r="CE1538" s="145"/>
      <c r="CF1538" s="145"/>
    </row>
    <row r="1539" spans="2:84" ht="12.95" customHeight="1">
      <c r="B1539" s="145"/>
      <c r="C1539" s="145"/>
      <c r="D1539" s="145"/>
      <c r="E1539" s="146"/>
      <c r="F1539" s="146"/>
      <c r="G1539" s="145"/>
      <c r="H1539" s="145"/>
      <c r="I1539" s="145"/>
      <c r="J1539" s="145"/>
      <c r="K1539" s="145"/>
      <c r="L1539" s="145"/>
      <c r="M1539" s="145"/>
      <c r="N1539" s="145"/>
      <c r="O1539" s="145"/>
      <c r="P1539" s="145"/>
      <c r="Q1539" s="145"/>
      <c r="R1539" s="145"/>
      <c r="S1539" s="145"/>
      <c r="T1539" s="145"/>
      <c r="U1539" s="145"/>
      <c r="V1539" s="145"/>
      <c r="W1539" s="145"/>
      <c r="X1539" s="145"/>
      <c r="Y1539" s="145"/>
      <c r="Z1539" s="145"/>
      <c r="AA1539" s="145"/>
      <c r="AB1539" s="145"/>
      <c r="AC1539" s="145"/>
      <c r="AD1539" s="145"/>
      <c r="AE1539" s="145"/>
      <c r="AF1539" s="145"/>
      <c r="AG1539" s="145"/>
      <c r="AH1539" s="145"/>
      <c r="AI1539" s="145"/>
      <c r="AJ1539" s="145"/>
      <c r="AK1539" s="145"/>
      <c r="AL1539" s="145"/>
      <c r="AM1539" s="145"/>
      <c r="AN1539" s="145"/>
      <c r="AO1539" s="145"/>
      <c r="AP1539" s="145"/>
      <c r="AQ1539" s="145"/>
      <c r="AR1539" s="145"/>
      <c r="AS1539" s="145"/>
      <c r="AT1539" s="145"/>
      <c r="AU1539" s="145"/>
      <c r="AV1539" s="145"/>
      <c r="AW1539" s="145"/>
      <c r="AX1539" s="145"/>
      <c r="AY1539" s="145"/>
      <c r="AZ1539" s="145"/>
      <c r="BA1539" s="145"/>
      <c r="BB1539" s="145"/>
      <c r="BC1539" s="145"/>
      <c r="BD1539" s="145"/>
      <c r="BE1539" s="145"/>
      <c r="BF1539" s="145"/>
      <c r="BG1539" s="145"/>
      <c r="BH1539" s="145"/>
      <c r="BI1539" s="145"/>
      <c r="BJ1539" s="145"/>
      <c r="BK1539" s="145"/>
      <c r="BL1539" s="145"/>
      <c r="BM1539" s="145"/>
      <c r="BN1539" s="145"/>
      <c r="BO1539" s="145"/>
      <c r="BP1539" s="145"/>
      <c r="BQ1539" s="145"/>
      <c r="BR1539" s="145"/>
      <c r="BS1539" s="145"/>
      <c r="BT1539" s="145"/>
      <c r="BU1539" s="145"/>
      <c r="BV1539" s="145"/>
      <c r="BW1539" s="145"/>
      <c r="BX1539" s="145"/>
      <c r="BY1539" s="145"/>
      <c r="BZ1539" s="145"/>
      <c r="CA1539" s="145"/>
      <c r="CB1539" s="145"/>
      <c r="CC1539" s="145"/>
      <c r="CD1539" s="145"/>
      <c r="CE1539" s="145"/>
      <c r="CF1539" s="145"/>
    </row>
    <row r="1540" spans="2:84" ht="12.95" customHeight="1">
      <c r="B1540" s="145"/>
      <c r="C1540" s="145"/>
      <c r="D1540" s="145"/>
      <c r="E1540" s="146"/>
      <c r="F1540" s="146"/>
      <c r="G1540" s="145"/>
      <c r="H1540" s="145"/>
      <c r="I1540" s="145"/>
      <c r="J1540" s="145"/>
      <c r="K1540" s="145"/>
      <c r="L1540" s="145"/>
      <c r="M1540" s="145"/>
      <c r="N1540" s="145"/>
      <c r="O1540" s="145"/>
      <c r="P1540" s="145"/>
      <c r="Q1540" s="145"/>
      <c r="R1540" s="145"/>
      <c r="S1540" s="145"/>
      <c r="T1540" s="145"/>
      <c r="U1540" s="145"/>
      <c r="V1540" s="145"/>
      <c r="W1540" s="145"/>
      <c r="X1540" s="145"/>
      <c r="Y1540" s="145"/>
      <c r="Z1540" s="145"/>
      <c r="AA1540" s="145"/>
      <c r="AB1540" s="145"/>
      <c r="AC1540" s="145"/>
      <c r="AD1540" s="145"/>
      <c r="AE1540" s="145"/>
      <c r="AF1540" s="145"/>
      <c r="AG1540" s="145"/>
      <c r="AH1540" s="145"/>
      <c r="AI1540" s="145"/>
      <c r="AJ1540" s="145"/>
      <c r="AK1540" s="145"/>
      <c r="AL1540" s="145"/>
      <c r="AM1540" s="145"/>
      <c r="AN1540" s="145"/>
      <c r="AO1540" s="145"/>
      <c r="AP1540" s="145"/>
      <c r="AQ1540" s="145"/>
      <c r="AR1540" s="145"/>
      <c r="AS1540" s="145"/>
      <c r="AT1540" s="145"/>
      <c r="AU1540" s="145"/>
      <c r="AV1540" s="145"/>
      <c r="AW1540" s="145"/>
      <c r="AX1540" s="145"/>
      <c r="AY1540" s="145"/>
      <c r="AZ1540" s="145"/>
      <c r="BA1540" s="145"/>
      <c r="BB1540" s="145"/>
      <c r="BC1540" s="145"/>
      <c r="BD1540" s="145"/>
      <c r="BE1540" s="145"/>
      <c r="BF1540" s="145"/>
      <c r="BG1540" s="145"/>
      <c r="BH1540" s="145"/>
      <c r="BI1540" s="145"/>
      <c r="BJ1540" s="145"/>
      <c r="BK1540" s="145"/>
      <c r="BL1540" s="145"/>
      <c r="BM1540" s="145"/>
      <c r="BN1540" s="145"/>
      <c r="BO1540" s="145"/>
      <c r="BP1540" s="145"/>
      <c r="BQ1540" s="145"/>
      <c r="BR1540" s="145"/>
      <c r="BS1540" s="145"/>
      <c r="BT1540" s="145"/>
      <c r="BU1540" s="145"/>
      <c r="BV1540" s="145"/>
      <c r="BW1540" s="145"/>
      <c r="BX1540" s="145"/>
      <c r="BY1540" s="145"/>
      <c r="BZ1540" s="145"/>
      <c r="CA1540" s="145"/>
      <c r="CB1540" s="145"/>
      <c r="CC1540" s="145"/>
      <c r="CD1540" s="145"/>
      <c r="CE1540" s="145"/>
      <c r="CF1540" s="145"/>
    </row>
    <row r="1541" spans="2:84" ht="12.95" customHeight="1">
      <c r="B1541" s="145"/>
      <c r="C1541" s="145"/>
      <c r="D1541" s="145"/>
      <c r="E1541" s="146"/>
      <c r="F1541" s="146"/>
      <c r="G1541" s="145"/>
      <c r="H1541" s="145"/>
      <c r="I1541" s="145"/>
      <c r="J1541" s="145"/>
      <c r="K1541" s="145"/>
      <c r="L1541" s="145"/>
      <c r="M1541" s="145"/>
      <c r="N1541" s="145"/>
      <c r="O1541" s="145"/>
      <c r="P1541" s="145"/>
      <c r="Q1541" s="145"/>
      <c r="R1541" s="145"/>
      <c r="S1541" s="145"/>
      <c r="T1541" s="145"/>
      <c r="U1541" s="145"/>
      <c r="V1541" s="145"/>
      <c r="W1541" s="145"/>
      <c r="X1541" s="145"/>
      <c r="Y1541" s="145"/>
      <c r="Z1541" s="145"/>
      <c r="AA1541" s="145"/>
      <c r="AB1541" s="145"/>
      <c r="AC1541" s="145"/>
      <c r="AD1541" s="145"/>
      <c r="AE1541" s="145"/>
      <c r="AF1541" s="145"/>
      <c r="AG1541" s="145"/>
      <c r="AH1541" s="145"/>
      <c r="AI1541" s="145"/>
      <c r="AJ1541" s="145"/>
      <c r="AK1541" s="145"/>
      <c r="AL1541" s="145"/>
      <c r="AM1541" s="145"/>
      <c r="AN1541" s="145"/>
      <c r="AO1541" s="145"/>
      <c r="AP1541" s="145"/>
      <c r="AQ1541" s="145"/>
      <c r="AR1541" s="145"/>
      <c r="AS1541" s="145"/>
      <c r="AT1541" s="145"/>
      <c r="AU1541" s="145"/>
      <c r="AV1541" s="145"/>
      <c r="AW1541" s="145"/>
      <c r="AX1541" s="145"/>
      <c r="AY1541" s="145"/>
      <c r="AZ1541" s="145"/>
      <c r="BA1541" s="145"/>
      <c r="BB1541" s="145"/>
      <c r="BC1541" s="145"/>
      <c r="BD1541" s="145"/>
      <c r="BE1541" s="145"/>
      <c r="BF1541" s="145"/>
      <c r="BG1541" s="145"/>
      <c r="BH1541" s="145"/>
      <c r="BI1541" s="145"/>
      <c r="BJ1541" s="145"/>
      <c r="BK1541" s="145"/>
      <c r="BL1541" s="145"/>
      <c r="BM1541" s="145"/>
      <c r="BN1541" s="145"/>
      <c r="BO1541" s="145"/>
      <c r="BP1541" s="145"/>
      <c r="BQ1541" s="145"/>
      <c r="BR1541" s="145"/>
      <c r="BS1541" s="145"/>
      <c r="BT1541" s="145"/>
      <c r="BU1541" s="145"/>
      <c r="BV1541" s="145"/>
      <c r="BW1541" s="145"/>
      <c r="BX1541" s="145"/>
      <c r="BY1541" s="145"/>
      <c r="BZ1541" s="145"/>
      <c r="CA1541" s="145"/>
      <c r="CB1541" s="145"/>
      <c r="CC1541" s="145"/>
      <c r="CD1541" s="145"/>
      <c r="CE1541" s="145"/>
      <c r="CF1541" s="145"/>
    </row>
    <row r="1542" spans="2:84" ht="12.95" customHeight="1">
      <c r="B1542" s="145"/>
      <c r="C1542" s="145"/>
      <c r="D1542" s="145"/>
      <c r="E1542" s="146"/>
      <c r="F1542" s="146"/>
      <c r="G1542" s="145"/>
      <c r="H1542" s="145"/>
      <c r="I1542" s="145"/>
      <c r="J1542" s="145"/>
      <c r="K1542" s="145"/>
      <c r="L1542" s="145"/>
      <c r="M1542" s="145"/>
      <c r="N1542" s="145"/>
      <c r="O1542" s="145"/>
      <c r="P1542" s="145"/>
      <c r="Q1542" s="145"/>
      <c r="R1542" s="145"/>
      <c r="S1542" s="145"/>
      <c r="T1542" s="145"/>
      <c r="U1542" s="145"/>
      <c r="V1542" s="145"/>
      <c r="W1542" s="145"/>
      <c r="X1542" s="145"/>
      <c r="Y1542" s="145"/>
      <c r="Z1542" s="145"/>
      <c r="AA1542" s="145"/>
      <c r="AB1542" s="145"/>
      <c r="AC1542" s="145"/>
      <c r="AD1542" s="145"/>
      <c r="AE1542" s="145"/>
      <c r="AF1542" s="145"/>
      <c r="AG1542" s="145"/>
      <c r="AH1542" s="145"/>
      <c r="AI1542" s="145"/>
      <c r="AJ1542" s="145"/>
      <c r="AK1542" s="145"/>
      <c r="AL1542" s="145"/>
      <c r="AM1542" s="145"/>
      <c r="AN1542" s="145"/>
      <c r="AO1542" s="145"/>
      <c r="AP1542" s="145"/>
      <c r="AQ1542" s="145"/>
      <c r="AR1542" s="145"/>
      <c r="AS1542" s="145"/>
      <c r="AT1542" s="145"/>
      <c r="AU1542" s="145"/>
      <c r="AV1542" s="145"/>
      <c r="AW1542" s="145"/>
      <c r="AX1542" s="145"/>
      <c r="AY1542" s="145"/>
      <c r="AZ1542" s="145"/>
      <c r="BA1542" s="145"/>
      <c r="BB1542" s="145"/>
      <c r="BC1542" s="145"/>
      <c r="BD1542" s="145"/>
      <c r="BE1542" s="145"/>
      <c r="BF1542" s="145"/>
      <c r="BG1542" s="145"/>
      <c r="BH1542" s="145"/>
      <c r="BI1542" s="145"/>
      <c r="BJ1542" s="145"/>
      <c r="BK1542" s="145"/>
      <c r="BL1542" s="145"/>
      <c r="BM1542" s="145"/>
      <c r="BN1542" s="145"/>
      <c r="BO1542" s="145"/>
      <c r="BP1542" s="145"/>
      <c r="BQ1542" s="145"/>
      <c r="BR1542" s="145"/>
      <c r="BS1542" s="145"/>
      <c r="BT1542" s="145"/>
      <c r="BU1542" s="145"/>
      <c r="BV1542" s="145"/>
      <c r="BW1542" s="145"/>
      <c r="BX1542" s="145"/>
      <c r="BY1542" s="145"/>
      <c r="BZ1542" s="145"/>
      <c r="CA1542" s="145"/>
      <c r="CB1542" s="145"/>
      <c r="CC1542" s="145"/>
      <c r="CD1542" s="145"/>
      <c r="CE1542" s="145"/>
      <c r="CF1542" s="145"/>
    </row>
    <row r="1543" spans="2:84" ht="12.95" customHeight="1">
      <c r="B1543" s="145"/>
      <c r="C1543" s="145"/>
      <c r="D1543" s="145"/>
      <c r="E1543" s="146"/>
      <c r="F1543" s="146"/>
      <c r="G1543" s="145"/>
      <c r="H1543" s="145"/>
      <c r="I1543" s="145"/>
      <c r="J1543" s="145"/>
      <c r="K1543" s="145"/>
      <c r="L1543" s="145"/>
      <c r="M1543" s="145"/>
      <c r="N1543" s="145"/>
      <c r="O1543" s="145"/>
      <c r="P1543" s="145"/>
      <c r="Q1543" s="145"/>
      <c r="R1543" s="145"/>
      <c r="S1543" s="145"/>
      <c r="T1543" s="145"/>
      <c r="U1543" s="145"/>
      <c r="V1543" s="145"/>
      <c r="W1543" s="145"/>
      <c r="X1543" s="145"/>
      <c r="Y1543" s="145"/>
      <c r="Z1543" s="145"/>
      <c r="AA1543" s="145"/>
      <c r="AB1543" s="145"/>
      <c r="AC1543" s="145"/>
      <c r="AD1543" s="145"/>
      <c r="AE1543" s="145"/>
      <c r="AF1543" s="145"/>
      <c r="AG1543" s="145"/>
      <c r="AH1543" s="145"/>
      <c r="AI1543" s="145"/>
      <c r="AJ1543" s="145"/>
      <c r="AK1543" s="145"/>
      <c r="AL1543" s="145"/>
      <c r="AM1543" s="145"/>
      <c r="AN1543" s="145"/>
      <c r="AO1543" s="145"/>
      <c r="AP1543" s="145"/>
      <c r="AQ1543" s="145"/>
      <c r="AR1543" s="145"/>
      <c r="AS1543" s="145"/>
      <c r="AT1543" s="145"/>
      <c r="AU1543" s="145"/>
      <c r="AV1543" s="145"/>
      <c r="AW1543" s="145"/>
      <c r="AX1543" s="145"/>
      <c r="AY1543" s="145"/>
      <c r="AZ1543" s="145"/>
      <c r="BA1543" s="145"/>
      <c r="BB1543" s="145"/>
      <c r="BC1543" s="145"/>
      <c r="BD1543" s="145"/>
      <c r="BE1543" s="145"/>
      <c r="BF1543" s="145"/>
      <c r="BG1543" s="145"/>
      <c r="BH1543" s="145"/>
      <c r="BI1543" s="145"/>
      <c r="BJ1543" s="145"/>
      <c r="BK1543" s="145"/>
      <c r="BL1543" s="145"/>
      <c r="BM1543" s="145"/>
      <c r="BN1543" s="145"/>
      <c r="BO1543" s="145"/>
      <c r="BP1543" s="145"/>
      <c r="BQ1543" s="145"/>
      <c r="BR1543" s="145"/>
      <c r="BS1543" s="145"/>
      <c r="BT1543" s="145"/>
      <c r="BU1543" s="145"/>
      <c r="BV1543" s="145"/>
      <c r="BW1543" s="145"/>
      <c r="BX1543" s="145"/>
      <c r="BY1543" s="145"/>
      <c r="BZ1543" s="145"/>
      <c r="CA1543" s="145"/>
      <c r="CB1543" s="145"/>
      <c r="CC1543" s="145"/>
      <c r="CD1543" s="145"/>
      <c r="CE1543" s="145"/>
      <c r="CF1543" s="145"/>
    </row>
    <row r="1544" spans="2:84" ht="12.95" customHeight="1">
      <c r="B1544" s="145"/>
      <c r="C1544" s="145"/>
      <c r="D1544" s="145"/>
      <c r="E1544" s="146"/>
      <c r="F1544" s="146"/>
      <c r="G1544" s="145"/>
      <c r="H1544" s="145"/>
      <c r="I1544" s="145"/>
      <c r="J1544" s="145"/>
      <c r="K1544" s="145"/>
      <c r="L1544" s="145"/>
      <c r="M1544" s="145"/>
      <c r="N1544" s="145"/>
      <c r="O1544" s="145"/>
      <c r="P1544" s="145"/>
      <c r="Q1544" s="145"/>
      <c r="R1544" s="145"/>
      <c r="S1544" s="145"/>
      <c r="T1544" s="145"/>
      <c r="U1544" s="145"/>
      <c r="V1544" s="145"/>
      <c r="W1544" s="145"/>
      <c r="X1544" s="145"/>
      <c r="Y1544" s="145"/>
      <c r="Z1544" s="145"/>
      <c r="AA1544" s="145"/>
      <c r="AB1544" s="145"/>
      <c r="AC1544" s="145"/>
      <c r="AD1544" s="145"/>
      <c r="AE1544" s="145"/>
      <c r="AF1544" s="145"/>
      <c r="AG1544" s="145"/>
      <c r="AH1544" s="145"/>
      <c r="AI1544" s="145"/>
      <c r="AJ1544" s="145"/>
      <c r="AK1544" s="145"/>
      <c r="AL1544" s="145"/>
      <c r="AM1544" s="145"/>
      <c r="AN1544" s="145"/>
      <c r="AO1544" s="145"/>
      <c r="AP1544" s="145"/>
      <c r="AQ1544" s="145"/>
      <c r="AR1544" s="145"/>
      <c r="AS1544" s="145"/>
      <c r="AT1544" s="145"/>
      <c r="AU1544" s="145"/>
      <c r="AV1544" s="145"/>
      <c r="AW1544" s="145"/>
      <c r="AX1544" s="145"/>
      <c r="AY1544" s="145"/>
      <c r="AZ1544" s="145"/>
      <c r="BA1544" s="145"/>
      <c r="BB1544" s="145"/>
      <c r="BC1544" s="145"/>
      <c r="BD1544" s="145"/>
      <c r="BE1544" s="145"/>
      <c r="BF1544" s="145"/>
      <c r="BG1544" s="145"/>
      <c r="BH1544" s="145"/>
      <c r="BI1544" s="145"/>
      <c r="BJ1544" s="145"/>
      <c r="BK1544" s="145"/>
      <c r="BL1544" s="145"/>
      <c r="BM1544" s="145"/>
      <c r="BN1544" s="145"/>
      <c r="BO1544" s="145"/>
      <c r="BP1544" s="145"/>
      <c r="BQ1544" s="145"/>
      <c r="BR1544" s="145"/>
      <c r="BS1544" s="145"/>
      <c r="BT1544" s="145"/>
      <c r="BU1544" s="145"/>
      <c r="BV1544" s="145"/>
      <c r="BW1544" s="145"/>
      <c r="BX1544" s="145"/>
      <c r="BY1544" s="145"/>
      <c r="BZ1544" s="145"/>
      <c r="CA1544" s="145"/>
      <c r="CB1544" s="145"/>
      <c r="CC1544" s="145"/>
      <c r="CD1544" s="145"/>
      <c r="CE1544" s="145"/>
      <c r="CF1544" s="145"/>
    </row>
    <row r="1545" spans="2:84" ht="12.95" customHeight="1">
      <c r="B1545" s="145"/>
      <c r="C1545" s="145"/>
      <c r="D1545" s="145"/>
      <c r="E1545" s="146"/>
      <c r="F1545" s="146"/>
      <c r="G1545" s="145"/>
      <c r="H1545" s="145"/>
      <c r="I1545" s="145"/>
      <c r="J1545" s="145"/>
      <c r="K1545" s="145"/>
      <c r="L1545" s="145"/>
      <c r="M1545" s="145"/>
      <c r="N1545" s="145"/>
      <c r="O1545" s="145"/>
      <c r="P1545" s="145"/>
      <c r="Q1545" s="145"/>
      <c r="R1545" s="145"/>
      <c r="S1545" s="145"/>
      <c r="T1545" s="145"/>
      <c r="U1545" s="145"/>
      <c r="V1545" s="145"/>
      <c r="W1545" s="145"/>
      <c r="X1545" s="145"/>
      <c r="Y1545" s="145"/>
      <c r="Z1545" s="145"/>
      <c r="AA1545" s="145"/>
      <c r="AB1545" s="145"/>
      <c r="AC1545" s="145"/>
      <c r="AD1545" s="145"/>
      <c r="AE1545" s="145"/>
      <c r="AF1545" s="145"/>
      <c r="AG1545" s="145"/>
      <c r="AH1545" s="145"/>
      <c r="AI1545" s="145"/>
      <c r="AJ1545" s="145"/>
      <c r="AK1545" s="145"/>
      <c r="AL1545" s="145"/>
      <c r="AM1545" s="145"/>
      <c r="AN1545" s="145"/>
      <c r="AO1545" s="145"/>
      <c r="AP1545" s="145"/>
      <c r="AQ1545" s="145"/>
      <c r="AR1545" s="145"/>
      <c r="AS1545" s="145"/>
      <c r="AT1545" s="145"/>
      <c r="AU1545" s="145"/>
      <c r="AV1545" s="145"/>
      <c r="AW1545" s="145"/>
      <c r="AX1545" s="145"/>
      <c r="AY1545" s="145"/>
      <c r="AZ1545" s="145"/>
      <c r="BA1545" s="145"/>
      <c r="BB1545" s="145"/>
      <c r="BC1545" s="145"/>
      <c r="BD1545" s="145"/>
      <c r="BE1545" s="145"/>
      <c r="BF1545" s="145"/>
      <c r="BG1545" s="145"/>
      <c r="BH1545" s="145"/>
      <c r="BI1545" s="145"/>
      <c r="BJ1545" s="145"/>
      <c r="BK1545" s="145"/>
      <c r="BL1545" s="145"/>
      <c r="BM1545" s="145"/>
      <c r="BN1545" s="145"/>
      <c r="BO1545" s="145"/>
      <c r="BP1545" s="145"/>
      <c r="BQ1545" s="145"/>
      <c r="BR1545" s="145"/>
      <c r="BS1545" s="145"/>
      <c r="BT1545" s="145"/>
      <c r="BU1545" s="145"/>
      <c r="BV1545" s="145"/>
      <c r="BW1545" s="145"/>
      <c r="BX1545" s="145"/>
      <c r="BY1545" s="145"/>
      <c r="BZ1545" s="145"/>
      <c r="CA1545" s="145"/>
      <c r="CB1545" s="145"/>
      <c r="CC1545" s="145"/>
      <c r="CD1545" s="145"/>
      <c r="CE1545" s="145"/>
      <c r="CF1545" s="145"/>
    </row>
    <row r="1546" spans="2:84" ht="12.95" customHeight="1">
      <c r="B1546" s="145"/>
      <c r="C1546" s="145"/>
      <c r="D1546" s="145"/>
      <c r="E1546" s="146"/>
      <c r="F1546" s="146"/>
      <c r="G1546" s="145"/>
      <c r="H1546" s="145"/>
      <c r="I1546" s="145"/>
      <c r="J1546" s="145"/>
      <c r="K1546" s="145"/>
      <c r="L1546" s="145"/>
      <c r="M1546" s="145"/>
      <c r="N1546" s="145"/>
      <c r="O1546" s="145"/>
      <c r="P1546" s="145"/>
      <c r="Q1546" s="145"/>
      <c r="R1546" s="145"/>
      <c r="S1546" s="145"/>
      <c r="T1546" s="145"/>
      <c r="U1546" s="145"/>
      <c r="V1546" s="145"/>
      <c r="W1546" s="145"/>
      <c r="X1546" s="145"/>
      <c r="Y1546" s="145"/>
      <c r="Z1546" s="145"/>
      <c r="AA1546" s="145"/>
      <c r="AB1546" s="145"/>
      <c r="AC1546" s="145"/>
      <c r="AD1546" s="145"/>
      <c r="AE1546" s="145"/>
      <c r="AF1546" s="145"/>
      <c r="AG1546" s="145"/>
      <c r="AH1546" s="145"/>
      <c r="AI1546" s="145"/>
      <c r="AJ1546" s="145"/>
      <c r="AK1546" s="145"/>
      <c r="AL1546" s="145"/>
      <c r="AM1546" s="145"/>
      <c r="AN1546" s="145"/>
      <c r="AO1546" s="145"/>
      <c r="AP1546" s="145"/>
      <c r="AQ1546" s="145"/>
      <c r="AR1546" s="145"/>
      <c r="AS1546" s="145"/>
      <c r="AT1546" s="145"/>
      <c r="AU1546" s="145"/>
      <c r="AV1546" s="145"/>
      <c r="AW1546" s="145"/>
      <c r="AX1546" s="145"/>
      <c r="AY1546" s="145"/>
      <c r="AZ1546" s="145"/>
      <c r="BA1546" s="145"/>
      <c r="BB1546" s="145"/>
      <c r="BC1546" s="145"/>
      <c r="BD1546" s="145"/>
      <c r="BE1546" s="145"/>
      <c r="BF1546" s="145"/>
      <c r="BG1546" s="145"/>
      <c r="BH1546" s="145"/>
      <c r="BI1546" s="145"/>
      <c r="BJ1546" s="145"/>
      <c r="BK1546" s="145"/>
      <c r="BL1546" s="145"/>
      <c r="BM1546" s="145"/>
      <c r="BN1546" s="145"/>
      <c r="BO1546" s="145"/>
      <c r="BP1546" s="145"/>
      <c r="BQ1546" s="145"/>
      <c r="BR1546" s="145"/>
      <c r="BS1546" s="145"/>
      <c r="BT1546" s="145"/>
      <c r="BU1546" s="145"/>
      <c r="BV1546" s="145"/>
      <c r="BW1546" s="145"/>
      <c r="BX1546" s="145"/>
      <c r="BY1546" s="145"/>
      <c r="BZ1546" s="145"/>
      <c r="CA1546" s="145"/>
      <c r="CB1546" s="145"/>
      <c r="CC1546" s="145"/>
      <c r="CD1546" s="145"/>
      <c r="CE1546" s="145"/>
      <c r="CF1546" s="145"/>
    </row>
    <row r="1547" spans="2:84" ht="12.95" customHeight="1">
      <c r="B1547" s="145"/>
      <c r="C1547" s="145"/>
      <c r="D1547" s="145"/>
      <c r="E1547" s="146"/>
      <c r="F1547" s="146"/>
      <c r="G1547" s="145"/>
      <c r="H1547" s="145"/>
      <c r="I1547" s="145"/>
      <c r="J1547" s="145"/>
      <c r="K1547" s="145"/>
      <c r="L1547" s="145"/>
      <c r="M1547" s="145"/>
      <c r="N1547" s="145"/>
      <c r="O1547" s="145"/>
      <c r="P1547" s="145"/>
      <c r="Q1547" s="145"/>
      <c r="R1547" s="145"/>
      <c r="S1547" s="145"/>
      <c r="T1547" s="145"/>
      <c r="U1547" s="145"/>
      <c r="V1547" s="145"/>
      <c r="W1547" s="145"/>
      <c r="X1547" s="145"/>
      <c r="Y1547" s="145"/>
      <c r="Z1547" s="145"/>
      <c r="AA1547" s="145"/>
      <c r="AB1547" s="145"/>
      <c r="AC1547" s="145"/>
      <c r="AD1547" s="145"/>
      <c r="AE1547" s="145"/>
      <c r="AF1547" s="145"/>
      <c r="AG1547" s="145"/>
      <c r="AH1547" s="145"/>
      <c r="AI1547" s="145"/>
      <c r="AJ1547" s="145"/>
      <c r="AK1547" s="145"/>
      <c r="AL1547" s="145"/>
      <c r="AM1547" s="145"/>
      <c r="AN1547" s="145"/>
      <c r="AO1547" s="145"/>
      <c r="AP1547" s="145"/>
      <c r="AQ1547" s="145"/>
      <c r="AR1547" s="145"/>
      <c r="AS1547" s="145"/>
      <c r="AT1547" s="145"/>
      <c r="AU1547" s="145"/>
      <c r="AV1547" s="145"/>
      <c r="AW1547" s="145"/>
      <c r="AX1547" s="145"/>
      <c r="AY1547" s="145"/>
      <c r="AZ1547" s="145"/>
      <c r="BA1547" s="145"/>
      <c r="BB1547" s="145"/>
      <c r="BC1547" s="145"/>
      <c r="BD1547" s="145"/>
      <c r="BE1547" s="145"/>
      <c r="BF1547" s="145"/>
      <c r="BG1547" s="145"/>
      <c r="BH1547" s="145"/>
      <c r="BI1547" s="145"/>
      <c r="BJ1547" s="145"/>
      <c r="BK1547" s="145"/>
      <c r="BL1547" s="145"/>
      <c r="BM1547" s="145"/>
      <c r="BN1547" s="145"/>
      <c r="BO1547" s="145"/>
      <c r="BP1547" s="145"/>
      <c r="BQ1547" s="145"/>
      <c r="BR1547" s="145"/>
      <c r="BS1547" s="145"/>
      <c r="BT1547" s="145"/>
      <c r="BU1547" s="145"/>
      <c r="BV1547" s="145"/>
      <c r="BW1547" s="145"/>
      <c r="BX1547" s="145"/>
      <c r="BY1547" s="145"/>
      <c r="BZ1547" s="145"/>
      <c r="CA1547" s="145"/>
      <c r="CB1547" s="145"/>
      <c r="CC1547" s="145"/>
      <c r="CD1547" s="145"/>
      <c r="CE1547" s="145"/>
      <c r="CF1547" s="145"/>
    </row>
    <row r="1548" spans="2:84" ht="12.95" customHeight="1">
      <c r="B1548" s="145"/>
      <c r="C1548" s="145"/>
      <c r="D1548" s="145"/>
      <c r="E1548" s="146"/>
      <c r="F1548" s="146"/>
      <c r="G1548" s="145"/>
      <c r="H1548" s="145"/>
      <c r="I1548" s="145"/>
      <c r="J1548" s="145"/>
      <c r="K1548" s="145"/>
      <c r="L1548" s="145"/>
      <c r="M1548" s="145"/>
      <c r="N1548" s="145"/>
      <c r="O1548" s="145"/>
      <c r="P1548" s="145"/>
      <c r="Q1548" s="145"/>
      <c r="R1548" s="145"/>
      <c r="S1548" s="145"/>
      <c r="T1548" s="145"/>
      <c r="U1548" s="145"/>
      <c r="V1548" s="145"/>
      <c r="W1548" s="145"/>
      <c r="X1548" s="145"/>
      <c r="Y1548" s="145"/>
      <c r="Z1548" s="145"/>
      <c r="AA1548" s="145"/>
      <c r="AB1548" s="145"/>
      <c r="AC1548" s="145"/>
      <c r="AD1548" s="145"/>
      <c r="AE1548" s="145"/>
      <c r="AF1548" s="145"/>
      <c r="AG1548" s="145"/>
      <c r="AH1548" s="145"/>
      <c r="AI1548" s="145"/>
      <c r="AJ1548" s="145"/>
      <c r="AK1548" s="145"/>
      <c r="AL1548" s="145"/>
      <c r="AM1548" s="145"/>
      <c r="AN1548" s="145"/>
      <c r="AO1548" s="145"/>
      <c r="AP1548" s="145"/>
      <c r="AQ1548" s="145"/>
      <c r="AR1548" s="145"/>
      <c r="AS1548" s="145"/>
      <c r="AT1548" s="145"/>
      <c r="AU1548" s="145"/>
      <c r="AV1548" s="145"/>
      <c r="AW1548" s="145"/>
      <c r="AX1548" s="145"/>
      <c r="AY1548" s="145"/>
      <c r="AZ1548" s="145"/>
      <c r="BA1548" s="145"/>
      <c r="BB1548" s="145"/>
      <c r="BC1548" s="145"/>
      <c r="BD1548" s="145"/>
      <c r="BE1548" s="145"/>
      <c r="BF1548" s="145"/>
      <c r="BG1548" s="145"/>
      <c r="BH1548" s="145"/>
      <c r="BI1548" s="145"/>
      <c r="BJ1548" s="145"/>
      <c r="BK1548" s="145"/>
      <c r="BL1548" s="145"/>
      <c r="BM1548" s="145"/>
      <c r="BN1548" s="145"/>
      <c r="BO1548" s="145"/>
      <c r="BP1548" s="145"/>
      <c r="BQ1548" s="145"/>
      <c r="BR1548" s="145"/>
      <c r="BS1548" s="145"/>
      <c r="BT1548" s="145"/>
      <c r="BU1548" s="145"/>
      <c r="BV1548" s="145"/>
      <c r="BW1548" s="145"/>
      <c r="BX1548" s="145"/>
      <c r="BY1548" s="145"/>
      <c r="BZ1548" s="145"/>
      <c r="CA1548" s="145"/>
      <c r="CB1548" s="145"/>
      <c r="CC1548" s="145"/>
      <c r="CD1548" s="145"/>
      <c r="CE1548" s="145"/>
      <c r="CF1548" s="145"/>
    </row>
    <row r="1549" spans="2:84" ht="12.95" customHeight="1">
      <c r="B1549" s="145"/>
      <c r="C1549" s="145"/>
      <c r="D1549" s="145"/>
      <c r="E1549" s="146"/>
      <c r="F1549" s="146"/>
      <c r="G1549" s="145"/>
      <c r="H1549" s="145"/>
      <c r="I1549" s="145"/>
      <c r="J1549" s="145"/>
      <c r="K1549" s="145"/>
      <c r="L1549" s="145"/>
      <c r="M1549" s="145"/>
      <c r="N1549" s="145"/>
      <c r="O1549" s="145"/>
      <c r="P1549" s="145"/>
      <c r="Q1549" s="145"/>
      <c r="R1549" s="145"/>
      <c r="S1549" s="145"/>
      <c r="T1549" s="145"/>
      <c r="U1549" s="145"/>
      <c r="V1549" s="145"/>
      <c r="W1549" s="145"/>
      <c r="X1549" s="145"/>
      <c r="Y1549" s="145"/>
      <c r="Z1549" s="145"/>
      <c r="AA1549" s="145"/>
      <c r="AB1549" s="145"/>
      <c r="AC1549" s="145"/>
      <c r="AD1549" s="145"/>
      <c r="AE1549" s="145"/>
      <c r="AF1549" s="145"/>
      <c r="AG1549" s="145"/>
      <c r="AH1549" s="145"/>
      <c r="AI1549" s="145"/>
      <c r="AJ1549" s="145"/>
      <c r="AK1549" s="145"/>
      <c r="AL1549" s="145"/>
      <c r="AM1549" s="145"/>
      <c r="AN1549" s="145"/>
      <c r="AO1549" s="145"/>
      <c r="AP1549" s="145"/>
      <c r="AQ1549" s="145"/>
      <c r="AR1549" s="145"/>
      <c r="AS1549" s="145"/>
      <c r="AT1549" s="145"/>
      <c r="AU1549" s="145"/>
      <c r="AV1549" s="145"/>
      <c r="AW1549" s="145"/>
      <c r="AX1549" s="145"/>
      <c r="AY1549" s="145"/>
      <c r="AZ1549" s="145"/>
      <c r="BA1549" s="145"/>
      <c r="BB1549" s="145"/>
      <c r="BC1549" s="145"/>
      <c r="BD1549" s="145"/>
      <c r="BE1549" s="145"/>
      <c r="BF1549" s="145"/>
      <c r="BG1549" s="145"/>
      <c r="BH1549" s="145"/>
      <c r="BI1549" s="145"/>
      <c r="BJ1549" s="145"/>
      <c r="BK1549" s="145"/>
      <c r="BL1549" s="145"/>
      <c r="BM1549" s="145"/>
      <c r="BN1549" s="145"/>
      <c r="BO1549" s="145"/>
      <c r="BP1549" s="145"/>
      <c r="BQ1549" s="145"/>
      <c r="BR1549" s="145"/>
      <c r="BS1549" s="145"/>
      <c r="BT1549" s="145"/>
      <c r="BU1549" s="145"/>
      <c r="BV1549" s="145"/>
      <c r="BW1549" s="145"/>
      <c r="BX1549" s="145"/>
      <c r="BY1549" s="145"/>
      <c r="BZ1549" s="145"/>
      <c r="CA1549" s="145"/>
      <c r="CB1549" s="145"/>
      <c r="CC1549" s="145"/>
      <c r="CD1549" s="145"/>
      <c r="CE1549" s="145"/>
      <c r="CF1549" s="145"/>
    </row>
    <row r="1550" spans="2:84" ht="12.95" customHeight="1">
      <c r="B1550" s="145"/>
      <c r="C1550" s="145"/>
      <c r="D1550" s="145"/>
      <c r="E1550" s="146"/>
      <c r="F1550" s="146"/>
      <c r="G1550" s="145"/>
      <c r="H1550" s="145"/>
      <c r="I1550" s="145"/>
      <c r="J1550" s="145"/>
      <c r="K1550" s="145"/>
      <c r="L1550" s="145"/>
      <c r="M1550" s="145"/>
      <c r="N1550" s="145"/>
      <c r="O1550" s="145"/>
      <c r="P1550" s="145"/>
      <c r="Q1550" s="145"/>
      <c r="R1550" s="145"/>
      <c r="S1550" s="145"/>
      <c r="T1550" s="145"/>
      <c r="U1550" s="145"/>
      <c r="V1550" s="145"/>
      <c r="W1550" s="145"/>
      <c r="X1550" s="145"/>
      <c r="Y1550" s="145"/>
      <c r="Z1550" s="145"/>
      <c r="AA1550" s="145"/>
      <c r="AB1550" s="145"/>
      <c r="AC1550" s="145"/>
      <c r="AD1550" s="145"/>
      <c r="AE1550" s="145"/>
      <c r="AF1550" s="145"/>
      <c r="AG1550" s="145"/>
      <c r="AH1550" s="145"/>
      <c r="AI1550" s="145"/>
      <c r="AJ1550" s="145"/>
      <c r="AK1550" s="145"/>
      <c r="AL1550" s="145"/>
      <c r="AM1550" s="145"/>
      <c r="AN1550" s="145"/>
      <c r="AO1550" s="145"/>
      <c r="AP1550" s="145"/>
      <c r="AQ1550" s="145"/>
      <c r="AR1550" s="145"/>
      <c r="AS1550" s="145"/>
      <c r="AT1550" s="145"/>
      <c r="AU1550" s="145"/>
      <c r="AV1550" s="145"/>
      <c r="AW1550" s="145"/>
      <c r="AX1550" s="145"/>
      <c r="AY1550" s="145"/>
      <c r="AZ1550" s="145"/>
      <c r="BA1550" s="145"/>
      <c r="BB1550" s="145"/>
      <c r="BC1550" s="145"/>
      <c r="BD1550" s="145"/>
      <c r="BE1550" s="145"/>
      <c r="BF1550" s="145"/>
      <c r="BG1550" s="145"/>
      <c r="BH1550" s="145"/>
      <c r="BI1550" s="145"/>
      <c r="BJ1550" s="145"/>
      <c r="BK1550" s="145"/>
      <c r="BL1550" s="145"/>
      <c r="BM1550" s="145"/>
      <c r="BN1550" s="145"/>
      <c r="BO1550" s="145"/>
      <c r="BP1550" s="145"/>
      <c r="BQ1550" s="145"/>
      <c r="BR1550" s="145"/>
      <c r="BS1550" s="145"/>
      <c r="BT1550" s="145"/>
      <c r="BU1550" s="145"/>
      <c r="BV1550" s="145"/>
      <c r="BW1550" s="145"/>
      <c r="BX1550" s="145"/>
      <c r="BY1550" s="145"/>
      <c r="BZ1550" s="145"/>
      <c r="CA1550" s="145"/>
      <c r="CB1550" s="145"/>
      <c r="CC1550" s="145"/>
      <c r="CD1550" s="145"/>
      <c r="CE1550" s="145"/>
      <c r="CF1550" s="145"/>
    </row>
    <row r="1551" spans="2:84" ht="12.95" customHeight="1">
      <c r="B1551" s="145"/>
      <c r="C1551" s="145"/>
      <c r="D1551" s="145"/>
      <c r="E1551" s="146"/>
      <c r="F1551" s="146"/>
      <c r="G1551" s="145"/>
      <c r="H1551" s="145"/>
      <c r="I1551" s="145"/>
      <c r="J1551" s="145"/>
      <c r="K1551" s="145"/>
      <c r="L1551" s="145"/>
      <c r="M1551" s="145"/>
      <c r="N1551" s="145"/>
      <c r="O1551" s="145"/>
      <c r="P1551" s="145"/>
      <c r="Q1551" s="145"/>
      <c r="R1551" s="145"/>
      <c r="S1551" s="145"/>
      <c r="T1551" s="145"/>
      <c r="U1551" s="145"/>
      <c r="V1551" s="145"/>
      <c r="W1551" s="145"/>
      <c r="X1551" s="145"/>
      <c r="Y1551" s="145"/>
      <c r="Z1551" s="145"/>
      <c r="AA1551" s="145"/>
      <c r="AB1551" s="145"/>
      <c r="AC1551" s="145"/>
      <c r="AD1551" s="145"/>
      <c r="AE1551" s="145"/>
      <c r="AF1551" s="145"/>
      <c r="AG1551" s="145"/>
      <c r="AH1551" s="145"/>
      <c r="AI1551" s="145"/>
      <c r="AJ1551" s="145"/>
      <c r="AK1551" s="145"/>
      <c r="AL1551" s="145"/>
      <c r="AM1551" s="145"/>
      <c r="AN1551" s="145"/>
      <c r="AO1551" s="145"/>
      <c r="AP1551" s="145"/>
      <c r="AQ1551" s="145"/>
      <c r="AR1551" s="145"/>
      <c r="AS1551" s="145"/>
      <c r="AT1551" s="145"/>
      <c r="AU1551" s="145"/>
      <c r="AV1551" s="145"/>
      <c r="AW1551" s="145"/>
      <c r="AX1551" s="145"/>
      <c r="AY1551" s="145"/>
      <c r="AZ1551" s="145"/>
      <c r="BA1551" s="145"/>
      <c r="BB1551" s="145"/>
      <c r="BC1551" s="145"/>
      <c r="BD1551" s="145"/>
      <c r="BE1551" s="145"/>
      <c r="BF1551" s="145"/>
      <c r="BG1551" s="145"/>
      <c r="BH1551" s="145"/>
      <c r="BI1551" s="145"/>
      <c r="BJ1551" s="145"/>
      <c r="BK1551" s="145"/>
      <c r="BL1551" s="145"/>
      <c r="BM1551" s="145"/>
      <c r="BN1551" s="145"/>
      <c r="BO1551" s="145"/>
      <c r="BP1551" s="145"/>
      <c r="BQ1551" s="145"/>
      <c r="BR1551" s="145"/>
      <c r="BS1551" s="145"/>
      <c r="BT1551" s="145"/>
      <c r="BU1551" s="145"/>
      <c r="BV1551" s="145"/>
      <c r="BW1551" s="145"/>
      <c r="BX1551" s="145"/>
      <c r="BY1551" s="145"/>
      <c r="BZ1551" s="145"/>
      <c r="CA1551" s="145"/>
      <c r="CB1551" s="145"/>
      <c r="CC1551" s="145"/>
      <c r="CD1551" s="145"/>
      <c r="CE1551" s="145"/>
      <c r="CF1551" s="145"/>
    </row>
    <row r="1552" spans="2:84" ht="12.95" customHeight="1">
      <c r="B1552" s="145"/>
      <c r="C1552" s="145"/>
      <c r="D1552" s="145"/>
      <c r="E1552" s="146"/>
      <c r="F1552" s="146"/>
      <c r="G1552" s="145"/>
      <c r="H1552" s="145"/>
      <c r="I1552" s="145"/>
      <c r="J1552" s="145"/>
      <c r="K1552" s="145"/>
      <c r="L1552" s="145"/>
      <c r="M1552" s="145"/>
      <c r="N1552" s="145"/>
      <c r="O1552" s="145"/>
      <c r="P1552" s="145"/>
      <c r="Q1552" s="145"/>
      <c r="R1552" s="145"/>
      <c r="S1552" s="145"/>
      <c r="T1552" s="145"/>
      <c r="U1552" s="145"/>
      <c r="V1552" s="145"/>
      <c r="W1552" s="145"/>
      <c r="X1552" s="145"/>
      <c r="Y1552" s="145"/>
      <c r="Z1552" s="145"/>
      <c r="AA1552" s="145"/>
      <c r="AB1552" s="145"/>
      <c r="AC1552" s="145"/>
      <c r="AD1552" s="145"/>
      <c r="AE1552" s="145"/>
      <c r="AF1552" s="145"/>
      <c r="AG1552" s="145"/>
      <c r="AH1552" s="145"/>
      <c r="AI1552" s="145"/>
      <c r="AJ1552" s="145"/>
      <c r="AK1552" s="145"/>
      <c r="AL1552" s="145"/>
      <c r="AM1552" s="145"/>
      <c r="AN1552" s="145"/>
      <c r="AO1552" s="145"/>
      <c r="AP1552" s="145"/>
      <c r="AQ1552" s="145"/>
      <c r="AR1552" s="145"/>
      <c r="AS1552" s="145"/>
      <c r="AT1552" s="145"/>
      <c r="AU1552" s="145"/>
      <c r="AV1552" s="145"/>
      <c r="AW1552" s="145"/>
      <c r="AX1552" s="145"/>
      <c r="AY1552" s="145"/>
      <c r="AZ1552" s="145"/>
      <c r="BA1552" s="145"/>
      <c r="BB1552" s="145"/>
      <c r="BC1552" s="145"/>
      <c r="BD1552" s="145"/>
      <c r="BE1552" s="145"/>
      <c r="BF1552" s="145"/>
      <c r="BG1552" s="145"/>
      <c r="BH1552" s="145"/>
      <c r="BI1552" s="145"/>
      <c r="BJ1552" s="145"/>
      <c r="BK1552" s="145"/>
      <c r="BL1552" s="145"/>
      <c r="BM1552" s="145"/>
      <c r="BN1552" s="145"/>
      <c r="BO1552" s="145"/>
      <c r="BP1552" s="145"/>
      <c r="BQ1552" s="145"/>
      <c r="BR1552" s="145"/>
      <c r="BS1552" s="145"/>
      <c r="BT1552" s="145"/>
      <c r="BU1552" s="145"/>
      <c r="BV1552" s="145"/>
      <c r="BW1552" s="145"/>
      <c r="BX1552" s="145"/>
      <c r="BY1552" s="145"/>
      <c r="BZ1552" s="145"/>
      <c r="CA1552" s="145"/>
      <c r="CB1552" s="145"/>
      <c r="CC1552" s="145"/>
      <c r="CD1552" s="145"/>
      <c r="CE1552" s="145"/>
      <c r="CF1552" s="145"/>
    </row>
    <row r="1553" spans="2:84" ht="12.95" customHeight="1">
      <c r="B1553" s="145"/>
      <c r="C1553" s="145"/>
      <c r="D1553" s="145"/>
      <c r="E1553" s="146"/>
      <c r="F1553" s="146"/>
      <c r="G1553" s="145"/>
      <c r="H1553" s="145"/>
      <c r="I1553" s="145"/>
      <c r="J1553" s="145"/>
      <c r="K1553" s="145"/>
      <c r="L1553" s="145"/>
      <c r="M1553" s="145"/>
      <c r="N1553" s="145"/>
      <c r="O1553" s="145"/>
      <c r="P1553" s="145"/>
      <c r="Q1553" s="145"/>
      <c r="R1553" s="145"/>
      <c r="S1553" s="145"/>
      <c r="T1553" s="145"/>
      <c r="U1553" s="145"/>
      <c r="V1553" s="145"/>
      <c r="W1553" s="145"/>
      <c r="X1553" s="145"/>
      <c r="Y1553" s="145"/>
      <c r="Z1553" s="145"/>
      <c r="AA1553" s="145"/>
      <c r="AB1553" s="145"/>
      <c r="AC1553" s="145"/>
      <c r="AD1553" s="145"/>
      <c r="AE1553" s="145"/>
      <c r="AF1553" s="145"/>
      <c r="AG1553" s="145"/>
      <c r="AH1553" s="145"/>
      <c r="AI1553" s="145"/>
      <c r="AJ1553" s="145"/>
      <c r="AK1553" s="145"/>
      <c r="AL1553" s="145"/>
      <c r="AM1553" s="145"/>
      <c r="AN1553" s="145"/>
      <c r="AO1553" s="145"/>
      <c r="AP1553" s="145"/>
      <c r="AQ1553" s="145"/>
      <c r="AR1553" s="145"/>
      <c r="AS1553" s="145"/>
      <c r="AT1553" s="145"/>
      <c r="AU1553" s="145"/>
      <c r="AV1553" s="145"/>
      <c r="AW1553" s="145"/>
      <c r="AX1553" s="145"/>
      <c r="AY1553" s="145"/>
      <c r="AZ1553" s="145"/>
      <c r="BA1553" s="145"/>
      <c r="BB1553" s="145"/>
      <c r="BC1553" s="145"/>
      <c r="BD1553" s="145"/>
      <c r="BE1553" s="145"/>
      <c r="BF1553" s="145"/>
      <c r="BG1553" s="145"/>
      <c r="BH1553" s="145"/>
      <c r="BI1553" s="145"/>
      <c r="BJ1553" s="145"/>
      <c r="BK1553" s="145"/>
      <c r="BL1553" s="145"/>
      <c r="BM1553" s="145"/>
      <c r="BN1553" s="145"/>
      <c r="BO1553" s="145"/>
      <c r="BP1553" s="145"/>
      <c r="BQ1553" s="145"/>
      <c r="BR1553" s="145"/>
      <c r="BS1553" s="145"/>
      <c r="BT1553" s="145"/>
      <c r="BU1553" s="145"/>
      <c r="BV1553" s="145"/>
      <c r="BW1553" s="145"/>
      <c r="BX1553" s="145"/>
      <c r="BY1553" s="145"/>
      <c r="BZ1553" s="145"/>
      <c r="CA1553" s="145"/>
      <c r="CB1553" s="145"/>
      <c r="CC1553" s="145"/>
      <c r="CD1553" s="145"/>
      <c r="CE1553" s="145"/>
      <c r="CF1553" s="145"/>
    </row>
    <row r="1554" spans="2:84" ht="12.95" customHeight="1">
      <c r="B1554" s="145"/>
      <c r="C1554" s="145"/>
      <c r="D1554" s="145"/>
      <c r="E1554" s="146"/>
      <c r="F1554" s="146"/>
      <c r="G1554" s="145"/>
      <c r="H1554" s="145"/>
      <c r="I1554" s="145"/>
      <c r="J1554" s="145"/>
      <c r="K1554" s="145"/>
      <c r="L1554" s="145"/>
      <c r="M1554" s="145"/>
      <c r="N1554" s="145"/>
      <c r="O1554" s="145"/>
      <c r="P1554" s="145"/>
      <c r="Q1554" s="145"/>
      <c r="R1554" s="145"/>
      <c r="S1554" s="145"/>
      <c r="T1554" s="145"/>
      <c r="U1554" s="145"/>
      <c r="V1554" s="145"/>
      <c r="W1554" s="145"/>
      <c r="X1554" s="145"/>
      <c r="Y1554" s="145"/>
      <c r="Z1554" s="145"/>
      <c r="AA1554" s="145"/>
      <c r="AB1554" s="145"/>
      <c r="AC1554" s="145"/>
      <c r="AD1554" s="145"/>
      <c r="AE1554" s="145"/>
      <c r="AF1554" s="145"/>
      <c r="AG1554" s="145"/>
      <c r="AH1554" s="145"/>
      <c r="AI1554" s="145"/>
      <c r="AJ1554" s="145"/>
      <c r="AK1554" s="145"/>
      <c r="AL1554" s="145"/>
      <c r="AM1554" s="145"/>
      <c r="AN1554" s="145"/>
      <c r="AO1554" s="145"/>
      <c r="AP1554" s="145"/>
      <c r="AQ1554" s="145"/>
      <c r="AR1554" s="145"/>
      <c r="AS1554" s="145"/>
      <c r="AT1554" s="145"/>
      <c r="AU1554" s="145"/>
      <c r="AV1554" s="145"/>
      <c r="AW1554" s="145"/>
      <c r="AX1554" s="145"/>
      <c r="AY1554" s="145"/>
      <c r="AZ1554" s="145"/>
      <c r="BA1554" s="145"/>
      <c r="BB1554" s="145"/>
      <c r="BC1554" s="145"/>
      <c r="BD1554" s="145"/>
      <c r="BE1554" s="145"/>
      <c r="BF1554" s="145"/>
      <c r="BG1554" s="145"/>
      <c r="BH1554" s="145"/>
      <c r="BI1554" s="145"/>
      <c r="BJ1554" s="145"/>
      <c r="BK1554" s="145"/>
      <c r="BL1554" s="145"/>
      <c r="BM1554" s="145"/>
      <c r="BN1554" s="145"/>
      <c r="BO1554" s="145"/>
      <c r="BP1554" s="145"/>
      <c r="BQ1554" s="145"/>
      <c r="BR1554" s="145"/>
      <c r="BS1554" s="145"/>
      <c r="BT1554" s="145"/>
      <c r="BU1554" s="145"/>
      <c r="BV1554" s="145"/>
      <c r="BW1554" s="145"/>
      <c r="BX1554" s="145"/>
      <c r="BY1554" s="145"/>
      <c r="BZ1554" s="145"/>
      <c r="CA1554" s="145"/>
      <c r="CB1554" s="145"/>
      <c r="CC1554" s="145"/>
      <c r="CD1554" s="145"/>
      <c r="CE1554" s="145"/>
      <c r="CF1554" s="145"/>
    </row>
    <row r="1555" spans="2:84" ht="12.95" customHeight="1">
      <c r="B1555" s="145"/>
      <c r="C1555" s="145"/>
      <c r="D1555" s="145"/>
      <c r="E1555" s="146"/>
      <c r="F1555" s="146"/>
      <c r="G1555" s="145"/>
      <c r="H1555" s="145"/>
      <c r="I1555" s="145"/>
      <c r="J1555" s="145"/>
      <c r="K1555" s="145"/>
      <c r="L1555" s="145"/>
      <c r="M1555" s="145"/>
      <c r="N1555" s="145"/>
      <c r="O1555" s="145"/>
      <c r="P1555" s="145"/>
      <c r="Q1555" s="145"/>
      <c r="R1555" s="145"/>
      <c r="S1555" s="145"/>
      <c r="T1555" s="145"/>
      <c r="U1555" s="145"/>
      <c r="V1555" s="145"/>
      <c r="W1555" s="145"/>
      <c r="X1555" s="145"/>
      <c r="Y1555" s="145"/>
      <c r="Z1555" s="145"/>
      <c r="AA1555" s="145"/>
      <c r="AB1555" s="145"/>
      <c r="AC1555" s="145"/>
      <c r="AD1555" s="145"/>
      <c r="AE1555" s="145"/>
      <c r="AF1555" s="145"/>
      <c r="AG1555" s="145"/>
      <c r="AH1555" s="145"/>
      <c r="AI1555" s="145"/>
      <c r="AJ1555" s="145"/>
      <c r="AK1555" s="145"/>
      <c r="AL1555" s="145"/>
      <c r="AM1555" s="145"/>
      <c r="AN1555" s="145"/>
      <c r="AO1555" s="145"/>
      <c r="AP1555" s="145"/>
      <c r="AQ1555" s="145"/>
      <c r="AR1555" s="145"/>
      <c r="AS1555" s="145"/>
      <c r="AT1555" s="145"/>
      <c r="AU1555" s="145"/>
      <c r="AV1555" s="145"/>
      <c r="AW1555" s="145"/>
      <c r="AX1555" s="145"/>
      <c r="AY1555" s="145"/>
      <c r="AZ1555" s="145"/>
      <c r="BA1555" s="145"/>
      <c r="BB1555" s="145"/>
      <c r="BC1555" s="145"/>
      <c r="BD1555" s="145"/>
      <c r="BE1555" s="145"/>
      <c r="BF1555" s="145"/>
      <c r="BG1555" s="145"/>
      <c r="BH1555" s="145"/>
      <c r="BI1555" s="145"/>
      <c r="BJ1555" s="145"/>
      <c r="BK1555" s="145"/>
      <c r="BL1555" s="145"/>
      <c r="BM1555" s="145"/>
      <c r="BN1555" s="145"/>
      <c r="BO1555" s="145"/>
      <c r="BP1555" s="145"/>
      <c r="BQ1555" s="145"/>
      <c r="BR1555" s="145"/>
      <c r="BS1555" s="145"/>
      <c r="BT1555" s="145"/>
      <c r="BU1555" s="145"/>
      <c r="BV1555" s="145"/>
      <c r="BW1555" s="145"/>
      <c r="BX1555" s="145"/>
      <c r="BY1555" s="145"/>
      <c r="BZ1555" s="145"/>
      <c r="CA1555" s="145"/>
      <c r="CB1555" s="145"/>
      <c r="CC1555" s="145"/>
      <c r="CD1555" s="145"/>
      <c r="CE1555" s="145"/>
      <c r="CF1555" s="145"/>
    </row>
    <row r="1556" spans="2:84" ht="12.95" customHeight="1">
      <c r="B1556" s="145"/>
      <c r="C1556" s="145"/>
      <c r="D1556" s="145"/>
      <c r="E1556" s="146"/>
      <c r="F1556" s="146"/>
      <c r="G1556" s="145"/>
      <c r="H1556" s="145"/>
      <c r="I1556" s="145"/>
      <c r="J1556" s="145"/>
      <c r="K1556" s="145"/>
      <c r="L1556" s="145"/>
      <c r="M1556" s="145"/>
      <c r="N1556" s="145"/>
      <c r="O1556" s="145"/>
      <c r="P1556" s="145"/>
      <c r="Q1556" s="145"/>
      <c r="R1556" s="145"/>
      <c r="S1556" s="145"/>
      <c r="T1556" s="145"/>
      <c r="U1556" s="145"/>
      <c r="V1556" s="145"/>
      <c r="W1556" s="145"/>
      <c r="X1556" s="145"/>
      <c r="Y1556" s="145"/>
      <c r="Z1556" s="145"/>
      <c r="AA1556" s="145"/>
      <c r="AB1556" s="145"/>
      <c r="AC1556" s="145"/>
      <c r="AD1556" s="145"/>
      <c r="AE1556" s="145"/>
      <c r="AF1556" s="145"/>
      <c r="AG1556" s="145"/>
      <c r="AH1556" s="145"/>
      <c r="AI1556" s="145"/>
      <c r="AJ1556" s="145"/>
      <c r="AK1556" s="145"/>
      <c r="AL1556" s="145"/>
      <c r="AM1556" s="145"/>
      <c r="AN1556" s="145"/>
      <c r="AO1556" s="145"/>
      <c r="AP1556" s="145"/>
      <c r="AQ1556" s="145"/>
      <c r="AR1556" s="145"/>
      <c r="AS1556" s="145"/>
      <c r="AT1556" s="145"/>
      <c r="AU1556" s="145"/>
      <c r="AV1556" s="145"/>
      <c r="AW1556" s="145"/>
      <c r="AX1556" s="145"/>
      <c r="AY1556" s="145"/>
      <c r="AZ1556" s="145"/>
      <c r="BA1556" s="145"/>
      <c r="BB1556" s="145"/>
      <c r="BC1556" s="145"/>
      <c r="BD1556" s="145"/>
      <c r="BE1556" s="145"/>
      <c r="BF1556" s="145"/>
      <c r="BG1556" s="145"/>
      <c r="BH1556" s="145"/>
      <c r="BI1556" s="145"/>
      <c r="BJ1556" s="145"/>
      <c r="BK1556" s="145"/>
      <c r="BL1556" s="145"/>
      <c r="BM1556" s="145"/>
      <c r="BN1556" s="145"/>
      <c r="BO1556" s="145"/>
      <c r="BP1556" s="145"/>
      <c r="BQ1556" s="145"/>
      <c r="BR1556" s="145"/>
      <c r="BS1556" s="145"/>
      <c r="BT1556" s="145"/>
      <c r="BU1556" s="145"/>
      <c r="BV1556" s="145"/>
      <c r="BW1556" s="145"/>
      <c r="BX1556" s="145"/>
      <c r="BY1556" s="145"/>
      <c r="BZ1556" s="145"/>
      <c r="CA1556" s="145"/>
      <c r="CB1556" s="145"/>
      <c r="CC1556" s="145"/>
      <c r="CD1556" s="145"/>
      <c r="CE1556" s="145"/>
      <c r="CF1556" s="145"/>
    </row>
    <row r="1557" spans="2:84" ht="12.95" customHeight="1">
      <c r="B1557" s="145"/>
      <c r="C1557" s="145"/>
      <c r="D1557" s="145"/>
      <c r="E1557" s="146"/>
      <c r="F1557" s="146"/>
      <c r="G1557" s="145"/>
      <c r="H1557" s="145"/>
      <c r="I1557" s="145"/>
      <c r="J1557" s="145"/>
      <c r="K1557" s="145"/>
      <c r="L1557" s="145"/>
      <c r="M1557" s="145"/>
      <c r="N1557" s="145"/>
      <c r="O1557" s="145"/>
      <c r="P1557" s="145"/>
      <c r="Q1557" s="145"/>
      <c r="R1557" s="145"/>
      <c r="S1557" s="145"/>
      <c r="T1557" s="145"/>
      <c r="U1557" s="145"/>
      <c r="V1557" s="145"/>
      <c r="W1557" s="145"/>
      <c r="X1557" s="145"/>
      <c r="Y1557" s="145"/>
      <c r="Z1557" s="145"/>
      <c r="AA1557" s="145"/>
      <c r="AB1557" s="145"/>
      <c r="AC1557" s="145"/>
      <c r="AD1557" s="145"/>
      <c r="AE1557" s="145"/>
      <c r="AF1557" s="145"/>
      <c r="AG1557" s="145"/>
      <c r="AH1557" s="145"/>
      <c r="AI1557" s="145"/>
      <c r="AJ1557" s="145"/>
      <c r="AK1557" s="145"/>
      <c r="AL1557" s="145"/>
      <c r="AM1557" s="145"/>
      <c r="AN1557" s="145"/>
      <c r="AO1557" s="145"/>
      <c r="AP1557" s="145"/>
      <c r="AQ1557" s="145"/>
      <c r="AR1557" s="145"/>
      <c r="AS1557" s="145"/>
      <c r="AT1557" s="145"/>
      <c r="AU1557" s="145"/>
      <c r="AV1557" s="145"/>
      <c r="AW1557" s="145"/>
      <c r="AX1557" s="145"/>
      <c r="AY1557" s="145"/>
      <c r="AZ1557" s="145"/>
      <c r="BA1557" s="145"/>
      <c r="BB1557" s="145"/>
      <c r="BC1557" s="145"/>
      <c r="BD1557" s="145"/>
      <c r="BE1557" s="145"/>
      <c r="BF1557" s="145"/>
      <c r="BG1557" s="145"/>
      <c r="BH1557" s="145"/>
      <c r="BI1557" s="145"/>
      <c r="BJ1557" s="145"/>
      <c r="BK1557" s="145"/>
      <c r="BL1557" s="145"/>
      <c r="BM1557" s="145"/>
      <c r="BN1557" s="145"/>
      <c r="BO1557" s="145"/>
      <c r="BP1557" s="145"/>
      <c r="BQ1557" s="145"/>
      <c r="BR1557" s="145"/>
      <c r="BS1557" s="145"/>
      <c r="BT1557" s="145"/>
      <c r="BU1557" s="145"/>
      <c r="BV1557" s="145"/>
      <c r="BW1557" s="145"/>
      <c r="BX1557" s="145"/>
      <c r="BY1557" s="145"/>
      <c r="BZ1557" s="145"/>
      <c r="CA1557" s="145"/>
      <c r="CB1557" s="145"/>
      <c r="CC1557" s="145"/>
      <c r="CD1557" s="145"/>
      <c r="CE1557" s="145"/>
      <c r="CF1557" s="145"/>
    </row>
    <row r="1558" spans="2:84" ht="12.95" customHeight="1">
      <c r="B1558" s="145"/>
      <c r="C1558" s="145"/>
      <c r="D1558" s="145"/>
      <c r="E1558" s="146"/>
      <c r="F1558" s="146"/>
      <c r="G1558" s="145"/>
      <c r="H1558" s="145"/>
      <c r="I1558" s="145"/>
      <c r="J1558" s="145"/>
      <c r="K1558" s="145"/>
      <c r="L1558" s="145"/>
      <c r="M1558" s="145"/>
      <c r="N1558" s="145"/>
      <c r="O1558" s="145"/>
      <c r="P1558" s="145"/>
      <c r="Q1558" s="145"/>
      <c r="R1558" s="145"/>
      <c r="S1558" s="145"/>
      <c r="T1558" s="145"/>
      <c r="U1558" s="145"/>
      <c r="V1558" s="145"/>
      <c r="W1558" s="145"/>
      <c r="X1558" s="145"/>
      <c r="Y1558" s="145"/>
      <c r="Z1558" s="145"/>
      <c r="AA1558" s="145"/>
      <c r="AB1558" s="145"/>
      <c r="AC1558" s="145"/>
      <c r="AD1558" s="145"/>
      <c r="AE1558" s="145"/>
      <c r="AF1558" s="145"/>
      <c r="AG1558" s="145"/>
      <c r="AH1558" s="145"/>
      <c r="AI1558" s="145"/>
      <c r="AJ1558" s="145"/>
      <c r="AK1558" s="145"/>
      <c r="AL1558" s="145"/>
      <c r="AM1558" s="145"/>
      <c r="AN1558" s="145"/>
      <c r="AO1558" s="145"/>
      <c r="AP1558" s="145"/>
      <c r="AQ1558" s="145"/>
      <c r="AR1558" s="145"/>
      <c r="AS1558" s="145"/>
      <c r="AT1558" s="145"/>
      <c r="AU1558" s="145"/>
      <c r="AV1558" s="145"/>
      <c r="AW1558" s="145"/>
      <c r="AX1558" s="145"/>
      <c r="AY1558" s="145"/>
      <c r="AZ1558" s="145"/>
      <c r="BA1558" s="145"/>
      <c r="BB1558" s="145"/>
      <c r="BC1558" s="145"/>
      <c r="BD1558" s="145"/>
      <c r="BE1558" s="145"/>
      <c r="BF1558" s="145"/>
      <c r="BG1558" s="145"/>
      <c r="BH1558" s="145"/>
      <c r="BI1558" s="145"/>
      <c r="BJ1558" s="145"/>
      <c r="BK1558" s="145"/>
      <c r="BL1558" s="145"/>
      <c r="BM1558" s="145"/>
      <c r="BN1558" s="145"/>
      <c r="BO1558" s="145"/>
      <c r="BP1558" s="145"/>
      <c r="BQ1558" s="145"/>
      <c r="BR1558" s="145"/>
      <c r="BS1558" s="145"/>
      <c r="BT1558" s="145"/>
      <c r="BU1558" s="145"/>
      <c r="BV1558" s="145"/>
      <c r="BW1558" s="145"/>
      <c r="BX1558" s="145"/>
      <c r="BY1558" s="145"/>
      <c r="BZ1558" s="145"/>
      <c r="CA1558" s="145"/>
      <c r="CB1558" s="145"/>
      <c r="CC1558" s="145"/>
      <c r="CD1558" s="145"/>
      <c r="CE1558" s="145"/>
      <c r="CF1558" s="145"/>
    </row>
    <row r="1559" spans="2:84" ht="12.95" customHeight="1">
      <c r="B1559" s="145"/>
      <c r="C1559" s="145"/>
      <c r="D1559" s="145"/>
      <c r="E1559" s="146"/>
      <c r="F1559" s="146"/>
      <c r="G1559" s="145"/>
      <c r="H1559" s="145"/>
      <c r="I1559" s="145"/>
      <c r="J1559" s="145"/>
      <c r="K1559" s="145"/>
      <c r="L1559" s="145"/>
      <c r="M1559" s="145"/>
      <c r="N1559" s="145"/>
      <c r="O1559" s="145"/>
      <c r="P1559" s="145"/>
      <c r="Q1559" s="145"/>
      <c r="R1559" s="145"/>
      <c r="S1559" s="145"/>
      <c r="T1559" s="145"/>
      <c r="U1559" s="145"/>
      <c r="V1559" s="145"/>
      <c r="W1559" s="145"/>
      <c r="X1559" s="145"/>
      <c r="Y1559" s="145"/>
      <c r="Z1559" s="145"/>
      <c r="AA1559" s="145"/>
      <c r="AB1559" s="145"/>
      <c r="AC1559" s="145"/>
      <c r="AD1559" s="145"/>
      <c r="AE1559" s="145"/>
      <c r="AF1559" s="145"/>
      <c r="AG1559" s="145"/>
      <c r="AH1559" s="145"/>
      <c r="AI1559" s="145"/>
      <c r="AJ1559" s="145"/>
      <c r="AK1559" s="145"/>
      <c r="AL1559" s="145"/>
      <c r="AM1559" s="145"/>
      <c r="AN1559" s="145"/>
      <c r="AO1559" s="145"/>
      <c r="AP1559" s="145"/>
      <c r="AQ1559" s="145"/>
      <c r="AR1559" s="145"/>
      <c r="AS1559" s="145"/>
      <c r="AT1559" s="145"/>
      <c r="AU1559" s="145"/>
      <c r="AV1559" s="145"/>
      <c r="AW1559" s="145"/>
      <c r="AX1559" s="145"/>
      <c r="AY1559" s="145"/>
      <c r="AZ1559" s="145"/>
      <c r="BA1559" s="145"/>
      <c r="BB1559" s="145"/>
      <c r="BC1559" s="145"/>
      <c r="BD1559" s="145"/>
      <c r="BE1559" s="145"/>
      <c r="BF1559" s="145"/>
      <c r="BG1559" s="145"/>
      <c r="BH1559" s="145"/>
      <c r="BI1559" s="145"/>
      <c r="BJ1559" s="145"/>
      <c r="BK1559" s="145"/>
      <c r="BL1559" s="145"/>
      <c r="BM1559" s="145"/>
      <c r="BN1559" s="145"/>
      <c r="BO1559" s="145"/>
      <c r="BP1559" s="145"/>
      <c r="BQ1559" s="145"/>
      <c r="BR1559" s="145"/>
      <c r="BS1559" s="145"/>
      <c r="BT1559" s="145"/>
      <c r="BU1559" s="145"/>
      <c r="BV1559" s="145"/>
      <c r="BW1559" s="145"/>
      <c r="BX1559" s="145"/>
      <c r="BY1559" s="145"/>
      <c r="BZ1559" s="145"/>
      <c r="CA1559" s="145"/>
      <c r="CB1559" s="145"/>
      <c r="CC1559" s="145"/>
      <c r="CD1559" s="145"/>
      <c r="CE1559" s="145"/>
      <c r="CF1559" s="145"/>
    </row>
    <row r="1560" spans="2:84" ht="12.95" customHeight="1">
      <c r="B1560" s="145"/>
      <c r="C1560" s="145"/>
      <c r="D1560" s="145"/>
      <c r="E1560" s="146"/>
      <c r="F1560" s="146"/>
      <c r="G1560" s="145"/>
      <c r="H1560" s="145"/>
      <c r="I1560" s="145"/>
      <c r="J1560" s="145"/>
      <c r="K1560" s="145"/>
      <c r="L1560" s="145"/>
      <c r="M1560" s="145"/>
      <c r="N1560" s="145"/>
      <c r="O1560" s="145"/>
      <c r="P1560" s="145"/>
      <c r="Q1560" s="145"/>
      <c r="R1560" s="145"/>
      <c r="S1560" s="145"/>
      <c r="T1560" s="145"/>
      <c r="U1560" s="145"/>
      <c r="V1560" s="145"/>
      <c r="W1560" s="145"/>
      <c r="X1560" s="145"/>
      <c r="Y1560" s="145"/>
      <c r="Z1560" s="145"/>
      <c r="AA1560" s="145"/>
      <c r="AB1560" s="145"/>
      <c r="AC1560" s="145"/>
      <c r="AD1560" s="145"/>
      <c r="AE1560" s="145"/>
      <c r="AF1560" s="145"/>
      <c r="AG1560" s="145"/>
      <c r="AH1560" s="145"/>
      <c r="AI1560" s="145"/>
      <c r="AJ1560" s="145"/>
      <c r="AK1560" s="145"/>
      <c r="AL1560" s="145"/>
      <c r="AM1560" s="145"/>
      <c r="AN1560" s="145"/>
      <c r="AO1560" s="145"/>
      <c r="AP1560" s="145"/>
      <c r="AQ1560" s="145"/>
      <c r="AR1560" s="145"/>
      <c r="AS1560" s="145"/>
      <c r="AT1560" s="145"/>
      <c r="AU1560" s="145"/>
      <c r="AV1560" s="145"/>
      <c r="AW1560" s="145"/>
      <c r="AX1560" s="145"/>
      <c r="AY1560" s="145"/>
      <c r="AZ1560" s="145"/>
      <c r="BA1560" s="145"/>
      <c r="BB1560" s="145"/>
      <c r="BC1560" s="145"/>
      <c r="BD1560" s="145"/>
      <c r="BE1560" s="145"/>
      <c r="BF1560" s="145"/>
      <c r="BG1560" s="145"/>
      <c r="BH1560" s="145"/>
      <c r="BI1560" s="145"/>
      <c r="BJ1560" s="145"/>
      <c r="BK1560" s="145"/>
      <c r="BL1560" s="145"/>
      <c r="BM1560" s="145"/>
      <c r="BN1560" s="145"/>
      <c r="BO1560" s="145"/>
      <c r="BP1560" s="145"/>
      <c r="BQ1560" s="145"/>
      <c r="BR1560" s="145"/>
      <c r="BS1560" s="145"/>
      <c r="BT1560" s="145"/>
      <c r="BU1560" s="145"/>
      <c r="BV1560" s="145"/>
      <c r="BW1560" s="145"/>
      <c r="BX1560" s="145"/>
      <c r="BY1560" s="145"/>
      <c r="BZ1560" s="145"/>
      <c r="CA1560" s="145"/>
      <c r="CB1560" s="145"/>
      <c r="CC1560" s="145"/>
      <c r="CD1560" s="145"/>
      <c r="CE1560" s="145"/>
      <c r="CF1560" s="145"/>
    </row>
    <row r="1561" spans="2:84" ht="12.95" customHeight="1">
      <c r="B1561" s="145"/>
      <c r="C1561" s="145"/>
      <c r="D1561" s="145"/>
      <c r="E1561" s="146"/>
      <c r="F1561" s="146"/>
      <c r="G1561" s="145"/>
      <c r="H1561" s="145"/>
      <c r="I1561" s="145"/>
      <c r="J1561" s="145"/>
      <c r="K1561" s="145"/>
      <c r="L1561" s="145"/>
      <c r="M1561" s="145"/>
      <c r="N1561" s="145"/>
      <c r="O1561" s="145"/>
      <c r="P1561" s="145"/>
      <c r="Q1561" s="145"/>
      <c r="R1561" s="145"/>
      <c r="S1561" s="145"/>
      <c r="T1561" s="145"/>
      <c r="U1561" s="145"/>
      <c r="V1561" s="145"/>
      <c r="W1561" s="145"/>
      <c r="X1561" s="145"/>
      <c r="Y1561" s="145"/>
      <c r="Z1561" s="145"/>
      <c r="AA1561" s="145"/>
      <c r="AB1561" s="145"/>
      <c r="AC1561" s="145"/>
      <c r="AD1561" s="145"/>
      <c r="AE1561" s="145"/>
      <c r="AF1561" s="145"/>
      <c r="AG1561" s="145"/>
      <c r="AH1561" s="145"/>
      <c r="AI1561" s="145"/>
      <c r="AJ1561" s="145"/>
      <c r="AK1561" s="145"/>
      <c r="AL1561" s="145"/>
      <c r="AM1561" s="145"/>
      <c r="AN1561" s="145"/>
      <c r="AO1561" s="145"/>
      <c r="AP1561" s="145"/>
      <c r="AQ1561" s="145"/>
      <c r="AR1561" s="145"/>
      <c r="AS1561" s="145"/>
      <c r="AT1561" s="145"/>
      <c r="AU1561" s="145"/>
      <c r="AV1561" s="145"/>
      <c r="AW1561" s="145"/>
      <c r="AX1561" s="145"/>
      <c r="AY1561" s="145"/>
      <c r="AZ1561" s="145"/>
      <c r="BA1561" s="145"/>
      <c r="BB1561" s="145"/>
      <c r="BC1561" s="145"/>
      <c r="BD1561" s="145"/>
      <c r="BE1561" s="145"/>
      <c r="BF1561" s="145"/>
      <c r="BG1561" s="145"/>
      <c r="BH1561" s="145"/>
      <c r="BI1561" s="145"/>
      <c r="BJ1561" s="145"/>
      <c r="BK1561" s="145"/>
      <c r="BL1561" s="145"/>
      <c r="BM1561" s="145"/>
      <c r="BN1561" s="145"/>
      <c r="BO1561" s="145"/>
      <c r="BP1561" s="145"/>
      <c r="BQ1561" s="145"/>
      <c r="BR1561" s="145"/>
      <c r="BS1561" s="145"/>
      <c r="BT1561" s="145"/>
      <c r="BU1561" s="145"/>
      <c r="BV1561" s="145"/>
      <c r="BW1561" s="145"/>
      <c r="BX1561" s="145"/>
      <c r="BY1561" s="145"/>
      <c r="BZ1561" s="145"/>
      <c r="CA1561" s="145"/>
      <c r="CB1561" s="145"/>
      <c r="CC1561" s="145"/>
      <c r="CD1561" s="145"/>
      <c r="CE1561" s="145"/>
      <c r="CF1561" s="145"/>
    </row>
    <row r="1562" spans="2:84" ht="12.95" customHeight="1">
      <c r="B1562" s="145"/>
      <c r="C1562" s="145"/>
      <c r="D1562" s="145"/>
      <c r="E1562" s="146"/>
      <c r="F1562" s="146"/>
      <c r="G1562" s="145"/>
      <c r="H1562" s="145"/>
      <c r="I1562" s="145"/>
      <c r="J1562" s="145"/>
      <c r="K1562" s="145"/>
      <c r="L1562" s="145"/>
      <c r="M1562" s="145"/>
      <c r="N1562" s="145"/>
      <c r="O1562" s="145"/>
      <c r="P1562" s="145"/>
      <c r="Q1562" s="145"/>
      <c r="R1562" s="145"/>
      <c r="S1562" s="145"/>
      <c r="T1562" s="145"/>
      <c r="U1562" s="145"/>
      <c r="V1562" s="145"/>
      <c r="W1562" s="145"/>
      <c r="X1562" s="145"/>
      <c r="Y1562" s="145"/>
      <c r="Z1562" s="145"/>
      <c r="AA1562" s="145"/>
      <c r="AB1562" s="145"/>
      <c r="AC1562" s="145"/>
      <c r="AD1562" s="145"/>
      <c r="AE1562" s="145"/>
      <c r="AF1562" s="145"/>
      <c r="AG1562" s="145"/>
      <c r="AH1562" s="145"/>
      <c r="AI1562" s="145"/>
      <c r="AJ1562" s="145"/>
      <c r="AK1562" s="145"/>
      <c r="AL1562" s="145"/>
      <c r="AM1562" s="145"/>
      <c r="AN1562" s="145"/>
      <c r="AO1562" s="145"/>
      <c r="AP1562" s="145"/>
      <c r="AQ1562" s="145"/>
      <c r="AR1562" s="145"/>
      <c r="AS1562" s="145"/>
      <c r="AT1562" s="145"/>
      <c r="AU1562" s="145"/>
      <c r="AV1562" s="145"/>
      <c r="AW1562" s="145"/>
      <c r="AX1562" s="145"/>
      <c r="AY1562" s="145"/>
      <c r="AZ1562" s="145"/>
      <c r="BA1562" s="145"/>
      <c r="BB1562" s="145"/>
      <c r="BC1562" s="145"/>
      <c r="BD1562" s="145"/>
      <c r="BE1562" s="145"/>
      <c r="BF1562" s="145"/>
      <c r="BG1562" s="145"/>
      <c r="BH1562" s="145"/>
      <c r="BI1562" s="145"/>
      <c r="BJ1562" s="145"/>
      <c r="BK1562" s="145"/>
      <c r="BL1562" s="145"/>
      <c r="BM1562" s="145"/>
      <c r="BN1562" s="145"/>
      <c r="BO1562" s="145"/>
      <c r="BP1562" s="145"/>
      <c r="BQ1562" s="145"/>
      <c r="BR1562" s="145"/>
      <c r="BS1562" s="145"/>
      <c r="BT1562" s="145"/>
      <c r="BU1562" s="145"/>
      <c r="BV1562" s="145"/>
      <c r="BW1562" s="145"/>
      <c r="BX1562" s="145"/>
      <c r="BY1562" s="145"/>
      <c r="BZ1562" s="145"/>
      <c r="CA1562" s="145"/>
      <c r="CB1562" s="145"/>
      <c r="CC1562" s="145"/>
      <c r="CD1562" s="145"/>
      <c r="CE1562" s="145"/>
      <c r="CF1562" s="145"/>
    </row>
    <row r="1563" spans="2:84" ht="12.95" customHeight="1">
      <c r="B1563" s="145"/>
      <c r="C1563" s="145"/>
      <c r="D1563" s="145"/>
      <c r="E1563" s="146"/>
      <c r="F1563" s="146"/>
      <c r="G1563" s="145"/>
      <c r="H1563" s="145"/>
      <c r="I1563" s="145"/>
      <c r="J1563" s="145"/>
      <c r="K1563" s="145"/>
      <c r="L1563" s="145"/>
      <c r="M1563" s="145"/>
      <c r="N1563" s="145"/>
      <c r="O1563" s="145"/>
      <c r="P1563" s="145"/>
      <c r="Q1563" s="145"/>
      <c r="R1563" s="145"/>
      <c r="S1563" s="145"/>
      <c r="T1563" s="145"/>
      <c r="U1563" s="145"/>
      <c r="V1563" s="145"/>
      <c r="W1563" s="145"/>
      <c r="X1563" s="145"/>
      <c r="Y1563" s="145"/>
      <c r="Z1563" s="145"/>
      <c r="AA1563" s="145"/>
      <c r="AB1563" s="145"/>
      <c r="AC1563" s="145"/>
      <c r="AD1563" s="145"/>
      <c r="AE1563" s="145"/>
      <c r="AF1563" s="145"/>
      <c r="AG1563" s="145"/>
      <c r="AH1563" s="145"/>
      <c r="AI1563" s="145"/>
      <c r="AJ1563" s="145"/>
      <c r="AK1563" s="145"/>
      <c r="AL1563" s="145"/>
      <c r="AM1563" s="145"/>
      <c r="AN1563" s="145"/>
      <c r="AO1563" s="145"/>
      <c r="AP1563" s="145"/>
      <c r="AQ1563" s="145"/>
      <c r="AR1563" s="145"/>
      <c r="AS1563" s="145"/>
      <c r="AT1563" s="145"/>
      <c r="AU1563" s="145"/>
      <c r="AV1563" s="145"/>
      <c r="AW1563" s="145"/>
      <c r="AX1563" s="145"/>
      <c r="AY1563" s="145"/>
      <c r="AZ1563" s="145"/>
      <c r="BA1563" s="145"/>
      <c r="BB1563" s="145"/>
      <c r="BC1563" s="145"/>
      <c r="BD1563" s="145"/>
      <c r="BE1563" s="145"/>
      <c r="BF1563" s="145"/>
      <c r="BG1563" s="145"/>
      <c r="BH1563" s="145"/>
      <c r="BI1563" s="145"/>
      <c r="BJ1563" s="145"/>
      <c r="BK1563" s="145"/>
      <c r="BL1563" s="145"/>
      <c r="BM1563" s="145"/>
      <c r="BN1563" s="145"/>
      <c r="BO1563" s="145"/>
      <c r="BP1563" s="145"/>
      <c r="BQ1563" s="145"/>
      <c r="BR1563" s="145"/>
      <c r="BS1563" s="145"/>
      <c r="BT1563" s="145"/>
      <c r="BU1563" s="145"/>
      <c r="BV1563" s="145"/>
      <c r="BW1563" s="145"/>
      <c r="BX1563" s="145"/>
      <c r="BY1563" s="145"/>
      <c r="BZ1563" s="145"/>
      <c r="CA1563" s="145"/>
      <c r="CB1563" s="145"/>
      <c r="CC1563" s="145"/>
      <c r="CD1563" s="145"/>
      <c r="CE1563" s="145"/>
      <c r="CF1563" s="145"/>
    </row>
    <row r="1564" spans="2:84" ht="12.95" customHeight="1">
      <c r="B1564" s="145"/>
      <c r="C1564" s="145"/>
      <c r="D1564" s="145"/>
      <c r="E1564" s="146"/>
      <c r="F1564" s="146"/>
      <c r="G1564" s="145"/>
      <c r="H1564" s="145"/>
      <c r="I1564" s="145"/>
      <c r="J1564" s="145"/>
      <c r="K1564" s="145"/>
      <c r="L1564" s="145"/>
      <c r="M1564" s="145"/>
      <c r="N1564" s="145"/>
      <c r="O1564" s="145"/>
      <c r="P1564" s="145"/>
      <c r="Q1564" s="145"/>
      <c r="R1564" s="145"/>
      <c r="S1564" s="145"/>
      <c r="T1564" s="145"/>
      <c r="U1564" s="145"/>
      <c r="V1564" s="145"/>
      <c r="W1564" s="145"/>
      <c r="X1564" s="145"/>
      <c r="Y1564" s="145"/>
      <c r="Z1564" s="145"/>
      <c r="AA1564" s="145"/>
      <c r="AB1564" s="145"/>
      <c r="AC1564" s="145"/>
      <c r="AD1564" s="145"/>
      <c r="AE1564" s="145"/>
      <c r="AF1564" s="145"/>
      <c r="AG1564" s="145"/>
      <c r="AH1564" s="145"/>
      <c r="AI1564" s="145"/>
      <c r="AJ1564" s="145"/>
      <c r="AK1564" s="145"/>
      <c r="AL1564" s="145"/>
      <c r="AM1564" s="145"/>
      <c r="AN1564" s="145"/>
      <c r="AO1564" s="145"/>
      <c r="AP1564" s="145"/>
      <c r="AQ1564" s="145"/>
      <c r="AR1564" s="145"/>
      <c r="AS1564" s="145"/>
      <c r="AT1564" s="145"/>
      <c r="AU1564" s="145"/>
      <c r="AV1564" s="145"/>
      <c r="AW1564" s="145"/>
      <c r="AX1564" s="145"/>
      <c r="AY1564" s="145"/>
      <c r="AZ1564" s="145"/>
      <c r="BA1564" s="145"/>
      <c r="BB1564" s="145"/>
      <c r="BC1564" s="145"/>
      <c r="BD1564" s="145"/>
      <c r="BE1564" s="145"/>
      <c r="BF1564" s="145"/>
      <c r="BG1564" s="145"/>
      <c r="BH1564" s="145"/>
      <c r="BI1564" s="145"/>
      <c r="BJ1564" s="145"/>
      <c r="BK1564" s="145"/>
      <c r="BL1564" s="145"/>
      <c r="BM1564" s="145"/>
      <c r="BN1564" s="145"/>
      <c r="BO1564" s="145"/>
      <c r="BP1564" s="145"/>
      <c r="BQ1564" s="145"/>
      <c r="BR1564" s="145"/>
      <c r="BS1564" s="145"/>
      <c r="BT1564" s="145"/>
      <c r="BU1564" s="145"/>
      <c r="BV1564" s="145"/>
      <c r="BW1564" s="145"/>
      <c r="BX1564" s="145"/>
      <c r="BY1564" s="145"/>
      <c r="BZ1564" s="145"/>
      <c r="CA1564" s="145"/>
      <c r="CB1564" s="145"/>
      <c r="CC1564" s="145"/>
      <c r="CD1564" s="145"/>
      <c r="CE1564" s="145"/>
      <c r="CF1564" s="145"/>
    </row>
    <row r="1565" spans="2:84" ht="12.95" customHeight="1">
      <c r="B1565" s="145"/>
      <c r="C1565" s="145"/>
      <c r="D1565" s="145"/>
      <c r="E1565" s="146"/>
      <c r="F1565" s="146"/>
      <c r="G1565" s="145"/>
      <c r="H1565" s="145"/>
      <c r="I1565" s="145"/>
      <c r="J1565" s="145"/>
      <c r="K1565" s="145"/>
      <c r="L1565" s="145"/>
      <c r="M1565" s="145"/>
      <c r="N1565" s="145"/>
      <c r="O1565" s="145"/>
      <c r="P1565" s="145"/>
      <c r="Q1565" s="145"/>
      <c r="R1565" s="145"/>
      <c r="S1565" s="145"/>
      <c r="T1565" s="145"/>
      <c r="U1565" s="145"/>
      <c r="V1565" s="145"/>
      <c r="W1565" s="145"/>
      <c r="X1565" s="145"/>
      <c r="Y1565" s="145"/>
      <c r="Z1565" s="145"/>
      <c r="AA1565" s="145"/>
      <c r="AB1565" s="145"/>
      <c r="AC1565" s="145"/>
      <c r="AD1565" s="145"/>
      <c r="AE1565" s="145"/>
      <c r="AF1565" s="145"/>
      <c r="AG1565" s="145"/>
      <c r="AH1565" s="145"/>
      <c r="AI1565" s="145"/>
      <c r="AJ1565" s="145"/>
      <c r="AK1565" s="145"/>
      <c r="AL1565" s="145"/>
      <c r="AM1565" s="145"/>
      <c r="AN1565" s="145"/>
      <c r="AO1565" s="145"/>
      <c r="AP1565" s="145"/>
      <c r="AQ1565" s="145"/>
      <c r="AR1565" s="145"/>
      <c r="AS1565" s="145"/>
      <c r="AT1565" s="145"/>
      <c r="AU1565" s="145"/>
      <c r="AV1565" s="145"/>
      <c r="AW1565" s="145"/>
      <c r="AX1565" s="145"/>
      <c r="AY1565" s="145"/>
      <c r="AZ1565" s="145"/>
      <c r="BA1565" s="145"/>
      <c r="BB1565" s="145"/>
      <c r="BC1565" s="145"/>
      <c r="BD1565" s="145"/>
      <c r="BE1565" s="145"/>
      <c r="BF1565" s="145"/>
      <c r="BG1565" s="145"/>
      <c r="BH1565" s="145"/>
      <c r="BI1565" s="145"/>
      <c r="BJ1565" s="145"/>
      <c r="BK1565" s="145"/>
      <c r="BL1565" s="145"/>
      <c r="BM1565" s="145"/>
      <c r="BN1565" s="145"/>
      <c r="BO1565" s="145"/>
      <c r="BP1565" s="145"/>
      <c r="BQ1565" s="145"/>
      <c r="BR1565" s="145"/>
      <c r="BS1565" s="145"/>
      <c r="BT1565" s="145"/>
      <c r="BU1565" s="145"/>
      <c r="BV1565" s="145"/>
      <c r="BW1565" s="145"/>
      <c r="BX1565" s="145"/>
      <c r="BY1565" s="145"/>
      <c r="BZ1565" s="145"/>
      <c r="CA1565" s="145"/>
      <c r="CB1565" s="145"/>
      <c r="CC1565" s="145"/>
      <c r="CD1565" s="145"/>
      <c r="CE1565" s="145"/>
      <c r="CF1565" s="145"/>
    </row>
    <row r="1566" spans="2:84" ht="12.95" customHeight="1">
      <c r="B1566" s="145"/>
      <c r="C1566" s="145"/>
      <c r="D1566" s="145"/>
      <c r="E1566" s="146"/>
      <c r="F1566" s="146"/>
      <c r="G1566" s="145"/>
      <c r="H1566" s="145"/>
      <c r="I1566" s="145"/>
      <c r="J1566" s="145"/>
      <c r="K1566" s="145"/>
      <c r="L1566" s="145"/>
      <c r="M1566" s="145"/>
      <c r="N1566" s="145"/>
      <c r="O1566" s="145"/>
      <c r="P1566" s="145"/>
      <c r="Q1566" s="145"/>
      <c r="R1566" s="145"/>
      <c r="S1566" s="145"/>
      <c r="T1566" s="145"/>
      <c r="U1566" s="145"/>
      <c r="V1566" s="145"/>
      <c r="W1566" s="145"/>
      <c r="X1566" s="145"/>
      <c r="Y1566" s="145"/>
      <c r="Z1566" s="145"/>
      <c r="AA1566" s="145"/>
      <c r="AB1566" s="145"/>
      <c r="AC1566" s="145"/>
      <c r="AD1566" s="145"/>
      <c r="AE1566" s="145"/>
      <c r="AF1566" s="145"/>
      <c r="AG1566" s="145"/>
      <c r="AH1566" s="145"/>
      <c r="AI1566" s="145"/>
      <c r="AJ1566" s="145"/>
      <c r="AK1566" s="145"/>
      <c r="AL1566" s="145"/>
      <c r="AM1566" s="145"/>
      <c r="AN1566" s="145"/>
      <c r="AO1566" s="145"/>
      <c r="AP1566" s="145"/>
      <c r="AQ1566" s="145"/>
      <c r="AR1566" s="145"/>
      <c r="AS1566" s="145"/>
      <c r="AT1566" s="145"/>
      <c r="AU1566" s="145"/>
      <c r="AV1566" s="145"/>
      <c r="AW1566" s="145"/>
      <c r="AX1566" s="145"/>
      <c r="AY1566" s="145"/>
      <c r="AZ1566" s="145"/>
      <c r="BA1566" s="145"/>
      <c r="BB1566" s="145"/>
      <c r="BC1566" s="145"/>
      <c r="BD1566" s="145"/>
      <c r="BE1566" s="145"/>
      <c r="BF1566" s="145"/>
      <c r="BG1566" s="145"/>
      <c r="BH1566" s="145"/>
      <c r="BI1566" s="145"/>
      <c r="BJ1566" s="145"/>
      <c r="BK1566" s="145"/>
      <c r="BL1566" s="145"/>
      <c r="BM1566" s="145"/>
      <c r="BN1566" s="145"/>
      <c r="BO1566" s="145"/>
      <c r="BP1566" s="145"/>
      <c r="BQ1566" s="145"/>
      <c r="BR1566" s="145"/>
      <c r="BS1566" s="145"/>
      <c r="BT1566" s="145"/>
      <c r="BU1566" s="145"/>
      <c r="BV1566" s="145"/>
      <c r="BW1566" s="145"/>
      <c r="BX1566" s="145"/>
      <c r="BY1566" s="145"/>
      <c r="BZ1566" s="145"/>
      <c r="CA1566" s="145"/>
      <c r="CB1566" s="145"/>
      <c r="CC1566" s="145"/>
      <c r="CD1566" s="145"/>
      <c r="CE1566" s="145"/>
      <c r="CF1566" s="145"/>
    </row>
    <row r="1567" spans="2:84" ht="12.95" customHeight="1">
      <c r="B1567" s="145"/>
      <c r="C1567" s="145"/>
      <c r="D1567" s="145"/>
      <c r="E1567" s="146"/>
      <c r="F1567" s="146"/>
      <c r="G1567" s="145"/>
      <c r="H1567" s="145"/>
      <c r="I1567" s="145"/>
      <c r="J1567" s="145"/>
      <c r="K1567" s="145"/>
      <c r="L1567" s="145"/>
      <c r="M1567" s="145"/>
      <c r="N1567" s="145"/>
      <c r="O1567" s="145"/>
      <c r="P1567" s="145"/>
      <c r="Q1567" s="145"/>
      <c r="R1567" s="145"/>
      <c r="S1567" s="145"/>
      <c r="T1567" s="145"/>
      <c r="U1567" s="145"/>
      <c r="V1567" s="145"/>
      <c r="W1567" s="145"/>
      <c r="X1567" s="145"/>
      <c r="Y1567" s="145"/>
      <c r="Z1567" s="145"/>
      <c r="AA1567" s="145"/>
      <c r="AB1567" s="145"/>
      <c r="AC1567" s="145"/>
      <c r="AD1567" s="145"/>
      <c r="AE1567" s="145"/>
      <c r="AF1567" s="145"/>
      <c r="AG1567" s="145"/>
      <c r="AH1567" s="145"/>
      <c r="AI1567" s="145"/>
      <c r="AJ1567" s="145"/>
      <c r="AK1567" s="145"/>
      <c r="AL1567" s="145"/>
      <c r="AM1567" s="145"/>
      <c r="AN1567" s="145"/>
      <c r="AO1567" s="145"/>
      <c r="AP1567" s="145"/>
      <c r="AQ1567" s="145"/>
      <c r="AR1567" s="145"/>
      <c r="AS1567" s="145"/>
      <c r="AT1567" s="145"/>
      <c r="AU1567" s="145"/>
      <c r="AV1567" s="145"/>
      <c r="AW1567" s="145"/>
      <c r="AX1567" s="145"/>
      <c r="AY1567" s="145"/>
      <c r="AZ1567" s="145"/>
      <c r="BA1567" s="145"/>
      <c r="BB1567" s="145"/>
      <c r="BC1567" s="145"/>
      <c r="BD1567" s="145"/>
      <c r="BE1567" s="145"/>
      <c r="BF1567" s="145"/>
      <c r="BG1567" s="145"/>
      <c r="BH1567" s="145"/>
      <c r="BI1567" s="145"/>
      <c r="BJ1567" s="145"/>
      <c r="BK1567" s="145"/>
      <c r="BL1567" s="145"/>
      <c r="BM1567" s="145"/>
      <c r="BN1567" s="145"/>
      <c r="BO1567" s="145"/>
      <c r="BP1567" s="145"/>
      <c r="BQ1567" s="145"/>
      <c r="BR1567" s="145"/>
      <c r="BS1567" s="145"/>
      <c r="BT1567" s="145"/>
      <c r="BU1567" s="145"/>
      <c r="BV1567" s="145"/>
      <c r="BW1567" s="145"/>
      <c r="BX1567" s="145"/>
      <c r="BY1567" s="145"/>
      <c r="BZ1567" s="145"/>
      <c r="CA1567" s="145"/>
      <c r="CB1567" s="145"/>
      <c r="CC1567" s="145"/>
      <c r="CD1567" s="145"/>
      <c r="CE1567" s="145"/>
      <c r="CF1567" s="145"/>
    </row>
    <row r="1568" spans="2:84" ht="12.95" customHeight="1">
      <c r="B1568" s="145"/>
      <c r="C1568" s="145"/>
      <c r="D1568" s="145"/>
      <c r="E1568" s="146"/>
      <c r="F1568" s="146"/>
      <c r="G1568" s="145"/>
      <c r="H1568" s="145"/>
      <c r="I1568" s="145"/>
      <c r="J1568" s="145"/>
      <c r="K1568" s="145"/>
      <c r="L1568" s="145"/>
      <c r="M1568" s="145"/>
      <c r="N1568" s="145"/>
      <c r="O1568" s="145"/>
      <c r="P1568" s="145"/>
      <c r="Q1568" s="145"/>
      <c r="R1568" s="145"/>
      <c r="S1568" s="145"/>
      <c r="T1568" s="145"/>
      <c r="U1568" s="145"/>
      <c r="V1568" s="145"/>
      <c r="W1568" s="145"/>
      <c r="X1568" s="145"/>
      <c r="Y1568" s="145"/>
      <c r="Z1568" s="145"/>
      <c r="AA1568" s="145"/>
      <c r="AB1568" s="145"/>
      <c r="AC1568" s="145"/>
      <c r="AD1568" s="145"/>
      <c r="AE1568" s="145"/>
      <c r="AF1568" s="145"/>
      <c r="AG1568" s="145"/>
      <c r="AH1568" s="145"/>
      <c r="AI1568" s="145"/>
      <c r="AJ1568" s="145"/>
      <c r="AK1568" s="145"/>
      <c r="AL1568" s="145"/>
      <c r="AM1568" s="145"/>
      <c r="AN1568" s="145"/>
      <c r="AO1568" s="145"/>
      <c r="AP1568" s="145"/>
      <c r="AQ1568" s="145"/>
      <c r="AR1568" s="145"/>
      <c r="AS1568" s="145"/>
      <c r="AT1568" s="145"/>
      <c r="AU1568" s="145"/>
      <c r="AV1568" s="145"/>
      <c r="AW1568" s="145"/>
      <c r="AX1568" s="145"/>
      <c r="AY1568" s="145"/>
      <c r="AZ1568" s="145"/>
      <c r="BA1568" s="145"/>
      <c r="BB1568" s="145"/>
      <c r="BC1568" s="145"/>
      <c r="BD1568" s="145"/>
      <c r="BE1568" s="145"/>
      <c r="BF1568" s="145"/>
      <c r="BG1568" s="145"/>
      <c r="BH1568" s="145"/>
      <c r="BI1568" s="145"/>
      <c r="BJ1568" s="145"/>
      <c r="BK1568" s="145"/>
      <c r="BL1568" s="145"/>
      <c r="BM1568" s="145"/>
      <c r="BN1568" s="145"/>
      <c r="BO1568" s="145"/>
      <c r="BP1568" s="145"/>
      <c r="BQ1568" s="145"/>
      <c r="BR1568" s="145"/>
      <c r="BS1568" s="145"/>
      <c r="BT1568" s="145"/>
      <c r="BU1568" s="145"/>
      <c r="BV1568" s="145"/>
      <c r="BW1568" s="145"/>
      <c r="BX1568" s="145"/>
      <c r="BY1568" s="145"/>
      <c r="BZ1568" s="145"/>
      <c r="CA1568" s="145"/>
      <c r="CB1568" s="145"/>
      <c r="CC1568" s="145"/>
      <c r="CD1568" s="145"/>
      <c r="CE1568" s="145"/>
      <c r="CF1568" s="145"/>
    </row>
    <row r="1569" spans="2:84" ht="12.95" customHeight="1">
      <c r="B1569" s="145"/>
      <c r="C1569" s="145"/>
      <c r="D1569" s="145"/>
      <c r="E1569" s="146"/>
      <c r="F1569" s="146"/>
      <c r="G1569" s="145"/>
      <c r="H1569" s="145"/>
      <c r="I1569" s="145"/>
      <c r="J1569" s="145"/>
      <c r="K1569" s="145"/>
      <c r="L1569" s="145"/>
      <c r="M1569" s="145"/>
      <c r="N1569" s="145"/>
      <c r="O1569" s="145"/>
      <c r="P1569" s="145"/>
      <c r="Q1569" s="145"/>
      <c r="R1569" s="145"/>
      <c r="S1569" s="145"/>
      <c r="T1569" s="145"/>
      <c r="U1569" s="145"/>
      <c r="V1569" s="145"/>
      <c r="W1569" s="145"/>
      <c r="X1569" s="145"/>
      <c r="Y1569" s="145"/>
      <c r="Z1569" s="145"/>
      <c r="AA1569" s="145"/>
      <c r="AB1569" s="145"/>
      <c r="AC1569" s="145"/>
      <c r="AD1569" s="145"/>
      <c r="AE1569" s="145"/>
      <c r="AF1569" s="145"/>
      <c r="AG1569" s="145"/>
      <c r="AH1569" s="145"/>
      <c r="AI1569" s="145"/>
      <c r="AJ1569" s="145"/>
      <c r="AK1569" s="145"/>
      <c r="AL1569" s="145"/>
      <c r="AM1569" s="145"/>
      <c r="AN1569" s="145"/>
      <c r="AO1569" s="145"/>
      <c r="AP1569" s="145"/>
      <c r="AQ1569" s="145"/>
      <c r="AR1569" s="145"/>
      <c r="AS1569" s="145"/>
      <c r="AT1569" s="145"/>
      <c r="AU1569" s="145"/>
      <c r="AV1569" s="145"/>
      <c r="AW1569" s="145"/>
      <c r="AX1569" s="145"/>
      <c r="AY1569" s="145"/>
      <c r="AZ1569" s="145"/>
      <c r="BA1569" s="145"/>
      <c r="BB1569" s="145"/>
      <c r="BC1569" s="145"/>
      <c r="BD1569" s="145"/>
      <c r="BE1569" s="145"/>
      <c r="BF1569" s="145"/>
      <c r="BG1569" s="145"/>
      <c r="BH1569" s="145"/>
      <c r="BI1569" s="145"/>
      <c r="BJ1569" s="145"/>
      <c r="BK1569" s="145"/>
      <c r="BL1569" s="145"/>
      <c r="BM1569" s="145"/>
      <c r="BN1569" s="145"/>
      <c r="BO1569" s="145"/>
      <c r="BP1569" s="145"/>
      <c r="BQ1569" s="145"/>
      <c r="BR1569" s="145"/>
      <c r="BS1569" s="145"/>
      <c r="BT1569" s="145"/>
      <c r="BU1569" s="145"/>
      <c r="BV1569" s="145"/>
      <c r="BW1569" s="145"/>
      <c r="BX1569" s="145"/>
      <c r="BY1569" s="145"/>
      <c r="BZ1569" s="145"/>
      <c r="CA1569" s="145"/>
      <c r="CB1569" s="145"/>
      <c r="CC1569" s="145"/>
      <c r="CD1569" s="145"/>
      <c r="CE1569" s="145"/>
      <c r="CF1569" s="145"/>
    </row>
    <row r="1570" spans="2:84" ht="12.95" customHeight="1">
      <c r="B1570" s="145"/>
      <c r="C1570" s="145"/>
      <c r="D1570" s="145"/>
      <c r="E1570" s="146"/>
      <c r="F1570" s="146"/>
      <c r="G1570" s="145"/>
      <c r="H1570" s="145"/>
      <c r="I1570" s="145"/>
      <c r="J1570" s="145"/>
      <c r="K1570" s="145"/>
      <c r="L1570" s="145"/>
      <c r="M1570" s="145"/>
      <c r="N1570" s="145"/>
      <c r="O1570" s="145"/>
      <c r="P1570" s="145"/>
      <c r="Q1570" s="145"/>
      <c r="R1570" s="145"/>
      <c r="S1570" s="145"/>
      <c r="T1570" s="145"/>
      <c r="U1570" s="145"/>
      <c r="V1570" s="145"/>
      <c r="W1570" s="145"/>
      <c r="X1570" s="145"/>
      <c r="Y1570" s="145"/>
      <c r="Z1570" s="145"/>
      <c r="AA1570" s="145"/>
      <c r="AB1570" s="145"/>
      <c r="AC1570" s="145"/>
      <c r="AD1570" s="145"/>
      <c r="AE1570" s="145"/>
      <c r="AF1570" s="145"/>
      <c r="AG1570" s="145"/>
      <c r="AH1570" s="145"/>
      <c r="AI1570" s="145"/>
      <c r="AJ1570" s="145"/>
      <c r="AK1570" s="145"/>
      <c r="AL1570" s="145"/>
      <c r="AM1570" s="145"/>
      <c r="AN1570" s="145"/>
      <c r="AO1570" s="145"/>
      <c r="AP1570" s="145"/>
      <c r="AQ1570" s="145"/>
      <c r="AR1570" s="145"/>
      <c r="AS1570" s="145"/>
      <c r="AT1570" s="145"/>
      <c r="AU1570" s="145"/>
      <c r="AV1570" s="145"/>
      <c r="AW1570" s="145"/>
      <c r="AX1570" s="145"/>
      <c r="AY1570" s="145"/>
      <c r="AZ1570" s="145"/>
      <c r="BA1570" s="145"/>
      <c r="BB1570" s="145"/>
      <c r="BC1570" s="145"/>
      <c r="BD1570" s="145"/>
      <c r="BE1570" s="145"/>
      <c r="BF1570" s="145"/>
      <c r="BG1570" s="145"/>
      <c r="BH1570" s="145"/>
      <c r="BI1570" s="145"/>
      <c r="BJ1570" s="145"/>
      <c r="BK1570" s="145"/>
      <c r="BL1570" s="145"/>
      <c r="BM1570" s="145"/>
      <c r="BN1570" s="145"/>
      <c r="BO1570" s="145"/>
      <c r="BP1570" s="145"/>
      <c r="BQ1570" s="145"/>
      <c r="BR1570" s="145"/>
      <c r="BS1570" s="145"/>
      <c r="BT1570" s="145"/>
      <c r="BU1570" s="145"/>
      <c r="BV1570" s="145"/>
      <c r="BW1570" s="145"/>
      <c r="BX1570" s="145"/>
      <c r="BY1570" s="145"/>
      <c r="BZ1570" s="145"/>
      <c r="CA1570" s="145"/>
      <c r="CB1570" s="145"/>
      <c r="CC1570" s="145"/>
      <c r="CD1570" s="145"/>
      <c r="CE1570" s="145"/>
      <c r="CF1570" s="145"/>
    </row>
    <row r="1571" spans="2:84" ht="12.95" customHeight="1">
      <c r="B1571" s="145"/>
      <c r="C1571" s="145"/>
      <c r="D1571" s="145"/>
      <c r="E1571" s="146"/>
      <c r="F1571" s="146"/>
      <c r="G1571" s="145"/>
      <c r="H1571" s="145"/>
      <c r="I1571" s="145"/>
      <c r="J1571" s="145"/>
      <c r="K1571" s="145"/>
      <c r="L1571" s="145"/>
      <c r="M1571" s="145"/>
      <c r="N1571" s="145"/>
      <c r="O1571" s="145"/>
      <c r="P1571" s="145"/>
      <c r="Q1571" s="145"/>
      <c r="R1571" s="145"/>
      <c r="S1571" s="145"/>
      <c r="T1571" s="145"/>
      <c r="U1571" s="145"/>
      <c r="V1571" s="145"/>
      <c r="W1571" s="145"/>
      <c r="X1571" s="145"/>
      <c r="Y1571" s="145"/>
      <c r="Z1571" s="145"/>
      <c r="AA1571" s="145"/>
      <c r="AB1571" s="145"/>
      <c r="AC1571" s="145"/>
      <c r="AD1571" s="145"/>
      <c r="AE1571" s="145"/>
      <c r="AF1571" s="145"/>
      <c r="AG1571" s="145"/>
      <c r="AH1571" s="145"/>
      <c r="AI1571" s="145"/>
      <c r="AJ1571" s="145"/>
      <c r="AK1571" s="145"/>
      <c r="AL1571" s="145"/>
      <c r="AM1571" s="145"/>
      <c r="AN1571" s="145"/>
      <c r="AO1571" s="145"/>
      <c r="AP1571" s="145"/>
      <c r="AQ1571" s="145"/>
      <c r="AR1571" s="145"/>
      <c r="AS1571" s="145"/>
      <c r="AT1571" s="145"/>
      <c r="AU1571" s="145"/>
      <c r="AV1571" s="145"/>
      <c r="AW1571" s="145"/>
      <c r="AX1571" s="145"/>
      <c r="AY1571" s="145"/>
      <c r="AZ1571" s="145"/>
      <c r="BA1571" s="145"/>
      <c r="BB1571" s="145"/>
      <c r="BC1571" s="145"/>
      <c r="BD1571" s="145"/>
      <c r="BE1571" s="145"/>
      <c r="BF1571" s="145"/>
      <c r="BG1571" s="145"/>
      <c r="BH1571" s="145"/>
      <c r="BI1571" s="145"/>
      <c r="BJ1571" s="145"/>
      <c r="BK1571" s="145"/>
      <c r="BL1571" s="145"/>
      <c r="BM1571" s="145"/>
      <c r="BN1571" s="145"/>
      <c r="BO1571" s="145"/>
      <c r="BP1571" s="145"/>
      <c r="BQ1571" s="145"/>
      <c r="BR1571" s="145"/>
      <c r="BS1571" s="145"/>
      <c r="BT1571" s="145"/>
      <c r="BU1571" s="145"/>
      <c r="BV1571" s="145"/>
      <c r="BW1571" s="145"/>
      <c r="BX1571" s="145"/>
      <c r="BY1571" s="145"/>
      <c r="BZ1571" s="145"/>
      <c r="CA1571" s="145"/>
      <c r="CB1571" s="145"/>
      <c r="CC1571" s="145"/>
      <c r="CD1571" s="145"/>
      <c r="CE1571" s="145"/>
      <c r="CF1571" s="145"/>
    </row>
    <row r="1572" spans="2:84" ht="12.95" customHeight="1">
      <c r="B1572" s="145"/>
      <c r="C1572" s="145"/>
      <c r="D1572" s="145"/>
      <c r="E1572" s="146"/>
      <c r="F1572" s="146"/>
      <c r="G1572" s="145"/>
      <c r="H1572" s="145"/>
      <c r="I1572" s="145"/>
      <c r="J1572" s="145"/>
      <c r="K1572" s="145"/>
      <c r="L1572" s="145"/>
      <c r="M1572" s="145"/>
      <c r="N1572" s="145"/>
      <c r="O1572" s="145"/>
      <c r="P1572" s="145"/>
      <c r="Q1572" s="145"/>
      <c r="R1572" s="145"/>
      <c r="S1572" s="145"/>
      <c r="T1572" s="145"/>
      <c r="U1572" s="145"/>
      <c r="V1572" s="145"/>
      <c r="W1572" s="145"/>
      <c r="X1572" s="145"/>
      <c r="Y1572" s="145"/>
      <c r="Z1572" s="145"/>
      <c r="AA1572" s="145"/>
      <c r="AB1572" s="145"/>
      <c r="AC1572" s="145"/>
      <c r="AD1572" s="145"/>
      <c r="AE1572" s="145"/>
      <c r="AF1572" s="145"/>
      <c r="AG1572" s="145"/>
      <c r="AH1572" s="145"/>
      <c r="AI1572" s="145"/>
      <c r="AJ1572" s="145"/>
      <c r="AK1572" s="145"/>
      <c r="AL1572" s="145"/>
      <c r="AM1572" s="145"/>
      <c r="AN1572" s="145"/>
      <c r="AO1572" s="145"/>
      <c r="AP1572" s="145"/>
      <c r="AQ1572" s="145"/>
      <c r="AR1572" s="145"/>
      <c r="AS1572" s="145"/>
      <c r="AT1572" s="145"/>
      <c r="AU1572" s="145"/>
      <c r="AV1572" s="145"/>
      <c r="AW1572" s="145"/>
      <c r="AX1572" s="145"/>
      <c r="AY1572" s="145"/>
      <c r="AZ1572" s="145"/>
      <c r="BA1572" s="145"/>
      <c r="BB1572" s="145"/>
      <c r="BC1572" s="145"/>
      <c r="BD1572" s="145"/>
      <c r="BE1572" s="145"/>
      <c r="BF1572" s="145"/>
      <c r="BG1572" s="145"/>
      <c r="BH1572" s="145"/>
      <c r="BI1572" s="145"/>
      <c r="BJ1572" s="145"/>
      <c r="BK1572" s="145"/>
      <c r="BL1572" s="145"/>
      <c r="BM1572" s="145"/>
      <c r="BN1572" s="145"/>
      <c r="BO1572" s="145"/>
      <c r="BP1572" s="145"/>
      <c r="BQ1572" s="145"/>
      <c r="BR1572" s="145"/>
      <c r="BS1572" s="145"/>
      <c r="BT1572" s="145"/>
      <c r="BU1572" s="145"/>
      <c r="BV1572" s="145"/>
      <c r="BW1572" s="145"/>
      <c r="BX1572" s="145"/>
      <c r="BY1572" s="145"/>
      <c r="BZ1572" s="145"/>
      <c r="CA1572" s="145"/>
      <c r="CB1572" s="145"/>
      <c r="CC1572" s="145"/>
      <c r="CD1572" s="145"/>
      <c r="CE1572" s="145"/>
      <c r="CF1572" s="145"/>
    </row>
    <row r="1573" spans="2:84" ht="12.95" customHeight="1">
      <c r="B1573" s="145"/>
      <c r="C1573" s="145"/>
      <c r="D1573" s="145"/>
      <c r="E1573" s="146"/>
      <c r="F1573" s="146"/>
      <c r="G1573" s="145"/>
      <c r="H1573" s="145"/>
      <c r="I1573" s="145"/>
      <c r="J1573" s="145"/>
      <c r="K1573" s="145"/>
      <c r="L1573" s="145"/>
      <c r="M1573" s="145"/>
      <c r="N1573" s="145"/>
      <c r="O1573" s="145"/>
      <c r="P1573" s="145"/>
      <c r="Q1573" s="145"/>
      <c r="R1573" s="145"/>
      <c r="S1573" s="145"/>
      <c r="T1573" s="145"/>
      <c r="U1573" s="145"/>
      <c r="V1573" s="145"/>
      <c r="W1573" s="145"/>
      <c r="X1573" s="145"/>
      <c r="Y1573" s="145"/>
      <c r="Z1573" s="145"/>
      <c r="AA1573" s="145"/>
      <c r="AB1573" s="145"/>
      <c r="AC1573" s="145"/>
      <c r="AD1573" s="145"/>
      <c r="AE1573" s="145"/>
      <c r="AF1573" s="145"/>
      <c r="AG1573" s="145"/>
      <c r="AH1573" s="145"/>
      <c r="AI1573" s="145"/>
      <c r="AJ1573" s="145"/>
      <c r="AK1573" s="145"/>
      <c r="AL1573" s="145"/>
      <c r="AM1573" s="145"/>
      <c r="AN1573" s="145"/>
      <c r="AO1573" s="145"/>
      <c r="AP1573" s="145"/>
      <c r="AQ1573" s="145"/>
      <c r="AR1573" s="145"/>
      <c r="AS1573" s="145"/>
      <c r="AT1573" s="145"/>
      <c r="AU1573" s="145"/>
      <c r="AV1573" s="145"/>
      <c r="AW1573" s="145"/>
      <c r="AX1573" s="145"/>
      <c r="AY1573" s="145"/>
      <c r="AZ1573" s="145"/>
      <c r="BA1573" s="145"/>
      <c r="BB1573" s="145"/>
      <c r="BC1573" s="145"/>
      <c r="BD1573" s="145"/>
      <c r="BE1573" s="145"/>
      <c r="BF1573" s="145"/>
      <c r="BG1573" s="145"/>
      <c r="BH1573" s="145"/>
      <c r="BI1573" s="145"/>
      <c r="BJ1573" s="145"/>
      <c r="BK1573" s="145"/>
      <c r="BL1573" s="145"/>
      <c r="BM1573" s="145"/>
      <c r="BN1573" s="145"/>
      <c r="BO1573" s="145"/>
      <c r="BP1573" s="145"/>
      <c r="BQ1573" s="145"/>
      <c r="BR1573" s="145"/>
      <c r="BS1573" s="145"/>
      <c r="BT1573" s="145"/>
      <c r="BU1573" s="145"/>
      <c r="BV1573" s="145"/>
      <c r="BW1573" s="145"/>
      <c r="BX1573" s="145"/>
      <c r="BY1573" s="145"/>
      <c r="BZ1573" s="145"/>
      <c r="CA1573" s="145"/>
      <c r="CB1573" s="145"/>
      <c r="CC1573" s="145"/>
      <c r="CD1573" s="145"/>
      <c r="CE1573" s="145"/>
      <c r="CF1573" s="145"/>
    </row>
    <row r="1574" spans="2:84" ht="12.95" customHeight="1">
      <c r="B1574" s="145"/>
      <c r="C1574" s="145"/>
      <c r="D1574" s="145"/>
      <c r="E1574" s="146"/>
      <c r="F1574" s="146"/>
      <c r="G1574" s="145"/>
      <c r="H1574" s="145"/>
      <c r="I1574" s="145"/>
      <c r="J1574" s="145"/>
      <c r="K1574" s="145"/>
      <c r="L1574" s="145"/>
      <c r="M1574" s="145"/>
      <c r="N1574" s="145"/>
      <c r="O1574" s="145"/>
      <c r="P1574" s="145"/>
      <c r="Q1574" s="145"/>
      <c r="R1574" s="145"/>
      <c r="S1574" s="145"/>
      <c r="T1574" s="145"/>
      <c r="U1574" s="145"/>
      <c r="V1574" s="145"/>
      <c r="W1574" s="145"/>
      <c r="X1574" s="145"/>
      <c r="Y1574" s="145"/>
      <c r="Z1574" s="145"/>
      <c r="AA1574" s="145"/>
      <c r="AB1574" s="145"/>
      <c r="AC1574" s="145"/>
      <c r="AD1574" s="145"/>
      <c r="AE1574" s="145"/>
      <c r="AF1574" s="145"/>
      <c r="AG1574" s="145"/>
      <c r="AH1574" s="145"/>
      <c r="AI1574" s="145"/>
      <c r="AJ1574" s="145"/>
      <c r="AK1574" s="145"/>
      <c r="AL1574" s="145"/>
      <c r="AM1574" s="145"/>
      <c r="AN1574" s="145"/>
      <c r="AO1574" s="145"/>
      <c r="AP1574" s="145"/>
      <c r="AQ1574" s="145"/>
      <c r="AR1574" s="145"/>
      <c r="AS1574" s="145"/>
      <c r="AT1574" s="145"/>
      <c r="AU1574" s="145"/>
      <c r="AV1574" s="145"/>
      <c r="AW1574" s="145"/>
      <c r="AX1574" s="145"/>
      <c r="AY1574" s="145"/>
      <c r="AZ1574" s="145"/>
      <c r="BA1574" s="145"/>
      <c r="BB1574" s="145"/>
      <c r="BC1574" s="145"/>
      <c r="BD1574" s="145"/>
      <c r="BE1574" s="145"/>
      <c r="BF1574" s="145"/>
      <c r="BG1574" s="145"/>
      <c r="BH1574" s="145"/>
      <c r="BI1574" s="145"/>
      <c r="BJ1574" s="145"/>
      <c r="BK1574" s="145"/>
      <c r="BL1574" s="145"/>
      <c r="BM1574" s="145"/>
      <c r="BN1574" s="145"/>
      <c r="BO1574" s="145"/>
      <c r="BP1574" s="145"/>
      <c r="BQ1574" s="145"/>
      <c r="BR1574" s="145"/>
      <c r="BS1574" s="145"/>
      <c r="BT1574" s="145"/>
      <c r="BU1574" s="145"/>
      <c r="BV1574" s="145"/>
      <c r="BW1574" s="145"/>
      <c r="BX1574" s="145"/>
      <c r="BY1574" s="145"/>
      <c r="BZ1574" s="145"/>
      <c r="CA1574" s="145"/>
      <c r="CB1574" s="145"/>
      <c r="CC1574" s="145"/>
      <c r="CD1574" s="145"/>
      <c r="CE1574" s="145"/>
      <c r="CF1574" s="145"/>
    </row>
    <row r="1575" spans="2:84" ht="12.95" customHeight="1">
      <c r="B1575" s="145"/>
      <c r="C1575" s="145"/>
      <c r="D1575" s="145"/>
      <c r="E1575" s="146"/>
      <c r="F1575" s="146"/>
      <c r="G1575" s="145"/>
      <c r="H1575" s="145"/>
      <c r="I1575" s="145"/>
      <c r="J1575" s="145"/>
      <c r="K1575" s="145"/>
      <c r="L1575" s="145"/>
      <c r="M1575" s="145"/>
      <c r="N1575" s="145"/>
      <c r="O1575" s="145"/>
      <c r="P1575" s="145"/>
      <c r="Q1575" s="145"/>
      <c r="R1575" s="145"/>
      <c r="S1575" s="145"/>
      <c r="T1575" s="145"/>
      <c r="U1575" s="145"/>
      <c r="V1575" s="145"/>
      <c r="W1575" s="145"/>
      <c r="X1575" s="145"/>
      <c r="Y1575" s="145"/>
      <c r="Z1575" s="145"/>
      <c r="AA1575" s="145"/>
      <c r="AB1575" s="145"/>
      <c r="AC1575" s="145"/>
      <c r="AD1575" s="145"/>
      <c r="AE1575" s="145"/>
      <c r="AF1575" s="145"/>
      <c r="AG1575" s="145"/>
      <c r="AH1575" s="145"/>
      <c r="AI1575" s="145"/>
      <c r="AJ1575" s="145"/>
      <c r="AK1575" s="145"/>
      <c r="AL1575" s="145"/>
      <c r="AM1575" s="145"/>
      <c r="AN1575" s="145"/>
      <c r="AO1575" s="145"/>
      <c r="AP1575" s="145"/>
      <c r="AQ1575" s="145"/>
      <c r="AR1575" s="145"/>
      <c r="AS1575" s="145"/>
      <c r="AT1575" s="145"/>
      <c r="AU1575" s="145"/>
      <c r="AV1575" s="145"/>
      <c r="AW1575" s="145"/>
      <c r="AX1575" s="145"/>
      <c r="AY1575" s="145"/>
      <c r="AZ1575" s="145"/>
      <c r="BA1575" s="145"/>
      <c r="BB1575" s="145"/>
      <c r="BC1575" s="145"/>
      <c r="BD1575" s="145"/>
      <c r="BE1575" s="145"/>
      <c r="BF1575" s="145"/>
      <c r="BG1575" s="145"/>
      <c r="BH1575" s="145"/>
      <c r="BI1575" s="145"/>
      <c r="BJ1575" s="145"/>
      <c r="BK1575" s="145"/>
      <c r="BL1575" s="145"/>
      <c r="BM1575" s="145"/>
      <c r="BN1575" s="145"/>
      <c r="BO1575" s="145"/>
      <c r="BP1575" s="145"/>
      <c r="BQ1575" s="145"/>
      <c r="BR1575" s="145"/>
      <c r="BS1575" s="145"/>
      <c r="BT1575" s="145"/>
      <c r="BU1575" s="145"/>
      <c r="BV1575" s="145"/>
      <c r="BW1575" s="145"/>
      <c r="BX1575" s="145"/>
      <c r="BY1575" s="145"/>
      <c r="BZ1575" s="145"/>
      <c r="CA1575" s="145"/>
      <c r="CB1575" s="145"/>
      <c r="CC1575" s="145"/>
      <c r="CD1575" s="145"/>
      <c r="CE1575" s="145"/>
      <c r="CF1575" s="145"/>
    </row>
    <row r="1576" spans="2:84" ht="12.95" customHeight="1">
      <c r="B1576" s="145"/>
      <c r="C1576" s="145"/>
      <c r="D1576" s="145"/>
      <c r="E1576" s="146"/>
      <c r="F1576" s="146"/>
      <c r="G1576" s="145"/>
      <c r="H1576" s="145"/>
      <c r="I1576" s="145"/>
      <c r="J1576" s="145"/>
      <c r="K1576" s="145"/>
      <c r="L1576" s="145"/>
      <c r="M1576" s="145"/>
      <c r="N1576" s="145"/>
      <c r="O1576" s="145"/>
      <c r="P1576" s="145"/>
      <c r="Q1576" s="145"/>
      <c r="R1576" s="145"/>
      <c r="S1576" s="145"/>
      <c r="T1576" s="145"/>
      <c r="U1576" s="145"/>
      <c r="V1576" s="145"/>
      <c r="W1576" s="145"/>
      <c r="X1576" s="145"/>
      <c r="Y1576" s="145"/>
      <c r="Z1576" s="145"/>
      <c r="AA1576" s="145"/>
      <c r="AB1576" s="145"/>
      <c r="AC1576" s="145"/>
      <c r="AD1576" s="145"/>
      <c r="AE1576" s="145"/>
      <c r="AF1576" s="145"/>
      <c r="AG1576" s="145"/>
      <c r="AH1576" s="145"/>
      <c r="AI1576" s="145"/>
      <c r="AJ1576" s="145"/>
      <c r="AK1576" s="145"/>
      <c r="AL1576" s="145"/>
      <c r="AM1576" s="145"/>
      <c r="AN1576" s="145"/>
      <c r="AO1576" s="145"/>
      <c r="AP1576" s="145"/>
      <c r="AQ1576" s="145"/>
      <c r="AR1576" s="145"/>
      <c r="AS1576" s="145"/>
      <c r="AT1576" s="145"/>
      <c r="AU1576" s="145"/>
      <c r="AV1576" s="145"/>
      <c r="AW1576" s="145"/>
      <c r="AX1576" s="145"/>
      <c r="AY1576" s="145"/>
      <c r="AZ1576" s="145"/>
      <c r="BA1576" s="145"/>
      <c r="BB1576" s="145"/>
      <c r="BC1576" s="145"/>
      <c r="BD1576" s="145"/>
      <c r="BE1576" s="145"/>
      <c r="BF1576" s="145"/>
      <c r="BG1576" s="145"/>
      <c r="BH1576" s="145"/>
      <c r="BI1576" s="145"/>
      <c r="BJ1576" s="145"/>
      <c r="BK1576" s="145"/>
      <c r="BL1576" s="145"/>
      <c r="BM1576" s="145"/>
      <c r="BN1576" s="145"/>
      <c r="BO1576" s="145"/>
      <c r="BP1576" s="145"/>
      <c r="BQ1576" s="145"/>
      <c r="BR1576" s="145"/>
      <c r="BS1576" s="145"/>
      <c r="BT1576" s="145"/>
      <c r="BU1576" s="145"/>
      <c r="BV1576" s="145"/>
      <c r="BW1576" s="145"/>
      <c r="BX1576" s="145"/>
      <c r="BY1576" s="145"/>
      <c r="BZ1576" s="145"/>
      <c r="CA1576" s="145"/>
      <c r="CB1576" s="145"/>
      <c r="CC1576" s="145"/>
      <c r="CD1576" s="145"/>
      <c r="CE1576" s="145"/>
      <c r="CF1576" s="145"/>
    </row>
    <row r="1577" spans="2:84" ht="12.95" customHeight="1">
      <c r="B1577" s="145"/>
      <c r="C1577" s="145"/>
      <c r="D1577" s="145"/>
      <c r="E1577" s="146"/>
      <c r="F1577" s="146"/>
      <c r="G1577" s="145"/>
      <c r="H1577" s="145"/>
      <c r="I1577" s="145"/>
      <c r="J1577" s="145"/>
      <c r="K1577" s="145"/>
      <c r="L1577" s="145"/>
      <c r="M1577" s="145"/>
      <c r="N1577" s="145"/>
      <c r="O1577" s="145"/>
      <c r="P1577" s="145"/>
      <c r="Q1577" s="145"/>
      <c r="R1577" s="145"/>
      <c r="S1577" s="145"/>
      <c r="T1577" s="145"/>
      <c r="U1577" s="145"/>
      <c r="V1577" s="145"/>
      <c r="W1577" s="145"/>
      <c r="X1577" s="145"/>
      <c r="Y1577" s="145"/>
      <c r="Z1577" s="145"/>
      <c r="AA1577" s="145"/>
      <c r="AB1577" s="145"/>
      <c r="AC1577" s="145"/>
      <c r="AD1577" s="145"/>
      <c r="AE1577" s="145"/>
      <c r="AF1577" s="145"/>
      <c r="AG1577" s="145"/>
      <c r="AH1577" s="145"/>
      <c r="AI1577" s="145"/>
      <c r="AJ1577" s="145"/>
      <c r="AK1577" s="145"/>
      <c r="AL1577" s="145"/>
      <c r="AM1577" s="145"/>
      <c r="AN1577" s="145"/>
      <c r="AO1577" s="145"/>
      <c r="AP1577" s="145"/>
      <c r="AQ1577" s="145"/>
      <c r="AR1577" s="145"/>
      <c r="AS1577" s="145"/>
      <c r="AT1577" s="145"/>
      <c r="AU1577" s="145"/>
      <c r="AV1577" s="145"/>
      <c r="AW1577" s="145"/>
      <c r="AX1577" s="145"/>
      <c r="AY1577" s="145"/>
      <c r="AZ1577" s="145"/>
      <c r="BA1577" s="145"/>
      <c r="BB1577" s="145"/>
      <c r="BC1577" s="145"/>
      <c r="BD1577" s="145"/>
      <c r="BE1577" s="145"/>
      <c r="BF1577" s="145"/>
      <c r="BG1577" s="145"/>
      <c r="BH1577" s="145"/>
      <c r="BI1577" s="145"/>
      <c r="BJ1577" s="145"/>
      <c r="BK1577" s="145"/>
      <c r="BL1577" s="145"/>
      <c r="BM1577" s="145"/>
      <c r="BN1577" s="145"/>
      <c r="BO1577" s="145"/>
      <c r="BP1577" s="145"/>
      <c r="BQ1577" s="145"/>
      <c r="BR1577" s="145"/>
      <c r="BS1577" s="145"/>
      <c r="BT1577" s="145"/>
      <c r="BU1577" s="145"/>
      <c r="BV1577" s="145"/>
      <c r="BW1577" s="145"/>
      <c r="BX1577" s="145"/>
      <c r="BY1577" s="145"/>
      <c r="BZ1577" s="145"/>
      <c r="CA1577" s="145"/>
      <c r="CB1577" s="145"/>
      <c r="CC1577" s="145"/>
      <c r="CD1577" s="145"/>
      <c r="CE1577" s="145"/>
      <c r="CF1577" s="145"/>
    </row>
    <row r="1578" spans="2:84" ht="12.95" customHeight="1">
      <c r="B1578" s="145"/>
      <c r="C1578" s="145"/>
      <c r="D1578" s="145"/>
      <c r="E1578" s="146"/>
      <c r="F1578" s="146"/>
      <c r="G1578" s="145"/>
      <c r="H1578" s="145"/>
      <c r="I1578" s="145"/>
      <c r="J1578" s="145"/>
      <c r="K1578" s="145"/>
      <c r="L1578" s="145"/>
      <c r="M1578" s="145"/>
      <c r="N1578" s="145"/>
      <c r="O1578" s="145"/>
      <c r="P1578" s="145"/>
      <c r="Q1578" s="145"/>
      <c r="R1578" s="145"/>
      <c r="S1578" s="145"/>
      <c r="T1578" s="145"/>
      <c r="U1578" s="145"/>
      <c r="V1578" s="145"/>
      <c r="W1578" s="145"/>
      <c r="X1578" s="145"/>
      <c r="Y1578" s="145"/>
      <c r="Z1578" s="145"/>
      <c r="AA1578" s="145"/>
      <c r="AB1578" s="145"/>
      <c r="AC1578" s="145"/>
      <c r="AD1578" s="145"/>
      <c r="AE1578" s="145"/>
      <c r="AF1578" s="145"/>
      <c r="AG1578" s="145"/>
      <c r="AH1578" s="145"/>
      <c r="AI1578" s="145"/>
      <c r="AJ1578" s="145"/>
      <c r="AK1578" s="145"/>
      <c r="AL1578" s="145"/>
      <c r="AM1578" s="145"/>
      <c r="AN1578" s="145"/>
      <c r="AO1578" s="145"/>
      <c r="AP1578" s="145"/>
      <c r="AQ1578" s="145"/>
      <c r="AR1578" s="145"/>
      <c r="AS1578" s="145"/>
      <c r="AT1578" s="145"/>
      <c r="AU1578" s="145"/>
      <c r="AV1578" s="145"/>
      <c r="AW1578" s="145"/>
      <c r="AX1578" s="145"/>
      <c r="AY1578" s="145"/>
      <c r="AZ1578" s="145"/>
      <c r="BA1578" s="145"/>
      <c r="BB1578" s="145"/>
      <c r="BC1578" s="145"/>
      <c r="BD1578" s="145"/>
      <c r="BE1578" s="145"/>
      <c r="BF1578" s="145"/>
      <c r="BG1578" s="145"/>
      <c r="BH1578" s="145"/>
      <c r="BI1578" s="145"/>
      <c r="BJ1578" s="145"/>
      <c r="BK1578" s="145"/>
      <c r="BL1578" s="145"/>
      <c r="BM1578" s="145"/>
      <c r="BN1578" s="145"/>
      <c r="BO1578" s="145"/>
      <c r="BP1578" s="145"/>
      <c r="BQ1578" s="145"/>
      <c r="BR1578" s="145"/>
      <c r="BS1578" s="145"/>
      <c r="BT1578" s="145"/>
      <c r="BU1578" s="145"/>
      <c r="BV1578" s="145"/>
      <c r="BW1578" s="145"/>
      <c r="BX1578" s="145"/>
      <c r="BY1578" s="145"/>
      <c r="BZ1578" s="145"/>
      <c r="CA1578" s="145"/>
      <c r="CB1578" s="145"/>
      <c r="CC1578" s="145"/>
      <c r="CD1578" s="145"/>
      <c r="CE1578" s="145"/>
      <c r="CF1578" s="145"/>
    </row>
    <row r="1579" spans="2:84" ht="12.95" customHeight="1">
      <c r="B1579" s="145"/>
      <c r="C1579" s="145"/>
      <c r="D1579" s="145"/>
      <c r="E1579" s="146"/>
      <c r="F1579" s="146"/>
      <c r="G1579" s="145"/>
      <c r="H1579" s="145"/>
      <c r="I1579" s="145"/>
      <c r="J1579" s="145"/>
      <c r="K1579" s="145"/>
      <c r="L1579" s="145"/>
      <c r="M1579" s="145"/>
      <c r="N1579" s="145"/>
      <c r="O1579" s="145"/>
      <c r="P1579" s="145"/>
      <c r="Q1579" s="145"/>
      <c r="R1579" s="145"/>
      <c r="S1579" s="145"/>
      <c r="T1579" s="145"/>
      <c r="U1579" s="145"/>
      <c r="V1579" s="145"/>
      <c r="W1579" s="145"/>
      <c r="X1579" s="145"/>
      <c r="Y1579" s="145"/>
      <c r="Z1579" s="145"/>
      <c r="AA1579" s="145"/>
      <c r="AB1579" s="145"/>
      <c r="AC1579" s="145"/>
      <c r="AD1579" s="145"/>
      <c r="AE1579" s="145"/>
      <c r="AF1579" s="145"/>
      <c r="AG1579" s="145"/>
      <c r="AH1579" s="145"/>
      <c r="AI1579" s="145"/>
      <c r="AJ1579" s="145"/>
      <c r="AK1579" s="145"/>
      <c r="AL1579" s="145"/>
      <c r="AM1579" s="145"/>
      <c r="AN1579" s="145"/>
      <c r="AO1579" s="145"/>
      <c r="AP1579" s="145"/>
      <c r="AQ1579" s="145"/>
      <c r="AR1579" s="145"/>
      <c r="AS1579" s="145"/>
      <c r="AT1579" s="145"/>
      <c r="AU1579" s="145"/>
      <c r="AV1579" s="145"/>
      <c r="AW1579" s="145"/>
      <c r="AX1579" s="145"/>
      <c r="AY1579" s="145"/>
      <c r="AZ1579" s="145"/>
      <c r="BA1579" s="145"/>
      <c r="BB1579" s="145"/>
      <c r="BC1579" s="145"/>
      <c r="BD1579" s="145"/>
      <c r="BE1579" s="145"/>
      <c r="BF1579" s="145"/>
      <c r="BG1579" s="145"/>
      <c r="BH1579" s="145"/>
      <c r="BI1579" s="145"/>
      <c r="BJ1579" s="145"/>
      <c r="BK1579" s="145"/>
      <c r="BL1579" s="145"/>
      <c r="BM1579" s="145"/>
      <c r="BN1579" s="145"/>
      <c r="BO1579" s="145"/>
      <c r="BP1579" s="145"/>
      <c r="BQ1579" s="145"/>
      <c r="BR1579" s="145"/>
      <c r="BS1579" s="145"/>
      <c r="BT1579" s="145"/>
      <c r="BU1579" s="145"/>
      <c r="BV1579" s="145"/>
      <c r="BW1579" s="145"/>
      <c r="BX1579" s="145"/>
      <c r="BY1579" s="145"/>
      <c r="BZ1579" s="145"/>
      <c r="CA1579" s="145"/>
      <c r="CB1579" s="145"/>
      <c r="CC1579" s="145"/>
      <c r="CD1579" s="145"/>
      <c r="CE1579" s="145"/>
      <c r="CF1579" s="145"/>
    </row>
    <row r="1580" spans="2:84" ht="12.95" customHeight="1">
      <c r="B1580" s="145"/>
      <c r="C1580" s="145"/>
      <c r="D1580" s="145"/>
      <c r="E1580" s="146"/>
      <c r="F1580" s="146"/>
      <c r="G1580" s="145"/>
      <c r="H1580" s="145"/>
      <c r="I1580" s="145"/>
      <c r="J1580" s="145"/>
      <c r="K1580" s="145"/>
      <c r="L1580" s="145"/>
      <c r="M1580" s="145"/>
      <c r="N1580" s="145"/>
      <c r="O1580" s="145"/>
      <c r="P1580" s="145"/>
      <c r="Q1580" s="145"/>
      <c r="R1580" s="145"/>
      <c r="S1580" s="145"/>
      <c r="T1580" s="145"/>
      <c r="U1580" s="145"/>
      <c r="V1580" s="145"/>
      <c r="W1580" s="145"/>
      <c r="X1580" s="145"/>
      <c r="Y1580" s="145"/>
      <c r="Z1580" s="145"/>
      <c r="AA1580" s="145"/>
      <c r="AB1580" s="145"/>
      <c r="AC1580" s="145"/>
      <c r="AD1580" s="145"/>
      <c r="AE1580" s="145"/>
      <c r="AF1580" s="145"/>
      <c r="AG1580" s="145"/>
      <c r="AH1580" s="145"/>
      <c r="AI1580" s="145"/>
      <c r="AJ1580" s="145"/>
      <c r="AK1580" s="145"/>
      <c r="AL1580" s="145"/>
      <c r="AM1580" s="145"/>
      <c r="AN1580" s="145"/>
      <c r="AO1580" s="145"/>
      <c r="AP1580" s="145"/>
      <c r="AQ1580" s="145"/>
      <c r="AR1580" s="145"/>
      <c r="AS1580" s="145"/>
      <c r="AT1580" s="145"/>
      <c r="AU1580" s="145"/>
      <c r="AV1580" s="145"/>
      <c r="AW1580" s="145"/>
      <c r="AX1580" s="145"/>
      <c r="AY1580" s="145"/>
      <c r="AZ1580" s="145"/>
      <c r="BA1580" s="145"/>
      <c r="BB1580" s="145"/>
      <c r="BC1580" s="145"/>
      <c r="BD1580" s="145"/>
      <c r="BE1580" s="145"/>
      <c r="BF1580" s="145"/>
      <c r="BG1580" s="145"/>
      <c r="BH1580" s="145"/>
      <c r="BI1580" s="145"/>
      <c r="BJ1580" s="145"/>
      <c r="BK1580" s="145"/>
      <c r="BL1580" s="145"/>
      <c r="BM1580" s="145"/>
      <c r="BN1580" s="145"/>
      <c r="BO1580" s="145"/>
      <c r="BP1580" s="145"/>
      <c r="BQ1580" s="145"/>
      <c r="BR1580" s="145"/>
      <c r="BS1580" s="145"/>
      <c r="BT1580" s="145"/>
      <c r="BU1580" s="145"/>
      <c r="BV1580" s="145"/>
      <c r="BW1580" s="145"/>
      <c r="BX1580" s="145"/>
      <c r="BY1580" s="145"/>
      <c r="BZ1580" s="145"/>
      <c r="CA1580" s="145"/>
      <c r="CB1580" s="145"/>
      <c r="CC1580" s="145"/>
      <c r="CD1580" s="145"/>
      <c r="CE1580" s="145"/>
      <c r="CF1580" s="145"/>
    </row>
    <row r="1581" spans="2:84" ht="12.95" customHeight="1">
      <c r="B1581" s="145"/>
      <c r="C1581" s="145"/>
      <c r="D1581" s="145"/>
      <c r="E1581" s="146"/>
      <c r="F1581" s="146"/>
      <c r="G1581" s="145"/>
      <c r="H1581" s="145"/>
      <c r="I1581" s="145"/>
      <c r="J1581" s="145"/>
      <c r="K1581" s="145"/>
      <c r="L1581" s="145"/>
      <c r="M1581" s="145"/>
      <c r="N1581" s="145"/>
      <c r="O1581" s="145"/>
      <c r="P1581" s="145"/>
      <c r="Q1581" s="145"/>
      <c r="R1581" s="145"/>
      <c r="S1581" s="145"/>
      <c r="T1581" s="145"/>
      <c r="U1581" s="145"/>
      <c r="V1581" s="145"/>
      <c r="W1581" s="145"/>
      <c r="X1581" s="145"/>
      <c r="Y1581" s="145"/>
      <c r="Z1581" s="145"/>
      <c r="AA1581" s="145"/>
      <c r="AB1581" s="145"/>
      <c r="AC1581" s="145"/>
      <c r="AD1581" s="145"/>
      <c r="AE1581" s="145"/>
      <c r="AF1581" s="145"/>
      <c r="AG1581" s="145"/>
      <c r="AH1581" s="145"/>
      <c r="AI1581" s="145"/>
      <c r="AJ1581" s="145"/>
      <c r="AK1581" s="145"/>
      <c r="AL1581" s="145"/>
      <c r="AM1581" s="145"/>
      <c r="AN1581" s="145"/>
      <c r="AO1581" s="145"/>
      <c r="AP1581" s="145"/>
      <c r="AQ1581" s="145"/>
      <c r="AR1581" s="145"/>
      <c r="AS1581" s="145"/>
      <c r="AT1581" s="145"/>
      <c r="AU1581" s="145"/>
      <c r="AV1581" s="145"/>
      <c r="AW1581" s="145"/>
      <c r="AX1581" s="145"/>
      <c r="AY1581" s="145"/>
      <c r="AZ1581" s="145"/>
      <c r="BA1581" s="145"/>
      <c r="BB1581" s="145"/>
      <c r="BC1581" s="145"/>
      <c r="BD1581" s="145"/>
      <c r="BE1581" s="145"/>
      <c r="BF1581" s="145"/>
      <c r="BG1581" s="145"/>
      <c r="BH1581" s="145"/>
      <c r="BI1581" s="145"/>
      <c r="BJ1581" s="145"/>
      <c r="BK1581" s="145"/>
      <c r="BL1581" s="145"/>
      <c r="BM1581" s="145"/>
      <c r="BN1581" s="145"/>
      <c r="BO1581" s="145"/>
      <c r="BP1581" s="145"/>
      <c r="BQ1581" s="145"/>
      <c r="BR1581" s="145"/>
      <c r="BS1581" s="145"/>
      <c r="BT1581" s="145"/>
      <c r="BU1581" s="145"/>
      <c r="BV1581" s="145"/>
      <c r="BW1581" s="145"/>
      <c r="BX1581" s="145"/>
      <c r="BY1581" s="145"/>
      <c r="BZ1581" s="145"/>
      <c r="CA1581" s="145"/>
      <c r="CB1581" s="145"/>
      <c r="CC1581" s="145"/>
      <c r="CD1581" s="145"/>
      <c r="CE1581" s="145"/>
      <c r="CF1581" s="145"/>
    </row>
    <row r="1582" spans="2:84" ht="12.95" customHeight="1">
      <c r="B1582" s="145"/>
      <c r="C1582" s="145"/>
      <c r="D1582" s="145"/>
      <c r="E1582" s="146"/>
      <c r="F1582" s="146"/>
      <c r="G1582" s="145"/>
      <c r="H1582" s="145"/>
      <c r="I1582" s="145"/>
      <c r="J1582" s="145"/>
      <c r="K1582" s="145"/>
      <c r="L1582" s="145"/>
      <c r="M1582" s="145"/>
      <c r="N1582" s="145"/>
      <c r="O1582" s="145"/>
      <c r="P1582" s="145"/>
      <c r="Q1582" s="145"/>
      <c r="R1582" s="145"/>
      <c r="S1582" s="145"/>
      <c r="T1582" s="145"/>
      <c r="U1582" s="145"/>
      <c r="V1582" s="145"/>
      <c r="W1582" s="145"/>
      <c r="X1582" s="145"/>
      <c r="Y1582" s="145"/>
      <c r="Z1582" s="145"/>
      <c r="AA1582" s="145"/>
      <c r="AB1582" s="145"/>
      <c r="AC1582" s="145"/>
      <c r="AD1582" s="145"/>
      <c r="AE1582" s="145"/>
      <c r="AF1582" s="145"/>
      <c r="AG1582" s="145"/>
      <c r="AH1582" s="145"/>
      <c r="AI1582" s="145"/>
      <c r="AJ1582" s="145"/>
      <c r="AK1582" s="145"/>
      <c r="AL1582" s="145"/>
      <c r="AM1582" s="145"/>
      <c r="AN1582" s="145"/>
      <c r="AO1582" s="145"/>
      <c r="AP1582" s="145"/>
      <c r="AQ1582" s="145"/>
      <c r="AR1582" s="145"/>
      <c r="AS1582" s="145"/>
      <c r="AT1582" s="145"/>
      <c r="AU1582" s="145"/>
      <c r="AV1582" s="145"/>
      <c r="AW1582" s="145"/>
      <c r="AX1582" s="145"/>
      <c r="AY1582" s="145"/>
      <c r="AZ1582" s="145"/>
      <c r="BA1582" s="145"/>
      <c r="BB1582" s="145"/>
      <c r="BC1582" s="145"/>
      <c r="BD1582" s="145"/>
      <c r="BE1582" s="145"/>
      <c r="BF1582" s="145"/>
      <c r="BG1582" s="145"/>
      <c r="BH1582" s="145"/>
      <c r="BI1582" s="145"/>
      <c r="BJ1582" s="145"/>
      <c r="BK1582" s="145"/>
      <c r="BL1582" s="145"/>
      <c r="BM1582" s="145"/>
      <c r="BN1582" s="145"/>
      <c r="BO1582" s="145"/>
      <c r="BP1582" s="145"/>
      <c r="BQ1582" s="145"/>
      <c r="BR1582" s="145"/>
      <c r="BS1582" s="145"/>
      <c r="BT1582" s="145"/>
      <c r="BU1582" s="145"/>
      <c r="BV1582" s="145"/>
      <c r="BW1582" s="145"/>
      <c r="BX1582" s="145"/>
      <c r="BY1582" s="145"/>
      <c r="BZ1582" s="145"/>
      <c r="CA1582" s="145"/>
      <c r="CB1582" s="145"/>
      <c r="CC1582" s="145"/>
      <c r="CD1582" s="145"/>
      <c r="CE1582" s="145"/>
      <c r="CF1582" s="145"/>
    </row>
    <row r="1583" spans="2:84" ht="12.95" customHeight="1">
      <c r="B1583" s="145"/>
      <c r="C1583" s="145"/>
      <c r="D1583" s="145"/>
      <c r="E1583" s="146"/>
      <c r="F1583" s="146"/>
      <c r="G1583" s="145"/>
      <c r="H1583" s="145"/>
      <c r="I1583" s="145"/>
      <c r="J1583" s="145"/>
      <c r="K1583" s="145"/>
      <c r="L1583" s="145"/>
      <c r="M1583" s="145"/>
      <c r="N1583" s="145"/>
      <c r="O1583" s="145"/>
      <c r="P1583" s="145"/>
      <c r="Q1583" s="145"/>
      <c r="R1583" s="145"/>
      <c r="S1583" s="145"/>
      <c r="T1583" s="145"/>
      <c r="U1583" s="145"/>
      <c r="V1583" s="145"/>
      <c r="W1583" s="145"/>
      <c r="X1583" s="145"/>
      <c r="Y1583" s="145"/>
      <c r="Z1583" s="145"/>
      <c r="AA1583" s="145"/>
      <c r="AB1583" s="145"/>
      <c r="AC1583" s="145"/>
      <c r="AD1583" s="145"/>
      <c r="AE1583" s="145"/>
      <c r="AF1583" s="145"/>
      <c r="AG1583" s="145"/>
      <c r="AH1583" s="145"/>
      <c r="AI1583" s="145"/>
      <c r="AJ1583" s="145"/>
      <c r="AK1583" s="145"/>
      <c r="AL1583" s="145"/>
      <c r="AM1583" s="145"/>
      <c r="AN1583" s="145"/>
      <c r="AO1583" s="145"/>
      <c r="AP1583" s="145"/>
      <c r="AQ1583" s="145"/>
      <c r="AR1583" s="145"/>
      <c r="AS1583" s="145"/>
      <c r="AT1583" s="145"/>
      <c r="AU1583" s="145"/>
      <c r="AV1583" s="145"/>
      <c r="AW1583" s="145"/>
      <c r="AX1583" s="145"/>
      <c r="AY1583" s="145"/>
      <c r="AZ1583" s="145"/>
      <c r="BA1583" s="145"/>
      <c r="BB1583" s="145"/>
      <c r="BC1583" s="145"/>
      <c r="BD1583" s="145"/>
      <c r="BE1583" s="145"/>
      <c r="BF1583" s="145"/>
      <c r="BG1583" s="145"/>
      <c r="BH1583" s="145"/>
      <c r="BI1583" s="145"/>
      <c r="BJ1583" s="145"/>
      <c r="BK1583" s="145"/>
      <c r="BL1583" s="145"/>
      <c r="BM1583" s="145"/>
      <c r="BN1583" s="145"/>
      <c r="BO1583" s="145"/>
      <c r="BP1583" s="145"/>
      <c r="BQ1583" s="145"/>
      <c r="BR1583" s="145"/>
      <c r="BS1583" s="145"/>
      <c r="BT1583" s="145"/>
      <c r="BU1583" s="145"/>
      <c r="BV1583" s="145"/>
      <c r="BW1583" s="145"/>
      <c r="BX1583" s="145"/>
      <c r="BY1583" s="145"/>
      <c r="BZ1583" s="145"/>
      <c r="CA1583" s="145"/>
      <c r="CB1583" s="145"/>
      <c r="CC1583" s="145"/>
      <c r="CD1583" s="145"/>
      <c r="CE1583" s="145"/>
      <c r="CF1583" s="145"/>
    </row>
    <row r="1584" spans="2:84" ht="12.95" customHeight="1">
      <c r="B1584" s="145"/>
      <c r="C1584" s="145"/>
      <c r="D1584" s="145"/>
      <c r="E1584" s="146"/>
      <c r="F1584" s="146"/>
      <c r="G1584" s="145"/>
      <c r="H1584" s="145"/>
      <c r="I1584" s="145"/>
      <c r="J1584" s="145"/>
      <c r="K1584" s="145"/>
      <c r="L1584" s="145"/>
      <c r="M1584" s="145"/>
      <c r="N1584" s="145"/>
      <c r="O1584" s="145"/>
      <c r="P1584" s="145"/>
      <c r="Q1584" s="145"/>
      <c r="R1584" s="145"/>
      <c r="S1584" s="145"/>
      <c r="T1584" s="145"/>
      <c r="U1584" s="145"/>
      <c r="V1584" s="145"/>
      <c r="W1584" s="145"/>
      <c r="X1584" s="145"/>
      <c r="Y1584" s="145"/>
      <c r="Z1584" s="145"/>
      <c r="AA1584" s="145"/>
      <c r="AB1584" s="145"/>
      <c r="AC1584" s="145"/>
      <c r="AD1584" s="145"/>
      <c r="AE1584" s="145"/>
      <c r="AF1584" s="145"/>
      <c r="AG1584" s="145"/>
      <c r="AH1584" s="145"/>
      <c r="AI1584" s="145"/>
      <c r="AJ1584" s="145"/>
      <c r="AK1584" s="145"/>
      <c r="AL1584" s="145"/>
      <c r="AM1584" s="145"/>
      <c r="AN1584" s="145"/>
      <c r="AO1584" s="145"/>
      <c r="AP1584" s="145"/>
      <c r="AQ1584" s="145"/>
      <c r="AR1584" s="145"/>
      <c r="AS1584" s="145"/>
      <c r="AT1584" s="145"/>
      <c r="AU1584" s="145"/>
      <c r="AV1584" s="145"/>
      <c r="AW1584" s="145"/>
      <c r="AX1584" s="145"/>
      <c r="AY1584" s="145"/>
      <c r="AZ1584" s="145"/>
      <c r="BA1584" s="145"/>
      <c r="BB1584" s="145"/>
      <c r="BC1584" s="145"/>
      <c r="BD1584" s="145"/>
      <c r="BE1584" s="145"/>
      <c r="BF1584" s="145"/>
      <c r="BG1584" s="145"/>
      <c r="BH1584" s="145"/>
      <c r="BI1584" s="145"/>
      <c r="BJ1584" s="145"/>
      <c r="BK1584" s="145"/>
      <c r="BL1584" s="145"/>
      <c r="BM1584" s="145"/>
      <c r="BN1584" s="145"/>
      <c r="BO1584" s="145"/>
      <c r="BP1584" s="145"/>
      <c r="BQ1584" s="145"/>
      <c r="BR1584" s="145"/>
      <c r="BS1584" s="145"/>
      <c r="BT1584" s="145"/>
      <c r="BU1584" s="145"/>
      <c r="BV1584" s="145"/>
      <c r="BW1584" s="145"/>
      <c r="BX1584" s="145"/>
      <c r="BY1584" s="145"/>
      <c r="BZ1584" s="145"/>
      <c r="CA1584" s="145"/>
      <c r="CB1584" s="145"/>
      <c r="CC1584" s="145"/>
      <c r="CD1584" s="145"/>
      <c r="CE1584" s="145"/>
      <c r="CF1584" s="145"/>
    </row>
    <row r="1585" spans="2:84" ht="12.95" customHeight="1">
      <c r="B1585" s="145"/>
      <c r="C1585" s="145"/>
      <c r="D1585" s="145"/>
      <c r="E1585" s="146"/>
      <c r="F1585" s="146"/>
      <c r="G1585" s="145"/>
      <c r="H1585" s="145"/>
      <c r="I1585" s="145"/>
      <c r="J1585" s="145"/>
      <c r="K1585" s="145"/>
      <c r="L1585" s="145"/>
      <c r="M1585" s="145"/>
      <c r="N1585" s="145"/>
      <c r="O1585" s="145"/>
      <c r="P1585" s="145"/>
      <c r="Q1585" s="145"/>
      <c r="R1585" s="145"/>
      <c r="S1585" s="145"/>
      <c r="T1585" s="145"/>
      <c r="U1585" s="145"/>
      <c r="V1585" s="145"/>
      <c r="W1585" s="145"/>
      <c r="X1585" s="145"/>
      <c r="Y1585" s="145"/>
      <c r="Z1585" s="145"/>
      <c r="AA1585" s="145"/>
      <c r="AB1585" s="145"/>
      <c r="AC1585" s="145"/>
      <c r="AD1585" s="145"/>
      <c r="AE1585" s="145"/>
      <c r="AF1585" s="145"/>
      <c r="AG1585" s="145"/>
      <c r="AH1585" s="145"/>
      <c r="AI1585" s="145"/>
      <c r="AJ1585" s="145"/>
      <c r="AK1585" s="145"/>
      <c r="AL1585" s="145"/>
      <c r="AM1585" s="145"/>
      <c r="AN1585" s="145"/>
      <c r="AO1585" s="145"/>
      <c r="AP1585" s="145"/>
      <c r="AQ1585" s="145"/>
      <c r="AR1585" s="145"/>
      <c r="AS1585" s="145"/>
      <c r="AT1585" s="145"/>
      <c r="AU1585" s="145"/>
      <c r="AV1585" s="145"/>
      <c r="AW1585" s="145"/>
      <c r="AX1585" s="145"/>
      <c r="AY1585" s="145"/>
      <c r="AZ1585" s="145"/>
      <c r="BA1585" s="145"/>
      <c r="BB1585" s="145"/>
      <c r="BC1585" s="145"/>
      <c r="BD1585" s="145"/>
      <c r="BE1585" s="145"/>
      <c r="BF1585" s="145"/>
      <c r="BG1585" s="145"/>
      <c r="BH1585" s="145"/>
      <c r="BI1585" s="145"/>
      <c r="BJ1585" s="145"/>
      <c r="BK1585" s="145"/>
      <c r="BL1585" s="145"/>
      <c r="BM1585" s="145"/>
      <c r="BN1585" s="145"/>
      <c r="BO1585" s="145"/>
      <c r="BP1585" s="145"/>
      <c r="BQ1585" s="145"/>
      <c r="BR1585" s="145"/>
      <c r="BS1585" s="145"/>
      <c r="BT1585" s="145"/>
      <c r="BU1585" s="145"/>
      <c r="BV1585" s="145"/>
      <c r="BW1585" s="145"/>
      <c r="BX1585" s="145"/>
      <c r="BY1585" s="145"/>
      <c r="BZ1585" s="145"/>
      <c r="CA1585" s="145"/>
      <c r="CB1585" s="145"/>
      <c r="CC1585" s="145"/>
      <c r="CD1585" s="145"/>
      <c r="CE1585" s="145"/>
      <c r="CF1585" s="145"/>
    </row>
    <row r="1586" spans="2:84" ht="12.95" customHeight="1">
      <c r="B1586" s="145"/>
      <c r="C1586" s="145"/>
      <c r="D1586" s="145"/>
      <c r="E1586" s="146"/>
      <c r="F1586" s="146"/>
      <c r="G1586" s="145"/>
      <c r="H1586" s="145"/>
      <c r="I1586" s="145"/>
      <c r="J1586" s="145"/>
      <c r="K1586" s="145"/>
      <c r="L1586" s="145"/>
      <c r="M1586" s="145"/>
      <c r="N1586" s="145"/>
      <c r="O1586" s="145"/>
      <c r="P1586" s="145"/>
      <c r="Q1586" s="145"/>
      <c r="R1586" s="145"/>
      <c r="S1586" s="145"/>
      <c r="T1586" s="145"/>
      <c r="U1586" s="145"/>
      <c r="V1586" s="145"/>
      <c r="W1586" s="145"/>
      <c r="X1586" s="145"/>
      <c r="Y1586" s="145"/>
      <c r="Z1586" s="145"/>
      <c r="AA1586" s="145"/>
      <c r="AB1586" s="145"/>
      <c r="AC1586" s="145"/>
      <c r="AD1586" s="145"/>
      <c r="AE1586" s="145"/>
      <c r="AF1586" s="145"/>
      <c r="AG1586" s="145"/>
      <c r="AH1586" s="145"/>
      <c r="AI1586" s="145"/>
      <c r="AJ1586" s="145"/>
      <c r="AK1586" s="145"/>
      <c r="AL1586" s="145"/>
      <c r="AM1586" s="145"/>
      <c r="AN1586" s="145"/>
      <c r="AO1586" s="145"/>
      <c r="AP1586" s="145"/>
      <c r="AQ1586" s="145"/>
      <c r="AR1586" s="145"/>
      <c r="AS1586" s="145"/>
      <c r="AT1586" s="145"/>
      <c r="AU1586" s="145"/>
      <c r="AV1586" s="145"/>
      <c r="AW1586" s="145"/>
      <c r="AX1586" s="145"/>
      <c r="AY1586" s="145"/>
      <c r="AZ1586" s="145"/>
      <c r="BA1586" s="145"/>
      <c r="BB1586" s="145"/>
      <c r="BC1586" s="145"/>
      <c r="BD1586" s="145"/>
      <c r="BE1586" s="145"/>
      <c r="BF1586" s="145"/>
      <c r="BG1586" s="145"/>
      <c r="BH1586" s="145"/>
      <c r="BI1586" s="145"/>
      <c r="BJ1586" s="145"/>
      <c r="BK1586" s="145"/>
      <c r="BL1586" s="145"/>
      <c r="BM1586" s="145"/>
      <c r="BN1586" s="145"/>
      <c r="BO1586" s="145"/>
      <c r="BP1586" s="145"/>
      <c r="BQ1586" s="145"/>
      <c r="BR1586" s="145"/>
      <c r="BS1586" s="145"/>
      <c r="BT1586" s="145"/>
      <c r="BU1586" s="145"/>
      <c r="BV1586" s="145"/>
      <c r="BW1586" s="145"/>
      <c r="BX1586" s="145"/>
      <c r="BY1586" s="145"/>
      <c r="BZ1586" s="145"/>
      <c r="CA1586" s="145"/>
      <c r="CB1586" s="145"/>
      <c r="CC1586" s="145"/>
      <c r="CD1586" s="145"/>
      <c r="CE1586" s="145"/>
      <c r="CF1586" s="145"/>
    </row>
    <row r="1587" spans="2:84" ht="12.95" customHeight="1">
      <c r="B1587" s="145"/>
      <c r="C1587" s="145"/>
      <c r="D1587" s="145"/>
      <c r="E1587" s="146"/>
      <c r="F1587" s="146"/>
      <c r="G1587" s="145"/>
      <c r="H1587" s="145"/>
      <c r="I1587" s="145"/>
      <c r="J1587" s="145"/>
      <c r="K1587" s="145"/>
      <c r="L1587" s="145"/>
      <c r="M1587" s="145"/>
      <c r="N1587" s="145"/>
      <c r="O1587" s="145"/>
      <c r="P1587" s="145"/>
      <c r="Q1587" s="145"/>
      <c r="R1587" s="145"/>
      <c r="S1587" s="145"/>
      <c r="T1587" s="145"/>
      <c r="U1587" s="145"/>
      <c r="V1587" s="145"/>
      <c r="W1587" s="145"/>
      <c r="X1587" s="145"/>
      <c r="Y1587" s="145"/>
      <c r="Z1587" s="145"/>
      <c r="AA1587" s="145"/>
      <c r="AB1587" s="145"/>
      <c r="AC1587" s="145"/>
      <c r="AD1587" s="145"/>
      <c r="AE1587" s="145"/>
      <c r="AF1587" s="145"/>
      <c r="AG1587" s="145"/>
      <c r="AH1587" s="145"/>
      <c r="AI1587" s="145"/>
      <c r="AJ1587" s="145"/>
      <c r="AK1587" s="145"/>
      <c r="AL1587" s="145"/>
      <c r="AM1587" s="145"/>
      <c r="AN1587" s="145"/>
      <c r="AO1587" s="145"/>
      <c r="AP1587" s="145"/>
      <c r="AQ1587" s="145"/>
      <c r="AR1587" s="145"/>
      <c r="AS1587" s="145"/>
      <c r="AT1587" s="145"/>
      <c r="AU1587" s="145"/>
      <c r="AV1587" s="145"/>
      <c r="AW1587" s="145"/>
      <c r="AX1587" s="145"/>
      <c r="AY1587" s="145"/>
      <c r="AZ1587" s="145"/>
      <c r="BA1587" s="145"/>
      <c r="BB1587" s="145"/>
      <c r="BC1587" s="145"/>
      <c r="BD1587" s="145"/>
      <c r="BE1587" s="145"/>
      <c r="BF1587" s="145"/>
      <c r="BG1587" s="145"/>
      <c r="BH1587" s="145"/>
      <c r="BI1587" s="145"/>
      <c r="BJ1587" s="145"/>
      <c r="BK1587" s="145"/>
      <c r="BL1587" s="145"/>
      <c r="BM1587" s="145"/>
      <c r="BN1587" s="145"/>
      <c r="BO1587" s="145"/>
      <c r="BP1587" s="145"/>
      <c r="BQ1587" s="145"/>
      <c r="BR1587" s="145"/>
      <c r="BS1587" s="145"/>
      <c r="BT1587" s="145"/>
      <c r="BU1587" s="145"/>
      <c r="BV1587" s="145"/>
      <c r="BW1587" s="145"/>
      <c r="BX1587" s="145"/>
      <c r="BY1587" s="145"/>
      <c r="BZ1587" s="145"/>
      <c r="CA1587" s="145"/>
      <c r="CB1587" s="145"/>
      <c r="CC1587" s="145"/>
      <c r="CD1587" s="145"/>
      <c r="CE1587" s="145"/>
      <c r="CF1587" s="145"/>
    </row>
    <row r="1588" spans="2:84" ht="12.95" customHeight="1">
      <c r="B1588" s="145"/>
      <c r="C1588" s="145"/>
      <c r="D1588" s="145"/>
      <c r="E1588" s="146"/>
      <c r="F1588" s="146"/>
      <c r="G1588" s="145"/>
      <c r="H1588" s="145"/>
      <c r="I1588" s="145"/>
      <c r="J1588" s="145"/>
      <c r="K1588" s="145"/>
      <c r="L1588" s="145"/>
      <c r="M1588" s="145"/>
      <c r="N1588" s="145"/>
      <c r="O1588" s="145"/>
      <c r="P1588" s="145"/>
      <c r="Q1588" s="145"/>
      <c r="R1588" s="145"/>
      <c r="S1588" s="145"/>
      <c r="T1588" s="145"/>
      <c r="U1588" s="145"/>
      <c r="V1588" s="145"/>
      <c r="W1588" s="145"/>
      <c r="X1588" s="145"/>
      <c r="Y1588" s="145"/>
      <c r="Z1588" s="145"/>
      <c r="AA1588" s="145"/>
      <c r="AB1588" s="145"/>
      <c r="AC1588" s="145"/>
      <c r="AD1588" s="145"/>
      <c r="AE1588" s="145"/>
      <c r="AF1588" s="145"/>
      <c r="AG1588" s="145"/>
      <c r="AH1588" s="145"/>
      <c r="AI1588" s="145"/>
      <c r="AJ1588" s="145"/>
      <c r="AK1588" s="145"/>
      <c r="AL1588" s="145"/>
      <c r="AM1588" s="145"/>
      <c r="AN1588" s="145"/>
      <c r="AO1588" s="145"/>
      <c r="AP1588" s="145"/>
      <c r="AQ1588" s="145"/>
      <c r="AR1588" s="145"/>
      <c r="AS1588" s="145"/>
      <c r="AT1588" s="145"/>
      <c r="AU1588" s="145"/>
      <c r="AV1588" s="145"/>
      <c r="AW1588" s="145"/>
      <c r="AX1588" s="145"/>
      <c r="AY1588" s="145"/>
      <c r="AZ1588" s="145"/>
      <c r="BA1588" s="145"/>
      <c r="BB1588" s="145"/>
      <c r="BC1588" s="145"/>
      <c r="BD1588" s="145"/>
      <c r="BE1588" s="145"/>
      <c r="BF1588" s="145"/>
      <c r="BG1588" s="145"/>
      <c r="BH1588" s="145"/>
      <c r="BI1588" s="145"/>
      <c r="BJ1588" s="145"/>
      <c r="BK1588" s="145"/>
      <c r="BL1588" s="145"/>
      <c r="BM1588" s="145"/>
      <c r="BN1588" s="145"/>
      <c r="BO1588" s="145"/>
      <c r="BP1588" s="145"/>
      <c r="BQ1588" s="145"/>
      <c r="BR1588" s="145"/>
      <c r="BS1588" s="145"/>
      <c r="BT1588" s="145"/>
      <c r="BU1588" s="145"/>
      <c r="BV1588" s="145"/>
      <c r="BW1588" s="145"/>
      <c r="BX1588" s="145"/>
      <c r="BY1588" s="145"/>
      <c r="BZ1588" s="145"/>
      <c r="CA1588" s="145"/>
      <c r="CB1588" s="145"/>
      <c r="CC1588" s="145"/>
      <c r="CD1588" s="145"/>
      <c r="CE1588" s="145"/>
      <c r="CF1588" s="145"/>
    </row>
    <row r="1589" spans="2:84" ht="12.95" customHeight="1">
      <c r="B1589" s="145"/>
      <c r="C1589" s="145"/>
      <c r="D1589" s="145"/>
      <c r="E1589" s="146"/>
      <c r="F1589" s="146"/>
      <c r="G1589" s="145"/>
      <c r="H1589" s="145"/>
      <c r="I1589" s="145"/>
      <c r="J1589" s="145"/>
      <c r="K1589" s="145"/>
      <c r="L1589" s="145"/>
      <c r="M1589" s="145"/>
      <c r="N1589" s="145"/>
      <c r="O1589" s="145"/>
      <c r="P1589" s="145"/>
      <c r="Q1589" s="145"/>
      <c r="R1589" s="145"/>
      <c r="S1589" s="145"/>
      <c r="T1589" s="145"/>
      <c r="U1589" s="145"/>
      <c r="V1589" s="145"/>
      <c r="W1589" s="145"/>
      <c r="X1589" s="145"/>
      <c r="Y1589" s="145"/>
      <c r="Z1589" s="145"/>
      <c r="AA1589" s="145"/>
      <c r="AB1589" s="145"/>
      <c r="AC1589" s="145"/>
      <c r="AD1589" s="145"/>
      <c r="AE1589" s="145"/>
      <c r="AF1589" s="145"/>
      <c r="AG1589" s="145"/>
      <c r="AH1589" s="145"/>
      <c r="AI1589" s="145"/>
      <c r="AJ1589" s="145"/>
      <c r="AK1589" s="145"/>
      <c r="AL1589" s="145"/>
      <c r="AM1589" s="145"/>
      <c r="AN1589" s="145"/>
      <c r="AO1589" s="145"/>
      <c r="AP1589" s="145"/>
      <c r="AQ1589" s="145"/>
      <c r="AR1589" s="145"/>
      <c r="AS1589" s="145"/>
      <c r="AT1589" s="145"/>
      <c r="AU1589" s="145"/>
      <c r="AV1589" s="145"/>
      <c r="AW1589" s="145"/>
      <c r="AX1589" s="145"/>
      <c r="AY1589" s="145"/>
      <c r="AZ1589" s="145"/>
      <c r="BA1589" s="145"/>
      <c r="BB1589" s="145"/>
      <c r="BC1589" s="145"/>
      <c r="BD1589" s="145"/>
      <c r="BE1589" s="145"/>
      <c r="BF1589" s="145"/>
      <c r="BG1589" s="145"/>
      <c r="BH1589" s="145"/>
      <c r="BI1589" s="145"/>
      <c r="BJ1589" s="145"/>
      <c r="BK1589" s="145"/>
      <c r="BL1589" s="145"/>
      <c r="BM1589" s="145"/>
      <c r="BN1589" s="145"/>
      <c r="BO1589" s="145"/>
      <c r="BP1589" s="145"/>
      <c r="BQ1589" s="145"/>
      <c r="BR1589" s="145"/>
      <c r="BS1589" s="145"/>
      <c r="BT1589" s="145"/>
      <c r="BU1589" s="145"/>
      <c r="BV1589" s="145"/>
      <c r="BW1589" s="145"/>
      <c r="BX1589" s="145"/>
      <c r="BY1589" s="145"/>
      <c r="BZ1589" s="145"/>
      <c r="CA1589" s="145"/>
      <c r="CB1589" s="145"/>
      <c r="CC1589" s="145"/>
      <c r="CD1589" s="145"/>
      <c r="CE1589" s="145"/>
      <c r="CF1589" s="145"/>
    </row>
    <row r="1590" spans="2:84" ht="12.95" customHeight="1">
      <c r="B1590" s="145"/>
      <c r="C1590" s="145"/>
      <c r="D1590" s="145"/>
      <c r="E1590" s="146"/>
      <c r="F1590" s="146"/>
      <c r="G1590" s="145"/>
      <c r="H1590" s="145"/>
      <c r="I1590" s="145"/>
      <c r="J1590" s="145"/>
      <c r="K1590" s="145"/>
      <c r="L1590" s="145"/>
      <c r="M1590" s="145"/>
      <c r="N1590" s="145"/>
      <c r="O1590" s="145"/>
      <c r="P1590" s="145"/>
      <c r="Q1590" s="145"/>
      <c r="R1590" s="145"/>
      <c r="S1590" s="145"/>
      <c r="T1590" s="145"/>
      <c r="U1590" s="145"/>
      <c r="V1590" s="145"/>
      <c r="W1590" s="145"/>
      <c r="X1590" s="145"/>
      <c r="Y1590" s="145"/>
      <c r="Z1590" s="145"/>
      <c r="AA1590" s="145"/>
      <c r="AB1590" s="145"/>
      <c r="AC1590" s="145"/>
      <c r="AD1590" s="145"/>
      <c r="AE1590" s="145"/>
      <c r="AF1590" s="145"/>
      <c r="AG1590" s="145"/>
      <c r="AH1590" s="145"/>
      <c r="AI1590" s="145"/>
      <c r="AJ1590" s="145"/>
      <c r="AK1590" s="145"/>
      <c r="AL1590" s="145"/>
      <c r="AM1590" s="145"/>
      <c r="AN1590" s="145"/>
      <c r="AO1590" s="145"/>
      <c r="AP1590" s="145"/>
      <c r="AQ1590" s="145"/>
      <c r="AR1590" s="145"/>
      <c r="AS1590" s="145"/>
      <c r="AT1590" s="145"/>
      <c r="AU1590" s="145"/>
      <c r="AV1590" s="145"/>
      <c r="AW1590" s="145"/>
      <c r="AX1590" s="145"/>
      <c r="AY1590" s="145"/>
      <c r="AZ1590" s="145"/>
      <c r="BA1590" s="145"/>
      <c r="BB1590" s="145"/>
      <c r="BC1590" s="145"/>
      <c r="BD1590" s="145"/>
      <c r="BE1590" s="145"/>
      <c r="BF1590" s="145"/>
      <c r="BG1590" s="145"/>
      <c r="BH1590" s="145"/>
      <c r="BI1590" s="145"/>
      <c r="BJ1590" s="145"/>
      <c r="BK1590" s="145"/>
      <c r="BL1590" s="145"/>
      <c r="BM1590" s="145"/>
      <c r="BN1590" s="145"/>
      <c r="BO1590" s="145"/>
      <c r="BP1590" s="145"/>
      <c r="BQ1590" s="145"/>
      <c r="BR1590" s="145"/>
      <c r="BS1590" s="145"/>
      <c r="BT1590" s="145"/>
      <c r="BU1590" s="145"/>
      <c r="BV1590" s="145"/>
      <c r="BW1590" s="145"/>
      <c r="BX1590" s="145"/>
      <c r="BY1590" s="145"/>
      <c r="BZ1590" s="145"/>
      <c r="CA1590" s="145"/>
      <c r="CB1590" s="145"/>
      <c r="CC1590" s="145"/>
      <c r="CD1590" s="145"/>
      <c r="CE1590" s="145"/>
      <c r="CF1590" s="145"/>
    </row>
    <row r="1591" spans="2:84" ht="12.95" customHeight="1">
      <c r="B1591" s="145"/>
      <c r="C1591" s="145"/>
      <c r="D1591" s="145"/>
      <c r="E1591" s="146"/>
      <c r="F1591" s="146"/>
      <c r="G1591" s="145"/>
      <c r="H1591" s="145"/>
      <c r="I1591" s="145"/>
      <c r="J1591" s="145"/>
      <c r="K1591" s="145"/>
      <c r="L1591" s="145"/>
      <c r="M1591" s="145"/>
      <c r="N1591" s="145"/>
      <c r="O1591" s="145"/>
      <c r="P1591" s="145"/>
      <c r="Q1591" s="145"/>
      <c r="R1591" s="145"/>
      <c r="S1591" s="145"/>
      <c r="T1591" s="145"/>
      <c r="U1591" s="145"/>
      <c r="V1591" s="145"/>
      <c r="W1591" s="145"/>
      <c r="X1591" s="145"/>
      <c r="Y1591" s="145"/>
      <c r="Z1591" s="145"/>
      <c r="AA1591" s="145"/>
      <c r="AB1591" s="145"/>
      <c r="AC1591" s="145"/>
      <c r="AD1591" s="145"/>
      <c r="AE1591" s="145"/>
      <c r="AF1591" s="145"/>
      <c r="AG1591" s="145"/>
      <c r="AH1591" s="145"/>
      <c r="AI1591" s="145"/>
      <c r="AJ1591" s="145"/>
      <c r="AK1591" s="145"/>
      <c r="AL1591" s="145"/>
      <c r="AM1591" s="145"/>
      <c r="AN1591" s="145"/>
      <c r="AO1591" s="145"/>
      <c r="AP1591" s="145"/>
      <c r="AQ1591" s="145"/>
      <c r="AR1591" s="145"/>
      <c r="AS1591" s="145"/>
      <c r="AT1591" s="145"/>
      <c r="AU1591" s="145"/>
      <c r="AV1591" s="145"/>
      <c r="AW1591" s="145"/>
      <c r="AX1591" s="145"/>
      <c r="AY1591" s="145"/>
      <c r="AZ1591" s="145"/>
      <c r="BA1591" s="145"/>
      <c r="BB1591" s="145"/>
      <c r="BC1591" s="145"/>
      <c r="BD1591" s="145"/>
      <c r="BE1591" s="145"/>
      <c r="BF1591" s="145"/>
      <c r="BG1591" s="145"/>
      <c r="BH1591" s="145"/>
      <c r="BI1591" s="145"/>
      <c r="BJ1591" s="145"/>
      <c r="BK1591" s="145"/>
      <c r="BL1591" s="145"/>
      <c r="BM1591" s="145"/>
      <c r="BN1591" s="145"/>
      <c r="BO1591" s="145"/>
      <c r="BP1591" s="145"/>
      <c r="BQ1591" s="145"/>
      <c r="BR1591" s="145"/>
      <c r="BS1591" s="145"/>
      <c r="BT1591" s="145"/>
      <c r="BU1591" s="145"/>
      <c r="BV1591" s="145"/>
      <c r="BW1591" s="145"/>
      <c r="BX1591" s="145"/>
      <c r="BY1591" s="145"/>
      <c r="BZ1591" s="145"/>
      <c r="CA1591" s="145"/>
      <c r="CB1591" s="145"/>
      <c r="CC1591" s="145"/>
      <c r="CD1591" s="145"/>
      <c r="CE1591" s="145"/>
      <c r="CF1591" s="145"/>
    </row>
    <row r="1592" spans="2:84" ht="12.95" customHeight="1">
      <c r="B1592" s="145"/>
      <c r="C1592" s="145"/>
      <c r="D1592" s="145"/>
      <c r="E1592" s="146"/>
      <c r="F1592" s="146"/>
      <c r="G1592" s="145"/>
      <c r="H1592" s="145"/>
      <c r="I1592" s="145"/>
      <c r="J1592" s="145"/>
      <c r="K1592" s="145"/>
      <c r="L1592" s="145"/>
      <c r="M1592" s="145"/>
      <c r="N1592" s="145"/>
      <c r="O1592" s="145"/>
      <c r="P1592" s="145"/>
      <c r="Q1592" s="145"/>
      <c r="R1592" s="145"/>
      <c r="S1592" s="145"/>
      <c r="T1592" s="145"/>
      <c r="U1592" s="145"/>
      <c r="V1592" s="145"/>
      <c r="W1592" s="145"/>
      <c r="X1592" s="145"/>
      <c r="Y1592" s="145"/>
      <c r="Z1592" s="145"/>
      <c r="AA1592" s="145"/>
      <c r="AB1592" s="145"/>
      <c r="AC1592" s="145"/>
      <c r="AD1592" s="145"/>
      <c r="AE1592" s="145"/>
      <c r="AF1592" s="145"/>
      <c r="AG1592" s="145"/>
      <c r="AH1592" s="145"/>
      <c r="AI1592" s="145"/>
      <c r="AJ1592" s="145"/>
      <c r="AK1592" s="145"/>
      <c r="AL1592" s="145"/>
      <c r="AM1592" s="145"/>
      <c r="AN1592" s="145"/>
      <c r="AO1592" s="145"/>
      <c r="AP1592" s="145"/>
      <c r="AQ1592" s="145"/>
      <c r="AR1592" s="145"/>
      <c r="AS1592" s="145"/>
      <c r="AT1592" s="145"/>
      <c r="AU1592" s="145"/>
      <c r="AV1592" s="145"/>
      <c r="AW1592" s="145"/>
      <c r="AX1592" s="145"/>
      <c r="AY1592" s="145"/>
      <c r="AZ1592" s="145"/>
      <c r="BA1592" s="145"/>
      <c r="BB1592" s="145"/>
      <c r="BC1592" s="145"/>
      <c r="BD1592" s="145"/>
      <c r="BE1592" s="145"/>
      <c r="BF1592" s="145"/>
      <c r="BG1592" s="145"/>
      <c r="BH1592" s="145"/>
      <c r="BI1592" s="145"/>
      <c r="BJ1592" s="145"/>
      <c r="BK1592" s="145"/>
      <c r="BL1592" s="145"/>
      <c r="BM1592" s="145"/>
      <c r="BN1592" s="145"/>
      <c r="BO1592" s="145"/>
      <c r="BP1592" s="145"/>
      <c r="BQ1592" s="145"/>
      <c r="BR1592" s="145"/>
      <c r="BS1592" s="145"/>
      <c r="BT1592" s="145"/>
      <c r="BU1592" s="145"/>
      <c r="BV1592" s="145"/>
      <c r="BW1592" s="145"/>
      <c r="BX1592" s="145"/>
      <c r="BY1592" s="145"/>
      <c r="BZ1592" s="145"/>
      <c r="CA1592" s="145"/>
      <c r="CB1592" s="145"/>
      <c r="CC1592" s="145"/>
      <c r="CD1592" s="145"/>
      <c r="CE1592" s="145"/>
      <c r="CF1592" s="145"/>
    </row>
    <row r="1593" spans="2:84" ht="12.95" customHeight="1">
      <c r="B1593" s="145"/>
      <c r="C1593" s="145"/>
      <c r="D1593" s="145"/>
      <c r="E1593" s="146"/>
      <c r="F1593" s="146"/>
      <c r="G1593" s="145"/>
      <c r="H1593" s="145"/>
      <c r="I1593" s="145"/>
      <c r="J1593" s="145"/>
      <c r="K1593" s="145"/>
      <c r="L1593" s="145"/>
      <c r="M1593" s="145"/>
      <c r="N1593" s="145"/>
      <c r="O1593" s="145"/>
      <c r="P1593" s="145"/>
      <c r="Q1593" s="145"/>
      <c r="R1593" s="145"/>
      <c r="S1593" s="145"/>
      <c r="T1593" s="145"/>
      <c r="U1593" s="145"/>
      <c r="V1593" s="145"/>
      <c r="W1593" s="145"/>
      <c r="X1593" s="145"/>
      <c r="Y1593" s="145"/>
      <c r="Z1593" s="145"/>
      <c r="AA1593" s="145"/>
      <c r="AB1593" s="145"/>
      <c r="AC1593" s="145"/>
      <c r="AD1593" s="145"/>
      <c r="AE1593" s="145"/>
      <c r="AF1593" s="145"/>
      <c r="AG1593" s="145"/>
      <c r="AH1593" s="145"/>
      <c r="AI1593" s="145"/>
      <c r="AJ1593" s="145"/>
      <c r="AK1593" s="145"/>
      <c r="AL1593" s="145"/>
      <c r="AM1593" s="145"/>
      <c r="AN1593" s="145"/>
      <c r="AO1593" s="145"/>
      <c r="AP1593" s="145"/>
      <c r="AQ1593" s="145"/>
      <c r="AR1593" s="145"/>
      <c r="AS1593" s="145"/>
      <c r="AT1593" s="145"/>
      <c r="AU1593" s="145"/>
      <c r="AV1593" s="145"/>
      <c r="AW1593" s="145"/>
      <c r="AX1593" s="145"/>
      <c r="AY1593" s="145"/>
      <c r="AZ1593" s="145"/>
      <c r="BA1593" s="145"/>
      <c r="BB1593" s="145"/>
      <c r="BC1593" s="145"/>
      <c r="BD1593" s="145"/>
      <c r="BE1593" s="145"/>
      <c r="BF1593" s="145"/>
      <c r="BG1593" s="145"/>
      <c r="BH1593" s="145"/>
      <c r="BI1593" s="145"/>
      <c r="BJ1593" s="145"/>
      <c r="BK1593" s="145"/>
      <c r="BL1593" s="145"/>
      <c r="BM1593" s="145"/>
      <c r="BN1593" s="145"/>
      <c r="BO1593" s="145"/>
      <c r="BP1593" s="145"/>
      <c r="BQ1593" s="145"/>
      <c r="BR1593" s="145"/>
      <c r="BS1593" s="145"/>
      <c r="BT1593" s="145"/>
      <c r="BU1593" s="145"/>
      <c r="BV1593" s="145"/>
      <c r="BW1593" s="145"/>
      <c r="BX1593" s="145"/>
      <c r="BY1593" s="145"/>
      <c r="BZ1593" s="145"/>
      <c r="CA1593" s="145"/>
      <c r="CB1593" s="145"/>
      <c r="CC1593" s="145"/>
      <c r="CD1593" s="145"/>
      <c r="CE1593" s="145"/>
      <c r="CF1593" s="145"/>
    </row>
    <row r="1594" spans="2:84" ht="12.95" customHeight="1">
      <c r="B1594" s="145"/>
      <c r="C1594" s="145"/>
      <c r="D1594" s="145"/>
      <c r="E1594" s="146"/>
      <c r="F1594" s="146"/>
      <c r="G1594" s="145"/>
      <c r="H1594" s="145"/>
      <c r="I1594" s="145"/>
      <c r="J1594" s="145"/>
      <c r="K1594" s="145"/>
      <c r="L1594" s="145"/>
      <c r="M1594" s="145"/>
      <c r="N1594" s="145"/>
      <c r="O1594" s="145"/>
      <c r="P1594" s="145"/>
      <c r="Q1594" s="145"/>
      <c r="R1594" s="145"/>
      <c r="S1594" s="145"/>
      <c r="T1594" s="145"/>
      <c r="U1594" s="145"/>
      <c r="V1594" s="145"/>
      <c r="W1594" s="145"/>
      <c r="X1594" s="145"/>
      <c r="Y1594" s="145"/>
      <c r="Z1594" s="145"/>
      <c r="AA1594" s="145"/>
      <c r="AB1594" s="145"/>
      <c r="AC1594" s="145"/>
      <c r="AD1594" s="145"/>
      <c r="AE1594" s="145"/>
      <c r="AF1594" s="145"/>
      <c r="AG1594" s="145"/>
      <c r="AH1594" s="145"/>
      <c r="AI1594" s="145"/>
      <c r="AJ1594" s="145"/>
      <c r="AK1594" s="145"/>
      <c r="AL1594" s="145"/>
      <c r="AM1594" s="145"/>
      <c r="AN1594" s="145"/>
      <c r="AO1594" s="145"/>
      <c r="AP1594" s="145"/>
      <c r="AQ1594" s="145"/>
      <c r="AR1594" s="145"/>
      <c r="AS1594" s="145"/>
      <c r="AT1594" s="145"/>
      <c r="AU1594" s="145"/>
      <c r="AV1594" s="145"/>
      <c r="AW1594" s="145"/>
      <c r="AX1594" s="145"/>
      <c r="AY1594" s="145"/>
      <c r="AZ1594" s="145"/>
      <c r="BA1594" s="145"/>
      <c r="BB1594" s="145"/>
      <c r="BC1594" s="145"/>
      <c r="BD1594" s="145"/>
      <c r="BE1594" s="145"/>
      <c r="BF1594" s="145"/>
      <c r="BG1594" s="145"/>
      <c r="BH1594" s="145"/>
      <c r="BI1594" s="145"/>
      <c r="BJ1594" s="145"/>
      <c r="BK1594" s="145"/>
      <c r="BL1594" s="145"/>
      <c r="BM1594" s="145"/>
      <c r="BN1594" s="145"/>
      <c r="BO1594" s="145"/>
      <c r="BP1594" s="145"/>
      <c r="BQ1594" s="145"/>
      <c r="BR1594" s="145"/>
      <c r="BS1594" s="145"/>
      <c r="BT1594" s="145"/>
      <c r="BU1594" s="145"/>
      <c r="BV1594" s="145"/>
      <c r="BW1594" s="145"/>
      <c r="BX1594" s="145"/>
      <c r="BY1594" s="145"/>
      <c r="BZ1594" s="145"/>
      <c r="CA1594" s="145"/>
      <c r="CB1594" s="145"/>
      <c r="CC1594" s="145"/>
      <c r="CD1594" s="145"/>
      <c r="CE1594" s="145"/>
      <c r="CF1594" s="145"/>
    </row>
    <row r="1595" spans="2:84" ht="12.95" customHeight="1">
      <c r="B1595" s="145"/>
      <c r="C1595" s="145"/>
      <c r="D1595" s="145"/>
      <c r="E1595" s="146"/>
      <c r="F1595" s="146"/>
      <c r="G1595" s="145"/>
      <c r="H1595" s="145"/>
      <c r="I1595" s="145"/>
      <c r="J1595" s="145"/>
      <c r="K1595" s="145"/>
      <c r="L1595" s="145"/>
      <c r="M1595" s="145"/>
      <c r="N1595" s="145"/>
      <c r="O1595" s="145"/>
      <c r="P1595" s="145"/>
      <c r="Q1595" s="145"/>
      <c r="R1595" s="145"/>
      <c r="S1595" s="145"/>
      <c r="T1595" s="145"/>
      <c r="U1595" s="145"/>
      <c r="V1595" s="145"/>
      <c r="W1595" s="145"/>
      <c r="X1595" s="145"/>
      <c r="Y1595" s="145"/>
      <c r="Z1595" s="145"/>
      <c r="AA1595" s="145"/>
      <c r="AB1595" s="145"/>
      <c r="AC1595" s="145"/>
      <c r="AD1595" s="145"/>
      <c r="AE1595" s="145"/>
      <c r="AF1595" s="145"/>
      <c r="AG1595" s="145"/>
      <c r="AH1595" s="145"/>
      <c r="AI1595" s="145"/>
      <c r="AJ1595" s="145"/>
      <c r="AK1595" s="145"/>
      <c r="AL1595" s="145"/>
      <c r="AM1595" s="145"/>
      <c r="AN1595" s="145"/>
      <c r="AO1595" s="145"/>
      <c r="AP1595" s="145"/>
      <c r="AQ1595" s="145"/>
      <c r="AR1595" s="145"/>
      <c r="AS1595" s="145"/>
      <c r="AT1595" s="145"/>
      <c r="AU1595" s="145"/>
      <c r="AV1595" s="145"/>
      <c r="AW1595" s="145"/>
      <c r="AX1595" s="145"/>
      <c r="AY1595" s="145"/>
      <c r="AZ1595" s="145"/>
      <c r="BA1595" s="145"/>
      <c r="BB1595" s="145"/>
      <c r="BC1595" s="145"/>
      <c r="BD1595" s="145"/>
      <c r="BE1595" s="145"/>
      <c r="BF1595" s="145"/>
      <c r="BG1595" s="145"/>
      <c r="BH1595" s="145"/>
      <c r="BI1595" s="145"/>
      <c r="BJ1595" s="145"/>
      <c r="BK1595" s="145"/>
      <c r="BL1595" s="145"/>
      <c r="BM1595" s="145"/>
      <c r="BN1595" s="145"/>
      <c r="BO1595" s="145"/>
      <c r="BP1595" s="145"/>
      <c r="BQ1595" s="145"/>
      <c r="BR1595" s="145"/>
      <c r="BS1595" s="145"/>
      <c r="BT1595" s="145"/>
      <c r="BU1595" s="145"/>
      <c r="BV1595" s="145"/>
      <c r="BW1595" s="145"/>
      <c r="BX1595" s="145"/>
      <c r="BY1595" s="145"/>
      <c r="BZ1595" s="145"/>
      <c r="CA1595" s="145"/>
      <c r="CB1595" s="145"/>
      <c r="CC1595" s="145"/>
      <c r="CD1595" s="145"/>
      <c r="CE1595" s="145"/>
      <c r="CF1595" s="145"/>
    </row>
    <row r="1596" spans="2:84" ht="12.95" customHeight="1">
      <c r="B1596" s="145"/>
      <c r="C1596" s="145"/>
      <c r="D1596" s="145"/>
      <c r="E1596" s="146"/>
      <c r="F1596" s="146"/>
      <c r="G1596" s="145"/>
      <c r="H1596" s="145"/>
      <c r="I1596" s="145"/>
      <c r="J1596" s="145"/>
      <c r="K1596" s="145"/>
      <c r="L1596" s="145"/>
      <c r="M1596" s="145"/>
      <c r="N1596" s="145"/>
      <c r="O1596" s="145"/>
      <c r="P1596" s="145"/>
      <c r="Q1596" s="145"/>
      <c r="R1596" s="145"/>
      <c r="S1596" s="145"/>
      <c r="T1596" s="145"/>
      <c r="U1596" s="145"/>
      <c r="V1596" s="145"/>
      <c r="W1596" s="145"/>
      <c r="X1596" s="145"/>
      <c r="Y1596" s="145"/>
      <c r="Z1596" s="145"/>
      <c r="AA1596" s="145"/>
      <c r="AB1596" s="145"/>
      <c r="AC1596" s="145"/>
      <c r="AD1596" s="145"/>
      <c r="AE1596" s="145"/>
      <c r="AF1596" s="145"/>
      <c r="AG1596" s="145"/>
      <c r="AH1596" s="145"/>
      <c r="AI1596" s="145"/>
      <c r="AJ1596" s="145"/>
      <c r="AK1596" s="145"/>
      <c r="AL1596" s="145"/>
      <c r="AM1596" s="145"/>
      <c r="AN1596" s="145"/>
      <c r="AO1596" s="145"/>
      <c r="AP1596" s="145"/>
      <c r="AQ1596" s="145"/>
      <c r="AR1596" s="145"/>
      <c r="AS1596" s="145"/>
      <c r="AT1596" s="145"/>
      <c r="AU1596" s="145"/>
      <c r="AV1596" s="145"/>
      <c r="AW1596" s="145"/>
      <c r="AX1596" s="145"/>
      <c r="AY1596" s="145"/>
      <c r="AZ1596" s="145"/>
      <c r="BA1596" s="145"/>
      <c r="BB1596" s="145"/>
      <c r="BC1596" s="145"/>
      <c r="BD1596" s="145"/>
      <c r="BE1596" s="145"/>
      <c r="BF1596" s="145"/>
      <c r="BG1596" s="145"/>
      <c r="BH1596" s="145"/>
      <c r="BI1596" s="145"/>
      <c r="BJ1596" s="145"/>
      <c r="BK1596" s="145"/>
      <c r="BL1596" s="145"/>
      <c r="BM1596" s="145"/>
      <c r="BN1596" s="145"/>
      <c r="BO1596" s="145"/>
      <c r="BP1596" s="145"/>
      <c r="BQ1596" s="145"/>
      <c r="BR1596" s="145"/>
      <c r="BS1596" s="145"/>
      <c r="BT1596" s="145"/>
      <c r="BU1596" s="145"/>
      <c r="BV1596" s="145"/>
      <c r="BW1596" s="145"/>
      <c r="BX1596" s="145"/>
      <c r="BY1596" s="145"/>
      <c r="BZ1596" s="145"/>
      <c r="CA1596" s="145"/>
      <c r="CB1596" s="145"/>
      <c r="CC1596" s="145"/>
      <c r="CD1596" s="145"/>
      <c r="CE1596" s="145"/>
      <c r="CF1596" s="145"/>
    </row>
    <row r="1597" spans="2:84" ht="12.95" customHeight="1">
      <c r="B1597" s="145"/>
      <c r="C1597" s="145"/>
      <c r="D1597" s="145"/>
      <c r="E1597" s="146"/>
      <c r="F1597" s="146"/>
      <c r="G1597" s="145"/>
      <c r="H1597" s="145"/>
      <c r="I1597" s="145"/>
      <c r="J1597" s="145"/>
      <c r="K1597" s="145"/>
      <c r="L1597" s="145"/>
      <c r="M1597" s="145"/>
      <c r="N1597" s="145"/>
      <c r="O1597" s="145"/>
      <c r="P1597" s="145"/>
      <c r="Q1597" s="145"/>
      <c r="R1597" s="145"/>
      <c r="S1597" s="145"/>
      <c r="T1597" s="145"/>
      <c r="U1597" s="145"/>
      <c r="V1597" s="145"/>
      <c r="W1597" s="145"/>
      <c r="X1597" s="145"/>
      <c r="Y1597" s="145"/>
      <c r="Z1597" s="145"/>
      <c r="AA1597" s="145"/>
      <c r="AB1597" s="145"/>
      <c r="AC1597" s="145"/>
      <c r="AD1597" s="145"/>
      <c r="AE1597" s="145"/>
      <c r="AF1597" s="145"/>
      <c r="AG1597" s="145"/>
      <c r="AH1597" s="145"/>
      <c r="AI1597" s="145"/>
      <c r="AJ1597" s="145"/>
      <c r="AK1597" s="145"/>
      <c r="AL1597" s="145"/>
      <c r="AM1597" s="145"/>
      <c r="AN1597" s="145"/>
      <c r="AO1597" s="145"/>
      <c r="AP1597" s="145"/>
      <c r="AQ1597" s="145"/>
      <c r="AR1597" s="145"/>
      <c r="AS1597" s="145"/>
      <c r="AT1597" s="145"/>
      <c r="AU1597" s="145"/>
      <c r="AV1597" s="145"/>
      <c r="AW1597" s="145"/>
      <c r="AX1597" s="145"/>
      <c r="AY1597" s="145"/>
      <c r="AZ1597" s="145"/>
      <c r="BA1597" s="145"/>
      <c r="BB1597" s="145"/>
      <c r="BC1597" s="145"/>
      <c r="BD1597" s="145"/>
      <c r="BE1597" s="145"/>
      <c r="BF1597" s="145"/>
      <c r="BG1597" s="145"/>
      <c r="BH1597" s="145"/>
      <c r="BI1597" s="145"/>
      <c r="BJ1597" s="145"/>
      <c r="BK1597" s="145"/>
      <c r="BL1597" s="145"/>
      <c r="BM1597" s="145"/>
      <c r="BN1597" s="145"/>
      <c r="BO1597" s="145"/>
      <c r="BP1597" s="145"/>
      <c r="BQ1597" s="145"/>
      <c r="BR1597" s="145"/>
      <c r="BS1597" s="145"/>
      <c r="BT1597" s="145"/>
      <c r="BU1597" s="145"/>
      <c r="BV1597" s="145"/>
      <c r="BW1597" s="145"/>
      <c r="BX1597" s="145"/>
      <c r="BY1597" s="145"/>
      <c r="BZ1597" s="145"/>
      <c r="CA1597" s="145"/>
      <c r="CB1597" s="145"/>
      <c r="CC1597" s="145"/>
      <c r="CD1597" s="145"/>
      <c r="CE1597" s="145"/>
      <c r="CF1597" s="145"/>
    </row>
    <row r="1598" spans="2:84" ht="12.95" customHeight="1">
      <c r="B1598" s="145"/>
      <c r="C1598" s="145"/>
      <c r="D1598" s="145"/>
      <c r="E1598" s="146"/>
      <c r="F1598" s="146"/>
      <c r="G1598" s="145"/>
      <c r="H1598" s="145"/>
      <c r="I1598" s="145"/>
      <c r="J1598" s="145"/>
      <c r="K1598" s="145"/>
      <c r="L1598" s="145"/>
      <c r="M1598" s="145"/>
      <c r="N1598" s="145"/>
      <c r="O1598" s="145"/>
      <c r="P1598" s="145"/>
      <c r="Q1598" s="145"/>
      <c r="R1598" s="145"/>
      <c r="S1598" s="145"/>
      <c r="T1598" s="145"/>
      <c r="U1598" s="145"/>
      <c r="V1598" s="145"/>
      <c r="W1598" s="145"/>
      <c r="X1598" s="145"/>
      <c r="Y1598" s="145"/>
      <c r="Z1598" s="145"/>
      <c r="AA1598" s="145"/>
      <c r="AB1598" s="145"/>
      <c r="AC1598" s="145"/>
      <c r="AD1598" s="145"/>
      <c r="AE1598" s="145"/>
      <c r="AF1598" s="145"/>
      <c r="AG1598" s="145"/>
      <c r="AH1598" s="145"/>
      <c r="AI1598" s="145"/>
      <c r="AJ1598" s="145"/>
      <c r="AK1598" s="145"/>
      <c r="AL1598" s="145"/>
      <c r="AM1598" s="145"/>
      <c r="AN1598" s="145"/>
      <c r="AO1598" s="145"/>
      <c r="AP1598" s="145"/>
      <c r="AQ1598" s="145"/>
      <c r="AR1598" s="145"/>
      <c r="AS1598" s="145"/>
      <c r="AT1598" s="145"/>
      <c r="AU1598" s="145"/>
      <c r="AV1598" s="145"/>
      <c r="AW1598" s="145"/>
      <c r="AX1598" s="145"/>
      <c r="AY1598" s="145"/>
      <c r="AZ1598" s="145"/>
      <c r="BA1598" s="145"/>
      <c r="BB1598" s="145"/>
      <c r="BC1598" s="145"/>
      <c r="BD1598" s="145"/>
      <c r="BE1598" s="145"/>
      <c r="BF1598" s="145"/>
      <c r="BG1598" s="145"/>
      <c r="BH1598" s="145"/>
      <c r="BI1598" s="145"/>
      <c r="BJ1598" s="145"/>
      <c r="BK1598" s="145"/>
      <c r="BL1598" s="145"/>
      <c r="BM1598" s="145"/>
      <c r="BN1598" s="145"/>
      <c r="BO1598" s="145"/>
      <c r="BP1598" s="145"/>
      <c r="BQ1598" s="145"/>
      <c r="BR1598" s="145"/>
      <c r="BS1598" s="145"/>
      <c r="BT1598" s="145"/>
      <c r="BU1598" s="145"/>
      <c r="BV1598" s="145"/>
      <c r="BW1598" s="145"/>
      <c r="BX1598" s="145"/>
      <c r="BY1598" s="145"/>
      <c r="BZ1598" s="145"/>
      <c r="CA1598" s="145"/>
      <c r="CB1598" s="145"/>
      <c r="CC1598" s="145"/>
      <c r="CD1598" s="145"/>
      <c r="CE1598" s="145"/>
      <c r="CF1598" s="145"/>
    </row>
    <row r="1599" spans="2:84" ht="12.95" customHeight="1">
      <c r="B1599" s="145"/>
      <c r="C1599" s="145"/>
      <c r="D1599" s="145"/>
      <c r="E1599" s="146"/>
      <c r="F1599" s="146"/>
      <c r="G1599" s="145"/>
      <c r="H1599" s="145"/>
      <c r="I1599" s="145"/>
      <c r="J1599" s="145"/>
      <c r="K1599" s="145"/>
      <c r="L1599" s="145"/>
      <c r="M1599" s="145"/>
      <c r="N1599" s="145"/>
      <c r="O1599" s="145"/>
      <c r="P1599" s="145"/>
      <c r="Q1599" s="145"/>
      <c r="R1599" s="145"/>
      <c r="S1599" s="145"/>
      <c r="T1599" s="145"/>
      <c r="U1599" s="145"/>
      <c r="V1599" s="145"/>
      <c r="W1599" s="145"/>
      <c r="X1599" s="145"/>
      <c r="Y1599" s="145"/>
      <c r="Z1599" s="145"/>
      <c r="AA1599" s="145"/>
      <c r="AB1599" s="145"/>
      <c r="AC1599" s="145"/>
      <c r="AD1599" s="145"/>
      <c r="AE1599" s="145"/>
      <c r="AF1599" s="145"/>
      <c r="AG1599" s="145"/>
      <c r="AH1599" s="145"/>
      <c r="AI1599" s="145"/>
      <c r="AJ1599" s="145"/>
      <c r="AK1599" s="145"/>
      <c r="AL1599" s="145"/>
      <c r="AM1599" s="145"/>
      <c r="AN1599" s="145"/>
      <c r="AO1599" s="145"/>
      <c r="AP1599" s="145"/>
      <c r="AQ1599" s="145"/>
      <c r="AR1599" s="145"/>
      <c r="AS1599" s="145"/>
      <c r="AT1599" s="145"/>
      <c r="AU1599" s="145"/>
      <c r="AV1599" s="145"/>
      <c r="AW1599" s="145"/>
      <c r="AX1599" s="145"/>
      <c r="AY1599" s="145"/>
      <c r="AZ1599" s="145"/>
      <c r="BA1599" s="145"/>
      <c r="BB1599" s="145"/>
      <c r="BC1599" s="145"/>
      <c r="BD1599" s="145"/>
      <c r="BE1599" s="145"/>
      <c r="BF1599" s="145"/>
      <c r="BG1599" s="145"/>
      <c r="BH1599" s="145"/>
      <c r="BI1599" s="145"/>
      <c r="BJ1599" s="145"/>
      <c r="BK1599" s="145"/>
      <c r="BL1599" s="145"/>
      <c r="BM1599" s="145"/>
      <c r="BN1599" s="145"/>
      <c r="BO1599" s="145"/>
      <c r="BP1599" s="145"/>
      <c r="BQ1599" s="145"/>
      <c r="BR1599" s="145"/>
      <c r="BS1599" s="145"/>
      <c r="BT1599" s="145"/>
      <c r="BU1599" s="145"/>
      <c r="BV1599" s="145"/>
      <c r="BW1599" s="145"/>
      <c r="BX1599" s="145"/>
      <c r="BY1599" s="145"/>
      <c r="BZ1599" s="145"/>
      <c r="CA1599" s="145"/>
      <c r="CB1599" s="145"/>
      <c r="CC1599" s="145"/>
      <c r="CD1599" s="145"/>
      <c r="CE1599" s="145"/>
      <c r="CF1599" s="145"/>
    </row>
    <row r="1600" spans="2:84" ht="12.95" customHeight="1">
      <c r="B1600" s="145"/>
      <c r="C1600" s="145"/>
      <c r="D1600" s="145"/>
      <c r="E1600" s="146"/>
      <c r="F1600" s="146"/>
      <c r="G1600" s="145"/>
      <c r="H1600" s="145"/>
      <c r="I1600" s="145"/>
      <c r="J1600" s="145"/>
      <c r="K1600" s="145"/>
      <c r="L1600" s="145"/>
      <c r="M1600" s="145"/>
      <c r="N1600" s="145"/>
      <c r="O1600" s="145"/>
      <c r="P1600" s="145"/>
      <c r="Q1600" s="145"/>
      <c r="R1600" s="145"/>
      <c r="S1600" s="145"/>
      <c r="T1600" s="145"/>
      <c r="U1600" s="145"/>
      <c r="V1600" s="145"/>
      <c r="W1600" s="145"/>
      <c r="X1600" s="145"/>
      <c r="Y1600" s="145"/>
      <c r="Z1600" s="145"/>
      <c r="AA1600" s="145"/>
      <c r="AB1600" s="145"/>
      <c r="AC1600" s="145"/>
      <c r="AD1600" s="145"/>
      <c r="AE1600" s="145"/>
      <c r="AF1600" s="145"/>
      <c r="AG1600" s="145"/>
      <c r="AH1600" s="145"/>
      <c r="AI1600" s="145"/>
      <c r="AJ1600" s="145"/>
      <c r="AK1600" s="145"/>
      <c r="AL1600" s="145"/>
      <c r="AM1600" s="145"/>
      <c r="AN1600" s="145"/>
      <c r="AO1600" s="145"/>
      <c r="AP1600" s="145"/>
      <c r="AQ1600" s="145"/>
      <c r="AR1600" s="145"/>
      <c r="AS1600" s="145"/>
      <c r="AT1600" s="145"/>
      <c r="AU1600" s="145"/>
      <c r="AV1600" s="145"/>
      <c r="AW1600" s="145"/>
      <c r="AX1600" s="145"/>
      <c r="AY1600" s="145"/>
      <c r="AZ1600" s="145"/>
      <c r="BA1600" s="145"/>
      <c r="BB1600" s="145"/>
      <c r="BC1600" s="145"/>
      <c r="BD1600" s="145"/>
      <c r="BE1600" s="145"/>
      <c r="BF1600" s="145"/>
      <c r="BG1600" s="145"/>
      <c r="BH1600" s="145"/>
      <c r="BI1600" s="145"/>
      <c r="BJ1600" s="145"/>
      <c r="BK1600" s="145"/>
      <c r="BL1600" s="145"/>
      <c r="BM1600" s="145"/>
      <c r="BN1600" s="145"/>
      <c r="BO1600" s="145"/>
      <c r="BP1600" s="145"/>
      <c r="BQ1600" s="145"/>
      <c r="BR1600" s="145"/>
      <c r="BS1600" s="145"/>
      <c r="BT1600" s="145"/>
      <c r="BU1600" s="145"/>
      <c r="BV1600" s="145"/>
      <c r="BW1600" s="145"/>
      <c r="BX1600" s="145"/>
      <c r="BY1600" s="145"/>
      <c r="BZ1600" s="145"/>
      <c r="CA1600" s="145"/>
      <c r="CB1600" s="145"/>
      <c r="CC1600" s="145"/>
      <c r="CD1600" s="145"/>
      <c r="CE1600" s="145"/>
      <c r="CF1600" s="145"/>
    </row>
    <row r="1601" spans="2:84" ht="12.95" customHeight="1">
      <c r="B1601" s="145"/>
      <c r="C1601" s="145"/>
      <c r="D1601" s="145"/>
      <c r="E1601" s="146"/>
      <c r="F1601" s="146"/>
      <c r="G1601" s="145"/>
      <c r="H1601" s="145"/>
      <c r="I1601" s="145"/>
      <c r="J1601" s="145"/>
      <c r="K1601" s="145"/>
      <c r="L1601" s="145"/>
      <c r="M1601" s="145"/>
      <c r="N1601" s="145"/>
      <c r="O1601" s="145"/>
      <c r="P1601" s="145"/>
      <c r="Q1601" s="145"/>
      <c r="R1601" s="145"/>
      <c r="S1601" s="145"/>
      <c r="T1601" s="145"/>
      <c r="U1601" s="145"/>
      <c r="V1601" s="145"/>
      <c r="W1601" s="145"/>
      <c r="X1601" s="145"/>
      <c r="Y1601" s="145"/>
      <c r="Z1601" s="145"/>
      <c r="AA1601" s="145"/>
      <c r="AB1601" s="145"/>
      <c r="AC1601" s="145"/>
      <c r="AD1601" s="145"/>
      <c r="AE1601" s="145"/>
      <c r="AF1601" s="145"/>
      <c r="AG1601" s="145"/>
      <c r="AH1601" s="145"/>
      <c r="AI1601" s="145"/>
      <c r="AJ1601" s="145"/>
      <c r="AK1601" s="145"/>
      <c r="AL1601" s="145"/>
      <c r="AM1601" s="145"/>
      <c r="AN1601" s="145"/>
      <c r="AO1601" s="145"/>
      <c r="AP1601" s="145"/>
      <c r="AQ1601" s="145"/>
      <c r="AR1601" s="145"/>
      <c r="AS1601" s="145"/>
      <c r="AT1601" s="145"/>
      <c r="AU1601" s="145"/>
      <c r="AV1601" s="145"/>
      <c r="AW1601" s="145"/>
      <c r="AX1601" s="145"/>
      <c r="AY1601" s="145"/>
      <c r="AZ1601" s="145"/>
      <c r="BA1601" s="145"/>
      <c r="BB1601" s="145"/>
      <c r="BC1601" s="145"/>
      <c r="BD1601" s="145"/>
      <c r="BE1601" s="145"/>
      <c r="BF1601" s="145"/>
      <c r="BG1601" s="145"/>
      <c r="BH1601" s="145"/>
      <c r="BI1601" s="145"/>
      <c r="BJ1601" s="145"/>
      <c r="BK1601" s="145"/>
      <c r="BL1601" s="145"/>
      <c r="BM1601" s="145"/>
      <c r="BN1601" s="145"/>
      <c r="BO1601" s="145"/>
      <c r="BP1601" s="145"/>
      <c r="BQ1601" s="145"/>
      <c r="BR1601" s="145"/>
      <c r="BS1601" s="145"/>
      <c r="BT1601" s="145"/>
      <c r="BU1601" s="145"/>
      <c r="BV1601" s="145"/>
      <c r="BW1601" s="145"/>
      <c r="BX1601" s="145"/>
      <c r="BY1601" s="145"/>
      <c r="BZ1601" s="145"/>
      <c r="CA1601" s="145"/>
      <c r="CB1601" s="145"/>
      <c r="CC1601" s="145"/>
      <c r="CD1601" s="145"/>
      <c r="CE1601" s="145"/>
      <c r="CF1601" s="145"/>
    </row>
    <row r="1602" spans="2:84" ht="12.95" customHeight="1">
      <c r="B1602" s="145"/>
      <c r="C1602" s="145"/>
      <c r="D1602" s="145"/>
      <c r="E1602" s="146"/>
      <c r="F1602" s="146"/>
      <c r="G1602" s="145"/>
      <c r="H1602" s="145"/>
      <c r="I1602" s="145"/>
      <c r="J1602" s="145"/>
      <c r="K1602" s="145"/>
      <c r="L1602" s="145"/>
      <c r="M1602" s="145"/>
      <c r="N1602" s="145"/>
      <c r="O1602" s="145"/>
      <c r="P1602" s="145"/>
      <c r="Q1602" s="145"/>
      <c r="R1602" s="145"/>
      <c r="S1602" s="145"/>
      <c r="T1602" s="145"/>
      <c r="U1602" s="145"/>
      <c r="V1602" s="145"/>
      <c r="W1602" s="145"/>
      <c r="X1602" s="145"/>
      <c r="Y1602" s="145"/>
      <c r="Z1602" s="145"/>
      <c r="AA1602" s="145"/>
      <c r="AB1602" s="145"/>
      <c r="AC1602" s="145"/>
      <c r="AD1602" s="145"/>
      <c r="AE1602" s="145"/>
      <c r="AF1602" s="145"/>
      <c r="AG1602" s="145"/>
      <c r="AH1602" s="145"/>
      <c r="AI1602" s="145"/>
      <c r="AJ1602" s="145"/>
      <c r="AK1602" s="145"/>
      <c r="AL1602" s="145"/>
      <c r="AM1602" s="145"/>
      <c r="AN1602" s="145"/>
      <c r="AO1602" s="145"/>
      <c r="AP1602" s="145"/>
      <c r="AQ1602" s="145"/>
      <c r="AR1602" s="145"/>
      <c r="AS1602" s="145"/>
      <c r="AT1602" s="145"/>
      <c r="AU1602" s="145"/>
      <c r="AV1602" s="145"/>
      <c r="AW1602" s="145"/>
      <c r="AX1602" s="145"/>
      <c r="AY1602" s="145"/>
      <c r="AZ1602" s="145"/>
      <c r="BA1602" s="145"/>
      <c r="BB1602" s="145"/>
      <c r="BC1602" s="145"/>
      <c r="BD1602" s="145"/>
      <c r="BE1602" s="145"/>
      <c r="BF1602" s="145"/>
      <c r="BG1602" s="145"/>
      <c r="BH1602" s="145"/>
      <c r="BI1602" s="145"/>
      <c r="BJ1602" s="145"/>
      <c r="BK1602" s="145"/>
      <c r="BL1602" s="145"/>
      <c r="BM1602" s="145"/>
      <c r="BN1602" s="145"/>
      <c r="BO1602" s="145"/>
      <c r="BP1602" s="145"/>
      <c r="BQ1602" s="145"/>
      <c r="BR1602" s="145"/>
      <c r="BS1602" s="145"/>
      <c r="BT1602" s="145"/>
      <c r="BU1602" s="145"/>
      <c r="BV1602" s="145"/>
      <c r="BW1602" s="145"/>
      <c r="BX1602" s="145"/>
      <c r="BY1602" s="145"/>
      <c r="BZ1602" s="145"/>
      <c r="CA1602" s="145"/>
      <c r="CB1602" s="145"/>
      <c r="CC1602" s="145"/>
      <c r="CD1602" s="145"/>
      <c r="CE1602" s="145"/>
      <c r="CF1602" s="145"/>
    </row>
    <row r="1603" spans="2:84" ht="12.95" customHeight="1">
      <c r="B1603" s="145"/>
      <c r="C1603" s="145"/>
      <c r="D1603" s="145"/>
      <c r="E1603" s="146"/>
      <c r="F1603" s="146"/>
      <c r="G1603" s="145"/>
      <c r="H1603" s="145"/>
      <c r="I1603" s="145"/>
      <c r="J1603" s="145"/>
      <c r="K1603" s="145"/>
      <c r="L1603" s="145"/>
      <c r="M1603" s="145"/>
      <c r="N1603" s="145"/>
      <c r="O1603" s="145"/>
      <c r="P1603" s="145"/>
      <c r="Q1603" s="145"/>
      <c r="R1603" s="145"/>
      <c r="S1603" s="145"/>
      <c r="T1603" s="145"/>
      <c r="U1603" s="145"/>
      <c r="V1603" s="145"/>
      <c r="W1603" s="145"/>
      <c r="X1603" s="145"/>
      <c r="Y1603" s="145"/>
      <c r="Z1603" s="145"/>
      <c r="AA1603" s="145"/>
      <c r="AB1603" s="145"/>
      <c r="AC1603" s="145"/>
      <c r="AD1603" s="145"/>
      <c r="AE1603" s="145"/>
      <c r="AF1603" s="145"/>
      <c r="AG1603" s="145"/>
      <c r="AH1603" s="145"/>
      <c r="AI1603" s="145"/>
      <c r="AJ1603" s="145"/>
      <c r="AK1603" s="145"/>
      <c r="AL1603" s="145"/>
      <c r="AM1603" s="145"/>
      <c r="AN1603" s="145"/>
      <c r="AO1603" s="145"/>
      <c r="AP1603" s="145"/>
      <c r="AQ1603" s="145"/>
      <c r="AR1603" s="145"/>
      <c r="AS1603" s="145"/>
      <c r="AT1603" s="145"/>
      <c r="AU1603" s="145"/>
      <c r="AV1603" s="145"/>
      <c r="AW1603" s="145"/>
      <c r="AX1603" s="145"/>
      <c r="AY1603" s="145"/>
      <c r="AZ1603" s="145"/>
      <c r="BA1603" s="145"/>
      <c r="BB1603" s="145"/>
      <c r="BC1603" s="145"/>
      <c r="BD1603" s="145"/>
      <c r="BE1603" s="145"/>
      <c r="BF1603" s="145"/>
      <c r="BG1603" s="145"/>
      <c r="BH1603" s="145"/>
      <c r="BI1603" s="145"/>
      <c r="BJ1603" s="145"/>
      <c r="BK1603" s="145"/>
      <c r="BL1603" s="145"/>
      <c r="BM1603" s="145"/>
      <c r="BN1603" s="145"/>
      <c r="BO1603" s="145"/>
      <c r="BP1603" s="145"/>
      <c r="BQ1603" s="145"/>
      <c r="BR1603" s="145"/>
      <c r="BS1603" s="145"/>
      <c r="BT1603" s="145"/>
      <c r="BU1603" s="145"/>
      <c r="BV1603" s="145"/>
      <c r="BW1603" s="145"/>
      <c r="BX1603" s="145"/>
      <c r="BY1603" s="145"/>
      <c r="BZ1603" s="145"/>
      <c r="CA1603" s="145"/>
      <c r="CB1603" s="145"/>
      <c r="CC1603" s="145"/>
      <c r="CD1603" s="145"/>
      <c r="CE1603" s="145"/>
      <c r="CF1603" s="145"/>
    </row>
    <row r="1604" spans="2:84" ht="12.95" customHeight="1">
      <c r="B1604" s="145"/>
      <c r="C1604" s="145"/>
      <c r="D1604" s="145"/>
      <c r="E1604" s="146"/>
      <c r="F1604" s="146"/>
      <c r="G1604" s="145"/>
      <c r="H1604" s="145"/>
      <c r="I1604" s="145"/>
      <c r="J1604" s="145"/>
      <c r="K1604" s="145"/>
      <c r="L1604" s="145"/>
      <c r="M1604" s="145"/>
      <c r="N1604" s="145"/>
      <c r="O1604" s="145"/>
      <c r="P1604" s="145"/>
      <c r="Q1604" s="145"/>
      <c r="R1604" s="145"/>
      <c r="S1604" s="145"/>
      <c r="T1604" s="145"/>
      <c r="U1604" s="145"/>
      <c r="V1604" s="145"/>
      <c r="W1604" s="145"/>
      <c r="X1604" s="145"/>
      <c r="Y1604" s="145"/>
      <c r="Z1604" s="145"/>
      <c r="AA1604" s="145"/>
      <c r="AB1604" s="145"/>
      <c r="AC1604" s="145"/>
      <c r="AD1604" s="145"/>
      <c r="AE1604" s="145"/>
      <c r="AF1604" s="145"/>
      <c r="AG1604" s="145"/>
      <c r="AH1604" s="145"/>
      <c r="AI1604" s="145"/>
      <c r="AJ1604" s="145"/>
      <c r="AK1604" s="145"/>
      <c r="AL1604" s="145"/>
      <c r="AM1604" s="145"/>
      <c r="AN1604" s="145"/>
      <c r="AO1604" s="145"/>
      <c r="AP1604" s="145"/>
      <c r="AQ1604" s="145"/>
      <c r="AR1604" s="145"/>
      <c r="AS1604" s="145"/>
      <c r="AT1604" s="145"/>
      <c r="AU1604" s="145"/>
      <c r="AV1604" s="145"/>
      <c r="AW1604" s="145"/>
      <c r="AX1604" s="145"/>
      <c r="AY1604" s="145"/>
      <c r="AZ1604" s="145"/>
      <c r="BA1604" s="145"/>
      <c r="BB1604" s="145"/>
      <c r="BC1604" s="145"/>
      <c r="BD1604" s="145"/>
      <c r="BE1604" s="145"/>
      <c r="BF1604" s="145"/>
      <c r="BG1604" s="145"/>
      <c r="BH1604" s="145"/>
      <c r="BI1604" s="145"/>
      <c r="BJ1604" s="145"/>
      <c r="BK1604" s="145"/>
      <c r="BL1604" s="145"/>
      <c r="BM1604" s="145"/>
      <c r="BN1604" s="145"/>
      <c r="BO1604" s="145"/>
      <c r="BP1604" s="145"/>
      <c r="BQ1604" s="145"/>
      <c r="BR1604" s="145"/>
      <c r="BS1604" s="145"/>
      <c r="BT1604" s="145"/>
      <c r="BU1604" s="145"/>
      <c r="BV1604" s="145"/>
      <c r="BW1604" s="145"/>
      <c r="BX1604" s="145"/>
      <c r="BY1604" s="145"/>
      <c r="BZ1604" s="145"/>
      <c r="CA1604" s="145"/>
      <c r="CB1604" s="145"/>
      <c r="CC1604" s="145"/>
      <c r="CD1604" s="145"/>
      <c r="CE1604" s="145"/>
      <c r="CF1604" s="145"/>
    </row>
    <row r="1605" spans="2:84" ht="12.95" customHeight="1">
      <c r="B1605" s="145"/>
      <c r="C1605" s="145"/>
      <c r="D1605" s="145"/>
      <c r="E1605" s="146"/>
      <c r="F1605" s="146"/>
      <c r="G1605" s="145"/>
      <c r="H1605" s="145"/>
      <c r="I1605" s="145"/>
      <c r="J1605" s="145"/>
      <c r="K1605" s="145"/>
      <c r="L1605" s="145"/>
      <c r="M1605" s="145"/>
      <c r="N1605" s="145"/>
      <c r="O1605" s="145"/>
      <c r="P1605" s="145"/>
      <c r="Q1605" s="145"/>
      <c r="R1605" s="145"/>
      <c r="S1605" s="145"/>
      <c r="T1605" s="145"/>
      <c r="U1605" s="145"/>
      <c r="V1605" s="145"/>
      <c r="W1605" s="145"/>
      <c r="X1605" s="145"/>
      <c r="Y1605" s="145"/>
      <c r="Z1605" s="145"/>
      <c r="AA1605" s="145"/>
      <c r="AB1605" s="145"/>
      <c r="AC1605" s="145"/>
      <c r="AD1605" s="145"/>
      <c r="AE1605" s="145"/>
      <c r="AF1605" s="145"/>
      <c r="AG1605" s="145"/>
      <c r="AH1605" s="145"/>
      <c r="AI1605" s="145"/>
      <c r="AJ1605" s="145"/>
      <c r="AK1605" s="145"/>
      <c r="AL1605" s="145"/>
      <c r="AM1605" s="145"/>
      <c r="AN1605" s="145"/>
      <c r="AO1605" s="145"/>
      <c r="AP1605" s="145"/>
      <c r="AQ1605" s="145"/>
      <c r="AR1605" s="145"/>
      <c r="AS1605" s="145"/>
      <c r="AT1605" s="145"/>
      <c r="AU1605" s="145"/>
      <c r="AV1605" s="145"/>
      <c r="AW1605" s="145"/>
      <c r="AX1605" s="145"/>
      <c r="AY1605" s="145"/>
      <c r="AZ1605" s="145"/>
      <c r="BA1605" s="145"/>
      <c r="BB1605" s="145"/>
      <c r="BC1605" s="145"/>
      <c r="BD1605" s="145"/>
      <c r="BE1605" s="145"/>
      <c r="BF1605" s="145"/>
      <c r="BG1605" s="145"/>
      <c r="BH1605" s="145"/>
      <c r="BI1605" s="145"/>
      <c r="BJ1605" s="145"/>
      <c r="BK1605" s="145"/>
      <c r="BL1605" s="145"/>
      <c r="BM1605" s="145"/>
      <c r="BN1605" s="145"/>
      <c r="BO1605" s="145"/>
      <c r="BP1605" s="145"/>
      <c r="BQ1605" s="145"/>
      <c r="BR1605" s="145"/>
      <c r="BS1605" s="145"/>
      <c r="BT1605" s="145"/>
      <c r="BU1605" s="145"/>
      <c r="BV1605" s="145"/>
      <c r="BW1605" s="145"/>
      <c r="BX1605" s="145"/>
      <c r="BY1605" s="145"/>
      <c r="BZ1605" s="145"/>
      <c r="CA1605" s="145"/>
      <c r="CB1605" s="145"/>
      <c r="CC1605" s="145"/>
      <c r="CD1605" s="145"/>
      <c r="CE1605" s="145"/>
      <c r="CF1605" s="145"/>
    </row>
    <row r="1606" spans="2:84" ht="12.95" customHeight="1">
      <c r="B1606" s="145"/>
      <c r="C1606" s="145"/>
      <c r="D1606" s="145"/>
      <c r="E1606" s="146"/>
      <c r="F1606" s="146"/>
      <c r="G1606" s="145"/>
      <c r="H1606" s="145"/>
      <c r="I1606" s="145"/>
      <c r="J1606" s="145"/>
      <c r="K1606" s="145"/>
      <c r="L1606" s="145"/>
      <c r="M1606" s="145"/>
      <c r="N1606" s="145"/>
      <c r="O1606" s="145"/>
      <c r="P1606" s="145"/>
      <c r="Q1606" s="145"/>
      <c r="R1606" s="145"/>
      <c r="S1606" s="145"/>
      <c r="T1606" s="145"/>
      <c r="U1606" s="145"/>
      <c r="V1606" s="145"/>
      <c r="W1606" s="145"/>
      <c r="X1606" s="145"/>
      <c r="Y1606" s="145"/>
      <c r="Z1606" s="145"/>
      <c r="AA1606" s="145"/>
      <c r="AB1606" s="145"/>
      <c r="AC1606" s="145"/>
      <c r="AD1606" s="145"/>
      <c r="AE1606" s="145"/>
      <c r="AF1606" s="145"/>
      <c r="AG1606" s="145"/>
      <c r="AH1606" s="145"/>
      <c r="AI1606" s="145"/>
      <c r="AJ1606" s="145"/>
      <c r="AK1606" s="145"/>
      <c r="AL1606" s="145"/>
      <c r="AM1606" s="145"/>
      <c r="AN1606" s="145"/>
      <c r="AO1606" s="145"/>
      <c r="AP1606" s="145"/>
      <c r="AQ1606" s="145"/>
      <c r="AR1606" s="145"/>
      <c r="AS1606" s="145"/>
      <c r="AT1606" s="145"/>
      <c r="AU1606" s="145"/>
      <c r="AV1606" s="145"/>
      <c r="AW1606" s="145"/>
      <c r="AX1606" s="145"/>
      <c r="AY1606" s="145"/>
      <c r="AZ1606" s="145"/>
      <c r="BA1606" s="145"/>
      <c r="BB1606" s="145"/>
      <c r="BC1606" s="145"/>
      <c r="BD1606" s="145"/>
      <c r="BE1606" s="145"/>
      <c r="BF1606" s="145"/>
      <c r="BG1606" s="145"/>
      <c r="BH1606" s="145"/>
      <c r="BI1606" s="145"/>
      <c r="BJ1606" s="145"/>
      <c r="BK1606" s="145"/>
      <c r="BL1606" s="145"/>
      <c r="BM1606" s="145"/>
      <c r="BN1606" s="145"/>
      <c r="BO1606" s="145"/>
      <c r="BP1606" s="145"/>
      <c r="BQ1606" s="145"/>
      <c r="BR1606" s="145"/>
      <c r="BS1606" s="145"/>
      <c r="BT1606" s="145"/>
      <c r="BU1606" s="145"/>
      <c r="BV1606" s="145"/>
      <c r="BW1606" s="145"/>
      <c r="BX1606" s="145"/>
      <c r="BY1606" s="145"/>
      <c r="BZ1606" s="145"/>
      <c r="CA1606" s="145"/>
      <c r="CB1606" s="145"/>
      <c r="CC1606" s="145"/>
      <c r="CD1606" s="145"/>
      <c r="CE1606" s="145"/>
      <c r="CF1606" s="145"/>
    </row>
    <row r="1607" spans="2:84" ht="12.95" customHeight="1">
      <c r="B1607" s="145"/>
      <c r="C1607" s="145"/>
      <c r="D1607" s="145"/>
      <c r="E1607" s="146"/>
      <c r="F1607" s="146"/>
      <c r="G1607" s="145"/>
      <c r="H1607" s="145"/>
      <c r="I1607" s="145"/>
      <c r="J1607" s="145"/>
      <c r="K1607" s="145"/>
      <c r="L1607" s="145"/>
      <c r="M1607" s="145"/>
      <c r="N1607" s="145"/>
      <c r="O1607" s="145"/>
      <c r="P1607" s="145"/>
      <c r="Q1607" s="145"/>
      <c r="R1607" s="145"/>
      <c r="S1607" s="145"/>
      <c r="T1607" s="145"/>
      <c r="U1607" s="145"/>
      <c r="V1607" s="145"/>
      <c r="W1607" s="145"/>
      <c r="X1607" s="145"/>
      <c r="Y1607" s="145"/>
      <c r="Z1607" s="145"/>
      <c r="AA1607" s="145"/>
      <c r="AB1607" s="145"/>
      <c r="AC1607" s="145"/>
      <c r="AD1607" s="145"/>
      <c r="AE1607" s="145"/>
      <c r="AF1607" s="145"/>
      <c r="AG1607" s="145"/>
      <c r="AH1607" s="145"/>
      <c r="AI1607" s="145"/>
      <c r="AJ1607" s="145"/>
      <c r="AK1607" s="145"/>
      <c r="AL1607" s="145"/>
      <c r="AM1607" s="145"/>
      <c r="AN1607" s="145"/>
      <c r="AO1607" s="145"/>
      <c r="AP1607" s="145"/>
      <c r="AQ1607" s="145"/>
      <c r="AR1607" s="145"/>
      <c r="AS1607" s="145"/>
      <c r="AT1607" s="145"/>
      <c r="AU1607" s="145"/>
      <c r="AV1607" s="145"/>
      <c r="AW1607" s="145"/>
      <c r="AX1607" s="145"/>
      <c r="AY1607" s="145"/>
      <c r="AZ1607" s="145"/>
      <c r="BA1607" s="145"/>
      <c r="BB1607" s="145"/>
      <c r="BC1607" s="145"/>
      <c r="BD1607" s="145"/>
      <c r="BE1607" s="145"/>
      <c r="BF1607" s="145"/>
      <c r="BG1607" s="145"/>
      <c r="BH1607" s="145"/>
      <c r="BI1607" s="145"/>
      <c r="BJ1607" s="145"/>
      <c r="BK1607" s="145"/>
      <c r="BL1607" s="145"/>
      <c r="BM1607" s="145"/>
      <c r="BN1607" s="145"/>
      <c r="BO1607" s="145"/>
      <c r="BP1607" s="145"/>
      <c r="BQ1607" s="145"/>
      <c r="BR1607" s="145"/>
      <c r="BS1607" s="145"/>
      <c r="BT1607" s="145"/>
      <c r="BU1607" s="145"/>
      <c r="BV1607" s="145"/>
      <c r="BW1607" s="145"/>
      <c r="BX1607" s="145"/>
      <c r="BY1607" s="145"/>
      <c r="BZ1607" s="145"/>
      <c r="CA1607" s="145"/>
      <c r="CB1607" s="145"/>
      <c r="CC1607" s="145"/>
      <c r="CD1607" s="145"/>
      <c r="CE1607" s="145"/>
      <c r="CF1607" s="145"/>
    </row>
    <row r="1608" spans="2:84" ht="12.95" customHeight="1">
      <c r="B1608" s="145"/>
      <c r="C1608" s="145"/>
      <c r="D1608" s="145"/>
      <c r="E1608" s="146"/>
      <c r="F1608" s="146"/>
      <c r="G1608" s="145"/>
      <c r="H1608" s="145"/>
      <c r="I1608" s="145"/>
      <c r="J1608" s="145"/>
      <c r="K1608" s="145"/>
      <c r="L1608" s="145"/>
      <c r="M1608" s="145"/>
      <c r="N1608" s="145"/>
      <c r="O1608" s="145"/>
      <c r="P1608" s="145"/>
      <c r="Q1608" s="145"/>
      <c r="R1608" s="145"/>
      <c r="S1608" s="145"/>
      <c r="T1608" s="145"/>
      <c r="U1608" s="145"/>
      <c r="V1608" s="145"/>
      <c r="W1608" s="145"/>
      <c r="X1608" s="145"/>
      <c r="Y1608" s="145"/>
      <c r="Z1608" s="145"/>
      <c r="AA1608" s="145"/>
      <c r="AB1608" s="145"/>
      <c r="AC1608" s="145"/>
      <c r="AD1608" s="145"/>
      <c r="AE1608" s="145"/>
      <c r="AF1608" s="145"/>
      <c r="AG1608" s="145"/>
      <c r="AH1608" s="145"/>
      <c r="AI1608" s="145"/>
      <c r="AJ1608" s="145"/>
      <c r="AK1608" s="145"/>
      <c r="AL1608" s="145"/>
      <c r="AM1608" s="145"/>
      <c r="AN1608" s="145"/>
      <c r="AO1608" s="145"/>
      <c r="AP1608" s="145"/>
      <c r="AQ1608" s="145"/>
      <c r="AR1608" s="145"/>
      <c r="AS1608" s="145"/>
      <c r="AT1608" s="145"/>
      <c r="AU1608" s="145"/>
      <c r="AV1608" s="145"/>
      <c r="AW1608" s="145"/>
      <c r="AX1608" s="145"/>
      <c r="AY1608" s="145"/>
      <c r="AZ1608" s="145"/>
      <c r="BA1608" s="145"/>
      <c r="BB1608" s="145"/>
      <c r="BC1608" s="145"/>
      <c r="BD1608" s="145"/>
      <c r="BE1608" s="145"/>
      <c r="BF1608" s="145"/>
      <c r="BG1608" s="145"/>
      <c r="BH1608" s="145"/>
      <c r="BI1608" s="145"/>
      <c r="BJ1608" s="145"/>
      <c r="BK1608" s="145"/>
      <c r="BL1608" s="145"/>
      <c r="BM1608" s="145"/>
      <c r="BN1608" s="145"/>
      <c r="BO1608" s="145"/>
      <c r="BP1608" s="145"/>
      <c r="BQ1608" s="145"/>
      <c r="BR1608" s="145"/>
      <c r="BS1608" s="145"/>
      <c r="BT1608" s="145"/>
      <c r="BU1608" s="145"/>
      <c r="BV1608" s="145"/>
      <c r="BW1608" s="145"/>
      <c r="BX1608" s="145"/>
      <c r="BY1608" s="145"/>
      <c r="BZ1608" s="145"/>
      <c r="CA1608" s="145"/>
      <c r="CB1608" s="145"/>
      <c r="CC1608" s="145"/>
      <c r="CD1608" s="145"/>
      <c r="CE1608" s="145"/>
      <c r="CF1608" s="145"/>
    </row>
    <row r="1609" spans="2:84" ht="12.95" customHeight="1">
      <c r="B1609" s="145"/>
      <c r="C1609" s="145"/>
      <c r="D1609" s="145"/>
      <c r="E1609" s="146"/>
      <c r="F1609" s="146"/>
      <c r="G1609" s="145"/>
      <c r="H1609" s="145"/>
      <c r="I1609" s="145"/>
      <c r="J1609" s="145"/>
      <c r="K1609" s="145"/>
      <c r="L1609" s="145"/>
      <c r="M1609" s="145"/>
      <c r="N1609" s="145"/>
      <c r="O1609" s="145"/>
      <c r="P1609" s="145"/>
      <c r="Q1609" s="145"/>
      <c r="R1609" s="145"/>
      <c r="S1609" s="145"/>
      <c r="T1609" s="145"/>
      <c r="U1609" s="145"/>
      <c r="V1609" s="145"/>
      <c r="W1609" s="145"/>
      <c r="X1609" s="145"/>
      <c r="Y1609" s="145"/>
      <c r="Z1609" s="145"/>
      <c r="AA1609" s="145"/>
      <c r="AB1609" s="145"/>
      <c r="AC1609" s="145"/>
      <c r="AD1609" s="145"/>
      <c r="AE1609" s="145"/>
      <c r="AF1609" s="145"/>
      <c r="AG1609" s="145"/>
      <c r="AH1609" s="145"/>
      <c r="AI1609" s="145"/>
      <c r="AJ1609" s="145"/>
      <c r="AK1609" s="145"/>
      <c r="AL1609" s="145"/>
      <c r="AM1609" s="145"/>
      <c r="AN1609" s="145"/>
      <c r="AO1609" s="145"/>
      <c r="AP1609" s="145"/>
      <c r="AQ1609" s="145"/>
      <c r="AR1609" s="145"/>
      <c r="AS1609" s="145"/>
      <c r="AT1609" s="145"/>
      <c r="AU1609" s="145"/>
      <c r="AV1609" s="145"/>
      <c r="AW1609" s="145"/>
      <c r="AX1609" s="145"/>
      <c r="AY1609" s="145"/>
      <c r="AZ1609" s="145"/>
      <c r="BA1609" s="145"/>
      <c r="BB1609" s="145"/>
      <c r="BC1609" s="145"/>
      <c r="BD1609" s="145"/>
      <c r="BE1609" s="145"/>
      <c r="BF1609" s="145"/>
      <c r="BG1609" s="145"/>
      <c r="BH1609" s="145"/>
      <c r="BI1609" s="145"/>
      <c r="BJ1609" s="145"/>
      <c r="BK1609" s="145"/>
      <c r="BL1609" s="145"/>
      <c r="BM1609" s="145"/>
      <c r="BN1609" s="145"/>
      <c r="BO1609" s="145"/>
      <c r="BP1609" s="145"/>
      <c r="BQ1609" s="145"/>
      <c r="BR1609" s="145"/>
      <c r="BS1609" s="145"/>
      <c r="BT1609" s="145"/>
      <c r="BU1609" s="145"/>
      <c r="BV1609" s="145"/>
      <c r="BW1609" s="145"/>
      <c r="BX1609" s="145"/>
      <c r="BY1609" s="145"/>
      <c r="BZ1609" s="145"/>
      <c r="CA1609" s="145"/>
      <c r="CB1609" s="145"/>
      <c r="CC1609" s="145"/>
      <c r="CD1609" s="145"/>
      <c r="CE1609" s="145"/>
      <c r="CF1609" s="145"/>
    </row>
    <row r="1610" spans="2:84" ht="12.95" customHeight="1">
      <c r="B1610" s="145"/>
      <c r="C1610" s="145"/>
      <c r="D1610" s="145"/>
      <c r="E1610" s="146"/>
      <c r="F1610" s="146"/>
      <c r="G1610" s="145"/>
      <c r="H1610" s="145"/>
      <c r="I1610" s="145"/>
      <c r="J1610" s="145"/>
      <c r="K1610" s="145"/>
      <c r="L1610" s="145"/>
      <c r="M1610" s="145"/>
      <c r="N1610" s="145"/>
      <c r="O1610" s="145"/>
      <c r="P1610" s="145"/>
      <c r="Q1610" s="145"/>
      <c r="R1610" s="145"/>
      <c r="S1610" s="145"/>
      <c r="T1610" s="145"/>
      <c r="U1610" s="145"/>
      <c r="V1610" s="145"/>
      <c r="W1610" s="145"/>
      <c r="X1610" s="145"/>
      <c r="Y1610" s="145"/>
      <c r="Z1610" s="145"/>
      <c r="AA1610" s="145"/>
      <c r="AB1610" s="145"/>
      <c r="AC1610" s="145"/>
      <c r="AD1610" s="145"/>
      <c r="AE1610" s="145"/>
      <c r="AF1610" s="145"/>
      <c r="AG1610" s="145"/>
      <c r="AH1610" s="145"/>
      <c r="AI1610" s="145"/>
      <c r="AJ1610" s="145"/>
      <c r="AK1610" s="145"/>
      <c r="AL1610" s="145"/>
      <c r="AM1610" s="145"/>
      <c r="AN1610" s="145"/>
      <c r="AO1610" s="145"/>
      <c r="AP1610" s="145"/>
      <c r="AQ1610" s="145"/>
      <c r="AR1610" s="145"/>
      <c r="AS1610" s="145"/>
      <c r="AT1610" s="145"/>
      <c r="AU1610" s="145"/>
      <c r="AV1610" s="145"/>
      <c r="AW1610" s="145"/>
      <c r="AX1610" s="145"/>
      <c r="AY1610" s="145"/>
      <c r="AZ1610" s="145"/>
      <c r="BA1610" s="145"/>
      <c r="BB1610" s="145"/>
      <c r="BC1610" s="145"/>
      <c r="BD1610" s="145"/>
      <c r="BE1610" s="145"/>
      <c r="BF1610" s="145"/>
      <c r="BG1610" s="145"/>
      <c r="BH1610" s="145"/>
      <c r="BI1610" s="145"/>
      <c r="BJ1610" s="145"/>
      <c r="BK1610" s="145"/>
      <c r="BL1610" s="145"/>
      <c r="BM1610" s="145"/>
      <c r="BN1610" s="145"/>
      <c r="BO1610" s="145"/>
      <c r="BP1610" s="145"/>
      <c r="BQ1610" s="145"/>
      <c r="BR1610" s="145"/>
      <c r="BS1610" s="145"/>
      <c r="BT1610" s="145"/>
      <c r="BU1610" s="145"/>
      <c r="BV1610" s="145"/>
      <c r="BW1610" s="145"/>
      <c r="BX1610" s="145"/>
      <c r="BY1610" s="145"/>
      <c r="BZ1610" s="145"/>
      <c r="CA1610" s="145"/>
      <c r="CB1610" s="145"/>
      <c r="CC1610" s="145"/>
      <c r="CD1610" s="145"/>
      <c r="CE1610" s="145"/>
      <c r="CF1610" s="145"/>
    </row>
    <row r="1611" spans="2:84" ht="12.95" customHeight="1">
      <c r="B1611" s="145"/>
      <c r="C1611" s="145"/>
      <c r="D1611" s="145"/>
      <c r="E1611" s="146"/>
      <c r="F1611" s="146"/>
      <c r="G1611" s="145"/>
      <c r="H1611" s="145"/>
      <c r="I1611" s="145"/>
      <c r="J1611" s="145"/>
      <c r="K1611" s="145"/>
      <c r="L1611" s="145"/>
      <c r="M1611" s="145"/>
      <c r="N1611" s="145"/>
      <c r="O1611" s="145"/>
      <c r="P1611" s="145"/>
      <c r="Q1611" s="145"/>
      <c r="R1611" s="145"/>
      <c r="S1611" s="145"/>
      <c r="T1611" s="145"/>
      <c r="U1611" s="145"/>
      <c r="V1611" s="145"/>
      <c r="W1611" s="145"/>
      <c r="X1611" s="145"/>
      <c r="Y1611" s="145"/>
      <c r="Z1611" s="145"/>
      <c r="AA1611" s="145"/>
      <c r="AB1611" s="145"/>
      <c r="AC1611" s="145"/>
      <c r="AD1611" s="145"/>
      <c r="AE1611" s="145"/>
      <c r="AF1611" s="145"/>
      <c r="AG1611" s="145"/>
      <c r="AH1611" s="145"/>
      <c r="AI1611" s="145"/>
      <c r="AJ1611" s="145"/>
      <c r="AK1611" s="145"/>
      <c r="AL1611" s="145"/>
      <c r="AM1611" s="145"/>
      <c r="AN1611" s="145"/>
      <c r="AO1611" s="145"/>
      <c r="AP1611" s="145"/>
      <c r="AQ1611" s="145"/>
      <c r="AR1611" s="145"/>
      <c r="AS1611" s="145"/>
      <c r="AT1611" s="145"/>
      <c r="AU1611" s="145"/>
      <c r="AV1611" s="145"/>
      <c r="AW1611" s="145"/>
      <c r="AX1611" s="145"/>
      <c r="AY1611" s="145"/>
      <c r="AZ1611" s="145"/>
      <c r="BA1611" s="145"/>
      <c r="BB1611" s="145"/>
      <c r="BC1611" s="145"/>
      <c r="BD1611" s="145"/>
      <c r="BE1611" s="145"/>
      <c r="BF1611" s="145"/>
      <c r="BG1611" s="145"/>
      <c r="BH1611" s="145"/>
      <c r="BI1611" s="145"/>
      <c r="BJ1611" s="145"/>
      <c r="BK1611" s="145"/>
      <c r="BL1611" s="145"/>
      <c r="BM1611" s="145"/>
      <c r="BN1611" s="145"/>
      <c r="BO1611" s="145"/>
      <c r="BP1611" s="145"/>
      <c r="BQ1611" s="145"/>
      <c r="BR1611" s="145"/>
      <c r="BS1611" s="145"/>
      <c r="BT1611" s="145"/>
      <c r="BU1611" s="145"/>
      <c r="BV1611" s="145"/>
      <c r="BW1611" s="145"/>
      <c r="BX1611" s="145"/>
      <c r="BY1611" s="145"/>
      <c r="BZ1611" s="145"/>
      <c r="CA1611" s="145"/>
      <c r="CB1611" s="145"/>
      <c r="CC1611" s="145"/>
      <c r="CD1611" s="145"/>
      <c r="CE1611" s="145"/>
      <c r="CF1611" s="145"/>
    </row>
    <row r="1612" spans="2:84" ht="12.95" customHeight="1">
      <c r="B1612" s="145"/>
      <c r="C1612" s="145"/>
      <c r="D1612" s="145"/>
      <c r="E1612" s="146"/>
      <c r="F1612" s="146"/>
      <c r="G1612" s="145"/>
      <c r="H1612" s="145"/>
      <c r="I1612" s="145"/>
      <c r="J1612" s="145"/>
      <c r="K1612" s="145"/>
      <c r="L1612" s="145"/>
      <c r="M1612" s="145"/>
      <c r="N1612" s="145"/>
      <c r="O1612" s="145"/>
      <c r="P1612" s="145"/>
      <c r="Q1612" s="145"/>
      <c r="R1612" s="145"/>
      <c r="S1612" s="145"/>
      <c r="T1612" s="145"/>
      <c r="U1612" s="145"/>
      <c r="V1612" s="145"/>
      <c r="W1612" s="145"/>
      <c r="X1612" s="145"/>
      <c r="Y1612" s="145"/>
      <c r="Z1612" s="145"/>
      <c r="AA1612" s="145"/>
      <c r="AB1612" s="145"/>
      <c r="AC1612" s="145"/>
      <c r="AD1612" s="145"/>
      <c r="AE1612" s="145"/>
      <c r="AF1612" s="145"/>
      <c r="AG1612" s="145"/>
      <c r="AH1612" s="145"/>
      <c r="AI1612" s="145"/>
      <c r="AJ1612" s="145"/>
      <c r="AK1612" s="145"/>
      <c r="AL1612" s="145"/>
      <c r="AM1612" s="145"/>
      <c r="AN1612" s="145"/>
      <c r="AO1612" s="145"/>
      <c r="AP1612" s="145"/>
      <c r="AQ1612" s="145"/>
      <c r="AR1612" s="145"/>
      <c r="AS1612" s="145"/>
      <c r="AT1612" s="145"/>
      <c r="AU1612" s="145"/>
      <c r="AV1612" s="145"/>
      <c r="AW1612" s="145"/>
      <c r="AX1612" s="145"/>
      <c r="AY1612" s="145"/>
      <c r="AZ1612" s="145"/>
      <c r="BA1612" s="145"/>
      <c r="BB1612" s="145"/>
      <c r="BC1612" s="145"/>
      <c r="BD1612" s="145"/>
      <c r="BE1612" s="145"/>
      <c r="BF1612" s="145"/>
      <c r="BG1612" s="145"/>
      <c r="BH1612" s="145"/>
      <c r="BI1612" s="145"/>
      <c r="BJ1612" s="145"/>
      <c r="BK1612" s="145"/>
      <c r="BL1612" s="145"/>
      <c r="BM1612" s="145"/>
      <c r="BN1612" s="145"/>
      <c r="BO1612" s="145"/>
      <c r="BP1612" s="145"/>
      <c r="BQ1612" s="145"/>
      <c r="BR1612" s="145"/>
      <c r="BS1612" s="145"/>
      <c r="BT1612" s="145"/>
      <c r="BU1612" s="145"/>
      <c r="BV1612" s="145"/>
      <c r="BW1612" s="145"/>
      <c r="BX1612" s="145"/>
      <c r="BY1612" s="145"/>
      <c r="BZ1612" s="145"/>
      <c r="CA1612" s="145"/>
      <c r="CB1612" s="145"/>
      <c r="CC1612" s="145"/>
      <c r="CD1612" s="145"/>
      <c r="CE1612" s="145"/>
      <c r="CF1612" s="145"/>
    </row>
    <row r="1613" spans="2:84" ht="12.95" customHeight="1">
      <c r="B1613" s="145"/>
      <c r="C1613" s="145"/>
      <c r="D1613" s="145"/>
      <c r="E1613" s="146"/>
      <c r="F1613" s="146"/>
      <c r="G1613" s="145"/>
      <c r="H1613" s="145"/>
      <c r="I1613" s="145"/>
      <c r="J1613" s="145"/>
      <c r="K1613" s="145"/>
      <c r="L1613" s="145"/>
      <c r="M1613" s="145"/>
      <c r="N1613" s="145"/>
      <c r="O1613" s="145"/>
      <c r="P1613" s="145"/>
      <c r="Q1613" s="145"/>
      <c r="R1613" s="145"/>
      <c r="S1613" s="145"/>
      <c r="T1613" s="145"/>
      <c r="U1613" s="145"/>
      <c r="V1613" s="145"/>
      <c r="W1613" s="145"/>
      <c r="X1613" s="145"/>
      <c r="Y1613" s="145"/>
      <c r="Z1613" s="145"/>
      <c r="AA1613" s="145"/>
      <c r="AB1613" s="145"/>
      <c r="AC1613" s="145"/>
      <c r="AD1613" s="145"/>
      <c r="AE1613" s="145"/>
      <c r="AF1613" s="145"/>
      <c r="AG1613" s="145"/>
      <c r="AH1613" s="145"/>
      <c r="AI1613" s="145"/>
      <c r="AJ1613" s="145"/>
      <c r="AK1613" s="145"/>
      <c r="AL1613" s="145"/>
      <c r="AM1613" s="145"/>
      <c r="AN1613" s="145"/>
      <c r="AO1613" s="145"/>
      <c r="AP1613" s="145"/>
      <c r="AQ1613" s="145"/>
      <c r="AR1613" s="145"/>
      <c r="AS1613" s="145"/>
      <c r="AT1613" s="145"/>
      <c r="AU1613" s="145"/>
      <c r="AV1613" s="145"/>
      <c r="AW1613" s="145"/>
      <c r="AX1613" s="145"/>
      <c r="AY1613" s="145"/>
      <c r="AZ1613" s="145"/>
      <c r="BA1613" s="145"/>
      <c r="BB1613" s="145"/>
      <c r="BC1613" s="145"/>
      <c r="BD1613" s="145"/>
      <c r="BE1613" s="145"/>
      <c r="BF1613" s="145"/>
      <c r="BG1613" s="145"/>
      <c r="BH1613" s="145"/>
      <c r="BI1613" s="145"/>
      <c r="BJ1613" s="145"/>
      <c r="BK1613" s="145"/>
      <c r="BL1613" s="145"/>
      <c r="BM1613" s="145"/>
      <c r="BN1613" s="145"/>
      <c r="BO1613" s="145"/>
      <c r="BP1613" s="145"/>
      <c r="BQ1613" s="145"/>
      <c r="BR1613" s="145"/>
      <c r="BS1613" s="145"/>
      <c r="BT1613" s="145"/>
      <c r="BU1613" s="145"/>
      <c r="BV1613" s="145"/>
      <c r="BW1613" s="145"/>
      <c r="BX1613" s="145"/>
      <c r="BY1613" s="145"/>
      <c r="BZ1613" s="145"/>
      <c r="CA1613" s="145"/>
      <c r="CB1613" s="145"/>
      <c r="CC1613" s="145"/>
      <c r="CD1613" s="145"/>
      <c r="CE1613" s="145"/>
      <c r="CF1613" s="145"/>
    </row>
    <row r="1614" spans="2:84" ht="12.95" customHeight="1">
      <c r="B1614" s="145"/>
      <c r="C1614" s="145"/>
      <c r="D1614" s="145"/>
      <c r="E1614" s="146"/>
      <c r="F1614" s="146"/>
      <c r="G1614" s="145"/>
      <c r="H1614" s="145"/>
      <c r="I1614" s="145"/>
      <c r="J1614" s="145"/>
      <c r="K1614" s="145"/>
      <c r="L1614" s="145"/>
      <c r="M1614" s="145"/>
      <c r="N1614" s="145"/>
      <c r="O1614" s="145"/>
      <c r="P1614" s="145"/>
      <c r="Q1614" s="145"/>
      <c r="R1614" s="145"/>
      <c r="S1614" s="145"/>
      <c r="T1614" s="145"/>
      <c r="U1614" s="145"/>
      <c r="V1614" s="145"/>
      <c r="W1614" s="145"/>
      <c r="X1614" s="145"/>
      <c r="Y1614" s="145"/>
      <c r="Z1614" s="145"/>
      <c r="AA1614" s="145"/>
      <c r="AB1614" s="145"/>
      <c r="AC1614" s="145"/>
      <c r="AD1614" s="145"/>
      <c r="AE1614" s="145"/>
      <c r="AF1614" s="145"/>
      <c r="AG1614" s="145"/>
      <c r="AH1614" s="145"/>
      <c r="AI1614" s="145"/>
      <c r="AJ1614" s="145"/>
      <c r="AK1614" s="145"/>
      <c r="AL1614" s="145"/>
      <c r="AM1614" s="145"/>
      <c r="AN1614" s="145"/>
      <c r="AO1614" s="145"/>
      <c r="AP1614" s="145"/>
      <c r="AQ1614" s="145"/>
      <c r="AR1614" s="145"/>
      <c r="AS1614" s="145"/>
      <c r="AT1614" s="145"/>
      <c r="AU1614" s="145"/>
      <c r="AV1614" s="145"/>
      <c r="AW1614" s="145"/>
      <c r="AX1614" s="145"/>
      <c r="AY1614" s="145"/>
      <c r="AZ1614" s="145"/>
      <c r="BA1614" s="145"/>
      <c r="BB1614" s="145"/>
      <c r="BC1614" s="145"/>
      <c r="BD1614" s="145"/>
      <c r="BE1614" s="145"/>
      <c r="BF1614" s="145"/>
      <c r="BG1614" s="145"/>
      <c r="BH1614" s="145"/>
      <c r="BI1614" s="145"/>
      <c r="BJ1614" s="145"/>
      <c r="BK1614" s="145"/>
      <c r="BL1614" s="145"/>
      <c r="BM1614" s="145"/>
      <c r="BN1614" s="145"/>
      <c r="BO1614" s="145"/>
      <c r="BP1614" s="145"/>
      <c r="BQ1614" s="145"/>
      <c r="BR1614" s="145"/>
      <c r="BS1614" s="145"/>
      <c r="BT1614" s="145"/>
      <c r="BU1614" s="145"/>
      <c r="BV1614" s="145"/>
      <c r="BW1614" s="145"/>
      <c r="BX1614" s="145"/>
      <c r="BY1614" s="145"/>
      <c r="BZ1614" s="145"/>
      <c r="CA1614" s="145"/>
      <c r="CB1614" s="145"/>
      <c r="CC1614" s="145"/>
      <c r="CD1614" s="145"/>
      <c r="CE1614" s="145"/>
      <c r="CF1614" s="145"/>
    </row>
    <row r="1615" spans="2:84" ht="12.95" customHeight="1">
      <c r="B1615" s="145"/>
      <c r="C1615" s="145"/>
      <c r="D1615" s="145"/>
      <c r="E1615" s="146"/>
      <c r="F1615" s="146"/>
      <c r="G1615" s="145"/>
      <c r="H1615" s="145"/>
      <c r="I1615" s="145"/>
      <c r="J1615" s="145"/>
      <c r="K1615" s="145"/>
      <c r="L1615" s="145"/>
      <c r="M1615" s="145"/>
      <c r="N1615" s="145"/>
      <c r="O1615" s="145"/>
      <c r="P1615" s="145"/>
      <c r="Q1615" s="145"/>
      <c r="R1615" s="145"/>
      <c r="S1615" s="145"/>
      <c r="T1615" s="145"/>
      <c r="U1615" s="145"/>
      <c r="V1615" s="145"/>
      <c r="W1615" s="145"/>
      <c r="X1615" s="145"/>
      <c r="Y1615" s="145"/>
      <c r="Z1615" s="145"/>
      <c r="AA1615" s="145"/>
      <c r="AB1615" s="145"/>
      <c r="AC1615" s="145"/>
      <c r="AD1615" s="145"/>
      <c r="AE1615" s="145"/>
      <c r="AF1615" s="145"/>
      <c r="AG1615" s="145"/>
      <c r="AH1615" s="145"/>
      <c r="AI1615" s="145"/>
      <c r="AJ1615" s="145"/>
      <c r="AK1615" s="145"/>
      <c r="AL1615" s="145"/>
      <c r="AM1615" s="145"/>
      <c r="AN1615" s="145"/>
      <c r="AO1615" s="145"/>
      <c r="AP1615" s="145"/>
      <c r="AQ1615" s="145"/>
      <c r="AR1615" s="145"/>
      <c r="AS1615" s="145"/>
      <c r="AT1615" s="145"/>
      <c r="AU1615" s="145"/>
      <c r="AV1615" s="145"/>
      <c r="AW1615" s="145"/>
      <c r="AX1615" s="145"/>
      <c r="AY1615" s="145"/>
      <c r="AZ1615" s="145"/>
      <c r="BA1615" s="145"/>
      <c r="BB1615" s="145"/>
      <c r="BC1615" s="145"/>
      <c r="BD1615" s="145"/>
      <c r="BE1615" s="145"/>
      <c r="BF1615" s="145"/>
      <c r="BG1615" s="145"/>
      <c r="BH1615" s="145"/>
      <c r="BI1615" s="145"/>
      <c r="BJ1615" s="145"/>
      <c r="BK1615" s="145"/>
      <c r="BL1615" s="145"/>
      <c r="BM1615" s="145"/>
      <c r="BN1615" s="145"/>
      <c r="BO1615" s="145"/>
      <c r="BP1615" s="145"/>
      <c r="BQ1615" s="145"/>
      <c r="BR1615" s="145"/>
      <c r="BS1615" s="145"/>
      <c r="BT1615" s="145"/>
      <c r="BU1615" s="145"/>
      <c r="BV1615" s="145"/>
      <c r="BW1615" s="145"/>
      <c r="BX1615" s="145"/>
      <c r="BY1615" s="145"/>
      <c r="BZ1615" s="145"/>
      <c r="CA1615" s="145"/>
      <c r="CB1615" s="145"/>
      <c r="CC1615" s="145"/>
      <c r="CD1615" s="145"/>
      <c r="CE1615" s="145"/>
      <c r="CF1615" s="145"/>
    </row>
    <row r="1616" spans="2:84" ht="12.95" customHeight="1">
      <c r="B1616" s="145"/>
      <c r="C1616" s="145"/>
      <c r="D1616" s="145"/>
      <c r="E1616" s="146"/>
      <c r="F1616" s="146"/>
      <c r="G1616" s="145"/>
      <c r="H1616" s="145"/>
      <c r="I1616" s="145"/>
      <c r="J1616" s="145"/>
      <c r="K1616" s="145"/>
      <c r="L1616" s="145"/>
      <c r="M1616" s="145"/>
      <c r="N1616" s="145"/>
      <c r="O1616" s="145"/>
      <c r="P1616" s="145"/>
      <c r="Q1616" s="145"/>
      <c r="R1616" s="145"/>
      <c r="S1616" s="145"/>
      <c r="T1616" s="145"/>
      <c r="U1616" s="145"/>
      <c r="V1616" s="145"/>
      <c r="W1616" s="145"/>
      <c r="X1616" s="145"/>
      <c r="Y1616" s="145"/>
      <c r="Z1616" s="145"/>
      <c r="AA1616" s="145"/>
      <c r="AB1616" s="145"/>
      <c r="AC1616" s="145"/>
      <c r="AD1616" s="145"/>
      <c r="AE1616" s="145"/>
      <c r="AF1616" s="145"/>
      <c r="AG1616" s="145"/>
      <c r="AH1616" s="145"/>
      <c r="AI1616" s="145"/>
      <c r="AJ1616" s="145"/>
      <c r="AK1616" s="145"/>
      <c r="AL1616" s="145"/>
      <c r="AM1616" s="145"/>
      <c r="AN1616" s="145"/>
      <c r="AO1616" s="145"/>
      <c r="AP1616" s="145"/>
      <c r="AQ1616" s="145"/>
      <c r="AR1616" s="145"/>
      <c r="AS1616" s="145"/>
      <c r="AT1616" s="145"/>
      <c r="AU1616" s="145"/>
      <c r="AV1616" s="145"/>
      <c r="AW1616" s="145"/>
      <c r="AX1616" s="145"/>
      <c r="AY1616" s="145"/>
      <c r="AZ1616" s="145"/>
      <c r="BA1616" s="145"/>
      <c r="BB1616" s="145"/>
      <c r="BC1616" s="145"/>
      <c r="BD1616" s="145"/>
      <c r="BE1616" s="145"/>
      <c r="BF1616" s="145"/>
      <c r="BG1616" s="145"/>
      <c r="BH1616" s="145"/>
      <c r="BI1616" s="145"/>
      <c r="BJ1616" s="145"/>
      <c r="BK1616" s="145"/>
      <c r="BL1616" s="145"/>
      <c r="BM1616" s="145"/>
      <c r="BN1616" s="145"/>
      <c r="BO1616" s="145"/>
      <c r="BP1616" s="145"/>
      <c r="BQ1616" s="145"/>
      <c r="BR1616" s="145"/>
      <c r="BS1616" s="145"/>
      <c r="BT1616" s="145"/>
      <c r="BU1616" s="145"/>
      <c r="BV1616" s="145"/>
      <c r="BW1616" s="145"/>
      <c r="BX1616" s="145"/>
      <c r="BY1616" s="145"/>
      <c r="BZ1616" s="145"/>
      <c r="CA1616" s="145"/>
      <c r="CB1616" s="145"/>
      <c r="CC1616" s="145"/>
      <c r="CD1616" s="145"/>
      <c r="CE1616" s="145"/>
      <c r="CF1616" s="145"/>
    </row>
    <row r="1617" spans="2:84" ht="12.95" customHeight="1">
      <c r="B1617" s="145"/>
      <c r="C1617" s="145"/>
      <c r="D1617" s="145"/>
      <c r="E1617" s="146"/>
      <c r="F1617" s="146"/>
      <c r="G1617" s="145"/>
      <c r="H1617" s="145"/>
      <c r="I1617" s="145"/>
      <c r="J1617" s="145"/>
      <c r="K1617" s="145"/>
      <c r="L1617" s="145"/>
      <c r="M1617" s="145"/>
      <c r="N1617" s="145"/>
      <c r="O1617" s="145"/>
      <c r="P1617" s="145"/>
      <c r="Q1617" s="145"/>
      <c r="R1617" s="145"/>
      <c r="S1617" s="145"/>
      <c r="T1617" s="145"/>
      <c r="U1617" s="145"/>
      <c r="V1617" s="145"/>
      <c r="W1617" s="145"/>
      <c r="X1617" s="145"/>
      <c r="Y1617" s="145"/>
      <c r="Z1617" s="145"/>
      <c r="AA1617" s="145"/>
      <c r="AB1617" s="145"/>
      <c r="AC1617" s="145"/>
      <c r="AD1617" s="145"/>
      <c r="AE1617" s="145"/>
      <c r="AF1617" s="145"/>
      <c r="AG1617" s="145"/>
      <c r="AH1617" s="145"/>
      <c r="AI1617" s="145"/>
      <c r="AJ1617" s="145"/>
      <c r="AK1617" s="145"/>
      <c r="AL1617" s="145"/>
      <c r="AM1617" s="145"/>
      <c r="AN1617" s="145"/>
      <c r="AO1617" s="145"/>
      <c r="AP1617" s="145"/>
      <c r="AQ1617" s="145"/>
      <c r="AR1617" s="145"/>
      <c r="AS1617" s="145"/>
      <c r="AT1617" s="145"/>
      <c r="AU1617" s="145"/>
      <c r="AV1617" s="145"/>
      <c r="AW1617" s="145"/>
      <c r="AX1617" s="145"/>
      <c r="AY1617" s="145"/>
      <c r="AZ1617" s="145"/>
      <c r="BA1617" s="145"/>
      <c r="BB1617" s="145"/>
      <c r="BC1617" s="145"/>
      <c r="BD1617" s="145"/>
      <c r="BE1617" s="145"/>
      <c r="BF1617" s="145"/>
      <c r="BG1617" s="145"/>
      <c r="BH1617" s="145"/>
      <c r="BI1617" s="145"/>
      <c r="BJ1617" s="145"/>
      <c r="BK1617" s="145"/>
      <c r="BL1617" s="145"/>
      <c r="BM1617" s="145"/>
      <c r="BN1617" s="145"/>
      <c r="BO1617" s="145"/>
      <c r="BP1617" s="145"/>
      <c r="BQ1617" s="145"/>
      <c r="BR1617" s="145"/>
      <c r="BS1617" s="145"/>
      <c r="BT1617" s="145"/>
      <c r="BU1617" s="145"/>
      <c r="BV1617" s="145"/>
      <c r="BW1617" s="145"/>
      <c r="BX1617" s="145"/>
      <c r="BY1617" s="145"/>
      <c r="BZ1617" s="145"/>
      <c r="CA1617" s="145"/>
      <c r="CB1617" s="145"/>
      <c r="CC1617" s="145"/>
      <c r="CD1617" s="145"/>
      <c r="CE1617" s="145"/>
      <c r="CF1617" s="145"/>
    </row>
    <row r="1618" spans="2:84" ht="12.95" customHeight="1">
      <c r="B1618" s="145"/>
      <c r="C1618" s="145"/>
      <c r="D1618" s="145"/>
      <c r="E1618" s="146"/>
      <c r="F1618" s="146"/>
      <c r="G1618" s="145"/>
      <c r="H1618" s="145"/>
      <c r="I1618" s="145"/>
      <c r="J1618" s="145"/>
      <c r="K1618" s="145"/>
      <c r="L1618" s="145"/>
      <c r="M1618" s="145"/>
      <c r="N1618" s="145"/>
      <c r="O1618" s="145"/>
      <c r="P1618" s="145"/>
      <c r="Q1618" s="145"/>
      <c r="R1618" s="145"/>
      <c r="S1618" s="145"/>
      <c r="T1618" s="145"/>
      <c r="U1618" s="145"/>
      <c r="V1618" s="145"/>
      <c r="W1618" s="145"/>
      <c r="X1618" s="145"/>
      <c r="Y1618" s="145"/>
      <c r="Z1618" s="145"/>
      <c r="AA1618" s="145"/>
      <c r="AB1618" s="145"/>
      <c r="AC1618" s="145"/>
      <c r="AD1618" s="145"/>
      <c r="AE1618" s="145"/>
      <c r="AF1618" s="145"/>
      <c r="AG1618" s="145"/>
      <c r="AH1618" s="145"/>
      <c r="AI1618" s="145"/>
      <c r="AJ1618" s="145"/>
      <c r="AK1618" s="145"/>
      <c r="AL1618" s="145"/>
      <c r="AM1618" s="145"/>
      <c r="AN1618" s="145"/>
      <c r="AO1618" s="145"/>
      <c r="AP1618" s="145"/>
      <c r="AQ1618" s="145"/>
      <c r="AR1618" s="145"/>
      <c r="AS1618" s="145"/>
      <c r="AT1618" s="145"/>
      <c r="AU1618" s="145"/>
      <c r="AV1618" s="145"/>
      <c r="AW1618" s="145"/>
      <c r="AX1618" s="145"/>
      <c r="AY1618" s="145"/>
      <c r="AZ1618" s="145"/>
      <c r="BA1618" s="145"/>
      <c r="BB1618" s="145"/>
      <c r="BC1618" s="145"/>
      <c r="BD1618" s="145"/>
      <c r="BE1618" s="145"/>
      <c r="BF1618" s="145"/>
      <c r="BG1618" s="145"/>
      <c r="BH1618" s="145"/>
      <c r="BI1618" s="145"/>
      <c r="BJ1618" s="145"/>
      <c r="BK1618" s="145"/>
      <c r="BL1618" s="145"/>
      <c r="BM1618" s="145"/>
      <c r="BN1618" s="145"/>
      <c r="BO1618" s="145"/>
      <c r="BP1618" s="145"/>
      <c r="BQ1618" s="145"/>
      <c r="BR1618" s="145"/>
      <c r="BS1618" s="145"/>
      <c r="BT1618" s="145"/>
      <c r="BU1618" s="145"/>
      <c r="BV1618" s="145"/>
      <c r="BW1618" s="145"/>
      <c r="BX1618" s="145"/>
      <c r="BY1618" s="145"/>
      <c r="BZ1618" s="145"/>
      <c r="CA1618" s="145"/>
      <c r="CB1618" s="145"/>
      <c r="CC1618" s="145"/>
      <c r="CD1618" s="145"/>
      <c r="CE1618" s="145"/>
      <c r="CF1618" s="145"/>
    </row>
    <row r="1619" spans="2:84" ht="12.95" customHeight="1">
      <c r="B1619" s="145"/>
      <c r="C1619" s="145"/>
      <c r="D1619" s="145"/>
      <c r="E1619" s="146"/>
      <c r="F1619" s="146"/>
      <c r="G1619" s="145"/>
      <c r="H1619" s="145"/>
      <c r="I1619" s="145"/>
      <c r="J1619" s="145"/>
      <c r="K1619" s="145"/>
      <c r="L1619" s="145"/>
      <c r="M1619" s="145"/>
      <c r="N1619" s="145"/>
      <c r="O1619" s="145"/>
      <c r="P1619" s="145"/>
      <c r="Q1619" s="145"/>
      <c r="R1619" s="145"/>
      <c r="S1619" s="145"/>
      <c r="T1619" s="145"/>
      <c r="U1619" s="145"/>
      <c r="V1619" s="145"/>
      <c r="W1619" s="145"/>
      <c r="X1619" s="145"/>
      <c r="Y1619" s="145"/>
      <c r="Z1619" s="145"/>
      <c r="AA1619" s="145"/>
      <c r="AB1619" s="145"/>
      <c r="AC1619" s="145"/>
      <c r="AD1619" s="145"/>
      <c r="AE1619" s="145"/>
      <c r="AF1619" s="145"/>
      <c r="AG1619" s="145"/>
      <c r="AH1619" s="145"/>
      <c r="AI1619" s="145"/>
      <c r="AJ1619" s="145"/>
      <c r="AK1619" s="145"/>
      <c r="AL1619" s="145"/>
      <c r="AM1619" s="145"/>
      <c r="AN1619" s="145"/>
      <c r="AO1619" s="145"/>
      <c r="AP1619" s="145"/>
      <c r="AQ1619" s="145"/>
      <c r="AR1619" s="145"/>
      <c r="AS1619" s="145"/>
      <c r="AT1619" s="145"/>
      <c r="AU1619" s="145"/>
      <c r="AV1619" s="145"/>
      <c r="AW1619" s="145"/>
      <c r="AX1619" s="145"/>
      <c r="AY1619" s="145"/>
      <c r="AZ1619" s="145"/>
      <c r="BA1619" s="145"/>
      <c r="BB1619" s="145"/>
      <c r="BC1619" s="145"/>
      <c r="BD1619" s="145"/>
      <c r="BE1619" s="145"/>
      <c r="BF1619" s="145"/>
      <c r="BG1619" s="145"/>
      <c r="BH1619" s="145"/>
      <c r="BI1619" s="145"/>
      <c r="BJ1619" s="145"/>
      <c r="BK1619" s="145"/>
      <c r="BL1619" s="145"/>
      <c r="BM1619" s="145"/>
      <c r="BN1619" s="145"/>
      <c r="BO1619" s="145"/>
      <c r="BP1619" s="145"/>
      <c r="BQ1619" s="145"/>
      <c r="BR1619" s="145"/>
      <c r="BS1619" s="145"/>
      <c r="BT1619" s="145"/>
      <c r="BU1619" s="145"/>
      <c r="BV1619" s="145"/>
      <c r="BW1619" s="145"/>
      <c r="BX1619" s="145"/>
      <c r="BY1619" s="145"/>
      <c r="BZ1619" s="145"/>
      <c r="CA1619" s="145"/>
      <c r="CB1619" s="145"/>
      <c r="CC1619" s="145"/>
      <c r="CD1619" s="145"/>
      <c r="CE1619" s="145"/>
      <c r="CF1619" s="145"/>
    </row>
    <row r="1620" spans="2:84" ht="12.95" customHeight="1">
      <c r="B1620" s="145"/>
      <c r="C1620" s="145"/>
      <c r="D1620" s="145"/>
      <c r="E1620" s="146"/>
      <c r="F1620" s="146"/>
      <c r="G1620" s="145"/>
      <c r="H1620" s="145"/>
      <c r="I1620" s="145"/>
      <c r="J1620" s="145"/>
      <c r="K1620" s="145"/>
      <c r="L1620" s="145"/>
      <c r="M1620" s="145"/>
      <c r="N1620" s="145"/>
      <c r="O1620" s="145"/>
      <c r="P1620" s="145"/>
      <c r="Q1620" s="145"/>
      <c r="R1620" s="145"/>
      <c r="S1620" s="145"/>
      <c r="T1620" s="145"/>
      <c r="U1620" s="145"/>
      <c r="V1620" s="145"/>
      <c r="W1620" s="145"/>
      <c r="X1620" s="145"/>
      <c r="Y1620" s="145"/>
      <c r="Z1620" s="145"/>
      <c r="AA1620" s="145"/>
      <c r="AB1620" s="145"/>
      <c r="AC1620" s="145"/>
      <c r="AD1620" s="145"/>
      <c r="AE1620" s="145"/>
      <c r="AF1620" s="145"/>
      <c r="AG1620" s="145"/>
      <c r="AH1620" s="145"/>
      <c r="AI1620" s="145"/>
      <c r="AJ1620" s="145"/>
      <c r="AK1620" s="145"/>
      <c r="AL1620" s="145"/>
      <c r="AM1620" s="145"/>
      <c r="AN1620" s="145"/>
      <c r="AO1620" s="145"/>
      <c r="AP1620" s="145"/>
      <c r="AQ1620" s="145"/>
      <c r="AR1620" s="145"/>
      <c r="AS1620" s="145"/>
      <c r="AT1620" s="145"/>
      <c r="AU1620" s="145"/>
      <c r="AV1620" s="145"/>
      <c r="AW1620" s="145"/>
      <c r="AX1620" s="145"/>
      <c r="AY1620" s="145"/>
      <c r="AZ1620" s="145"/>
      <c r="BA1620" s="145"/>
      <c r="BB1620" s="145"/>
      <c r="BC1620" s="145"/>
      <c r="BD1620" s="145"/>
      <c r="BE1620" s="145"/>
      <c r="BF1620" s="145"/>
      <c r="BG1620" s="145"/>
      <c r="BH1620" s="145"/>
      <c r="BI1620" s="145"/>
      <c r="BJ1620" s="145"/>
      <c r="BK1620" s="145"/>
      <c r="BL1620" s="145"/>
      <c r="BM1620" s="145"/>
      <c r="BN1620" s="145"/>
      <c r="BO1620" s="145"/>
      <c r="BP1620" s="145"/>
      <c r="BQ1620" s="145"/>
      <c r="BR1620" s="145"/>
      <c r="BS1620" s="145"/>
      <c r="BT1620" s="145"/>
      <c r="BU1620" s="145"/>
      <c r="BV1620" s="145"/>
      <c r="BW1620" s="145"/>
      <c r="BX1620" s="145"/>
      <c r="BY1620" s="145"/>
      <c r="BZ1620" s="145"/>
      <c r="CA1620" s="145"/>
      <c r="CB1620" s="145"/>
      <c r="CC1620" s="145"/>
      <c r="CD1620" s="145"/>
      <c r="CE1620" s="145"/>
      <c r="CF1620" s="145"/>
    </row>
    <row r="1621" spans="2:84" ht="12.95" customHeight="1">
      <c r="B1621" s="145"/>
      <c r="C1621" s="145"/>
      <c r="D1621" s="145"/>
      <c r="E1621" s="146"/>
      <c r="F1621" s="146"/>
      <c r="G1621" s="145"/>
      <c r="H1621" s="145"/>
      <c r="I1621" s="145"/>
      <c r="J1621" s="145"/>
      <c r="K1621" s="145"/>
      <c r="L1621" s="145"/>
      <c r="M1621" s="145"/>
      <c r="N1621" s="145"/>
      <c r="O1621" s="145"/>
      <c r="P1621" s="145"/>
      <c r="Q1621" s="145"/>
      <c r="R1621" s="145"/>
      <c r="S1621" s="145"/>
      <c r="T1621" s="145"/>
      <c r="U1621" s="145"/>
      <c r="V1621" s="145"/>
      <c r="W1621" s="145"/>
      <c r="X1621" s="145"/>
      <c r="Y1621" s="145"/>
      <c r="Z1621" s="145"/>
      <c r="AA1621" s="145"/>
      <c r="AB1621" s="145"/>
      <c r="AC1621" s="145"/>
      <c r="AD1621" s="145"/>
      <c r="AE1621" s="145"/>
      <c r="AF1621" s="145"/>
      <c r="AG1621" s="145"/>
      <c r="AH1621" s="145"/>
      <c r="AI1621" s="145"/>
      <c r="AJ1621" s="145"/>
      <c r="AK1621" s="145"/>
      <c r="AL1621" s="145"/>
      <c r="AM1621" s="145"/>
      <c r="AN1621" s="145"/>
      <c r="AO1621" s="145"/>
      <c r="AP1621" s="145"/>
      <c r="AQ1621" s="145"/>
      <c r="AR1621" s="145"/>
      <c r="AS1621" s="145"/>
      <c r="AT1621" s="145"/>
      <c r="AU1621" s="145"/>
      <c r="AV1621" s="145"/>
      <c r="AW1621" s="145"/>
      <c r="AX1621" s="145"/>
      <c r="AY1621" s="145"/>
      <c r="AZ1621" s="145"/>
      <c r="BA1621" s="145"/>
      <c r="BB1621" s="145"/>
      <c r="BC1621" s="145"/>
      <c r="BD1621" s="145"/>
      <c r="BE1621" s="145"/>
      <c r="BF1621" s="145"/>
      <c r="BG1621" s="145"/>
      <c r="BH1621" s="145"/>
      <c r="BI1621" s="145"/>
      <c r="BJ1621" s="145"/>
      <c r="BK1621" s="145"/>
      <c r="BL1621" s="145"/>
      <c r="BM1621" s="145"/>
      <c r="BN1621" s="145"/>
      <c r="BO1621" s="145"/>
      <c r="BP1621" s="145"/>
      <c r="BQ1621" s="145"/>
      <c r="BR1621" s="145"/>
      <c r="BS1621" s="145"/>
      <c r="BT1621" s="145"/>
      <c r="BU1621" s="145"/>
      <c r="BV1621" s="145"/>
      <c r="BW1621" s="145"/>
      <c r="BX1621" s="145"/>
      <c r="BY1621" s="145"/>
      <c r="BZ1621" s="145"/>
      <c r="CA1621" s="145"/>
      <c r="CB1621" s="145"/>
      <c r="CC1621" s="145"/>
      <c r="CD1621" s="145"/>
      <c r="CE1621" s="145"/>
      <c r="CF1621" s="145"/>
    </row>
    <row r="1622" spans="2:84" ht="12.95" customHeight="1">
      <c r="B1622" s="145"/>
      <c r="C1622" s="145"/>
      <c r="D1622" s="145"/>
      <c r="E1622" s="146"/>
      <c r="F1622" s="146"/>
      <c r="G1622" s="145"/>
      <c r="H1622" s="145"/>
      <c r="I1622" s="145"/>
      <c r="J1622" s="145"/>
      <c r="K1622" s="145"/>
      <c r="L1622" s="145"/>
      <c r="M1622" s="145"/>
      <c r="N1622" s="145"/>
      <c r="O1622" s="145"/>
      <c r="P1622" s="145"/>
      <c r="Q1622" s="145"/>
      <c r="R1622" s="145"/>
      <c r="S1622" s="145"/>
      <c r="T1622" s="145"/>
      <c r="U1622" s="145"/>
      <c r="V1622" s="145"/>
      <c r="W1622" s="145"/>
      <c r="X1622" s="145"/>
      <c r="Y1622" s="145"/>
      <c r="Z1622" s="145"/>
      <c r="AA1622" s="145"/>
      <c r="AB1622" s="145"/>
      <c r="AC1622" s="145"/>
      <c r="AD1622" s="145"/>
      <c r="AE1622" s="145"/>
      <c r="AF1622" s="145"/>
      <c r="AG1622" s="145"/>
      <c r="AH1622" s="145"/>
      <c r="AI1622" s="145"/>
      <c r="AJ1622" s="145"/>
      <c r="AK1622" s="145"/>
      <c r="AL1622" s="145"/>
      <c r="AM1622" s="145"/>
      <c r="AN1622" s="145"/>
      <c r="AO1622" s="145"/>
      <c r="AP1622" s="145"/>
      <c r="AQ1622" s="145"/>
      <c r="AR1622" s="145"/>
      <c r="AS1622" s="145"/>
      <c r="AT1622" s="145"/>
      <c r="AU1622" s="145"/>
      <c r="AV1622" s="145"/>
      <c r="AW1622" s="145"/>
      <c r="AX1622" s="145"/>
      <c r="AY1622" s="145"/>
      <c r="AZ1622" s="145"/>
      <c r="BA1622" s="145"/>
      <c r="BB1622" s="145"/>
      <c r="BC1622" s="145"/>
      <c r="BD1622" s="145"/>
      <c r="BE1622" s="145"/>
      <c r="BF1622" s="145"/>
      <c r="BG1622" s="145"/>
      <c r="BH1622" s="145"/>
      <c r="BI1622" s="145"/>
      <c r="BJ1622" s="145"/>
      <c r="BK1622" s="145"/>
      <c r="BL1622" s="145"/>
      <c r="BM1622" s="145"/>
      <c r="BN1622" s="145"/>
      <c r="BO1622" s="145"/>
      <c r="BP1622" s="145"/>
      <c r="BQ1622" s="145"/>
      <c r="BR1622" s="145"/>
      <c r="BS1622" s="145"/>
      <c r="BT1622" s="145"/>
      <c r="BU1622" s="145"/>
      <c r="BV1622" s="145"/>
      <c r="BW1622" s="145"/>
      <c r="BX1622" s="145"/>
      <c r="BY1622" s="145"/>
      <c r="BZ1622" s="145"/>
      <c r="CA1622" s="145"/>
      <c r="CB1622" s="145"/>
      <c r="CC1622" s="145"/>
      <c r="CD1622" s="145"/>
      <c r="CE1622" s="145"/>
      <c r="CF1622" s="145"/>
    </row>
    <row r="1623" spans="2:84" ht="12.95" customHeight="1">
      <c r="B1623" s="145"/>
      <c r="C1623" s="145"/>
      <c r="D1623" s="145"/>
      <c r="E1623" s="146"/>
      <c r="F1623" s="146"/>
      <c r="G1623" s="145"/>
      <c r="H1623" s="145"/>
      <c r="I1623" s="145"/>
      <c r="J1623" s="145"/>
      <c r="K1623" s="145"/>
      <c r="L1623" s="145"/>
      <c r="M1623" s="145"/>
      <c r="N1623" s="145"/>
      <c r="O1623" s="145"/>
      <c r="P1623" s="145"/>
      <c r="Q1623" s="145"/>
      <c r="R1623" s="145"/>
      <c r="S1623" s="145"/>
      <c r="T1623" s="145"/>
      <c r="U1623" s="145"/>
      <c r="V1623" s="145"/>
      <c r="W1623" s="145"/>
      <c r="X1623" s="145"/>
      <c r="Y1623" s="145"/>
      <c r="Z1623" s="145"/>
      <c r="AA1623" s="145"/>
      <c r="AB1623" s="145"/>
      <c r="AC1623" s="145"/>
      <c r="AD1623" s="145"/>
      <c r="AE1623" s="145"/>
      <c r="AF1623" s="145"/>
      <c r="AG1623" s="145"/>
      <c r="AH1623" s="145"/>
      <c r="AI1623" s="145"/>
      <c r="AJ1623" s="145"/>
      <c r="AK1623" s="145"/>
      <c r="AL1623" s="145"/>
      <c r="AM1623" s="145"/>
      <c r="AN1623" s="145"/>
      <c r="AO1623" s="145"/>
      <c r="AP1623" s="145"/>
      <c r="AQ1623" s="145"/>
      <c r="AR1623" s="145"/>
      <c r="AS1623" s="145"/>
      <c r="AT1623" s="145"/>
      <c r="AU1623" s="145"/>
      <c r="AV1623" s="145"/>
      <c r="AW1623" s="145"/>
      <c r="AX1623" s="145"/>
      <c r="AY1623" s="145"/>
      <c r="AZ1623" s="145"/>
      <c r="BA1623" s="145"/>
      <c r="BB1623" s="145"/>
      <c r="BC1623" s="145"/>
      <c r="BD1623" s="145"/>
      <c r="BE1623" s="145"/>
      <c r="BF1623" s="145"/>
      <c r="BG1623" s="145"/>
      <c r="BH1623" s="145"/>
      <c r="BI1623" s="145"/>
      <c r="BJ1623" s="145"/>
      <c r="BK1623" s="145"/>
      <c r="BL1623" s="145"/>
      <c r="BM1623" s="145"/>
      <c r="BN1623" s="145"/>
      <c r="BO1623" s="145"/>
      <c r="BP1623" s="145"/>
      <c r="BQ1623" s="145"/>
      <c r="BR1623" s="145"/>
      <c r="BS1623" s="145"/>
      <c r="BT1623" s="145"/>
      <c r="BU1623" s="145"/>
      <c r="BV1623" s="145"/>
      <c r="BW1623" s="145"/>
      <c r="BX1623" s="145"/>
      <c r="BY1623" s="145"/>
      <c r="BZ1623" s="145"/>
      <c r="CA1623" s="145"/>
      <c r="CB1623" s="145"/>
      <c r="CC1623" s="145"/>
      <c r="CD1623" s="145"/>
      <c r="CE1623" s="145"/>
      <c r="CF1623" s="145"/>
    </row>
    <row r="1624" spans="2:84" ht="12.95" customHeight="1">
      <c r="B1624" s="145"/>
      <c r="C1624" s="145"/>
      <c r="D1624" s="145"/>
      <c r="E1624" s="146"/>
      <c r="F1624" s="146"/>
      <c r="G1624" s="145"/>
      <c r="H1624" s="145"/>
      <c r="I1624" s="145"/>
      <c r="J1624" s="145"/>
      <c r="K1624" s="145"/>
      <c r="L1624" s="145"/>
      <c r="M1624" s="145"/>
      <c r="N1624" s="145"/>
      <c r="O1624" s="145"/>
      <c r="P1624" s="145"/>
      <c r="Q1624" s="145"/>
      <c r="R1624" s="145"/>
      <c r="S1624" s="145"/>
      <c r="T1624" s="145"/>
      <c r="U1624" s="145"/>
      <c r="V1624" s="145"/>
      <c r="W1624" s="145"/>
      <c r="X1624" s="145"/>
      <c r="Y1624" s="145"/>
      <c r="Z1624" s="145"/>
      <c r="AA1624" s="145"/>
      <c r="AB1624" s="145"/>
      <c r="AC1624" s="145"/>
      <c r="AD1624" s="145"/>
      <c r="AE1624" s="145"/>
      <c r="AF1624" s="145"/>
      <c r="AG1624" s="145"/>
      <c r="AH1624" s="145"/>
      <c r="AI1624" s="145"/>
      <c r="AJ1624" s="145"/>
      <c r="AK1624" s="145"/>
      <c r="AL1624" s="145"/>
      <c r="AM1624" s="145"/>
      <c r="AN1624" s="145"/>
      <c r="AO1624" s="145"/>
      <c r="AP1624" s="145"/>
      <c r="AQ1624" s="145"/>
      <c r="AR1624" s="145"/>
      <c r="AS1624" s="145"/>
      <c r="AT1624" s="145"/>
      <c r="AU1624" s="145"/>
      <c r="AV1624" s="145"/>
      <c r="AW1624" s="145"/>
      <c r="AX1624" s="145"/>
      <c r="AY1624" s="145"/>
      <c r="AZ1624" s="145"/>
      <c r="BA1624" s="145"/>
      <c r="BB1624" s="145"/>
      <c r="BC1624" s="145"/>
      <c r="BD1624" s="145"/>
      <c r="BE1624" s="145"/>
      <c r="BF1624" s="145"/>
      <c r="BG1624" s="145"/>
      <c r="BH1624" s="145"/>
      <c r="BI1624" s="145"/>
      <c r="BJ1624" s="145"/>
      <c r="BK1624" s="145"/>
      <c r="BL1624" s="145"/>
      <c r="BM1624" s="145"/>
      <c r="BN1624" s="145"/>
      <c r="BO1624" s="145"/>
      <c r="BP1624" s="145"/>
      <c r="BQ1624" s="145"/>
      <c r="BR1624" s="145"/>
      <c r="BS1624" s="145"/>
      <c r="BT1624" s="145"/>
      <c r="BU1624" s="145"/>
      <c r="BV1624" s="145"/>
      <c r="BW1624" s="145"/>
      <c r="BX1624" s="145"/>
      <c r="BY1624" s="145"/>
      <c r="BZ1624" s="145"/>
      <c r="CA1624" s="145"/>
      <c r="CB1624" s="145"/>
      <c r="CC1624" s="145"/>
      <c r="CD1624" s="145"/>
      <c r="CE1624" s="145"/>
      <c r="CF1624" s="145"/>
    </row>
    <row r="1625" spans="2:84" ht="12.95" customHeight="1">
      <c r="B1625" s="145"/>
      <c r="C1625" s="145"/>
      <c r="D1625" s="145"/>
      <c r="E1625" s="146"/>
      <c r="F1625" s="146"/>
      <c r="G1625" s="145"/>
      <c r="H1625" s="145"/>
      <c r="I1625" s="145"/>
      <c r="J1625" s="145"/>
      <c r="K1625" s="145"/>
      <c r="L1625" s="145"/>
      <c r="M1625" s="145"/>
      <c r="N1625" s="145"/>
      <c r="O1625" s="145"/>
      <c r="P1625" s="145"/>
      <c r="Q1625" s="145"/>
      <c r="R1625" s="145"/>
      <c r="S1625" s="145"/>
      <c r="T1625" s="145"/>
      <c r="U1625" s="145"/>
      <c r="V1625" s="145"/>
      <c r="W1625" s="145"/>
      <c r="X1625" s="145"/>
      <c r="Y1625" s="145"/>
      <c r="Z1625" s="145"/>
      <c r="AA1625" s="145"/>
      <c r="AB1625" s="145"/>
      <c r="AC1625" s="145"/>
      <c r="AD1625" s="145"/>
      <c r="AE1625" s="145"/>
      <c r="AF1625" s="145"/>
      <c r="AG1625" s="145"/>
      <c r="AH1625" s="145"/>
      <c r="AI1625" s="145"/>
      <c r="AJ1625" s="145"/>
      <c r="AK1625" s="145"/>
      <c r="AL1625" s="145"/>
      <c r="AM1625" s="145"/>
      <c r="AN1625" s="145"/>
      <c r="AO1625" s="145"/>
      <c r="AP1625" s="145"/>
      <c r="AQ1625" s="145"/>
      <c r="AR1625" s="145"/>
      <c r="AS1625" s="145"/>
      <c r="AT1625" s="145"/>
      <c r="AU1625" s="145"/>
      <c r="AV1625" s="145"/>
      <c r="AW1625" s="145"/>
      <c r="AX1625" s="145"/>
      <c r="AY1625" s="145"/>
      <c r="AZ1625" s="145"/>
      <c r="BA1625" s="145"/>
      <c r="BB1625" s="145"/>
      <c r="BC1625" s="145"/>
      <c r="BD1625" s="145"/>
      <c r="BE1625" s="145"/>
      <c r="BF1625" s="145"/>
      <c r="BG1625" s="145"/>
      <c r="BH1625" s="145"/>
      <c r="BI1625" s="145"/>
      <c r="BJ1625" s="145"/>
      <c r="BK1625" s="145"/>
      <c r="BL1625" s="145"/>
      <c r="BM1625" s="145"/>
      <c r="BN1625" s="145"/>
      <c r="BO1625" s="145"/>
      <c r="BP1625" s="145"/>
      <c r="BQ1625" s="145"/>
      <c r="BR1625" s="145"/>
      <c r="BS1625" s="145"/>
      <c r="BT1625" s="145"/>
      <c r="BU1625" s="145"/>
      <c r="BV1625" s="145"/>
      <c r="BW1625" s="145"/>
      <c r="BX1625" s="145"/>
      <c r="BY1625" s="145"/>
      <c r="BZ1625" s="145"/>
      <c r="CA1625" s="145"/>
      <c r="CB1625" s="145"/>
      <c r="CC1625" s="145"/>
      <c r="CD1625" s="145"/>
      <c r="CE1625" s="145"/>
      <c r="CF1625" s="145"/>
    </row>
    <row r="1626" spans="2:84" ht="12.95" customHeight="1">
      <c r="B1626" s="145"/>
      <c r="C1626" s="145"/>
      <c r="D1626" s="145"/>
      <c r="E1626" s="146"/>
      <c r="F1626" s="146"/>
      <c r="G1626" s="145"/>
      <c r="H1626" s="145"/>
      <c r="I1626" s="145"/>
      <c r="J1626" s="145"/>
      <c r="K1626" s="145"/>
      <c r="L1626" s="145"/>
      <c r="M1626" s="145"/>
      <c r="N1626" s="145"/>
      <c r="O1626" s="145"/>
      <c r="P1626" s="145"/>
      <c r="Q1626" s="145"/>
      <c r="R1626" s="145"/>
      <c r="S1626" s="145"/>
      <c r="T1626" s="145"/>
      <c r="U1626" s="145"/>
      <c r="V1626" s="145"/>
      <c r="W1626" s="145"/>
      <c r="X1626" s="145"/>
      <c r="Y1626" s="145"/>
      <c r="Z1626" s="145"/>
      <c r="AA1626" s="145"/>
      <c r="AB1626" s="145"/>
      <c r="AC1626" s="145"/>
      <c r="AD1626" s="145"/>
      <c r="AE1626" s="145"/>
      <c r="AF1626" s="145"/>
      <c r="AG1626" s="145"/>
      <c r="AH1626" s="145"/>
      <c r="AI1626" s="145"/>
      <c r="AJ1626" s="145"/>
      <c r="AK1626" s="145"/>
      <c r="AL1626" s="145"/>
      <c r="AM1626" s="145"/>
      <c r="AN1626" s="145"/>
      <c r="AO1626" s="145"/>
      <c r="AP1626" s="145"/>
      <c r="AQ1626" s="145"/>
      <c r="AR1626" s="145"/>
      <c r="AS1626" s="145"/>
      <c r="AT1626" s="145"/>
      <c r="AU1626" s="145"/>
      <c r="AV1626" s="145"/>
      <c r="AW1626" s="145"/>
      <c r="AX1626" s="145"/>
      <c r="AY1626" s="145"/>
      <c r="AZ1626" s="145"/>
      <c r="BA1626" s="145"/>
      <c r="BB1626" s="145"/>
      <c r="BC1626" s="145"/>
      <c r="BD1626" s="145"/>
      <c r="BE1626" s="145"/>
      <c r="BF1626" s="145"/>
      <c r="BG1626" s="145"/>
      <c r="BH1626" s="145"/>
      <c r="BI1626" s="145"/>
      <c r="BJ1626" s="145"/>
      <c r="BK1626" s="145"/>
      <c r="BL1626" s="145"/>
      <c r="BM1626" s="145"/>
      <c r="BN1626" s="145"/>
      <c r="BO1626" s="145"/>
      <c r="BP1626" s="145"/>
      <c r="BQ1626" s="145"/>
      <c r="BR1626" s="145"/>
      <c r="BS1626" s="145"/>
      <c r="BT1626" s="145"/>
      <c r="BU1626" s="145"/>
      <c r="BV1626" s="145"/>
      <c r="BW1626" s="145"/>
      <c r="BX1626" s="145"/>
      <c r="BY1626" s="145"/>
      <c r="BZ1626" s="145"/>
      <c r="CA1626" s="145"/>
      <c r="CB1626" s="145"/>
      <c r="CC1626" s="145"/>
      <c r="CD1626" s="145"/>
      <c r="CE1626" s="145"/>
      <c r="CF1626" s="145"/>
    </row>
    <row r="1627" spans="2:84" ht="12.95" customHeight="1">
      <c r="B1627" s="145"/>
      <c r="C1627" s="145"/>
      <c r="D1627" s="145"/>
      <c r="E1627" s="146"/>
      <c r="F1627" s="146"/>
      <c r="G1627" s="145"/>
      <c r="H1627" s="145"/>
      <c r="I1627" s="145"/>
      <c r="J1627" s="145"/>
      <c r="K1627" s="145"/>
      <c r="L1627" s="145"/>
      <c r="M1627" s="145"/>
      <c r="N1627" s="145"/>
      <c r="O1627" s="145"/>
      <c r="P1627" s="145"/>
      <c r="Q1627" s="145"/>
      <c r="R1627" s="145"/>
      <c r="S1627" s="145"/>
      <c r="T1627" s="145"/>
      <c r="U1627" s="145"/>
      <c r="V1627" s="145"/>
      <c r="W1627" s="145"/>
      <c r="X1627" s="145"/>
      <c r="Y1627" s="145"/>
      <c r="Z1627" s="145"/>
      <c r="AA1627" s="145"/>
      <c r="AB1627" s="145"/>
      <c r="AC1627" s="145"/>
      <c r="AD1627" s="145"/>
      <c r="AE1627" s="145"/>
      <c r="AF1627" s="145"/>
      <c r="AG1627" s="145"/>
      <c r="AH1627" s="145"/>
      <c r="AI1627" s="145"/>
      <c r="AJ1627" s="145"/>
      <c r="AK1627" s="145"/>
      <c r="AL1627" s="145"/>
      <c r="AM1627" s="145"/>
      <c r="AN1627" s="145"/>
      <c r="AO1627" s="145"/>
      <c r="AP1627" s="145"/>
      <c r="AQ1627" s="145"/>
      <c r="AR1627" s="145"/>
      <c r="AS1627" s="145"/>
      <c r="AT1627" s="145"/>
      <c r="AU1627" s="145"/>
      <c r="AV1627" s="145"/>
      <c r="AW1627" s="145"/>
      <c r="AX1627" s="145"/>
      <c r="AY1627" s="145"/>
      <c r="AZ1627" s="145"/>
      <c r="BA1627" s="145"/>
      <c r="BB1627" s="145"/>
      <c r="BC1627" s="145"/>
      <c r="BD1627" s="145"/>
      <c r="BE1627" s="145"/>
      <c r="BF1627" s="145"/>
      <c r="BG1627" s="145"/>
      <c r="BH1627" s="145"/>
      <c r="BI1627" s="145"/>
      <c r="BJ1627" s="145"/>
      <c r="BK1627" s="145"/>
      <c r="BL1627" s="145"/>
      <c r="BM1627" s="145"/>
      <c r="BN1627" s="145"/>
      <c r="BO1627" s="145"/>
      <c r="BP1627" s="145"/>
      <c r="BQ1627" s="145"/>
      <c r="BR1627" s="145"/>
      <c r="BS1627" s="145"/>
      <c r="BT1627" s="145"/>
      <c r="BU1627" s="145"/>
      <c r="BV1627" s="145"/>
      <c r="BW1627" s="145"/>
      <c r="BX1627" s="145"/>
      <c r="BY1627" s="145"/>
      <c r="BZ1627" s="145"/>
      <c r="CA1627" s="145"/>
      <c r="CB1627" s="145"/>
      <c r="CC1627" s="145"/>
      <c r="CD1627" s="145"/>
      <c r="CE1627" s="145"/>
      <c r="CF1627" s="145"/>
    </row>
    <row r="1628" spans="2:84" ht="12.95" customHeight="1">
      <c r="B1628" s="145"/>
      <c r="C1628" s="145"/>
      <c r="D1628" s="145"/>
      <c r="E1628" s="146"/>
      <c r="F1628" s="146"/>
      <c r="G1628" s="145"/>
      <c r="H1628" s="145"/>
      <c r="I1628" s="145"/>
      <c r="J1628" s="145"/>
      <c r="K1628" s="145"/>
      <c r="L1628" s="145"/>
      <c r="M1628" s="145"/>
      <c r="N1628" s="145"/>
      <c r="O1628" s="145"/>
      <c r="P1628" s="145"/>
      <c r="Q1628" s="145"/>
      <c r="R1628" s="145"/>
      <c r="S1628" s="145"/>
      <c r="T1628" s="145"/>
      <c r="U1628" s="145"/>
      <c r="V1628" s="145"/>
      <c r="W1628" s="145"/>
      <c r="X1628" s="145"/>
      <c r="Y1628" s="145"/>
      <c r="Z1628" s="145"/>
      <c r="AA1628" s="145"/>
      <c r="AB1628" s="145"/>
      <c r="AC1628" s="145"/>
      <c r="AD1628" s="145"/>
      <c r="AE1628" s="145"/>
      <c r="AF1628" s="145"/>
      <c r="AG1628" s="145"/>
      <c r="AH1628" s="145"/>
      <c r="AI1628" s="145"/>
      <c r="AJ1628" s="145"/>
      <c r="AK1628" s="145"/>
      <c r="AL1628" s="145"/>
      <c r="AM1628" s="145"/>
      <c r="AN1628" s="145"/>
      <c r="AO1628" s="145"/>
      <c r="AP1628" s="145"/>
      <c r="AQ1628" s="145"/>
      <c r="AR1628" s="145"/>
      <c r="AS1628" s="145"/>
      <c r="AT1628" s="145"/>
      <c r="AU1628" s="145"/>
      <c r="AV1628" s="145"/>
      <c r="AW1628" s="145"/>
      <c r="AX1628" s="145"/>
      <c r="AY1628" s="145"/>
      <c r="AZ1628" s="145"/>
      <c r="BA1628" s="145"/>
      <c r="BB1628" s="145"/>
      <c r="BC1628" s="145"/>
      <c r="BD1628" s="145"/>
      <c r="BE1628" s="145"/>
      <c r="BF1628" s="145"/>
      <c r="BG1628" s="145"/>
      <c r="BH1628" s="145"/>
      <c r="BI1628" s="145"/>
      <c r="BJ1628" s="145"/>
      <c r="BK1628" s="145"/>
      <c r="BL1628" s="145"/>
      <c r="BM1628" s="145"/>
      <c r="BN1628" s="145"/>
      <c r="BO1628" s="145"/>
      <c r="BP1628" s="145"/>
      <c r="BQ1628" s="145"/>
      <c r="BR1628" s="145"/>
      <c r="BS1628" s="145"/>
      <c r="BT1628" s="145"/>
      <c r="BU1628" s="145"/>
      <c r="BV1628" s="145"/>
      <c r="BW1628" s="145"/>
      <c r="BX1628" s="145"/>
      <c r="BY1628" s="145"/>
      <c r="BZ1628" s="145"/>
      <c r="CA1628" s="145"/>
      <c r="CB1628" s="145"/>
      <c r="CC1628" s="145"/>
      <c r="CD1628" s="145"/>
      <c r="CE1628" s="145"/>
      <c r="CF1628" s="145"/>
    </row>
    <row r="1629" spans="2:84" ht="12.95" customHeight="1">
      <c r="B1629" s="145"/>
      <c r="C1629" s="145"/>
      <c r="D1629" s="145"/>
      <c r="E1629" s="146"/>
      <c r="F1629" s="146"/>
      <c r="G1629" s="145"/>
      <c r="H1629" s="145"/>
      <c r="I1629" s="145"/>
      <c r="J1629" s="145"/>
      <c r="K1629" s="145"/>
      <c r="L1629" s="145"/>
      <c r="M1629" s="145"/>
      <c r="N1629" s="145"/>
      <c r="O1629" s="145"/>
      <c r="P1629" s="145"/>
      <c r="Q1629" s="145"/>
      <c r="R1629" s="145"/>
      <c r="S1629" s="145"/>
      <c r="T1629" s="145"/>
      <c r="U1629" s="145"/>
      <c r="V1629" s="145"/>
      <c r="W1629" s="145"/>
      <c r="X1629" s="145"/>
      <c r="Y1629" s="145"/>
      <c r="Z1629" s="145"/>
      <c r="AA1629" s="145"/>
      <c r="AB1629" s="145"/>
      <c r="AC1629" s="145"/>
      <c r="AD1629" s="145"/>
      <c r="AE1629" s="145"/>
      <c r="AF1629" s="145"/>
      <c r="AG1629" s="145"/>
      <c r="AH1629" s="145"/>
      <c r="AI1629" s="145"/>
      <c r="AJ1629" s="145"/>
      <c r="AK1629" s="145"/>
      <c r="AL1629" s="145"/>
      <c r="AM1629" s="145"/>
      <c r="AN1629" s="145"/>
      <c r="AO1629" s="145"/>
      <c r="AP1629" s="145"/>
      <c r="AQ1629" s="145"/>
      <c r="AR1629" s="145"/>
      <c r="AS1629" s="145"/>
      <c r="AT1629" s="145"/>
      <c r="AU1629" s="145"/>
      <c r="AV1629" s="145"/>
      <c r="AW1629" s="145"/>
      <c r="AX1629" s="145"/>
      <c r="AY1629" s="145"/>
      <c r="AZ1629" s="145"/>
      <c r="BA1629" s="145"/>
      <c r="BB1629" s="145"/>
      <c r="BC1629" s="145"/>
      <c r="BD1629" s="145"/>
      <c r="BE1629" s="145"/>
      <c r="BF1629" s="145"/>
      <c r="BG1629" s="145"/>
      <c r="BH1629" s="145"/>
      <c r="BI1629" s="145"/>
      <c r="BJ1629" s="145"/>
      <c r="BK1629" s="145"/>
      <c r="BL1629" s="145"/>
      <c r="BM1629" s="145"/>
      <c r="BN1629" s="145"/>
      <c r="BO1629" s="145"/>
      <c r="BP1629" s="145"/>
      <c r="BQ1629" s="145"/>
      <c r="BR1629" s="145"/>
      <c r="BS1629" s="145"/>
      <c r="BT1629" s="145"/>
      <c r="BU1629" s="145"/>
      <c r="BV1629" s="145"/>
      <c r="BW1629" s="145"/>
      <c r="BX1629" s="145"/>
      <c r="BY1629" s="145"/>
      <c r="BZ1629" s="145"/>
      <c r="CA1629" s="145"/>
      <c r="CB1629" s="145"/>
      <c r="CC1629" s="145"/>
      <c r="CD1629" s="145"/>
      <c r="CE1629" s="145"/>
      <c r="CF1629" s="145"/>
    </row>
    <row r="1630" spans="2:84" ht="12.95" customHeight="1">
      <c r="B1630" s="145"/>
      <c r="C1630" s="145"/>
      <c r="D1630" s="145"/>
      <c r="E1630" s="146"/>
      <c r="F1630" s="146"/>
      <c r="G1630" s="145"/>
      <c r="H1630" s="145"/>
      <c r="I1630" s="145"/>
      <c r="J1630" s="145"/>
      <c r="K1630" s="145"/>
      <c r="L1630" s="145"/>
      <c r="M1630" s="145"/>
      <c r="N1630" s="145"/>
      <c r="O1630" s="145"/>
      <c r="P1630" s="145"/>
      <c r="Q1630" s="145"/>
      <c r="R1630" s="145"/>
      <c r="S1630" s="145"/>
      <c r="T1630" s="145"/>
      <c r="U1630" s="145"/>
      <c r="V1630" s="145"/>
      <c r="W1630" s="145"/>
      <c r="X1630" s="145"/>
      <c r="Y1630" s="145"/>
      <c r="Z1630" s="145"/>
      <c r="AA1630" s="145"/>
      <c r="AB1630" s="145"/>
      <c r="AC1630" s="145"/>
      <c r="AD1630" s="145"/>
      <c r="AE1630" s="145"/>
      <c r="AF1630" s="145"/>
      <c r="AG1630" s="145"/>
      <c r="AH1630" s="145"/>
      <c r="AI1630" s="145"/>
      <c r="AJ1630" s="145"/>
      <c r="AK1630" s="145"/>
      <c r="AL1630" s="145"/>
      <c r="AM1630" s="145"/>
      <c r="AN1630" s="145"/>
      <c r="AO1630" s="145"/>
      <c r="AP1630" s="145"/>
      <c r="AQ1630" s="145"/>
      <c r="AR1630" s="145"/>
      <c r="AS1630" s="145"/>
      <c r="AT1630" s="145"/>
      <c r="AU1630" s="145"/>
      <c r="AV1630" s="145"/>
      <c r="AW1630" s="145"/>
      <c r="AX1630" s="145"/>
      <c r="AY1630" s="145"/>
      <c r="AZ1630" s="145"/>
      <c r="BA1630" s="145"/>
      <c r="BB1630" s="145"/>
      <c r="BC1630" s="145"/>
      <c r="BD1630" s="145"/>
      <c r="BE1630" s="145"/>
      <c r="BF1630" s="145"/>
      <c r="BG1630" s="145"/>
      <c r="BH1630" s="145"/>
      <c r="BI1630" s="145"/>
      <c r="BJ1630" s="145"/>
      <c r="BK1630" s="145"/>
      <c r="BL1630" s="145"/>
      <c r="BM1630" s="145"/>
      <c r="BN1630" s="145"/>
      <c r="BO1630" s="145"/>
      <c r="BP1630" s="145"/>
      <c r="BQ1630" s="145"/>
      <c r="BR1630" s="145"/>
      <c r="BS1630" s="145"/>
      <c r="BT1630" s="145"/>
      <c r="BU1630" s="145"/>
      <c r="BV1630" s="145"/>
      <c r="BW1630" s="145"/>
      <c r="BX1630" s="145"/>
      <c r="BY1630" s="145"/>
      <c r="BZ1630" s="145"/>
      <c r="CA1630" s="145"/>
      <c r="CB1630" s="145"/>
      <c r="CC1630" s="145"/>
      <c r="CD1630" s="145"/>
      <c r="CE1630" s="145"/>
      <c r="CF1630" s="145"/>
    </row>
    <row r="1631" spans="2:84" ht="12.95" customHeight="1">
      <c r="B1631" s="145"/>
      <c r="C1631" s="145"/>
      <c r="D1631" s="145"/>
      <c r="E1631" s="146"/>
      <c r="F1631" s="146"/>
      <c r="G1631" s="145"/>
      <c r="H1631" s="145"/>
      <c r="I1631" s="145"/>
      <c r="J1631" s="145"/>
      <c r="K1631" s="145"/>
      <c r="L1631" s="145"/>
      <c r="M1631" s="145"/>
      <c r="N1631" s="145"/>
      <c r="O1631" s="145"/>
      <c r="P1631" s="145"/>
      <c r="Q1631" s="145"/>
      <c r="R1631" s="145"/>
      <c r="S1631" s="145"/>
      <c r="T1631" s="145"/>
      <c r="U1631" s="145"/>
      <c r="V1631" s="145"/>
      <c r="W1631" s="145"/>
      <c r="X1631" s="145"/>
      <c r="Y1631" s="145"/>
      <c r="Z1631" s="145"/>
      <c r="AA1631" s="145"/>
      <c r="AB1631" s="145"/>
      <c r="AC1631" s="145"/>
      <c r="AD1631" s="145"/>
      <c r="AE1631" s="145"/>
      <c r="AF1631" s="145"/>
      <c r="AG1631" s="145"/>
      <c r="AH1631" s="145"/>
      <c r="AI1631" s="145"/>
      <c r="AJ1631" s="145"/>
      <c r="AK1631" s="145"/>
      <c r="AL1631" s="145"/>
      <c r="AM1631" s="145"/>
      <c r="AN1631" s="145"/>
      <c r="AO1631" s="145"/>
      <c r="AP1631" s="145"/>
      <c r="AQ1631" s="145"/>
      <c r="AR1631" s="145"/>
      <c r="AS1631" s="145"/>
      <c r="AT1631" s="145"/>
      <c r="AU1631" s="145"/>
      <c r="AV1631" s="145"/>
      <c r="AW1631" s="145"/>
      <c r="AX1631" s="145"/>
      <c r="AY1631" s="145"/>
      <c r="AZ1631" s="145"/>
      <c r="BA1631" s="145"/>
      <c r="BB1631" s="145"/>
      <c r="BC1631" s="145"/>
      <c r="BD1631" s="145"/>
      <c r="BE1631" s="145"/>
      <c r="BF1631" s="145"/>
      <c r="BG1631" s="145"/>
      <c r="BH1631" s="145"/>
      <c r="BI1631" s="145"/>
      <c r="BJ1631" s="145"/>
      <c r="BK1631" s="145"/>
      <c r="BL1631" s="145"/>
      <c r="BM1631" s="145"/>
      <c r="BN1631" s="145"/>
      <c r="BO1631" s="145"/>
      <c r="BP1631" s="145"/>
      <c r="BQ1631" s="145"/>
      <c r="BR1631" s="145"/>
      <c r="BS1631" s="145"/>
      <c r="BT1631" s="145"/>
      <c r="BU1631" s="145"/>
      <c r="BV1631" s="145"/>
      <c r="BW1631" s="145"/>
      <c r="BX1631" s="145"/>
      <c r="BY1631" s="145"/>
      <c r="BZ1631" s="145"/>
      <c r="CA1631" s="145"/>
      <c r="CB1631" s="145"/>
      <c r="CC1631" s="145"/>
      <c r="CD1631" s="145"/>
      <c r="CE1631" s="145"/>
      <c r="CF1631" s="145"/>
    </row>
    <row r="1632" spans="2:84" ht="12.95" customHeight="1">
      <c r="B1632" s="145"/>
      <c r="C1632" s="145"/>
      <c r="D1632" s="145"/>
      <c r="E1632" s="146"/>
      <c r="F1632" s="146"/>
      <c r="G1632" s="145"/>
      <c r="H1632" s="145"/>
      <c r="I1632" s="145"/>
      <c r="J1632" s="145"/>
      <c r="K1632" s="145"/>
      <c r="L1632" s="145"/>
      <c r="M1632" s="145"/>
      <c r="N1632" s="145"/>
      <c r="O1632" s="145"/>
      <c r="P1632" s="145"/>
      <c r="Q1632" s="145"/>
      <c r="R1632" s="145"/>
      <c r="S1632" s="145"/>
      <c r="T1632" s="145"/>
      <c r="U1632" s="145"/>
      <c r="V1632" s="145"/>
      <c r="W1632" s="145"/>
      <c r="X1632" s="145"/>
      <c r="Y1632" s="145"/>
      <c r="Z1632" s="145"/>
      <c r="AA1632" s="145"/>
      <c r="AB1632" s="145"/>
      <c r="AC1632" s="145"/>
      <c r="AD1632" s="145"/>
      <c r="AE1632" s="145"/>
      <c r="AF1632" s="145"/>
      <c r="AG1632" s="145"/>
      <c r="AH1632" s="145"/>
      <c r="AI1632" s="145"/>
      <c r="AJ1632" s="145"/>
      <c r="AK1632" s="145"/>
      <c r="AL1632" s="145"/>
      <c r="AM1632" s="145"/>
      <c r="AN1632" s="145"/>
      <c r="AO1632" s="145"/>
      <c r="AP1632" s="145"/>
      <c r="AQ1632" s="145"/>
      <c r="AR1632" s="145"/>
      <c r="AS1632" s="145"/>
      <c r="AT1632" s="145"/>
      <c r="AU1632" s="145"/>
      <c r="AV1632" s="145"/>
      <c r="AW1632" s="145"/>
      <c r="AX1632" s="145"/>
      <c r="AY1632" s="145"/>
      <c r="AZ1632" s="145"/>
      <c r="BA1632" s="145"/>
      <c r="BB1632" s="145"/>
      <c r="BC1632" s="145"/>
      <c r="BD1632" s="145"/>
      <c r="BE1632" s="145"/>
      <c r="BF1632" s="145"/>
      <c r="BG1632" s="145"/>
      <c r="BH1632" s="145"/>
      <c r="BI1632" s="145"/>
      <c r="BJ1632" s="145"/>
      <c r="BK1632" s="145"/>
      <c r="BL1632" s="145"/>
      <c r="BM1632" s="145"/>
      <c r="BN1632" s="145"/>
      <c r="BO1632" s="145"/>
      <c r="BP1632" s="145"/>
      <c r="BQ1632" s="145"/>
      <c r="BR1632" s="145"/>
      <c r="BS1632" s="145"/>
      <c r="BT1632" s="145"/>
      <c r="BU1632" s="145"/>
      <c r="BV1632" s="145"/>
      <c r="BW1632" s="145"/>
      <c r="BX1632" s="145"/>
      <c r="BY1632" s="145"/>
      <c r="BZ1632" s="145"/>
      <c r="CA1632" s="145"/>
      <c r="CB1632" s="145"/>
      <c r="CC1632" s="145"/>
      <c r="CD1632" s="145"/>
      <c r="CE1632" s="145"/>
      <c r="CF1632" s="145"/>
    </row>
    <row r="1633" spans="2:84" ht="12.95" customHeight="1">
      <c r="B1633" s="145"/>
      <c r="C1633" s="145"/>
      <c r="D1633" s="145"/>
      <c r="E1633" s="146"/>
      <c r="F1633" s="146"/>
      <c r="G1633" s="145"/>
      <c r="H1633" s="145"/>
      <c r="I1633" s="145"/>
      <c r="J1633" s="145"/>
      <c r="K1633" s="145"/>
      <c r="L1633" s="145"/>
      <c r="M1633" s="145"/>
      <c r="N1633" s="145"/>
      <c r="O1633" s="145"/>
      <c r="P1633" s="145"/>
      <c r="Q1633" s="145"/>
      <c r="R1633" s="145"/>
      <c r="S1633" s="145"/>
      <c r="T1633" s="145"/>
      <c r="U1633" s="145"/>
      <c r="V1633" s="145"/>
      <c r="W1633" s="145"/>
      <c r="X1633" s="145"/>
      <c r="Y1633" s="145"/>
      <c r="Z1633" s="145"/>
      <c r="AA1633" s="145"/>
      <c r="AB1633" s="145"/>
      <c r="AC1633" s="145"/>
      <c r="AD1633" s="145"/>
      <c r="AE1633" s="145"/>
      <c r="AF1633" s="145"/>
      <c r="AG1633" s="145"/>
      <c r="AH1633" s="145"/>
      <c r="AI1633" s="145"/>
      <c r="AJ1633" s="145"/>
      <c r="AK1633" s="145"/>
      <c r="AL1633" s="145"/>
      <c r="AM1633" s="145"/>
      <c r="AN1633" s="145"/>
      <c r="AO1633" s="145"/>
      <c r="AP1633" s="145"/>
      <c r="AQ1633" s="145"/>
      <c r="AR1633" s="145"/>
      <c r="AS1633" s="145"/>
      <c r="AT1633" s="145"/>
      <c r="AU1633" s="145"/>
      <c r="AV1633" s="145"/>
      <c r="AW1633" s="145"/>
      <c r="AX1633" s="145"/>
      <c r="AY1633" s="145"/>
      <c r="AZ1633" s="145"/>
      <c r="BA1633" s="145"/>
      <c r="BB1633" s="145"/>
      <c r="BC1633" s="145"/>
      <c r="BD1633" s="145"/>
      <c r="BE1633" s="145"/>
      <c r="BF1633" s="145"/>
      <c r="BG1633" s="145"/>
      <c r="BH1633" s="145"/>
      <c r="BI1633" s="145"/>
      <c r="BJ1633" s="145"/>
      <c r="BK1633" s="145"/>
      <c r="BL1633" s="145"/>
      <c r="BM1633" s="145"/>
      <c r="BN1633" s="145"/>
      <c r="BO1633" s="145"/>
      <c r="BP1633" s="145"/>
      <c r="BQ1633" s="145"/>
      <c r="BR1633" s="145"/>
      <c r="BS1633" s="145"/>
      <c r="BT1633" s="145"/>
      <c r="BU1633" s="145"/>
      <c r="BV1633" s="145"/>
      <c r="BW1633" s="145"/>
      <c r="BX1633" s="145"/>
      <c r="BY1633" s="145"/>
      <c r="BZ1633" s="145"/>
      <c r="CA1633" s="145"/>
      <c r="CB1633" s="145"/>
      <c r="CC1633" s="145"/>
      <c r="CD1633" s="145"/>
      <c r="CE1633" s="145"/>
      <c r="CF1633" s="145"/>
    </row>
    <row r="1634" spans="2:84" ht="12.95" customHeight="1">
      <c r="B1634" s="145"/>
      <c r="C1634" s="145"/>
      <c r="D1634" s="145"/>
      <c r="E1634" s="146"/>
      <c r="F1634" s="146"/>
      <c r="G1634" s="145"/>
      <c r="H1634" s="145"/>
      <c r="I1634" s="145"/>
      <c r="J1634" s="145"/>
      <c r="K1634" s="145"/>
      <c r="L1634" s="145"/>
      <c r="M1634" s="145"/>
      <c r="N1634" s="145"/>
      <c r="O1634" s="145"/>
      <c r="P1634" s="145"/>
      <c r="Q1634" s="145"/>
      <c r="R1634" s="145"/>
      <c r="S1634" s="145"/>
      <c r="T1634" s="145"/>
      <c r="U1634" s="145"/>
      <c r="V1634" s="145"/>
      <c r="W1634" s="145"/>
      <c r="X1634" s="145"/>
      <c r="Y1634" s="145"/>
      <c r="Z1634" s="145"/>
      <c r="AA1634" s="145"/>
      <c r="AB1634" s="145"/>
      <c r="AC1634" s="145"/>
      <c r="AD1634" s="145"/>
      <c r="AE1634" s="145"/>
      <c r="AF1634" s="145"/>
      <c r="AG1634" s="145"/>
      <c r="AH1634" s="145"/>
      <c r="AI1634" s="145"/>
      <c r="AJ1634" s="145"/>
      <c r="AK1634" s="145"/>
      <c r="AL1634" s="145"/>
      <c r="AM1634" s="145"/>
      <c r="AN1634" s="145"/>
      <c r="AO1634" s="145"/>
      <c r="AP1634" s="145"/>
      <c r="AQ1634" s="145"/>
      <c r="AR1634" s="145"/>
      <c r="AS1634" s="145"/>
      <c r="AT1634" s="145"/>
      <c r="AU1634" s="145"/>
      <c r="AV1634" s="145"/>
      <c r="AW1634" s="145"/>
      <c r="AX1634" s="145"/>
      <c r="AY1634" s="145"/>
      <c r="AZ1634" s="145"/>
      <c r="BA1634" s="145"/>
      <c r="BB1634" s="145"/>
      <c r="BC1634" s="145"/>
      <c r="BD1634" s="145"/>
      <c r="BE1634" s="145"/>
      <c r="BF1634" s="145"/>
      <c r="BG1634" s="145"/>
      <c r="BH1634" s="145"/>
      <c r="BI1634" s="145"/>
      <c r="BJ1634" s="145"/>
      <c r="BK1634" s="145"/>
      <c r="BL1634" s="145"/>
      <c r="BM1634" s="145"/>
      <c r="BN1634" s="145"/>
      <c r="BO1634" s="145"/>
      <c r="BP1634" s="145"/>
      <c r="BQ1634" s="145"/>
      <c r="BR1634" s="145"/>
      <c r="BS1634" s="145"/>
      <c r="BT1634" s="145"/>
      <c r="BU1634" s="145"/>
      <c r="BV1634" s="145"/>
      <c r="BW1634" s="145"/>
      <c r="BX1634" s="145"/>
      <c r="BY1634" s="145"/>
      <c r="BZ1634" s="145"/>
      <c r="CA1634" s="145"/>
      <c r="CB1634" s="145"/>
      <c r="CC1634" s="145"/>
      <c r="CD1634" s="145"/>
      <c r="CE1634" s="145"/>
      <c r="CF1634" s="145"/>
    </row>
    <row r="1635" spans="2:84" ht="12.95" customHeight="1">
      <c r="B1635" s="145"/>
      <c r="C1635" s="145"/>
      <c r="D1635" s="145"/>
      <c r="E1635" s="146"/>
      <c r="F1635" s="146"/>
      <c r="G1635" s="145"/>
      <c r="H1635" s="145"/>
      <c r="I1635" s="145"/>
      <c r="J1635" s="145"/>
      <c r="K1635" s="145"/>
      <c r="L1635" s="145"/>
      <c r="M1635" s="145"/>
      <c r="N1635" s="145"/>
      <c r="O1635" s="145"/>
      <c r="P1635" s="145"/>
      <c r="Q1635" s="145"/>
      <c r="R1635" s="145"/>
      <c r="S1635" s="145"/>
      <c r="T1635" s="145"/>
      <c r="U1635" s="145"/>
      <c r="V1635" s="145"/>
      <c r="W1635" s="145"/>
      <c r="X1635" s="145"/>
      <c r="Y1635" s="145"/>
      <c r="Z1635" s="145"/>
      <c r="AA1635" s="145"/>
      <c r="AB1635" s="145"/>
      <c r="AC1635" s="145"/>
      <c r="AD1635" s="145"/>
      <c r="AE1635" s="145"/>
      <c r="AF1635" s="145"/>
      <c r="AG1635" s="145"/>
      <c r="AH1635" s="145"/>
      <c r="AI1635" s="145"/>
      <c r="AJ1635" s="145"/>
      <c r="AK1635" s="145"/>
      <c r="AL1635" s="145"/>
      <c r="AM1635" s="145"/>
      <c r="AN1635" s="145"/>
      <c r="AO1635" s="145"/>
      <c r="AP1635" s="145"/>
      <c r="AQ1635" s="145"/>
      <c r="AR1635" s="145"/>
      <c r="AS1635" s="145"/>
      <c r="AT1635" s="145"/>
      <c r="AU1635" s="145"/>
      <c r="AV1635" s="145"/>
      <c r="AW1635" s="145"/>
      <c r="AX1635" s="145"/>
      <c r="AY1635" s="145"/>
      <c r="AZ1635" s="145"/>
      <c r="BA1635" s="145"/>
      <c r="BB1635" s="145"/>
      <c r="BC1635" s="145"/>
      <c r="BD1635" s="145"/>
      <c r="BE1635" s="145"/>
      <c r="BF1635" s="145"/>
      <c r="BG1635" s="145"/>
      <c r="BH1635" s="145"/>
      <c r="BI1635" s="145"/>
      <c r="BJ1635" s="145"/>
      <c r="BK1635" s="145"/>
      <c r="BL1635" s="145"/>
      <c r="BM1635" s="145"/>
      <c r="BN1635" s="145"/>
      <c r="BO1635" s="145"/>
      <c r="BP1635" s="145"/>
      <c r="BQ1635" s="145"/>
      <c r="BR1635" s="145"/>
      <c r="BS1635" s="145"/>
      <c r="BT1635" s="145"/>
      <c r="BU1635" s="145"/>
      <c r="BV1635" s="145"/>
      <c r="BW1635" s="145"/>
      <c r="BX1635" s="145"/>
      <c r="BY1635" s="145"/>
      <c r="BZ1635" s="145"/>
      <c r="CA1635" s="145"/>
      <c r="CB1635" s="145"/>
      <c r="CC1635" s="145"/>
      <c r="CD1635" s="145"/>
      <c r="CE1635" s="145"/>
      <c r="CF1635" s="145"/>
    </row>
    <row r="1636" spans="2:84" ht="12.95" customHeight="1">
      <c r="B1636" s="145"/>
      <c r="C1636" s="145"/>
      <c r="D1636" s="145"/>
      <c r="E1636" s="146"/>
      <c r="F1636" s="146"/>
      <c r="G1636" s="145"/>
      <c r="H1636" s="145"/>
      <c r="I1636" s="145"/>
      <c r="J1636" s="145"/>
      <c r="K1636" s="145"/>
      <c r="L1636" s="145"/>
      <c r="M1636" s="145"/>
      <c r="N1636" s="145"/>
      <c r="O1636" s="145"/>
      <c r="P1636" s="145"/>
      <c r="Q1636" s="145"/>
      <c r="R1636" s="145"/>
      <c r="S1636" s="145"/>
      <c r="T1636" s="145"/>
      <c r="U1636" s="145"/>
      <c r="V1636" s="145"/>
      <c r="W1636" s="145"/>
      <c r="X1636" s="145"/>
      <c r="Y1636" s="145"/>
      <c r="Z1636" s="145"/>
      <c r="AA1636" s="145"/>
      <c r="AB1636" s="145"/>
      <c r="AC1636" s="145"/>
      <c r="AD1636" s="145"/>
      <c r="AE1636" s="145"/>
      <c r="AF1636" s="145"/>
      <c r="AG1636" s="145"/>
      <c r="AH1636" s="145"/>
      <c r="AI1636" s="145"/>
      <c r="AJ1636" s="145"/>
      <c r="AK1636" s="145"/>
      <c r="AL1636" s="145"/>
      <c r="AM1636" s="145"/>
      <c r="AN1636" s="145"/>
      <c r="AO1636" s="145"/>
      <c r="AP1636" s="145"/>
      <c r="AQ1636" s="145"/>
      <c r="AR1636" s="145"/>
      <c r="AS1636" s="145"/>
      <c r="AT1636" s="145"/>
      <c r="AU1636" s="145"/>
      <c r="AV1636" s="145"/>
      <c r="AW1636" s="145"/>
      <c r="AX1636" s="145"/>
      <c r="AY1636" s="145"/>
      <c r="AZ1636" s="145"/>
      <c r="BA1636" s="145"/>
      <c r="BB1636" s="145"/>
      <c r="BC1636" s="145"/>
      <c r="BD1636" s="145"/>
      <c r="BE1636" s="145"/>
      <c r="BF1636" s="145"/>
      <c r="BG1636" s="145"/>
      <c r="BH1636" s="145"/>
      <c r="BI1636" s="145"/>
      <c r="BJ1636" s="145"/>
      <c r="BK1636" s="145"/>
      <c r="BL1636" s="145"/>
      <c r="BM1636" s="145"/>
      <c r="BN1636" s="145"/>
      <c r="BO1636" s="145"/>
      <c r="BP1636" s="145"/>
      <c r="BQ1636" s="145"/>
      <c r="BR1636" s="145"/>
      <c r="BS1636" s="145"/>
      <c r="BT1636" s="145"/>
      <c r="BU1636" s="145"/>
      <c r="BV1636" s="145"/>
      <c r="BW1636" s="145"/>
      <c r="BX1636" s="145"/>
      <c r="BY1636" s="145"/>
      <c r="BZ1636" s="145"/>
      <c r="CA1636" s="145"/>
      <c r="CB1636" s="145"/>
      <c r="CC1636" s="145"/>
      <c r="CD1636" s="145"/>
      <c r="CE1636" s="145"/>
      <c r="CF1636" s="145"/>
    </row>
    <row r="1637" spans="2:84" ht="12.95" customHeight="1">
      <c r="B1637" s="145"/>
      <c r="C1637" s="145"/>
      <c r="D1637" s="145"/>
      <c r="E1637" s="146"/>
      <c r="F1637" s="146"/>
      <c r="G1637" s="145"/>
      <c r="H1637" s="145"/>
      <c r="I1637" s="145"/>
      <c r="J1637" s="145"/>
      <c r="K1637" s="145"/>
      <c r="L1637" s="145"/>
      <c r="M1637" s="145"/>
      <c r="N1637" s="145"/>
      <c r="O1637" s="145"/>
      <c r="P1637" s="145"/>
      <c r="Q1637" s="145"/>
      <c r="R1637" s="145"/>
      <c r="S1637" s="145"/>
      <c r="T1637" s="145"/>
      <c r="U1637" s="145"/>
      <c r="V1637" s="145"/>
      <c r="W1637" s="145"/>
      <c r="X1637" s="145"/>
      <c r="Y1637" s="145"/>
      <c r="Z1637" s="145"/>
      <c r="AA1637" s="145"/>
      <c r="AB1637" s="145"/>
      <c r="AC1637" s="145"/>
      <c r="AD1637" s="145"/>
      <c r="AE1637" s="145"/>
      <c r="AF1637" s="145"/>
      <c r="AG1637" s="145"/>
      <c r="AH1637" s="145"/>
      <c r="AI1637" s="145"/>
      <c r="AJ1637" s="145"/>
      <c r="AK1637" s="145"/>
      <c r="AL1637" s="145"/>
      <c r="AM1637" s="145"/>
      <c r="AN1637" s="145"/>
      <c r="AO1637" s="145"/>
      <c r="AP1637" s="145"/>
      <c r="AQ1637" s="145"/>
      <c r="AR1637" s="145"/>
      <c r="AS1637" s="145"/>
      <c r="AT1637" s="145"/>
      <c r="AU1637" s="145"/>
      <c r="AV1637" s="145"/>
      <c r="AW1637" s="145"/>
      <c r="AX1637" s="145"/>
      <c r="AY1637" s="145"/>
      <c r="AZ1637" s="145"/>
      <c r="BA1637" s="145"/>
      <c r="BB1637" s="145"/>
      <c r="BC1637" s="145"/>
      <c r="BD1637" s="145"/>
      <c r="BE1637" s="145"/>
      <c r="BF1637" s="145"/>
      <c r="BG1637" s="145"/>
      <c r="BH1637" s="145"/>
      <c r="BI1637" s="145"/>
      <c r="BJ1637" s="145"/>
      <c r="BK1637" s="145"/>
      <c r="BL1637" s="145"/>
      <c r="BM1637" s="145"/>
      <c r="BN1637" s="145"/>
      <c r="BO1637" s="145"/>
      <c r="BP1637" s="145"/>
      <c r="BQ1637" s="145"/>
      <c r="BR1637" s="145"/>
      <c r="BS1637" s="145"/>
      <c r="BT1637" s="145"/>
      <c r="BU1637" s="145"/>
      <c r="BV1637" s="145"/>
      <c r="BW1637" s="145"/>
      <c r="BX1637" s="145"/>
      <c r="BY1637" s="145"/>
      <c r="BZ1637" s="145"/>
      <c r="CA1637" s="145"/>
      <c r="CB1637" s="145"/>
      <c r="CC1637" s="145"/>
      <c r="CD1637" s="145"/>
      <c r="CE1637" s="145"/>
      <c r="CF1637" s="145"/>
    </row>
    <row r="1638" spans="2:84" ht="12.95" customHeight="1">
      <c r="B1638" s="145"/>
      <c r="C1638" s="145"/>
      <c r="D1638" s="145"/>
      <c r="E1638" s="146"/>
      <c r="F1638" s="146"/>
      <c r="G1638" s="145"/>
      <c r="H1638" s="145"/>
      <c r="I1638" s="145"/>
      <c r="J1638" s="145"/>
      <c r="K1638" s="145"/>
      <c r="L1638" s="145"/>
      <c r="M1638" s="145"/>
      <c r="N1638" s="145"/>
      <c r="O1638" s="145"/>
      <c r="P1638" s="145"/>
      <c r="Q1638" s="145"/>
      <c r="R1638" s="145"/>
      <c r="S1638" s="145"/>
      <c r="T1638" s="145"/>
      <c r="U1638" s="145"/>
      <c r="V1638" s="145"/>
      <c r="W1638" s="145"/>
      <c r="X1638" s="145"/>
      <c r="Y1638" s="145"/>
      <c r="Z1638" s="145"/>
      <c r="AA1638" s="145"/>
      <c r="AB1638" s="145"/>
      <c r="AC1638" s="145"/>
      <c r="AD1638" s="145"/>
      <c r="AE1638" s="145"/>
      <c r="AF1638" s="145"/>
      <c r="AG1638" s="145"/>
      <c r="AH1638" s="145"/>
      <c r="AI1638" s="145"/>
      <c r="AJ1638" s="145"/>
      <c r="AK1638" s="145"/>
      <c r="AL1638" s="145"/>
      <c r="AM1638" s="145"/>
      <c r="AN1638" s="145"/>
      <c r="AO1638" s="145"/>
      <c r="AP1638" s="145"/>
      <c r="AQ1638" s="145"/>
      <c r="AR1638" s="145"/>
      <c r="AS1638" s="145"/>
      <c r="AT1638" s="145"/>
      <c r="AU1638" s="145"/>
      <c r="AV1638" s="145"/>
      <c r="AW1638" s="145"/>
      <c r="AX1638" s="145"/>
      <c r="AY1638" s="145"/>
      <c r="AZ1638" s="145"/>
      <c r="BA1638" s="145"/>
      <c r="BB1638" s="145"/>
      <c r="BC1638" s="145"/>
      <c r="BD1638" s="145"/>
      <c r="BE1638" s="145"/>
      <c r="BF1638" s="145"/>
      <c r="BG1638" s="145"/>
      <c r="BH1638" s="145"/>
      <c r="BI1638" s="145"/>
      <c r="BJ1638" s="145"/>
      <c r="BK1638" s="145"/>
      <c r="BL1638" s="145"/>
      <c r="BM1638" s="145"/>
      <c r="BN1638" s="145"/>
      <c r="BO1638" s="145"/>
      <c r="BP1638" s="145"/>
      <c r="BQ1638" s="145"/>
      <c r="BR1638" s="145"/>
      <c r="BS1638" s="145"/>
      <c r="BT1638" s="145"/>
      <c r="BU1638" s="145"/>
      <c r="BV1638" s="145"/>
      <c r="BW1638" s="145"/>
      <c r="BX1638" s="145"/>
      <c r="BY1638" s="145"/>
      <c r="BZ1638" s="145"/>
      <c r="CA1638" s="145"/>
      <c r="CB1638" s="145"/>
      <c r="CC1638" s="145"/>
      <c r="CD1638" s="145"/>
      <c r="CE1638" s="145"/>
      <c r="CF1638" s="145"/>
    </row>
    <row r="1639" spans="2:84" ht="12.95" customHeight="1">
      <c r="B1639" s="145"/>
      <c r="C1639" s="145"/>
      <c r="D1639" s="145"/>
      <c r="E1639" s="146"/>
      <c r="F1639" s="146"/>
      <c r="G1639" s="145"/>
      <c r="H1639" s="145"/>
      <c r="I1639" s="145"/>
      <c r="J1639" s="145"/>
      <c r="K1639" s="145"/>
      <c r="L1639" s="145"/>
      <c r="M1639" s="145"/>
      <c r="N1639" s="145"/>
      <c r="O1639" s="145"/>
      <c r="P1639" s="145"/>
      <c r="Q1639" s="145"/>
      <c r="R1639" s="145"/>
      <c r="S1639" s="145"/>
      <c r="T1639" s="145"/>
      <c r="U1639" s="145"/>
      <c r="V1639" s="145"/>
      <c r="W1639" s="145"/>
      <c r="X1639" s="145"/>
      <c r="Y1639" s="145"/>
      <c r="Z1639" s="145"/>
      <c r="AA1639" s="145"/>
      <c r="AB1639" s="145"/>
      <c r="AC1639" s="145"/>
      <c r="AD1639" s="145"/>
      <c r="AE1639" s="145"/>
      <c r="AF1639" s="145"/>
      <c r="AG1639" s="145"/>
      <c r="AH1639" s="145"/>
      <c r="AI1639" s="145"/>
      <c r="AJ1639" s="145"/>
      <c r="AK1639" s="145"/>
      <c r="AL1639" s="145"/>
      <c r="AM1639" s="145"/>
      <c r="AN1639" s="145"/>
      <c r="AO1639" s="145"/>
      <c r="AP1639" s="145"/>
      <c r="AQ1639" s="145"/>
      <c r="AR1639" s="145"/>
      <c r="AS1639" s="145"/>
      <c r="AT1639" s="145"/>
      <c r="AU1639" s="145"/>
      <c r="AV1639" s="145"/>
      <c r="AW1639" s="145"/>
      <c r="AX1639" s="145"/>
      <c r="AY1639" s="145"/>
      <c r="AZ1639" s="145"/>
      <c r="BA1639" s="145"/>
      <c r="BB1639" s="145"/>
      <c r="BC1639" s="145"/>
      <c r="BD1639" s="145"/>
      <c r="BE1639" s="145"/>
      <c r="BF1639" s="145"/>
      <c r="BG1639" s="145"/>
      <c r="BH1639" s="145"/>
      <c r="BI1639" s="145"/>
      <c r="BJ1639" s="145"/>
      <c r="BK1639" s="145"/>
      <c r="BL1639" s="145"/>
      <c r="BM1639" s="145"/>
      <c r="BN1639" s="145"/>
      <c r="BO1639" s="145"/>
      <c r="BP1639" s="145"/>
      <c r="BQ1639" s="145"/>
      <c r="BR1639" s="145"/>
      <c r="BS1639" s="145"/>
      <c r="BT1639" s="145"/>
      <c r="BU1639" s="145"/>
      <c r="BV1639" s="145"/>
      <c r="BW1639" s="145"/>
      <c r="BX1639" s="145"/>
      <c r="BY1639" s="145"/>
      <c r="BZ1639" s="145"/>
      <c r="CA1639" s="145"/>
      <c r="CB1639" s="145"/>
      <c r="CC1639" s="145"/>
      <c r="CD1639" s="145"/>
      <c r="CE1639" s="145"/>
      <c r="CF1639" s="145"/>
    </row>
    <row r="1640" spans="2:84" ht="12.95" customHeight="1">
      <c r="B1640" s="145"/>
      <c r="C1640" s="145"/>
      <c r="D1640" s="145"/>
      <c r="E1640" s="146"/>
      <c r="F1640" s="146"/>
      <c r="G1640" s="145"/>
      <c r="H1640" s="145"/>
      <c r="I1640" s="145"/>
      <c r="J1640" s="145"/>
      <c r="K1640" s="145"/>
      <c r="L1640" s="145"/>
      <c r="M1640" s="145"/>
      <c r="N1640" s="145"/>
      <c r="O1640" s="145"/>
      <c r="P1640" s="145"/>
      <c r="Q1640" s="145"/>
      <c r="R1640" s="145"/>
      <c r="S1640" s="145"/>
      <c r="T1640" s="145"/>
      <c r="U1640" s="145"/>
      <c r="V1640" s="145"/>
      <c r="W1640" s="145"/>
      <c r="X1640" s="145"/>
      <c r="Y1640" s="145"/>
      <c r="Z1640" s="145"/>
      <c r="AA1640" s="145"/>
      <c r="AB1640" s="145"/>
      <c r="AC1640" s="145"/>
      <c r="AD1640" s="145"/>
      <c r="AE1640" s="145"/>
      <c r="AF1640" s="145"/>
      <c r="AG1640" s="145"/>
      <c r="AH1640" s="145"/>
      <c r="AI1640" s="145"/>
      <c r="AJ1640" s="145"/>
      <c r="AK1640" s="145"/>
      <c r="AL1640" s="145"/>
      <c r="AM1640" s="145"/>
      <c r="AN1640" s="145"/>
      <c r="AO1640" s="145"/>
      <c r="AP1640" s="145"/>
      <c r="AQ1640" s="145"/>
      <c r="AR1640" s="145"/>
      <c r="AS1640" s="145"/>
      <c r="AT1640" s="145"/>
      <c r="AU1640" s="145"/>
      <c r="AV1640" s="145"/>
      <c r="AW1640" s="145"/>
      <c r="AX1640" s="145"/>
      <c r="AY1640" s="145"/>
      <c r="AZ1640" s="145"/>
      <c r="BA1640" s="145"/>
      <c r="BB1640" s="145"/>
      <c r="BC1640" s="145"/>
      <c r="BD1640" s="145"/>
      <c r="BE1640" s="145"/>
      <c r="BF1640" s="145"/>
      <c r="BG1640" s="145"/>
      <c r="BH1640" s="145"/>
      <c r="BI1640" s="145"/>
      <c r="BJ1640" s="145"/>
      <c r="BK1640" s="145"/>
      <c r="BL1640" s="145"/>
      <c r="BM1640" s="145"/>
      <c r="BN1640" s="145"/>
      <c r="BO1640" s="145"/>
      <c r="BP1640" s="145"/>
      <c r="BQ1640" s="145"/>
      <c r="BR1640" s="145"/>
      <c r="BS1640" s="145"/>
      <c r="BT1640" s="145"/>
      <c r="BU1640" s="145"/>
      <c r="BV1640" s="145"/>
      <c r="BW1640" s="145"/>
      <c r="BX1640" s="145"/>
      <c r="BY1640" s="145"/>
      <c r="BZ1640" s="145"/>
      <c r="CA1640" s="145"/>
      <c r="CB1640" s="145"/>
      <c r="CC1640" s="145"/>
      <c r="CD1640" s="145"/>
      <c r="CE1640" s="145"/>
      <c r="CF1640" s="145"/>
    </row>
    <row r="1641" spans="2:84" ht="12.95" customHeight="1">
      <c r="B1641" s="145"/>
      <c r="C1641" s="145"/>
      <c r="D1641" s="145"/>
      <c r="E1641" s="146"/>
      <c r="F1641" s="146"/>
      <c r="G1641" s="145"/>
      <c r="H1641" s="145"/>
      <c r="I1641" s="145"/>
      <c r="J1641" s="145"/>
      <c r="K1641" s="145"/>
      <c r="L1641" s="145"/>
      <c r="M1641" s="145"/>
      <c r="N1641" s="145"/>
      <c r="O1641" s="145"/>
      <c r="P1641" s="145"/>
      <c r="Q1641" s="145"/>
      <c r="R1641" s="145"/>
      <c r="S1641" s="145"/>
      <c r="T1641" s="145"/>
      <c r="U1641" s="145"/>
      <c r="V1641" s="145"/>
      <c r="W1641" s="145"/>
      <c r="X1641" s="145"/>
      <c r="Y1641" s="145"/>
      <c r="Z1641" s="145"/>
      <c r="AA1641" s="145"/>
      <c r="AB1641" s="145"/>
      <c r="AC1641" s="145"/>
      <c r="AD1641" s="145"/>
      <c r="AE1641" s="145"/>
      <c r="AF1641" s="145"/>
      <c r="AG1641" s="145"/>
      <c r="AH1641" s="145"/>
      <c r="AI1641" s="145"/>
      <c r="AJ1641" s="145"/>
      <c r="AK1641" s="145"/>
      <c r="AL1641" s="145"/>
      <c r="AM1641" s="145"/>
      <c r="AN1641" s="145"/>
      <c r="AO1641" s="145"/>
      <c r="AP1641" s="145"/>
      <c r="AQ1641" s="145"/>
      <c r="AR1641" s="145"/>
      <c r="AS1641" s="145"/>
      <c r="AT1641" s="145"/>
      <c r="AU1641" s="145"/>
      <c r="AV1641" s="145"/>
      <c r="AW1641" s="145"/>
      <c r="AX1641" s="145"/>
      <c r="AY1641" s="145"/>
      <c r="AZ1641" s="145"/>
      <c r="BA1641" s="145"/>
      <c r="BB1641" s="145"/>
      <c r="BC1641" s="145"/>
      <c r="BD1641" s="145"/>
      <c r="BE1641" s="145"/>
      <c r="BF1641" s="145"/>
      <c r="BG1641" s="145"/>
      <c r="BH1641" s="145"/>
      <c r="BI1641" s="145"/>
      <c r="BJ1641" s="145"/>
      <c r="BK1641" s="145"/>
      <c r="BL1641" s="145"/>
      <c r="BM1641" s="145"/>
      <c r="BN1641" s="145"/>
      <c r="BO1641" s="145"/>
      <c r="BP1641" s="145"/>
      <c r="BQ1641" s="145"/>
      <c r="BR1641" s="145"/>
      <c r="BS1641" s="145"/>
      <c r="BT1641" s="145"/>
      <c r="BU1641" s="145"/>
      <c r="BV1641" s="145"/>
      <c r="BW1641" s="145"/>
      <c r="BX1641" s="145"/>
      <c r="BY1641" s="145"/>
      <c r="BZ1641" s="145"/>
      <c r="CA1641" s="145"/>
      <c r="CB1641" s="145"/>
      <c r="CC1641" s="145"/>
      <c r="CD1641" s="145"/>
      <c r="CE1641" s="145"/>
      <c r="CF1641" s="145"/>
    </row>
    <row r="1642" spans="2:84" ht="12.95" customHeight="1">
      <c r="B1642" s="145"/>
      <c r="C1642" s="145"/>
      <c r="D1642" s="145"/>
      <c r="E1642" s="146"/>
      <c r="F1642" s="146"/>
      <c r="G1642" s="145"/>
      <c r="H1642" s="145"/>
      <c r="I1642" s="145"/>
      <c r="J1642" s="145"/>
      <c r="K1642" s="145"/>
      <c r="L1642" s="145"/>
      <c r="M1642" s="145"/>
      <c r="N1642" s="145"/>
      <c r="O1642" s="145"/>
      <c r="P1642" s="145"/>
      <c r="Q1642" s="145"/>
      <c r="R1642" s="145"/>
      <c r="S1642" s="145"/>
      <c r="T1642" s="145"/>
      <c r="U1642" s="145"/>
      <c r="V1642" s="145"/>
      <c r="W1642" s="145"/>
      <c r="X1642" s="145"/>
      <c r="Y1642" s="145"/>
      <c r="Z1642" s="145"/>
      <c r="AA1642" s="145"/>
      <c r="AB1642" s="145"/>
      <c r="AC1642" s="145"/>
      <c r="AD1642" s="145"/>
      <c r="AE1642" s="145"/>
      <c r="AF1642" s="145"/>
      <c r="AG1642" s="145"/>
      <c r="AH1642" s="145"/>
      <c r="AI1642" s="145"/>
      <c r="AJ1642" s="145"/>
      <c r="AK1642" s="145"/>
      <c r="AL1642" s="145"/>
      <c r="AM1642" s="145"/>
      <c r="AN1642" s="145"/>
      <c r="AO1642" s="145"/>
      <c r="AP1642" s="145"/>
      <c r="AQ1642" s="145"/>
      <c r="AR1642" s="145"/>
      <c r="AS1642" s="145"/>
      <c r="AT1642" s="145"/>
      <c r="AU1642" s="145"/>
      <c r="AV1642" s="145"/>
      <c r="AW1642" s="145"/>
      <c r="AX1642" s="145"/>
      <c r="AY1642" s="145"/>
      <c r="AZ1642" s="145"/>
      <c r="BA1642" s="145"/>
      <c r="BB1642" s="145"/>
      <c r="BC1642" s="145"/>
      <c r="BD1642" s="145"/>
      <c r="BE1642" s="145"/>
      <c r="BF1642" s="145"/>
      <c r="BG1642" s="145"/>
      <c r="BH1642" s="145"/>
      <c r="BI1642" s="145"/>
      <c r="BJ1642" s="145"/>
      <c r="BK1642" s="145"/>
      <c r="BL1642" s="145"/>
      <c r="BM1642" s="145"/>
      <c r="BN1642" s="145"/>
      <c r="BO1642" s="145"/>
      <c r="BP1642" s="145"/>
      <c r="BQ1642" s="145"/>
      <c r="BR1642" s="145"/>
      <c r="BS1642" s="145"/>
      <c r="BT1642" s="145"/>
      <c r="BU1642" s="145"/>
      <c r="BV1642" s="145"/>
      <c r="BW1642" s="145"/>
      <c r="BX1642" s="145"/>
      <c r="BY1642" s="145"/>
      <c r="BZ1642" s="145"/>
      <c r="CA1642" s="145"/>
      <c r="CB1642" s="145"/>
      <c r="CC1642" s="145"/>
      <c r="CD1642" s="145"/>
      <c r="CE1642" s="145"/>
      <c r="CF1642" s="145"/>
    </row>
    <row r="1643" spans="2:84" ht="12.95" customHeight="1">
      <c r="B1643" s="145"/>
      <c r="C1643" s="145"/>
      <c r="D1643" s="145"/>
      <c r="E1643" s="146"/>
      <c r="F1643" s="146"/>
      <c r="G1643" s="145"/>
      <c r="H1643" s="145"/>
      <c r="I1643" s="145"/>
      <c r="J1643" s="145"/>
      <c r="K1643" s="145"/>
      <c r="L1643" s="145"/>
      <c r="M1643" s="145"/>
      <c r="N1643" s="145"/>
      <c r="O1643" s="145"/>
      <c r="P1643" s="145"/>
      <c r="Q1643" s="145"/>
      <c r="R1643" s="145"/>
      <c r="S1643" s="145"/>
      <c r="T1643" s="145"/>
      <c r="U1643" s="145"/>
      <c r="V1643" s="145"/>
      <c r="W1643" s="145"/>
      <c r="X1643" s="145"/>
      <c r="Y1643" s="145"/>
      <c r="Z1643" s="145"/>
      <c r="AA1643" s="145"/>
      <c r="AB1643" s="145"/>
      <c r="AC1643" s="145"/>
      <c r="AD1643" s="145"/>
      <c r="AE1643" s="145"/>
      <c r="AF1643" s="145"/>
      <c r="AG1643" s="145"/>
      <c r="AH1643" s="145"/>
      <c r="AI1643" s="145"/>
      <c r="AJ1643" s="145"/>
      <c r="AK1643" s="145"/>
      <c r="AL1643" s="145"/>
      <c r="AM1643" s="145"/>
      <c r="AN1643" s="145"/>
      <c r="AO1643" s="145"/>
      <c r="AP1643" s="145"/>
      <c r="AQ1643" s="145"/>
      <c r="AR1643" s="145"/>
      <c r="AS1643" s="145"/>
      <c r="AT1643" s="145"/>
      <c r="AU1643" s="145"/>
      <c r="AV1643" s="145"/>
      <c r="AW1643" s="145"/>
      <c r="AX1643" s="145"/>
      <c r="AY1643" s="145"/>
      <c r="AZ1643" s="145"/>
      <c r="BA1643" s="145"/>
      <c r="BB1643" s="145"/>
      <c r="BC1643" s="145"/>
      <c r="BD1643" s="145"/>
      <c r="BE1643" s="145"/>
      <c r="BF1643" s="145"/>
      <c r="BG1643" s="145"/>
      <c r="BH1643" s="145"/>
      <c r="BI1643" s="145"/>
      <c r="BJ1643" s="145"/>
      <c r="BK1643" s="145"/>
      <c r="BL1643" s="145"/>
      <c r="BM1643" s="145"/>
      <c r="BN1643" s="145"/>
      <c r="BO1643" s="145"/>
      <c r="BP1643" s="145"/>
      <c r="BQ1643" s="145"/>
      <c r="BR1643" s="145"/>
      <c r="BS1643" s="145"/>
      <c r="BT1643" s="145"/>
      <c r="BU1643" s="145"/>
      <c r="BV1643" s="145"/>
      <c r="BW1643" s="145"/>
      <c r="BX1643" s="145"/>
      <c r="BY1643" s="145"/>
      <c r="BZ1643" s="145"/>
      <c r="CA1643" s="145"/>
      <c r="CB1643" s="145"/>
      <c r="CC1643" s="145"/>
      <c r="CD1643" s="145"/>
      <c r="CE1643" s="145"/>
      <c r="CF1643" s="145"/>
    </row>
    <row r="1644" spans="2:84" ht="12.95" customHeight="1">
      <c r="B1644" s="145"/>
      <c r="C1644" s="145"/>
      <c r="D1644" s="145"/>
      <c r="E1644" s="146"/>
      <c r="F1644" s="146"/>
      <c r="G1644" s="145"/>
      <c r="H1644" s="145"/>
      <c r="I1644" s="145"/>
      <c r="J1644" s="145"/>
      <c r="K1644" s="145"/>
      <c r="L1644" s="145"/>
      <c r="M1644" s="145"/>
      <c r="N1644" s="145"/>
      <c r="O1644" s="145"/>
      <c r="P1644" s="145"/>
      <c r="Q1644" s="145"/>
      <c r="R1644" s="145"/>
      <c r="S1644" s="145"/>
      <c r="T1644" s="145"/>
      <c r="U1644" s="145"/>
      <c r="V1644" s="145"/>
      <c r="W1644" s="145"/>
      <c r="X1644" s="145"/>
      <c r="Y1644" s="145"/>
      <c r="Z1644" s="145"/>
      <c r="AA1644" s="145"/>
      <c r="AB1644" s="145"/>
      <c r="AC1644" s="145"/>
      <c r="AD1644" s="145"/>
      <c r="AE1644" s="145"/>
      <c r="AF1644" s="145"/>
      <c r="AG1644" s="145"/>
      <c r="AH1644" s="145"/>
      <c r="AI1644" s="145"/>
      <c r="AJ1644" s="145"/>
      <c r="AK1644" s="145"/>
      <c r="AL1644" s="145"/>
      <c r="AM1644" s="145"/>
      <c r="AN1644" s="145"/>
      <c r="AO1644" s="145"/>
      <c r="AP1644" s="145"/>
      <c r="AQ1644" s="145"/>
      <c r="AR1644" s="145"/>
      <c r="AS1644" s="145"/>
      <c r="AT1644" s="145"/>
      <c r="AU1644" s="145"/>
      <c r="AV1644" s="145"/>
      <c r="AW1644" s="145"/>
      <c r="AX1644" s="145"/>
      <c r="AY1644" s="145"/>
      <c r="AZ1644" s="145"/>
      <c r="BA1644" s="145"/>
      <c r="BB1644" s="145"/>
      <c r="BC1644" s="145"/>
      <c r="BD1644" s="145"/>
      <c r="BE1644" s="145"/>
      <c r="BF1644" s="145"/>
      <c r="BG1644" s="145"/>
      <c r="BH1644" s="145"/>
      <c r="BI1644" s="145"/>
      <c r="BJ1644" s="145"/>
      <c r="BK1644" s="145"/>
      <c r="BL1644" s="145"/>
      <c r="BM1644" s="145"/>
      <c r="BN1644" s="145"/>
      <c r="BO1644" s="145"/>
      <c r="BP1644" s="145"/>
      <c r="BQ1644" s="145"/>
      <c r="BR1644" s="145"/>
      <c r="BS1644" s="145"/>
      <c r="BT1644" s="145"/>
      <c r="BU1644" s="145"/>
      <c r="BV1644" s="145"/>
      <c r="BW1644" s="145"/>
      <c r="BX1644" s="145"/>
      <c r="BY1644" s="145"/>
      <c r="BZ1644" s="145"/>
      <c r="CA1644" s="145"/>
      <c r="CB1644" s="145"/>
      <c r="CC1644" s="145"/>
      <c r="CD1644" s="145"/>
      <c r="CE1644" s="145"/>
      <c r="CF1644" s="145"/>
    </row>
    <row r="1645" spans="2:84" ht="12.95" customHeight="1">
      <c r="B1645" s="145"/>
      <c r="C1645" s="145"/>
      <c r="D1645" s="145"/>
      <c r="E1645" s="146"/>
      <c r="F1645" s="146"/>
      <c r="G1645" s="145"/>
      <c r="H1645" s="145"/>
      <c r="I1645" s="145"/>
      <c r="J1645" s="145"/>
      <c r="K1645" s="145"/>
      <c r="L1645" s="145"/>
      <c r="M1645" s="145"/>
      <c r="N1645" s="145"/>
      <c r="O1645" s="145"/>
      <c r="P1645" s="145"/>
      <c r="Q1645" s="145"/>
      <c r="R1645" s="145"/>
      <c r="S1645" s="145"/>
      <c r="T1645" s="145"/>
      <c r="U1645" s="145"/>
      <c r="V1645" s="145"/>
      <c r="W1645" s="145"/>
      <c r="X1645" s="145"/>
      <c r="Y1645" s="145"/>
      <c r="Z1645" s="145"/>
      <c r="AA1645" s="145"/>
      <c r="AB1645" s="145"/>
      <c r="AC1645" s="145"/>
      <c r="AD1645" s="145"/>
      <c r="AE1645" s="145"/>
      <c r="AF1645" s="145"/>
      <c r="AG1645" s="145"/>
      <c r="AH1645" s="145"/>
      <c r="AI1645" s="145"/>
      <c r="AJ1645" s="145"/>
      <c r="AK1645" s="145"/>
      <c r="AL1645" s="145"/>
      <c r="AM1645" s="145"/>
      <c r="AN1645" s="145"/>
      <c r="AO1645" s="145"/>
      <c r="AP1645" s="145"/>
      <c r="AQ1645" s="145"/>
      <c r="AR1645" s="145"/>
      <c r="AS1645" s="145"/>
      <c r="AT1645" s="145"/>
      <c r="AU1645" s="145"/>
      <c r="AV1645" s="145"/>
      <c r="AW1645" s="145"/>
      <c r="AX1645" s="145"/>
      <c r="AY1645" s="145"/>
      <c r="AZ1645" s="145"/>
      <c r="BA1645" s="145"/>
      <c r="BB1645" s="145"/>
      <c r="BC1645" s="145"/>
      <c r="BD1645" s="145"/>
      <c r="BE1645" s="145"/>
      <c r="BF1645" s="145"/>
      <c r="BG1645" s="145"/>
      <c r="BH1645" s="145"/>
      <c r="BI1645" s="145"/>
      <c r="BJ1645" s="145"/>
      <c r="BK1645" s="145"/>
      <c r="BL1645" s="145"/>
      <c r="BM1645" s="145"/>
      <c r="BN1645" s="145"/>
      <c r="BO1645" s="145"/>
      <c r="BP1645" s="145"/>
      <c r="BQ1645" s="145"/>
      <c r="BR1645" s="145"/>
      <c r="BS1645" s="145"/>
      <c r="BT1645" s="145"/>
      <c r="BU1645" s="145"/>
      <c r="BV1645" s="145"/>
      <c r="BW1645" s="145"/>
      <c r="BX1645" s="145"/>
      <c r="BY1645" s="145"/>
      <c r="BZ1645" s="145"/>
      <c r="CA1645" s="145"/>
      <c r="CB1645" s="145"/>
      <c r="CC1645" s="145"/>
      <c r="CD1645" s="145"/>
      <c r="CE1645" s="145"/>
      <c r="CF1645" s="145"/>
    </row>
    <row r="1646" spans="2:84" ht="12.95" customHeight="1">
      <c r="B1646" s="145"/>
      <c r="C1646" s="145"/>
      <c r="D1646" s="145"/>
      <c r="E1646" s="146"/>
      <c r="F1646" s="146"/>
      <c r="G1646" s="145"/>
      <c r="H1646" s="145"/>
      <c r="I1646" s="145"/>
      <c r="J1646" s="145"/>
      <c r="K1646" s="145"/>
      <c r="L1646" s="145"/>
      <c r="M1646" s="145"/>
      <c r="N1646" s="145"/>
      <c r="O1646" s="145"/>
      <c r="P1646" s="145"/>
      <c r="Q1646" s="145"/>
      <c r="R1646" s="145"/>
      <c r="S1646" s="145"/>
      <c r="T1646" s="145"/>
      <c r="U1646" s="145"/>
      <c r="V1646" s="145"/>
      <c r="W1646" s="145"/>
      <c r="X1646" s="145"/>
      <c r="Y1646" s="145"/>
      <c r="Z1646" s="145"/>
      <c r="AA1646" s="145"/>
      <c r="AB1646" s="145"/>
      <c r="AC1646" s="145"/>
      <c r="AD1646" s="145"/>
      <c r="AE1646" s="145"/>
      <c r="AF1646" s="145"/>
      <c r="AG1646" s="145"/>
      <c r="AH1646" s="145"/>
      <c r="AI1646" s="145"/>
      <c r="AJ1646" s="145"/>
      <c r="AK1646" s="145"/>
      <c r="AL1646" s="145"/>
      <c r="AM1646" s="145"/>
      <c r="AN1646" s="145"/>
      <c r="AO1646" s="145"/>
      <c r="AP1646" s="145"/>
      <c r="AQ1646" s="145"/>
      <c r="AR1646" s="145"/>
      <c r="AS1646" s="145"/>
      <c r="AT1646" s="145"/>
      <c r="AU1646" s="145"/>
      <c r="AV1646" s="145"/>
      <c r="AW1646" s="145"/>
      <c r="AX1646" s="145"/>
      <c r="AY1646" s="145"/>
      <c r="AZ1646" s="145"/>
      <c r="BA1646" s="145"/>
      <c r="BB1646" s="145"/>
      <c r="BC1646" s="145"/>
      <c r="BD1646" s="145"/>
      <c r="BE1646" s="145"/>
      <c r="BF1646" s="145"/>
      <c r="BG1646" s="145"/>
      <c r="BH1646" s="145"/>
      <c r="BI1646" s="145"/>
      <c r="BJ1646" s="145"/>
      <c r="BK1646" s="145"/>
      <c r="BL1646" s="145"/>
      <c r="BM1646" s="145"/>
      <c r="BN1646" s="145"/>
      <c r="BO1646" s="145"/>
      <c r="BP1646" s="145"/>
      <c r="BQ1646" s="145"/>
      <c r="BR1646" s="145"/>
      <c r="BS1646" s="145"/>
      <c r="BT1646" s="145"/>
      <c r="BU1646" s="145"/>
      <c r="BV1646" s="145"/>
      <c r="BW1646" s="145"/>
      <c r="BX1646" s="145"/>
      <c r="BY1646" s="145"/>
      <c r="BZ1646" s="145"/>
      <c r="CA1646" s="145"/>
      <c r="CB1646" s="145"/>
      <c r="CC1646" s="145"/>
      <c r="CD1646" s="145"/>
      <c r="CE1646" s="145"/>
      <c r="CF1646" s="145"/>
    </row>
    <row r="1647" spans="2:84" ht="12.95" customHeight="1">
      <c r="B1647" s="145"/>
      <c r="C1647" s="145"/>
      <c r="D1647" s="145"/>
      <c r="E1647" s="146"/>
      <c r="F1647" s="146"/>
      <c r="G1647" s="145"/>
      <c r="H1647" s="145"/>
      <c r="I1647" s="145"/>
      <c r="J1647" s="145"/>
      <c r="K1647" s="145"/>
      <c r="L1647" s="145"/>
      <c r="M1647" s="145"/>
      <c r="N1647" s="145"/>
      <c r="O1647" s="145"/>
      <c r="P1647" s="145"/>
      <c r="Q1647" s="145"/>
      <c r="R1647" s="145"/>
      <c r="S1647" s="145"/>
      <c r="T1647" s="145"/>
      <c r="U1647" s="145"/>
      <c r="V1647" s="145"/>
      <c r="W1647" s="145"/>
      <c r="X1647" s="145"/>
      <c r="Y1647" s="145"/>
      <c r="Z1647" s="145"/>
      <c r="AA1647" s="145"/>
      <c r="AB1647" s="145"/>
      <c r="AC1647" s="145"/>
      <c r="AD1647" s="145"/>
      <c r="AE1647" s="145"/>
      <c r="AF1647" s="145"/>
      <c r="AG1647" s="145"/>
      <c r="AH1647" s="145"/>
      <c r="AI1647" s="145"/>
      <c r="AJ1647" s="145"/>
      <c r="AK1647" s="145"/>
      <c r="AL1647" s="145"/>
      <c r="AM1647" s="145"/>
      <c r="AN1647" s="145"/>
      <c r="AO1647" s="145"/>
      <c r="AP1647" s="145"/>
      <c r="AQ1647" s="145"/>
      <c r="AR1647" s="145"/>
      <c r="AS1647" s="145"/>
      <c r="AT1647" s="145"/>
      <c r="AU1647" s="145"/>
      <c r="AV1647" s="145"/>
      <c r="AW1647" s="145"/>
      <c r="AX1647" s="145"/>
      <c r="AY1647" s="145"/>
      <c r="AZ1647" s="145"/>
      <c r="BA1647" s="145"/>
      <c r="BB1647" s="145"/>
      <c r="BC1647" s="145"/>
      <c r="BD1647" s="145"/>
      <c r="BE1647" s="145"/>
      <c r="BF1647" s="145"/>
      <c r="BG1647" s="145"/>
      <c r="BH1647" s="145"/>
      <c r="BI1647" s="145"/>
      <c r="BJ1647" s="145"/>
      <c r="BK1647" s="145"/>
      <c r="BL1647" s="145"/>
      <c r="BM1647" s="145"/>
      <c r="BN1647" s="145"/>
      <c r="BO1647" s="145"/>
      <c r="BP1647" s="145"/>
      <c r="BQ1647" s="145"/>
      <c r="BR1647" s="145"/>
      <c r="BS1647" s="145"/>
      <c r="BT1647" s="145"/>
      <c r="BU1647" s="145"/>
      <c r="BV1647" s="145"/>
      <c r="BW1647" s="145"/>
      <c r="BX1647" s="145"/>
      <c r="BY1647" s="145"/>
      <c r="BZ1647" s="145"/>
      <c r="CA1647" s="145"/>
      <c r="CB1647" s="145"/>
      <c r="CC1647" s="145"/>
      <c r="CD1647" s="145"/>
      <c r="CE1647" s="145"/>
      <c r="CF1647" s="145"/>
    </row>
    <row r="1648" spans="2:84" ht="12.95" customHeight="1">
      <c r="B1648" s="145"/>
      <c r="C1648" s="145"/>
      <c r="D1648" s="145"/>
      <c r="E1648" s="146"/>
      <c r="F1648" s="146"/>
      <c r="G1648" s="145"/>
      <c r="H1648" s="145"/>
      <c r="I1648" s="145"/>
      <c r="J1648" s="145"/>
      <c r="K1648" s="145"/>
      <c r="L1648" s="145"/>
      <c r="M1648" s="145"/>
      <c r="N1648" s="145"/>
      <c r="O1648" s="145"/>
      <c r="P1648" s="145"/>
      <c r="Q1648" s="145"/>
      <c r="R1648" s="145"/>
      <c r="S1648" s="145"/>
      <c r="T1648" s="145"/>
      <c r="U1648" s="145"/>
      <c r="V1648" s="145"/>
      <c r="W1648" s="145"/>
      <c r="X1648" s="145"/>
      <c r="Y1648" s="145"/>
      <c r="Z1648" s="145"/>
      <c r="AA1648" s="145"/>
      <c r="AB1648" s="145"/>
      <c r="AC1648" s="145"/>
      <c r="AD1648" s="145"/>
      <c r="AE1648" s="145"/>
      <c r="AF1648" s="145"/>
      <c r="AG1648" s="145"/>
      <c r="AH1648" s="145"/>
      <c r="AI1648" s="145"/>
      <c r="AJ1648" s="145"/>
      <c r="AK1648" s="145"/>
      <c r="AL1648" s="145"/>
      <c r="AM1648" s="145"/>
      <c r="AN1648" s="145"/>
      <c r="AO1648" s="145"/>
      <c r="AP1648" s="145"/>
      <c r="AQ1648" s="145"/>
      <c r="AR1648" s="145"/>
      <c r="AS1648" s="145"/>
      <c r="AT1648" s="145"/>
      <c r="AU1648" s="145"/>
      <c r="AV1648" s="145"/>
      <c r="AW1648" s="145"/>
      <c r="AX1648" s="145"/>
      <c r="AY1648" s="145"/>
      <c r="AZ1648" s="145"/>
      <c r="BA1648" s="145"/>
      <c r="BB1648" s="145"/>
      <c r="BC1648" s="145"/>
      <c r="BD1648" s="145"/>
      <c r="BE1648" s="145"/>
      <c r="BF1648" s="145"/>
      <c r="BG1648" s="145"/>
      <c r="BH1648" s="145"/>
      <c r="BI1648" s="145"/>
      <c r="BJ1648" s="145"/>
      <c r="BK1648" s="145"/>
      <c r="BL1648" s="145"/>
      <c r="BM1648" s="145"/>
      <c r="BN1648" s="145"/>
      <c r="BO1648" s="145"/>
      <c r="BP1648" s="145"/>
      <c r="BQ1648" s="145"/>
      <c r="BR1648" s="145"/>
      <c r="BS1648" s="145"/>
      <c r="BT1648" s="145"/>
      <c r="BU1648" s="145"/>
      <c r="BV1648" s="145"/>
      <c r="BW1648" s="145"/>
      <c r="BX1648" s="145"/>
      <c r="BY1648" s="145"/>
      <c r="BZ1648" s="145"/>
      <c r="CA1648" s="145"/>
      <c r="CB1648" s="145"/>
      <c r="CC1648" s="145"/>
      <c r="CD1648" s="145"/>
      <c r="CE1648" s="145"/>
      <c r="CF1648" s="145"/>
    </row>
    <row r="1649" spans="2:84" ht="12.95" customHeight="1">
      <c r="B1649" s="145"/>
      <c r="C1649" s="145"/>
      <c r="D1649" s="145"/>
      <c r="E1649" s="146"/>
      <c r="F1649" s="146"/>
      <c r="G1649" s="145"/>
      <c r="H1649" s="145"/>
      <c r="I1649" s="145"/>
      <c r="J1649" s="145"/>
      <c r="K1649" s="145"/>
      <c r="L1649" s="145"/>
      <c r="M1649" s="145"/>
      <c r="N1649" s="145"/>
      <c r="O1649" s="145"/>
      <c r="P1649" s="145"/>
      <c r="Q1649" s="145"/>
      <c r="R1649" s="145"/>
      <c r="S1649" s="145"/>
      <c r="T1649" s="145"/>
      <c r="U1649" s="145"/>
      <c r="V1649" s="145"/>
      <c r="W1649" s="145"/>
      <c r="X1649" s="145"/>
      <c r="Y1649" s="145"/>
      <c r="Z1649" s="145"/>
      <c r="AA1649" s="145"/>
      <c r="AB1649" s="145"/>
      <c r="AC1649" s="145"/>
      <c r="AD1649" s="145"/>
      <c r="AE1649" s="145"/>
      <c r="AF1649" s="145"/>
      <c r="AG1649" s="145"/>
      <c r="AH1649" s="145"/>
      <c r="AI1649" s="145"/>
      <c r="AJ1649" s="145"/>
      <c r="AK1649" s="145"/>
      <c r="AL1649" s="145"/>
      <c r="AM1649" s="145"/>
      <c r="AN1649" s="145"/>
      <c r="AO1649" s="145"/>
      <c r="AP1649" s="145"/>
      <c r="AQ1649" s="145"/>
      <c r="AR1649" s="145"/>
      <c r="AS1649" s="145"/>
      <c r="AT1649" s="145"/>
      <c r="AU1649" s="145"/>
      <c r="AV1649" s="145"/>
      <c r="AW1649" s="145"/>
      <c r="AX1649" s="145"/>
      <c r="AY1649" s="145"/>
      <c r="AZ1649" s="145"/>
      <c r="BA1649" s="145"/>
      <c r="BB1649" s="145"/>
      <c r="BC1649" s="145"/>
      <c r="BD1649" s="145"/>
      <c r="BE1649" s="145"/>
      <c r="BF1649" s="145"/>
      <c r="BG1649" s="145"/>
      <c r="BH1649" s="145"/>
      <c r="BI1649" s="145"/>
      <c r="BJ1649" s="145"/>
      <c r="BK1649" s="145"/>
      <c r="BL1649" s="145"/>
      <c r="BM1649" s="145"/>
      <c r="BN1649" s="145"/>
      <c r="BO1649" s="145"/>
      <c r="BP1649" s="145"/>
      <c r="BQ1649" s="145"/>
      <c r="BR1649" s="145"/>
      <c r="BS1649" s="145"/>
      <c r="BT1649" s="145"/>
      <c r="BU1649" s="145"/>
      <c r="BV1649" s="145"/>
      <c r="BW1649" s="145"/>
      <c r="BX1649" s="145"/>
      <c r="BY1649" s="145"/>
      <c r="BZ1649" s="145"/>
      <c r="CA1649" s="145"/>
      <c r="CB1649" s="145"/>
      <c r="CC1649" s="145"/>
      <c r="CD1649" s="145"/>
      <c r="CE1649" s="145"/>
      <c r="CF1649" s="145"/>
    </row>
    <row r="1650" spans="2:84" ht="12.95" customHeight="1">
      <c r="B1650" s="145"/>
      <c r="C1650" s="145"/>
      <c r="D1650" s="145"/>
      <c r="E1650" s="146"/>
      <c r="F1650" s="146"/>
      <c r="G1650" s="145"/>
      <c r="H1650" s="145"/>
      <c r="I1650" s="145"/>
      <c r="J1650" s="145"/>
      <c r="K1650" s="145"/>
      <c r="L1650" s="145"/>
      <c r="M1650" s="145"/>
      <c r="N1650" s="145"/>
      <c r="O1650" s="145"/>
      <c r="P1650" s="145"/>
      <c r="Q1650" s="145"/>
      <c r="R1650" s="145"/>
      <c r="S1650" s="145"/>
      <c r="T1650" s="145"/>
      <c r="U1650" s="145"/>
      <c r="V1650" s="145"/>
      <c r="W1650" s="145"/>
      <c r="X1650" s="145"/>
      <c r="Y1650" s="145"/>
      <c r="Z1650" s="145"/>
      <c r="AA1650" s="145"/>
      <c r="AB1650" s="145"/>
      <c r="AC1650" s="145"/>
      <c r="AD1650" s="145"/>
      <c r="AE1650" s="145"/>
      <c r="AF1650" s="145"/>
      <c r="AG1650" s="145"/>
      <c r="AH1650" s="145"/>
      <c r="AI1650" s="145"/>
      <c r="AJ1650" s="145"/>
      <c r="AK1650" s="145"/>
      <c r="AL1650" s="145"/>
      <c r="AM1650" s="145"/>
      <c r="AN1650" s="145"/>
      <c r="AO1650" s="145"/>
      <c r="AP1650" s="145"/>
      <c r="AQ1650" s="145"/>
      <c r="AR1650" s="145"/>
      <c r="AS1650" s="145"/>
      <c r="AT1650" s="145"/>
      <c r="AU1650" s="145"/>
      <c r="AV1650" s="145"/>
      <c r="AW1650" s="145"/>
      <c r="AX1650" s="145"/>
      <c r="AY1650" s="145"/>
      <c r="AZ1650" s="145"/>
      <c r="BA1650" s="145"/>
      <c r="BB1650" s="145"/>
      <c r="BC1650" s="145"/>
      <c r="BD1650" s="145"/>
      <c r="BE1650" s="145"/>
      <c r="BF1650" s="145"/>
      <c r="BG1650" s="145"/>
      <c r="BH1650" s="145"/>
      <c r="BI1650" s="145"/>
      <c r="BJ1650" s="145"/>
      <c r="BK1650" s="145"/>
      <c r="BL1650" s="145"/>
      <c r="BM1650" s="145"/>
      <c r="BN1650" s="145"/>
      <c r="BO1650" s="145"/>
      <c r="BP1650" s="145"/>
      <c r="BQ1650" s="145"/>
      <c r="BR1650" s="145"/>
      <c r="BS1650" s="145"/>
      <c r="BT1650" s="145"/>
      <c r="BU1650" s="145"/>
      <c r="BV1650" s="145"/>
      <c r="BW1650" s="145"/>
      <c r="BX1650" s="145"/>
      <c r="BY1650" s="145"/>
      <c r="BZ1650" s="145"/>
      <c r="CA1650" s="145"/>
      <c r="CB1650" s="145"/>
      <c r="CC1650" s="145"/>
      <c r="CD1650" s="145"/>
      <c r="CE1650" s="145"/>
      <c r="CF1650" s="145"/>
    </row>
    <row r="1651" spans="2:84" ht="12.95" customHeight="1">
      <c r="B1651" s="145"/>
      <c r="C1651" s="145"/>
      <c r="D1651" s="145"/>
      <c r="E1651" s="146"/>
      <c r="F1651" s="146"/>
      <c r="G1651" s="145"/>
      <c r="H1651" s="145"/>
      <c r="I1651" s="145"/>
      <c r="J1651" s="145"/>
      <c r="K1651" s="145"/>
      <c r="L1651" s="145"/>
      <c r="M1651" s="145"/>
      <c r="N1651" s="145"/>
      <c r="O1651" s="145"/>
      <c r="P1651" s="145"/>
      <c r="Q1651" s="145"/>
      <c r="R1651" s="145"/>
      <c r="S1651" s="145"/>
      <c r="T1651" s="145"/>
      <c r="U1651" s="145"/>
      <c r="V1651" s="145"/>
      <c r="W1651" s="145"/>
      <c r="X1651" s="145"/>
      <c r="Y1651" s="145"/>
      <c r="Z1651" s="145"/>
      <c r="AA1651" s="145"/>
      <c r="AB1651" s="145"/>
      <c r="AC1651" s="145"/>
      <c r="AD1651" s="145"/>
      <c r="AE1651" s="145"/>
      <c r="AF1651" s="145"/>
      <c r="AG1651" s="145"/>
      <c r="AH1651" s="145"/>
      <c r="AI1651" s="145"/>
      <c r="AJ1651" s="145"/>
      <c r="AK1651" s="145"/>
      <c r="AL1651" s="145"/>
      <c r="AM1651" s="145"/>
      <c r="AN1651" s="145"/>
      <c r="AO1651" s="145"/>
      <c r="AP1651" s="145"/>
      <c r="AQ1651" s="145"/>
      <c r="AR1651" s="145"/>
      <c r="AS1651" s="145"/>
      <c r="AT1651" s="145"/>
      <c r="AU1651" s="145"/>
      <c r="AV1651" s="145"/>
      <c r="AW1651" s="145"/>
      <c r="AX1651" s="145"/>
      <c r="AY1651" s="145"/>
      <c r="AZ1651" s="145"/>
      <c r="BA1651" s="145"/>
      <c r="BB1651" s="145"/>
      <c r="BC1651" s="145"/>
      <c r="BD1651" s="145"/>
      <c r="BE1651" s="145"/>
      <c r="BF1651" s="145"/>
      <c r="BG1651" s="145"/>
      <c r="BH1651" s="145"/>
      <c r="BI1651" s="145"/>
      <c r="BJ1651" s="145"/>
      <c r="BK1651" s="145"/>
      <c r="BL1651" s="145"/>
      <c r="BM1651" s="145"/>
      <c r="BN1651" s="145"/>
      <c r="BO1651" s="145"/>
      <c r="BP1651" s="145"/>
      <c r="BQ1651" s="145"/>
      <c r="BR1651" s="145"/>
      <c r="BS1651" s="145"/>
      <c r="BT1651" s="145"/>
      <c r="BU1651" s="145"/>
      <c r="BV1651" s="145"/>
      <c r="BW1651" s="145"/>
      <c r="BX1651" s="145"/>
      <c r="BY1651" s="145"/>
      <c r="BZ1651" s="145"/>
      <c r="CA1651" s="145"/>
      <c r="CB1651" s="145"/>
      <c r="CC1651" s="145"/>
      <c r="CD1651" s="145"/>
      <c r="CE1651" s="145"/>
      <c r="CF1651" s="145"/>
    </row>
    <row r="1652" spans="2:84" ht="12.95" customHeight="1">
      <c r="B1652" s="145"/>
      <c r="C1652" s="145"/>
      <c r="D1652" s="145"/>
      <c r="E1652" s="146"/>
      <c r="F1652" s="146"/>
      <c r="G1652" s="145"/>
      <c r="H1652" s="145"/>
      <c r="I1652" s="145"/>
      <c r="J1652" s="145"/>
      <c r="K1652" s="145"/>
      <c r="L1652" s="145"/>
      <c r="M1652" s="145"/>
      <c r="N1652" s="145"/>
      <c r="O1652" s="145"/>
      <c r="P1652" s="145"/>
      <c r="Q1652" s="145"/>
      <c r="R1652" s="145"/>
      <c r="S1652" s="145"/>
      <c r="T1652" s="145"/>
      <c r="U1652" s="145"/>
      <c r="V1652" s="145"/>
      <c r="W1652" s="145"/>
      <c r="X1652" s="145"/>
      <c r="Y1652" s="145"/>
      <c r="Z1652" s="145"/>
      <c r="AA1652" s="145"/>
      <c r="AB1652" s="145"/>
      <c r="AC1652" s="145"/>
      <c r="AD1652" s="145"/>
      <c r="AE1652" s="145"/>
      <c r="AF1652" s="145"/>
      <c r="AG1652" s="145"/>
      <c r="AH1652" s="145"/>
      <c r="AI1652" s="145"/>
      <c r="AJ1652" s="145"/>
      <c r="AK1652" s="145"/>
      <c r="AL1652" s="145"/>
      <c r="AM1652" s="145"/>
      <c r="AN1652" s="145"/>
      <c r="AO1652" s="145"/>
      <c r="AP1652" s="145"/>
      <c r="AQ1652" s="145"/>
      <c r="AR1652" s="145"/>
      <c r="AS1652" s="145"/>
      <c r="AT1652" s="145"/>
      <c r="AU1652" s="145"/>
      <c r="AV1652" s="145"/>
      <c r="AW1652" s="145"/>
      <c r="AX1652" s="145"/>
      <c r="AY1652" s="145"/>
      <c r="AZ1652" s="145"/>
      <c r="BA1652" s="145"/>
      <c r="BB1652" s="145"/>
      <c r="BC1652" s="145"/>
      <c r="BD1652" s="145"/>
      <c r="BE1652" s="145"/>
      <c r="BF1652" s="145"/>
      <c r="BG1652" s="145"/>
      <c r="BH1652" s="145"/>
      <c r="BI1652" s="145"/>
      <c r="BJ1652" s="145"/>
      <c r="BK1652" s="145"/>
      <c r="BL1652" s="145"/>
      <c r="BM1652" s="145"/>
      <c r="BN1652" s="145"/>
      <c r="BO1652" s="145"/>
      <c r="BP1652" s="145"/>
      <c r="BQ1652" s="145"/>
      <c r="BR1652" s="145"/>
      <c r="BS1652" s="145"/>
      <c r="BT1652" s="145"/>
      <c r="BU1652" s="145"/>
      <c r="BV1652" s="145"/>
      <c r="BW1652" s="145"/>
      <c r="BX1652" s="145"/>
      <c r="BY1652" s="145"/>
      <c r="BZ1652" s="145"/>
      <c r="CA1652" s="145"/>
      <c r="CB1652" s="145"/>
      <c r="CC1652" s="145"/>
      <c r="CD1652" s="145"/>
      <c r="CE1652" s="145"/>
      <c r="CF1652" s="145"/>
    </row>
    <row r="1653" spans="2:84" ht="12.95" customHeight="1">
      <c r="B1653" s="145"/>
      <c r="C1653" s="145"/>
      <c r="D1653" s="145"/>
      <c r="E1653" s="146"/>
      <c r="F1653" s="146"/>
      <c r="G1653" s="145"/>
      <c r="H1653" s="145"/>
      <c r="I1653" s="145"/>
      <c r="J1653" s="145"/>
      <c r="K1653" s="145"/>
      <c r="L1653" s="145"/>
      <c r="M1653" s="145"/>
      <c r="N1653" s="145"/>
      <c r="O1653" s="145"/>
      <c r="P1653" s="145"/>
      <c r="Q1653" s="145"/>
      <c r="R1653" s="145"/>
      <c r="S1653" s="145"/>
      <c r="T1653" s="145"/>
      <c r="U1653" s="145"/>
      <c r="V1653" s="145"/>
      <c r="W1653" s="145"/>
      <c r="X1653" s="145"/>
      <c r="Y1653" s="145"/>
      <c r="Z1653" s="145"/>
      <c r="AA1653" s="145"/>
      <c r="AB1653" s="145"/>
      <c r="AC1653" s="145"/>
      <c r="AD1653" s="145"/>
      <c r="AE1653" s="145"/>
      <c r="AF1653" s="145"/>
      <c r="AG1653" s="145"/>
      <c r="AH1653" s="145"/>
      <c r="AI1653" s="145"/>
      <c r="AJ1653" s="145"/>
      <c r="AK1653" s="145"/>
      <c r="AL1653" s="145"/>
      <c r="AM1653" s="145"/>
      <c r="AN1653" s="145"/>
      <c r="AO1653" s="145"/>
      <c r="AP1653" s="145"/>
      <c r="AQ1653" s="145"/>
      <c r="AR1653" s="145"/>
      <c r="AS1653" s="145"/>
      <c r="AT1653" s="145"/>
      <c r="AU1653" s="145"/>
      <c r="AV1653" s="145"/>
      <c r="AW1653" s="145"/>
      <c r="AX1653" s="145"/>
      <c r="AY1653" s="145"/>
      <c r="AZ1653" s="145"/>
      <c r="BA1653" s="145"/>
      <c r="BB1653" s="145"/>
      <c r="BC1653" s="145"/>
      <c r="BD1653" s="145"/>
      <c r="BE1653" s="145"/>
      <c r="BF1653" s="145"/>
      <c r="BG1653" s="145"/>
      <c r="BH1653" s="145"/>
      <c r="BI1653" s="145"/>
      <c r="BJ1653" s="145"/>
      <c r="BK1653" s="145"/>
      <c r="BL1653" s="145"/>
      <c r="BM1653" s="145"/>
      <c r="BN1653" s="145"/>
      <c r="BO1653" s="145"/>
      <c r="BP1653" s="145"/>
      <c r="BQ1653" s="145"/>
      <c r="BR1653" s="145"/>
      <c r="BS1653" s="145"/>
      <c r="BT1653" s="145"/>
      <c r="BU1653" s="145"/>
      <c r="BV1653" s="145"/>
      <c r="BW1653" s="145"/>
      <c r="BX1653" s="145"/>
      <c r="BY1653" s="145"/>
      <c r="BZ1653" s="145"/>
      <c r="CA1653" s="145"/>
      <c r="CB1653" s="145"/>
      <c r="CC1653" s="145"/>
      <c r="CD1653" s="145"/>
      <c r="CE1653" s="145"/>
      <c r="CF1653" s="145"/>
    </row>
    <row r="1654" spans="2:84" ht="12.95" customHeight="1">
      <c r="B1654" s="145"/>
      <c r="C1654" s="145"/>
      <c r="D1654" s="145"/>
      <c r="E1654" s="146"/>
      <c r="F1654" s="146"/>
      <c r="G1654" s="145"/>
      <c r="H1654" s="145"/>
      <c r="I1654" s="145"/>
      <c r="J1654" s="145"/>
      <c r="K1654" s="145"/>
      <c r="L1654" s="145"/>
      <c r="M1654" s="145"/>
      <c r="N1654" s="145"/>
      <c r="O1654" s="145"/>
      <c r="P1654" s="145"/>
      <c r="Q1654" s="145"/>
      <c r="R1654" s="145"/>
      <c r="S1654" s="145"/>
      <c r="T1654" s="145"/>
      <c r="U1654" s="145"/>
      <c r="V1654" s="145"/>
      <c r="W1654" s="145"/>
      <c r="X1654" s="145"/>
      <c r="Y1654" s="145"/>
      <c r="Z1654" s="145"/>
      <c r="AA1654" s="145"/>
      <c r="AB1654" s="145"/>
      <c r="AC1654" s="145"/>
      <c r="AD1654" s="145"/>
      <c r="AE1654" s="145"/>
      <c r="AF1654" s="145"/>
      <c r="AG1654" s="145"/>
      <c r="AH1654" s="145"/>
      <c r="AI1654" s="145"/>
      <c r="AJ1654" s="145"/>
      <c r="AK1654" s="145"/>
      <c r="AL1654" s="145"/>
      <c r="AM1654" s="145"/>
      <c r="AN1654" s="145"/>
      <c r="AO1654" s="145"/>
      <c r="AP1654" s="145"/>
      <c r="AQ1654" s="145"/>
      <c r="AR1654" s="145"/>
      <c r="AS1654" s="145"/>
      <c r="AT1654" s="145"/>
      <c r="AU1654" s="145"/>
      <c r="AV1654" s="145"/>
      <c r="AW1654" s="145"/>
      <c r="AX1654" s="145"/>
      <c r="AY1654" s="145"/>
      <c r="AZ1654" s="145"/>
      <c r="BA1654" s="145"/>
      <c r="BB1654" s="145"/>
      <c r="BC1654" s="145"/>
      <c r="BD1654" s="145"/>
      <c r="BE1654" s="145"/>
      <c r="BF1654" s="145"/>
      <c r="BG1654" s="145"/>
      <c r="BH1654" s="145"/>
      <c r="BI1654" s="145"/>
      <c r="BJ1654" s="145"/>
      <c r="BK1654" s="145"/>
      <c r="BL1654" s="145"/>
      <c r="BM1654" s="145"/>
      <c r="BN1654" s="145"/>
      <c r="BO1654" s="145"/>
      <c r="BP1654" s="145"/>
      <c r="BQ1654" s="145"/>
      <c r="BR1654" s="145"/>
      <c r="BS1654" s="145"/>
      <c r="BT1654" s="145"/>
      <c r="BU1654" s="145"/>
      <c r="BV1654" s="145"/>
      <c r="BW1654" s="145"/>
      <c r="BX1654" s="145"/>
      <c r="BY1654" s="145"/>
      <c r="BZ1654" s="145"/>
      <c r="CA1654" s="145"/>
      <c r="CB1654" s="145"/>
      <c r="CC1654" s="145"/>
      <c r="CD1654" s="145"/>
      <c r="CE1654" s="145"/>
      <c r="CF1654" s="145"/>
    </row>
    <row r="1655" spans="2:84" ht="12.95" customHeight="1">
      <c r="B1655" s="145"/>
      <c r="C1655" s="145"/>
      <c r="D1655" s="145"/>
      <c r="E1655" s="146"/>
      <c r="F1655" s="146"/>
      <c r="G1655" s="145"/>
      <c r="H1655" s="145"/>
      <c r="I1655" s="145"/>
      <c r="J1655" s="145"/>
      <c r="K1655" s="145"/>
      <c r="L1655" s="145"/>
      <c r="M1655" s="145"/>
      <c r="N1655" s="145"/>
      <c r="O1655" s="145"/>
      <c r="P1655" s="145"/>
      <c r="Q1655" s="145"/>
      <c r="R1655" s="145"/>
      <c r="S1655" s="145"/>
      <c r="T1655" s="145"/>
      <c r="U1655" s="145"/>
      <c r="V1655" s="145"/>
      <c r="W1655" s="145"/>
      <c r="X1655" s="145"/>
      <c r="Y1655" s="145"/>
      <c r="Z1655" s="145"/>
      <c r="AA1655" s="145"/>
      <c r="AB1655" s="145"/>
      <c r="AC1655" s="145"/>
      <c r="AD1655" s="145"/>
      <c r="AE1655" s="145"/>
      <c r="AF1655" s="145"/>
      <c r="AG1655" s="145"/>
      <c r="AH1655" s="145"/>
      <c r="AI1655" s="145"/>
      <c r="AJ1655" s="145"/>
      <c r="AK1655" s="145"/>
      <c r="AL1655" s="145"/>
      <c r="AM1655" s="145"/>
      <c r="AN1655" s="145"/>
      <c r="AO1655" s="145"/>
      <c r="AP1655" s="145"/>
      <c r="AQ1655" s="145"/>
      <c r="AR1655" s="145"/>
      <c r="AS1655" s="145"/>
      <c r="AT1655" s="145"/>
      <c r="AU1655" s="145"/>
      <c r="AV1655" s="145"/>
      <c r="AW1655" s="145"/>
      <c r="AX1655" s="145"/>
      <c r="AY1655" s="145"/>
      <c r="AZ1655" s="145"/>
      <c r="BA1655" s="145"/>
      <c r="BB1655" s="145"/>
      <c r="BC1655" s="145"/>
      <c r="BD1655" s="145"/>
      <c r="BE1655" s="145"/>
      <c r="BF1655" s="145"/>
      <c r="BG1655" s="145"/>
      <c r="BH1655" s="145"/>
      <c r="BI1655" s="145"/>
      <c r="BJ1655" s="145"/>
      <c r="BK1655" s="145"/>
      <c r="BL1655" s="145"/>
      <c r="BM1655" s="145"/>
      <c r="BN1655" s="145"/>
      <c r="BO1655" s="145"/>
      <c r="BP1655" s="145"/>
      <c r="BQ1655" s="145"/>
      <c r="BR1655" s="145"/>
      <c r="BS1655" s="145"/>
      <c r="BT1655" s="145"/>
      <c r="BU1655" s="145"/>
      <c r="BV1655" s="145"/>
      <c r="BW1655" s="145"/>
      <c r="BX1655" s="145"/>
      <c r="BY1655" s="145"/>
      <c r="BZ1655" s="145"/>
      <c r="CA1655" s="145"/>
      <c r="CB1655" s="145"/>
      <c r="CC1655" s="145"/>
      <c r="CD1655" s="145"/>
      <c r="CE1655" s="145"/>
      <c r="CF1655" s="145"/>
    </row>
    <row r="1656" spans="2:84" ht="12.95" customHeight="1">
      <c r="B1656" s="145"/>
      <c r="C1656" s="145"/>
      <c r="D1656" s="145"/>
      <c r="E1656" s="146"/>
      <c r="F1656" s="146"/>
      <c r="G1656" s="145"/>
      <c r="H1656" s="145"/>
      <c r="I1656" s="145"/>
      <c r="J1656" s="145"/>
      <c r="K1656" s="145"/>
      <c r="L1656" s="145"/>
      <c r="M1656" s="145"/>
      <c r="N1656" s="145"/>
      <c r="O1656" s="145"/>
      <c r="P1656" s="145"/>
      <c r="Q1656" s="145"/>
      <c r="R1656" s="145"/>
      <c r="S1656" s="145"/>
      <c r="T1656" s="145"/>
      <c r="U1656" s="145"/>
      <c r="V1656" s="145"/>
      <c r="W1656" s="145"/>
      <c r="X1656" s="145"/>
      <c r="Y1656" s="145"/>
      <c r="Z1656" s="145"/>
      <c r="AA1656" s="145"/>
      <c r="AB1656" s="145"/>
      <c r="AC1656" s="145"/>
      <c r="AD1656" s="145"/>
      <c r="AE1656" s="145"/>
      <c r="AF1656" s="145"/>
      <c r="AG1656" s="145"/>
      <c r="AH1656" s="145"/>
      <c r="AI1656" s="145"/>
      <c r="AJ1656" s="145"/>
      <c r="AK1656" s="145"/>
      <c r="AL1656" s="145"/>
      <c r="AM1656" s="145"/>
      <c r="AN1656" s="145"/>
      <c r="AO1656" s="145"/>
      <c r="AP1656" s="145"/>
      <c r="AQ1656" s="145"/>
      <c r="AR1656" s="145"/>
      <c r="AS1656" s="145"/>
      <c r="AT1656" s="145"/>
      <c r="AU1656" s="145"/>
      <c r="AV1656" s="145"/>
      <c r="AW1656" s="145"/>
      <c r="AX1656" s="145"/>
      <c r="AY1656" s="145"/>
      <c r="AZ1656" s="145"/>
      <c r="BA1656" s="145"/>
      <c r="BB1656" s="145"/>
      <c r="BC1656" s="145"/>
      <c r="BD1656" s="145"/>
      <c r="BE1656" s="145"/>
      <c r="BF1656" s="145"/>
      <c r="BG1656" s="145"/>
      <c r="BH1656" s="145"/>
      <c r="BI1656" s="145"/>
      <c r="BJ1656" s="145"/>
      <c r="BK1656" s="145"/>
      <c r="BL1656" s="145"/>
      <c r="BM1656" s="145"/>
      <c r="BN1656" s="145"/>
      <c r="BO1656" s="145"/>
      <c r="BP1656" s="145"/>
      <c r="BQ1656" s="145"/>
      <c r="BR1656" s="145"/>
      <c r="BS1656" s="145"/>
      <c r="BT1656" s="145"/>
      <c r="BU1656" s="145"/>
      <c r="BV1656" s="145"/>
      <c r="BW1656" s="145"/>
      <c r="BX1656" s="145"/>
      <c r="BY1656" s="145"/>
      <c r="BZ1656" s="145"/>
      <c r="CA1656" s="145"/>
      <c r="CB1656" s="145"/>
      <c r="CC1656" s="145"/>
      <c r="CD1656" s="145"/>
      <c r="CE1656" s="145"/>
      <c r="CF1656" s="145"/>
    </row>
    <row r="1657" spans="2:84" ht="12.95" customHeight="1">
      <c r="B1657" s="145"/>
      <c r="C1657" s="145"/>
      <c r="D1657" s="145"/>
      <c r="E1657" s="146"/>
      <c r="F1657" s="146"/>
      <c r="G1657" s="145"/>
      <c r="H1657" s="145"/>
      <c r="I1657" s="145"/>
      <c r="J1657" s="145"/>
      <c r="K1657" s="145"/>
      <c r="L1657" s="145"/>
      <c r="M1657" s="145"/>
      <c r="N1657" s="145"/>
      <c r="O1657" s="145"/>
      <c r="P1657" s="145"/>
      <c r="Q1657" s="145"/>
      <c r="R1657" s="145"/>
      <c r="S1657" s="145"/>
      <c r="T1657" s="145"/>
      <c r="U1657" s="145"/>
      <c r="V1657" s="145"/>
      <c r="W1657" s="145"/>
      <c r="X1657" s="145"/>
      <c r="Y1657" s="145"/>
      <c r="Z1657" s="145"/>
      <c r="AA1657" s="145"/>
      <c r="AB1657" s="145"/>
      <c r="AC1657" s="145"/>
      <c r="AD1657" s="145"/>
      <c r="AE1657" s="145"/>
      <c r="AF1657" s="145"/>
      <c r="AG1657" s="145"/>
      <c r="AH1657" s="145"/>
      <c r="AI1657" s="145"/>
      <c r="AJ1657" s="145"/>
      <c r="AK1657" s="145"/>
      <c r="AL1657" s="145"/>
      <c r="AM1657" s="145"/>
      <c r="AN1657" s="145"/>
      <c r="AO1657" s="145"/>
      <c r="AP1657" s="145"/>
      <c r="AQ1657" s="145"/>
      <c r="AR1657" s="145"/>
      <c r="AS1657" s="145"/>
      <c r="AT1657" s="145"/>
      <c r="AU1657" s="145"/>
      <c r="AV1657" s="145"/>
      <c r="AW1657" s="145"/>
      <c r="AX1657" s="145"/>
      <c r="AY1657" s="145"/>
      <c r="AZ1657" s="145"/>
      <c r="BA1657" s="145"/>
      <c r="BB1657" s="145"/>
      <c r="BC1657" s="145"/>
      <c r="BD1657" s="145"/>
      <c r="BE1657" s="145"/>
      <c r="BF1657" s="145"/>
      <c r="BG1657" s="145"/>
      <c r="BH1657" s="145"/>
      <c r="BI1657" s="145"/>
      <c r="BJ1657" s="145"/>
      <c r="BK1657" s="145"/>
      <c r="BL1657" s="145"/>
      <c r="BM1657" s="145"/>
      <c r="BN1657" s="145"/>
      <c r="BO1657" s="145"/>
      <c r="BP1657" s="145"/>
      <c r="BQ1657" s="145"/>
      <c r="BR1657" s="145"/>
      <c r="BS1657" s="145"/>
      <c r="BT1657" s="145"/>
      <c r="BU1657" s="145"/>
      <c r="BV1657" s="145"/>
      <c r="BW1657" s="145"/>
      <c r="BX1657" s="145"/>
      <c r="BY1657" s="145"/>
      <c r="BZ1657" s="145"/>
      <c r="CA1657" s="145"/>
      <c r="CB1657" s="145"/>
      <c r="CC1657" s="145"/>
      <c r="CD1657" s="145"/>
      <c r="CE1657" s="145"/>
      <c r="CF1657" s="145"/>
    </row>
    <row r="1658" spans="2:84" ht="12.95" customHeight="1">
      <c r="B1658" s="145"/>
      <c r="C1658" s="145"/>
      <c r="D1658" s="145"/>
      <c r="E1658" s="146"/>
      <c r="F1658" s="146"/>
      <c r="G1658" s="145"/>
      <c r="H1658" s="145"/>
      <c r="I1658" s="145"/>
      <c r="J1658" s="145"/>
      <c r="K1658" s="145"/>
      <c r="L1658" s="145"/>
      <c r="M1658" s="145"/>
      <c r="N1658" s="145"/>
      <c r="O1658" s="145"/>
      <c r="P1658" s="145"/>
      <c r="Q1658" s="145"/>
      <c r="R1658" s="145"/>
      <c r="S1658" s="145"/>
      <c r="T1658" s="145"/>
      <c r="U1658" s="145"/>
      <c r="V1658" s="145"/>
      <c r="W1658" s="145"/>
      <c r="X1658" s="145"/>
      <c r="Y1658" s="145"/>
      <c r="Z1658" s="145"/>
      <c r="AA1658" s="145"/>
      <c r="AB1658" s="145"/>
      <c r="AC1658" s="145"/>
      <c r="AD1658" s="145"/>
      <c r="AE1658" s="145"/>
      <c r="AF1658" s="145"/>
      <c r="AG1658" s="145"/>
      <c r="AH1658" s="145"/>
      <c r="AI1658" s="145"/>
      <c r="AJ1658" s="145"/>
      <c r="AK1658" s="145"/>
      <c r="AL1658" s="145"/>
      <c r="AM1658" s="145"/>
      <c r="AN1658" s="145"/>
      <c r="AO1658" s="145"/>
      <c r="AP1658" s="145"/>
      <c r="AQ1658" s="145"/>
      <c r="AR1658" s="145"/>
      <c r="AS1658" s="145"/>
      <c r="AT1658" s="145"/>
      <c r="AU1658" s="145"/>
      <c r="AV1658" s="145"/>
      <c r="AW1658" s="145"/>
      <c r="AX1658" s="145"/>
      <c r="AY1658" s="145"/>
      <c r="AZ1658" s="145"/>
      <c r="BA1658" s="145"/>
      <c r="BB1658" s="145"/>
      <c r="BC1658" s="145"/>
      <c r="BD1658" s="145"/>
      <c r="BE1658" s="145"/>
      <c r="BF1658" s="145"/>
      <c r="BG1658" s="145"/>
      <c r="BH1658" s="145"/>
      <c r="BI1658" s="145"/>
      <c r="BJ1658" s="145"/>
      <c r="BK1658" s="145"/>
      <c r="BL1658" s="145"/>
      <c r="BM1658" s="145"/>
      <c r="BN1658" s="145"/>
      <c r="BO1658" s="145"/>
      <c r="BP1658" s="145"/>
      <c r="BQ1658" s="145"/>
      <c r="BR1658" s="145"/>
      <c r="BS1658" s="145"/>
      <c r="BT1658" s="145"/>
      <c r="BU1658" s="145"/>
      <c r="BV1658" s="145"/>
      <c r="BW1658" s="145"/>
      <c r="BX1658" s="145"/>
      <c r="BY1658" s="145"/>
      <c r="BZ1658" s="145"/>
      <c r="CA1658" s="145"/>
      <c r="CB1658" s="145"/>
      <c r="CC1658" s="145"/>
      <c r="CD1658" s="145"/>
      <c r="CE1658" s="145"/>
      <c r="CF1658" s="145"/>
    </row>
    <row r="1659" spans="2:84" ht="12.95" customHeight="1">
      <c r="B1659" s="145"/>
      <c r="C1659" s="145"/>
      <c r="D1659" s="145"/>
      <c r="E1659" s="146"/>
      <c r="F1659" s="146"/>
      <c r="G1659" s="145"/>
      <c r="H1659" s="145"/>
      <c r="I1659" s="145"/>
      <c r="J1659" s="145"/>
      <c r="K1659" s="145"/>
      <c r="L1659" s="145"/>
      <c r="M1659" s="145"/>
      <c r="N1659" s="145"/>
      <c r="O1659" s="145"/>
      <c r="P1659" s="145"/>
      <c r="Q1659" s="145"/>
      <c r="R1659" s="145"/>
      <c r="S1659" s="145"/>
      <c r="T1659" s="145"/>
      <c r="U1659" s="145"/>
      <c r="V1659" s="145"/>
      <c r="W1659" s="145"/>
      <c r="X1659" s="145"/>
      <c r="Y1659" s="145"/>
      <c r="Z1659" s="145"/>
      <c r="AA1659" s="145"/>
      <c r="AB1659" s="145"/>
      <c r="AC1659" s="145"/>
      <c r="AD1659" s="145"/>
      <c r="AE1659" s="145"/>
      <c r="AF1659" s="145"/>
      <c r="AG1659" s="145"/>
      <c r="AH1659" s="145"/>
      <c r="AI1659" s="145"/>
      <c r="AJ1659" s="145"/>
      <c r="AK1659" s="145"/>
      <c r="AL1659" s="145"/>
      <c r="AM1659" s="145"/>
      <c r="AN1659" s="145"/>
      <c r="AO1659" s="145"/>
      <c r="AP1659" s="145"/>
      <c r="AQ1659" s="145"/>
      <c r="AR1659" s="145"/>
      <c r="AS1659" s="145"/>
      <c r="AT1659" s="145"/>
      <c r="AU1659" s="145"/>
      <c r="AV1659" s="145"/>
      <c r="AW1659" s="145"/>
      <c r="AX1659" s="145"/>
      <c r="AY1659" s="145"/>
      <c r="AZ1659" s="145"/>
      <c r="BA1659" s="145"/>
      <c r="BB1659" s="145"/>
      <c r="BC1659" s="145"/>
      <c r="BD1659" s="145"/>
      <c r="BE1659" s="145"/>
      <c r="BF1659" s="145"/>
      <c r="BG1659" s="145"/>
      <c r="BH1659" s="145"/>
      <c r="BI1659" s="145"/>
      <c r="BJ1659" s="145"/>
      <c r="BK1659" s="145"/>
      <c r="BL1659" s="145"/>
      <c r="BM1659" s="145"/>
      <c r="BN1659" s="145"/>
      <c r="BO1659" s="145"/>
      <c r="BP1659" s="145"/>
      <c r="BQ1659" s="145"/>
      <c r="BR1659" s="145"/>
      <c r="BS1659" s="145"/>
      <c r="BT1659" s="145"/>
      <c r="BU1659" s="145"/>
      <c r="BV1659" s="145"/>
      <c r="BW1659" s="145"/>
      <c r="BX1659" s="145"/>
      <c r="BY1659" s="145"/>
      <c r="BZ1659" s="145"/>
      <c r="CA1659" s="145"/>
      <c r="CB1659" s="145"/>
      <c r="CC1659" s="145"/>
      <c r="CD1659" s="145"/>
      <c r="CE1659" s="145"/>
      <c r="CF1659" s="145"/>
    </row>
    <row r="1660" spans="2:84" ht="12.95" customHeight="1">
      <c r="B1660" s="145"/>
      <c r="C1660" s="145"/>
      <c r="D1660" s="145"/>
      <c r="E1660" s="146"/>
      <c r="F1660" s="146"/>
      <c r="G1660" s="145"/>
      <c r="H1660" s="145"/>
      <c r="I1660" s="145"/>
      <c r="J1660" s="145"/>
      <c r="K1660" s="145"/>
      <c r="L1660" s="145"/>
      <c r="M1660" s="145"/>
      <c r="N1660" s="145"/>
      <c r="O1660" s="145"/>
      <c r="P1660" s="145"/>
      <c r="Q1660" s="145"/>
      <c r="R1660" s="145"/>
      <c r="S1660" s="145"/>
      <c r="T1660" s="145"/>
      <c r="U1660" s="145"/>
      <c r="V1660" s="145"/>
      <c r="W1660" s="145"/>
      <c r="X1660" s="145"/>
      <c r="Y1660" s="145"/>
      <c r="Z1660" s="145"/>
      <c r="AA1660" s="145"/>
      <c r="AB1660" s="145"/>
      <c r="AC1660" s="145"/>
      <c r="AD1660" s="145"/>
      <c r="AE1660" s="145"/>
      <c r="AF1660" s="145"/>
      <c r="AG1660" s="145"/>
      <c r="AH1660" s="145"/>
      <c r="AI1660" s="145"/>
      <c r="AJ1660" s="145"/>
      <c r="AK1660" s="145"/>
      <c r="AL1660" s="145"/>
      <c r="AM1660" s="145"/>
      <c r="AN1660" s="145"/>
      <c r="AO1660" s="145"/>
      <c r="AP1660" s="145"/>
      <c r="AQ1660" s="145"/>
      <c r="AR1660" s="145"/>
      <c r="AS1660" s="145"/>
      <c r="AT1660" s="145"/>
      <c r="AU1660" s="145"/>
      <c r="AV1660" s="145"/>
      <c r="AW1660" s="145"/>
      <c r="AX1660" s="145"/>
      <c r="AY1660" s="145"/>
      <c r="AZ1660" s="145"/>
      <c r="BA1660" s="145"/>
      <c r="BB1660" s="145"/>
      <c r="BC1660" s="145"/>
      <c r="BD1660" s="145"/>
      <c r="BE1660" s="145"/>
      <c r="BF1660" s="145"/>
      <c r="BG1660" s="145"/>
      <c r="BH1660" s="145"/>
      <c r="BI1660" s="145"/>
      <c r="BJ1660" s="145"/>
      <c r="BK1660" s="145"/>
      <c r="BL1660" s="145"/>
      <c r="BM1660" s="145"/>
      <c r="BN1660" s="145"/>
      <c r="BO1660" s="145"/>
      <c r="BP1660" s="145"/>
      <c r="BQ1660" s="145"/>
      <c r="BR1660" s="145"/>
      <c r="BS1660" s="145"/>
      <c r="BT1660" s="145"/>
      <c r="BU1660" s="145"/>
      <c r="BV1660" s="145"/>
      <c r="BW1660" s="145"/>
      <c r="BX1660" s="145"/>
      <c r="BY1660" s="145"/>
      <c r="BZ1660" s="145"/>
      <c r="CA1660" s="145"/>
      <c r="CB1660" s="145"/>
      <c r="CC1660" s="145"/>
      <c r="CD1660" s="145"/>
      <c r="CE1660" s="145"/>
      <c r="CF1660" s="145"/>
    </row>
    <row r="1661" spans="2:84" ht="12.95" customHeight="1">
      <c r="B1661" s="145"/>
      <c r="C1661" s="145"/>
      <c r="D1661" s="145"/>
      <c r="E1661" s="146"/>
      <c r="F1661" s="146"/>
      <c r="G1661" s="145"/>
      <c r="H1661" s="145"/>
      <c r="I1661" s="145"/>
      <c r="J1661" s="145"/>
      <c r="K1661" s="145"/>
      <c r="L1661" s="145"/>
      <c r="M1661" s="145"/>
      <c r="N1661" s="145"/>
      <c r="O1661" s="145"/>
      <c r="P1661" s="145"/>
      <c r="Q1661" s="145"/>
      <c r="R1661" s="145"/>
      <c r="S1661" s="145"/>
      <c r="T1661" s="145"/>
      <c r="U1661" s="145"/>
      <c r="V1661" s="145"/>
      <c r="W1661" s="145"/>
      <c r="X1661" s="145"/>
      <c r="Y1661" s="145"/>
      <c r="Z1661" s="145"/>
      <c r="AA1661" s="145"/>
      <c r="AB1661" s="145"/>
      <c r="AC1661" s="145"/>
      <c r="AD1661" s="145"/>
      <c r="AE1661" s="145"/>
      <c r="AF1661" s="145"/>
      <c r="AG1661" s="145"/>
      <c r="AH1661" s="145"/>
      <c r="AI1661" s="145"/>
      <c r="AJ1661" s="145"/>
      <c r="AK1661" s="145"/>
      <c r="AL1661" s="145"/>
      <c r="AM1661" s="145"/>
      <c r="AN1661" s="145"/>
      <c r="AO1661" s="145"/>
      <c r="AP1661" s="145"/>
      <c r="AQ1661" s="145"/>
      <c r="AR1661" s="145"/>
      <c r="AS1661" s="145"/>
      <c r="AT1661" s="145"/>
      <c r="AU1661" s="145"/>
      <c r="AV1661" s="145"/>
      <c r="AW1661" s="145"/>
      <c r="AX1661" s="145"/>
      <c r="AY1661" s="145"/>
      <c r="AZ1661" s="145"/>
      <c r="BA1661" s="145"/>
      <c r="BB1661" s="145"/>
      <c r="BC1661" s="145"/>
      <c r="BD1661" s="145"/>
      <c r="BE1661" s="145"/>
      <c r="BF1661" s="145"/>
      <c r="BG1661" s="145"/>
      <c r="BH1661" s="145"/>
      <c r="BI1661" s="145"/>
      <c r="BJ1661" s="145"/>
      <c r="BK1661" s="145"/>
      <c r="BL1661" s="145"/>
      <c r="BM1661" s="145"/>
      <c r="BN1661" s="145"/>
      <c r="BO1661" s="145"/>
      <c r="BP1661" s="145"/>
      <c r="BQ1661" s="145"/>
      <c r="BR1661" s="145"/>
      <c r="BS1661" s="145"/>
      <c r="BT1661" s="145"/>
      <c r="BU1661" s="145"/>
      <c r="BV1661" s="145"/>
      <c r="BW1661" s="145"/>
      <c r="BX1661" s="145"/>
      <c r="BY1661" s="145"/>
      <c r="BZ1661" s="145"/>
      <c r="CA1661" s="145"/>
      <c r="CB1661" s="145"/>
      <c r="CC1661" s="145"/>
      <c r="CD1661" s="145"/>
      <c r="CE1661" s="145"/>
      <c r="CF1661" s="145"/>
    </row>
    <row r="1662" spans="2:84" ht="12.95" customHeight="1">
      <c r="B1662" s="145"/>
      <c r="C1662" s="145"/>
      <c r="D1662" s="145"/>
      <c r="E1662" s="146"/>
      <c r="F1662" s="146"/>
      <c r="G1662" s="145"/>
      <c r="H1662" s="145"/>
      <c r="I1662" s="145"/>
      <c r="J1662" s="145"/>
      <c r="K1662" s="145"/>
      <c r="L1662" s="145"/>
      <c r="M1662" s="145"/>
      <c r="N1662" s="145"/>
      <c r="O1662" s="145"/>
      <c r="P1662" s="145"/>
      <c r="Q1662" s="145"/>
      <c r="R1662" s="145"/>
      <c r="S1662" s="145"/>
      <c r="T1662" s="145"/>
      <c r="U1662" s="145"/>
      <c r="V1662" s="145"/>
      <c r="W1662" s="145"/>
      <c r="X1662" s="145"/>
      <c r="Y1662" s="145"/>
      <c r="Z1662" s="145"/>
      <c r="AA1662" s="145"/>
      <c r="AB1662" s="145"/>
      <c r="AC1662" s="145"/>
      <c r="AD1662" s="145"/>
      <c r="AE1662" s="145"/>
      <c r="AF1662" s="145"/>
      <c r="AG1662" s="145"/>
      <c r="AH1662" s="145"/>
      <c r="AI1662" s="145"/>
      <c r="AJ1662" s="145"/>
      <c r="AK1662" s="145"/>
      <c r="AL1662" s="145"/>
      <c r="AM1662" s="145"/>
      <c r="AN1662" s="145"/>
      <c r="AO1662" s="145"/>
      <c r="AP1662" s="145"/>
      <c r="AQ1662" s="145"/>
      <c r="AR1662" s="145"/>
      <c r="AS1662" s="145"/>
      <c r="AT1662" s="145"/>
      <c r="AU1662" s="145"/>
      <c r="AV1662" s="145"/>
      <c r="AW1662" s="145"/>
      <c r="AX1662" s="145"/>
      <c r="AY1662" s="145"/>
      <c r="AZ1662" s="145"/>
      <c r="BA1662" s="145"/>
      <c r="BB1662" s="145"/>
      <c r="BC1662" s="145"/>
      <c r="BD1662" s="145"/>
      <c r="BE1662" s="145"/>
      <c r="BF1662" s="145"/>
      <c r="BG1662" s="145"/>
      <c r="BH1662" s="145"/>
      <c r="BI1662" s="145"/>
      <c r="BJ1662" s="145"/>
      <c r="BK1662" s="145"/>
      <c r="BL1662" s="145"/>
      <c r="BM1662" s="145"/>
      <c r="BN1662" s="145"/>
      <c r="BO1662" s="145"/>
      <c r="BP1662" s="145"/>
      <c r="BQ1662" s="145"/>
      <c r="BR1662" s="145"/>
      <c r="BS1662" s="145"/>
      <c r="BT1662" s="145"/>
      <c r="BU1662" s="145"/>
      <c r="BV1662" s="145"/>
      <c r="BW1662" s="145"/>
      <c r="BX1662" s="145"/>
      <c r="BY1662" s="145"/>
      <c r="BZ1662" s="145"/>
      <c r="CA1662" s="145"/>
      <c r="CB1662" s="145"/>
      <c r="CC1662" s="145"/>
      <c r="CD1662" s="145"/>
      <c r="CE1662" s="145"/>
      <c r="CF1662" s="145"/>
    </row>
    <row r="1663" spans="2:84" ht="12.95" customHeight="1">
      <c r="B1663" s="145"/>
      <c r="C1663" s="145"/>
      <c r="D1663" s="145"/>
      <c r="E1663" s="146"/>
      <c r="F1663" s="146"/>
      <c r="G1663" s="145"/>
      <c r="H1663" s="145"/>
      <c r="I1663" s="145"/>
      <c r="J1663" s="145"/>
      <c r="K1663" s="145"/>
      <c r="L1663" s="145"/>
      <c r="M1663" s="145"/>
      <c r="N1663" s="145"/>
      <c r="O1663" s="145"/>
      <c r="P1663" s="145"/>
      <c r="Q1663" s="145"/>
      <c r="R1663" s="145"/>
      <c r="S1663" s="145"/>
      <c r="T1663" s="145"/>
      <c r="U1663" s="145"/>
      <c r="V1663" s="145"/>
      <c r="W1663" s="145"/>
      <c r="X1663" s="145"/>
      <c r="Y1663" s="145"/>
      <c r="Z1663" s="145"/>
      <c r="AA1663" s="145"/>
      <c r="AB1663" s="145"/>
      <c r="AC1663" s="145"/>
      <c r="AD1663" s="145"/>
      <c r="AE1663" s="145"/>
      <c r="AF1663" s="145"/>
      <c r="AG1663" s="145"/>
      <c r="AH1663" s="145"/>
      <c r="AI1663" s="145"/>
      <c r="AJ1663" s="145"/>
      <c r="AK1663" s="145"/>
      <c r="AL1663" s="145"/>
      <c r="AM1663" s="145"/>
      <c r="AN1663" s="145"/>
      <c r="AO1663" s="145"/>
      <c r="AP1663" s="145"/>
      <c r="AQ1663" s="145"/>
      <c r="AR1663" s="145"/>
      <c r="AS1663" s="145"/>
      <c r="AT1663" s="145"/>
      <c r="AU1663" s="145"/>
      <c r="AV1663" s="145"/>
      <c r="AW1663" s="145"/>
      <c r="AX1663" s="145"/>
      <c r="AY1663" s="145"/>
      <c r="AZ1663" s="145"/>
      <c r="BA1663" s="145"/>
      <c r="BB1663" s="145"/>
      <c r="BC1663" s="145"/>
      <c r="BD1663" s="145"/>
      <c r="BE1663" s="145"/>
      <c r="BF1663" s="145"/>
      <c r="BG1663" s="145"/>
      <c r="BH1663" s="145"/>
      <c r="BI1663" s="145"/>
      <c r="BJ1663" s="145"/>
      <c r="BK1663" s="145"/>
      <c r="BL1663" s="145"/>
      <c r="BM1663" s="145"/>
      <c r="BN1663" s="145"/>
      <c r="BO1663" s="145"/>
      <c r="BP1663" s="145"/>
      <c r="BQ1663" s="145"/>
      <c r="BR1663" s="145"/>
      <c r="BS1663" s="145"/>
      <c r="BT1663" s="145"/>
      <c r="BU1663" s="145"/>
      <c r="BV1663" s="145"/>
      <c r="BW1663" s="145"/>
      <c r="BX1663" s="145"/>
      <c r="BY1663" s="145"/>
      <c r="BZ1663" s="145"/>
      <c r="CA1663" s="145"/>
      <c r="CB1663" s="145"/>
      <c r="CC1663" s="145"/>
      <c r="CD1663" s="145"/>
      <c r="CE1663" s="145"/>
      <c r="CF1663" s="145"/>
    </row>
    <row r="1664" spans="2:84" ht="12.95" customHeight="1">
      <c r="B1664" s="145"/>
      <c r="C1664" s="145"/>
      <c r="D1664" s="145"/>
      <c r="E1664" s="146"/>
      <c r="F1664" s="146"/>
      <c r="G1664" s="145"/>
      <c r="H1664" s="145"/>
      <c r="I1664" s="145"/>
      <c r="J1664" s="145"/>
      <c r="K1664" s="145"/>
      <c r="L1664" s="145"/>
      <c r="M1664" s="145"/>
      <c r="N1664" s="145"/>
      <c r="O1664" s="145"/>
      <c r="P1664" s="145"/>
      <c r="Q1664" s="145"/>
      <c r="R1664" s="145"/>
      <c r="S1664" s="145"/>
      <c r="T1664" s="145"/>
      <c r="U1664" s="145"/>
      <c r="V1664" s="145"/>
      <c r="W1664" s="145"/>
      <c r="X1664" s="145"/>
      <c r="Y1664" s="145"/>
      <c r="Z1664" s="145"/>
      <c r="AA1664" s="145"/>
      <c r="AB1664" s="145"/>
      <c r="AC1664" s="145"/>
      <c r="AD1664" s="145"/>
      <c r="AE1664" s="145"/>
      <c r="AF1664" s="145"/>
      <c r="AG1664" s="145"/>
      <c r="AH1664" s="145"/>
      <c r="AI1664" s="145"/>
      <c r="AJ1664" s="145"/>
      <c r="AK1664" s="145"/>
      <c r="AL1664" s="145"/>
      <c r="AM1664" s="145"/>
      <c r="AN1664" s="145"/>
      <c r="AO1664" s="145"/>
      <c r="AP1664" s="145"/>
      <c r="AQ1664" s="145"/>
      <c r="AR1664" s="145"/>
      <c r="AS1664" s="145"/>
      <c r="AT1664" s="145"/>
      <c r="AU1664" s="145"/>
      <c r="AV1664" s="145"/>
      <c r="AW1664" s="145"/>
      <c r="AX1664" s="145"/>
      <c r="AY1664" s="145"/>
      <c r="AZ1664" s="145"/>
      <c r="BA1664" s="145"/>
      <c r="BB1664" s="145"/>
      <c r="BC1664" s="145"/>
      <c r="BD1664" s="145"/>
      <c r="BE1664" s="145"/>
      <c r="BF1664" s="145"/>
      <c r="BG1664" s="145"/>
      <c r="BH1664" s="145"/>
      <c r="BI1664" s="145"/>
      <c r="BJ1664" s="145"/>
      <c r="BK1664" s="145"/>
      <c r="BL1664" s="145"/>
      <c r="BM1664" s="145"/>
      <c r="BN1664" s="145"/>
      <c r="BO1664" s="145"/>
      <c r="BP1664" s="145"/>
      <c r="BQ1664" s="145"/>
      <c r="BR1664" s="145"/>
      <c r="BS1664" s="145"/>
      <c r="BT1664" s="145"/>
      <c r="BU1664" s="145"/>
      <c r="BV1664" s="145"/>
      <c r="BW1664" s="145"/>
      <c r="BX1664" s="145"/>
      <c r="BY1664" s="145"/>
      <c r="BZ1664" s="145"/>
      <c r="CA1664" s="145"/>
      <c r="CB1664" s="145"/>
      <c r="CC1664" s="145"/>
      <c r="CD1664" s="145"/>
      <c r="CE1664" s="145"/>
      <c r="CF1664" s="145"/>
    </row>
    <row r="1665" spans="2:84" ht="12.95" customHeight="1">
      <c r="B1665" s="145"/>
      <c r="C1665" s="145"/>
      <c r="D1665" s="145"/>
      <c r="E1665" s="146"/>
      <c r="F1665" s="146"/>
      <c r="G1665" s="145"/>
      <c r="H1665" s="145"/>
      <c r="I1665" s="145"/>
      <c r="J1665" s="145"/>
      <c r="K1665" s="145"/>
      <c r="L1665" s="145"/>
      <c r="M1665" s="145"/>
      <c r="N1665" s="145"/>
      <c r="O1665" s="145"/>
      <c r="P1665" s="145"/>
      <c r="Q1665" s="145"/>
      <c r="R1665" s="145"/>
      <c r="S1665" s="145"/>
      <c r="T1665" s="145"/>
      <c r="U1665" s="145"/>
      <c r="V1665" s="145"/>
      <c r="W1665" s="145"/>
      <c r="X1665" s="145"/>
      <c r="Y1665" s="145"/>
      <c r="Z1665" s="145"/>
      <c r="AA1665" s="145"/>
      <c r="AB1665" s="145"/>
      <c r="AC1665" s="145"/>
      <c r="AD1665" s="145"/>
      <c r="AE1665" s="145"/>
      <c r="AF1665" s="145"/>
      <c r="AG1665" s="145"/>
      <c r="AH1665" s="145"/>
      <c r="AI1665" s="145"/>
      <c r="AJ1665" s="145"/>
      <c r="AK1665" s="145"/>
      <c r="AL1665" s="145"/>
      <c r="AM1665" s="145"/>
      <c r="AN1665" s="145"/>
      <c r="AO1665" s="145"/>
      <c r="AP1665" s="145"/>
      <c r="AQ1665" s="145"/>
      <c r="AR1665" s="145"/>
      <c r="AS1665" s="145"/>
      <c r="AT1665" s="145"/>
      <c r="AU1665" s="145"/>
      <c r="AV1665" s="145"/>
      <c r="AW1665" s="145"/>
      <c r="AX1665" s="145"/>
      <c r="AY1665" s="145"/>
      <c r="AZ1665" s="145"/>
      <c r="BA1665" s="145"/>
      <c r="BB1665" s="145"/>
      <c r="BC1665" s="145"/>
      <c r="BD1665" s="145"/>
      <c r="BE1665" s="145"/>
      <c r="BF1665" s="145"/>
      <c r="BG1665" s="145"/>
      <c r="BH1665" s="145"/>
      <c r="BI1665" s="145"/>
      <c r="BJ1665" s="145"/>
      <c r="BK1665" s="145"/>
      <c r="BL1665" s="145"/>
      <c r="BM1665" s="145"/>
      <c r="BN1665" s="145"/>
      <c r="BO1665" s="145"/>
      <c r="BP1665" s="145"/>
      <c r="BQ1665" s="145"/>
      <c r="BR1665" s="145"/>
      <c r="BS1665" s="145"/>
      <c r="BT1665" s="145"/>
      <c r="BU1665" s="145"/>
      <c r="BV1665" s="145"/>
      <c r="BW1665" s="145"/>
      <c r="BX1665" s="145"/>
      <c r="BY1665" s="145"/>
      <c r="BZ1665" s="145"/>
      <c r="CA1665" s="145"/>
      <c r="CB1665" s="145"/>
      <c r="CC1665" s="145"/>
      <c r="CD1665" s="145"/>
      <c r="CE1665" s="145"/>
      <c r="CF1665" s="145"/>
    </row>
    <row r="1666" spans="2:84" ht="12.95" customHeight="1">
      <c r="B1666" s="145"/>
      <c r="C1666" s="145"/>
      <c r="D1666" s="145"/>
      <c r="E1666" s="146"/>
      <c r="F1666" s="146"/>
      <c r="G1666" s="145"/>
      <c r="H1666" s="145"/>
      <c r="I1666" s="145"/>
      <c r="J1666" s="145"/>
      <c r="K1666" s="145"/>
      <c r="L1666" s="145"/>
      <c r="M1666" s="145"/>
      <c r="N1666" s="145"/>
      <c r="O1666" s="145"/>
      <c r="P1666" s="145"/>
      <c r="Q1666" s="145"/>
      <c r="R1666" s="145"/>
      <c r="S1666" s="145"/>
      <c r="T1666" s="145"/>
      <c r="U1666" s="145"/>
      <c r="V1666" s="145"/>
      <c r="W1666" s="145"/>
      <c r="X1666" s="145"/>
      <c r="Y1666" s="145"/>
      <c r="Z1666" s="145"/>
      <c r="AA1666" s="145"/>
      <c r="AB1666" s="145"/>
      <c r="AC1666" s="145"/>
      <c r="AD1666" s="145"/>
      <c r="AE1666" s="145"/>
      <c r="AF1666" s="145"/>
      <c r="AG1666" s="145"/>
      <c r="AH1666" s="145"/>
      <c r="AI1666" s="145"/>
      <c r="AJ1666" s="145"/>
      <c r="AK1666" s="145"/>
      <c r="AL1666" s="145"/>
      <c r="AM1666" s="145"/>
      <c r="AN1666" s="145"/>
      <c r="AO1666" s="145"/>
      <c r="AP1666" s="145"/>
      <c r="AQ1666" s="145"/>
      <c r="AR1666" s="145"/>
      <c r="AS1666" s="145"/>
      <c r="AT1666" s="145"/>
      <c r="AU1666" s="145"/>
      <c r="AV1666" s="145"/>
      <c r="AW1666" s="145"/>
      <c r="AX1666" s="145"/>
      <c r="AY1666" s="145"/>
      <c r="AZ1666" s="145"/>
      <c r="BA1666" s="145"/>
      <c r="BB1666" s="145"/>
      <c r="BC1666" s="145"/>
      <c r="BD1666" s="145"/>
      <c r="BE1666" s="145"/>
      <c r="BF1666" s="145"/>
      <c r="BG1666" s="145"/>
      <c r="BH1666" s="145"/>
      <c r="BI1666" s="145"/>
      <c r="BJ1666" s="145"/>
      <c r="BK1666" s="145"/>
      <c r="BL1666" s="145"/>
      <c r="BM1666" s="145"/>
      <c r="BN1666" s="145"/>
      <c r="BO1666" s="145"/>
      <c r="BP1666" s="145"/>
      <c r="BQ1666" s="145"/>
      <c r="BR1666" s="145"/>
      <c r="BS1666" s="145"/>
      <c r="BT1666" s="145"/>
      <c r="BU1666" s="145"/>
      <c r="BV1666" s="145"/>
      <c r="BW1666" s="145"/>
      <c r="BX1666" s="145"/>
      <c r="BY1666" s="145"/>
      <c r="BZ1666" s="145"/>
      <c r="CA1666" s="145"/>
      <c r="CB1666" s="145"/>
      <c r="CC1666" s="145"/>
      <c r="CD1666" s="145"/>
      <c r="CE1666" s="145"/>
      <c r="CF1666" s="145"/>
    </row>
    <row r="1667" spans="2:84" ht="12.95" customHeight="1">
      <c r="B1667" s="145"/>
      <c r="C1667" s="145"/>
      <c r="D1667" s="145"/>
      <c r="E1667" s="146"/>
      <c r="F1667" s="146"/>
      <c r="G1667" s="145"/>
      <c r="H1667" s="145"/>
      <c r="I1667" s="145"/>
      <c r="J1667" s="145"/>
      <c r="K1667" s="145"/>
      <c r="L1667" s="145"/>
      <c r="M1667" s="145"/>
      <c r="N1667" s="145"/>
      <c r="O1667" s="145"/>
      <c r="P1667" s="145"/>
      <c r="Q1667" s="145"/>
      <c r="R1667" s="145"/>
      <c r="S1667" s="145"/>
      <c r="T1667" s="145"/>
      <c r="U1667" s="145"/>
      <c r="V1667" s="145"/>
      <c r="W1667" s="145"/>
      <c r="X1667" s="145"/>
      <c r="Y1667" s="145"/>
      <c r="Z1667" s="145"/>
      <c r="AA1667" s="145"/>
      <c r="AB1667" s="145"/>
      <c r="AC1667" s="145"/>
      <c r="AD1667" s="145"/>
      <c r="AE1667" s="145"/>
      <c r="AF1667" s="145"/>
      <c r="AG1667" s="145"/>
      <c r="AH1667" s="145"/>
      <c r="AI1667" s="145"/>
      <c r="AJ1667" s="145"/>
      <c r="AK1667" s="145"/>
      <c r="AL1667" s="145"/>
      <c r="AM1667" s="145"/>
      <c r="AN1667" s="145"/>
      <c r="AO1667" s="145"/>
      <c r="AP1667" s="145"/>
      <c r="AQ1667" s="145"/>
      <c r="AR1667" s="145"/>
      <c r="AS1667" s="145"/>
      <c r="AT1667" s="145"/>
      <c r="AU1667" s="145"/>
      <c r="AV1667" s="145"/>
      <c r="AW1667" s="145"/>
      <c r="AX1667" s="145"/>
      <c r="AY1667" s="145"/>
      <c r="AZ1667" s="145"/>
      <c r="BA1667" s="145"/>
      <c r="BB1667" s="145"/>
      <c r="BC1667" s="145"/>
      <c r="BD1667" s="145"/>
      <c r="BE1667" s="145"/>
      <c r="BF1667" s="145"/>
      <c r="BG1667" s="145"/>
      <c r="BH1667" s="145"/>
      <c r="BI1667" s="145"/>
      <c r="BJ1667" s="145"/>
      <c r="BK1667" s="145"/>
      <c r="BL1667" s="145"/>
      <c r="BM1667" s="145"/>
      <c r="BN1667" s="145"/>
      <c r="BO1667" s="145"/>
      <c r="BP1667" s="145"/>
      <c r="BQ1667" s="145"/>
      <c r="BR1667" s="145"/>
      <c r="BS1667" s="145"/>
      <c r="BT1667" s="145"/>
      <c r="BU1667" s="145"/>
      <c r="BV1667" s="145"/>
      <c r="BW1667" s="145"/>
      <c r="BX1667" s="145"/>
      <c r="BY1667" s="145"/>
      <c r="BZ1667" s="145"/>
      <c r="CA1667" s="145"/>
      <c r="CB1667" s="145"/>
      <c r="CC1667" s="145"/>
      <c r="CD1667" s="145"/>
      <c r="CE1667" s="145"/>
      <c r="CF1667" s="145"/>
    </row>
    <row r="1668" spans="2:84" ht="12.95" customHeight="1">
      <c r="B1668" s="145"/>
      <c r="C1668" s="145"/>
      <c r="D1668" s="145"/>
      <c r="E1668" s="146"/>
      <c r="F1668" s="146"/>
      <c r="G1668" s="145"/>
      <c r="H1668" s="145"/>
      <c r="I1668" s="145"/>
      <c r="J1668" s="145"/>
      <c r="K1668" s="145"/>
      <c r="L1668" s="145"/>
      <c r="M1668" s="145"/>
      <c r="N1668" s="145"/>
      <c r="O1668" s="145"/>
      <c r="P1668" s="145"/>
      <c r="Q1668" s="145"/>
      <c r="R1668" s="145"/>
      <c r="S1668" s="145"/>
      <c r="T1668" s="145"/>
      <c r="U1668" s="145"/>
      <c r="V1668" s="145"/>
      <c r="W1668" s="145"/>
      <c r="X1668" s="145"/>
      <c r="Y1668" s="145"/>
      <c r="Z1668" s="145"/>
      <c r="AA1668" s="145"/>
      <c r="AB1668" s="145"/>
      <c r="AC1668" s="145"/>
      <c r="AD1668" s="145"/>
      <c r="AE1668" s="145"/>
      <c r="AF1668" s="145"/>
      <c r="AG1668" s="145"/>
      <c r="AH1668" s="145"/>
      <c r="AI1668" s="145"/>
      <c r="AJ1668" s="145"/>
      <c r="AK1668" s="145"/>
      <c r="AL1668" s="145"/>
      <c r="AM1668" s="145"/>
      <c r="AN1668" s="145"/>
      <c r="AO1668" s="145"/>
      <c r="AP1668" s="145"/>
      <c r="AQ1668" s="145"/>
      <c r="AR1668" s="145"/>
      <c r="AS1668" s="145"/>
      <c r="AT1668" s="145"/>
      <c r="AU1668" s="145"/>
      <c r="AV1668" s="145"/>
      <c r="AW1668" s="145"/>
      <c r="AX1668" s="145"/>
      <c r="AY1668" s="145"/>
      <c r="AZ1668" s="145"/>
      <c r="BA1668" s="145"/>
      <c r="BB1668" s="145"/>
      <c r="BC1668" s="145"/>
      <c r="BD1668" s="145"/>
      <c r="BE1668" s="145"/>
      <c r="BF1668" s="145"/>
      <c r="BG1668" s="145"/>
      <c r="BH1668" s="145"/>
      <c r="BI1668" s="145"/>
      <c r="BJ1668" s="145"/>
      <c r="BK1668" s="145"/>
      <c r="BL1668" s="145"/>
      <c r="BM1668" s="145"/>
      <c r="BN1668" s="145"/>
      <c r="BO1668" s="145"/>
      <c r="BP1668" s="145"/>
      <c r="BQ1668" s="145"/>
      <c r="BR1668" s="145"/>
      <c r="BS1668" s="145"/>
      <c r="BT1668" s="145"/>
      <c r="BU1668" s="145"/>
      <c r="BV1668" s="145"/>
      <c r="BW1668" s="145"/>
      <c r="BX1668" s="145"/>
      <c r="BY1668" s="145"/>
      <c r="BZ1668" s="145"/>
      <c r="CA1668" s="145"/>
      <c r="CB1668" s="145"/>
      <c r="CC1668" s="145"/>
      <c r="CD1668" s="145"/>
      <c r="CE1668" s="145"/>
      <c r="CF1668" s="145"/>
    </row>
    <row r="1669" spans="2:84" ht="12.95" customHeight="1">
      <c r="B1669" s="145"/>
      <c r="C1669" s="145"/>
      <c r="D1669" s="145"/>
      <c r="E1669" s="146"/>
      <c r="F1669" s="146"/>
      <c r="G1669" s="145"/>
      <c r="H1669" s="145"/>
      <c r="I1669" s="145"/>
      <c r="J1669" s="145"/>
      <c r="K1669" s="145"/>
      <c r="L1669" s="145"/>
      <c r="M1669" s="145"/>
      <c r="N1669" s="145"/>
      <c r="O1669" s="145"/>
      <c r="P1669" s="145"/>
      <c r="Q1669" s="145"/>
      <c r="R1669" s="145"/>
      <c r="S1669" s="145"/>
      <c r="T1669" s="145"/>
      <c r="U1669" s="145"/>
      <c r="V1669" s="145"/>
      <c r="W1669" s="145"/>
      <c r="X1669" s="145"/>
      <c r="Y1669" s="145"/>
      <c r="Z1669" s="145"/>
      <c r="AA1669" s="145"/>
      <c r="AB1669" s="145"/>
      <c r="AC1669" s="145"/>
      <c r="AD1669" s="145"/>
      <c r="AE1669" s="145"/>
      <c r="AF1669" s="145"/>
      <c r="AG1669" s="145"/>
      <c r="AH1669" s="145"/>
      <c r="AI1669" s="145"/>
      <c r="AJ1669" s="145"/>
      <c r="AK1669" s="145"/>
      <c r="AL1669" s="145"/>
      <c r="AM1669" s="145"/>
      <c r="AN1669" s="145"/>
      <c r="AO1669" s="145"/>
      <c r="AP1669" s="145"/>
      <c r="AQ1669" s="145"/>
      <c r="AR1669" s="145"/>
      <c r="AS1669" s="145"/>
      <c r="AT1669" s="145"/>
      <c r="AU1669" s="145"/>
      <c r="AV1669" s="145"/>
      <c r="AW1669" s="145"/>
      <c r="AX1669" s="145"/>
      <c r="AY1669" s="145"/>
      <c r="AZ1669" s="145"/>
      <c r="BA1669" s="145"/>
      <c r="BB1669" s="145"/>
      <c r="BC1669" s="145"/>
      <c r="BD1669" s="145"/>
      <c r="BE1669" s="145"/>
      <c r="BF1669" s="145"/>
      <c r="BG1669" s="145"/>
      <c r="BH1669" s="145"/>
      <c r="BI1669" s="145"/>
      <c r="BJ1669" s="145"/>
      <c r="BK1669" s="145"/>
      <c r="BL1669" s="145"/>
      <c r="BM1669" s="145"/>
      <c r="BN1669" s="145"/>
      <c r="BO1669" s="145"/>
      <c r="BP1669" s="145"/>
      <c r="BQ1669" s="145"/>
      <c r="BR1669" s="145"/>
      <c r="BS1669" s="145"/>
      <c r="BT1669" s="145"/>
      <c r="BU1669" s="145"/>
      <c r="BV1669" s="145"/>
      <c r="BW1669" s="145"/>
      <c r="BX1669" s="145"/>
      <c r="BY1669" s="145"/>
      <c r="BZ1669" s="145"/>
      <c r="CA1669" s="145"/>
      <c r="CB1669" s="145"/>
      <c r="CC1669" s="145"/>
      <c r="CD1669" s="145"/>
      <c r="CE1669" s="145"/>
      <c r="CF1669" s="145"/>
    </row>
    <row r="1670" spans="2:84" ht="12.95" customHeight="1">
      <c r="B1670" s="145"/>
      <c r="C1670" s="145"/>
      <c r="D1670" s="145"/>
      <c r="E1670" s="146"/>
      <c r="F1670" s="146"/>
      <c r="G1670" s="145"/>
      <c r="H1670" s="145"/>
      <c r="I1670" s="145"/>
      <c r="J1670" s="145"/>
      <c r="K1670" s="145"/>
      <c r="L1670" s="145"/>
      <c r="M1670" s="145"/>
      <c r="N1670" s="145"/>
      <c r="O1670" s="145"/>
      <c r="P1670" s="145"/>
      <c r="Q1670" s="145"/>
      <c r="R1670" s="145"/>
      <c r="S1670" s="145"/>
      <c r="T1670" s="145"/>
      <c r="U1670" s="145"/>
      <c r="V1670" s="145"/>
      <c r="W1670" s="145"/>
      <c r="X1670" s="145"/>
      <c r="Y1670" s="145"/>
      <c r="Z1670" s="145"/>
      <c r="AA1670" s="145"/>
      <c r="AB1670" s="145"/>
      <c r="AC1670" s="145"/>
      <c r="AD1670" s="145"/>
      <c r="AE1670" s="145"/>
      <c r="AF1670" s="145"/>
      <c r="AG1670" s="145"/>
      <c r="AH1670" s="145"/>
      <c r="AI1670" s="145"/>
      <c r="AJ1670" s="145"/>
      <c r="AK1670" s="145"/>
      <c r="AL1670" s="145"/>
      <c r="AM1670" s="145"/>
      <c r="AN1670" s="145"/>
      <c r="AO1670" s="145"/>
      <c r="AP1670" s="145"/>
      <c r="AQ1670" s="145"/>
      <c r="AR1670" s="145"/>
      <c r="AS1670" s="145"/>
      <c r="AT1670" s="145"/>
      <c r="AU1670" s="145"/>
      <c r="AV1670" s="145"/>
      <c r="AW1670" s="145"/>
      <c r="AX1670" s="145"/>
      <c r="AY1670" s="145"/>
      <c r="AZ1670" s="145"/>
      <c r="BA1670" s="145"/>
      <c r="BB1670" s="145"/>
      <c r="BC1670" s="145"/>
      <c r="BD1670" s="145"/>
      <c r="BE1670" s="145"/>
      <c r="BF1670" s="145"/>
      <c r="BG1670" s="145"/>
      <c r="BH1670" s="145"/>
      <c r="BI1670" s="145"/>
      <c r="BJ1670" s="145"/>
      <c r="BK1670" s="145"/>
      <c r="BL1670" s="145"/>
      <c r="BM1670" s="145"/>
      <c r="BN1670" s="145"/>
      <c r="BO1670" s="145"/>
      <c r="BP1670" s="145"/>
      <c r="BQ1670" s="145"/>
      <c r="BR1670" s="145"/>
      <c r="BS1670" s="145"/>
      <c r="BT1670" s="145"/>
      <c r="BU1670" s="145"/>
      <c r="BV1670" s="145"/>
      <c r="BW1670" s="145"/>
      <c r="BX1670" s="145"/>
      <c r="BY1670" s="145"/>
      <c r="BZ1670" s="145"/>
      <c r="CA1670" s="145"/>
      <c r="CB1670" s="145"/>
      <c r="CC1670" s="145"/>
      <c r="CD1670" s="145"/>
      <c r="CE1670" s="145"/>
      <c r="CF1670" s="145"/>
    </row>
    <row r="1671" spans="2:84" ht="12.95" customHeight="1">
      <c r="B1671" s="145"/>
      <c r="C1671" s="145"/>
      <c r="D1671" s="145"/>
      <c r="E1671" s="146"/>
      <c r="F1671" s="146"/>
      <c r="G1671" s="145"/>
      <c r="H1671" s="145"/>
      <c r="I1671" s="145"/>
      <c r="J1671" s="145"/>
      <c r="K1671" s="145"/>
      <c r="L1671" s="145"/>
      <c r="M1671" s="145"/>
      <c r="N1671" s="145"/>
      <c r="O1671" s="145"/>
      <c r="P1671" s="145"/>
      <c r="Q1671" s="145"/>
      <c r="R1671" s="145"/>
      <c r="S1671" s="145"/>
      <c r="T1671" s="145"/>
      <c r="U1671" s="145"/>
      <c r="V1671" s="145"/>
      <c r="W1671" s="145"/>
      <c r="X1671" s="145"/>
      <c r="Y1671" s="145"/>
      <c r="Z1671" s="145"/>
      <c r="AA1671" s="145"/>
      <c r="AB1671" s="145"/>
      <c r="AC1671" s="145"/>
      <c r="AD1671" s="145"/>
      <c r="AE1671" s="145"/>
      <c r="AF1671" s="145"/>
      <c r="AG1671" s="145"/>
      <c r="AH1671" s="145"/>
      <c r="AI1671" s="145"/>
      <c r="AJ1671" s="145"/>
      <c r="AK1671" s="145"/>
      <c r="AL1671" s="145"/>
      <c r="AM1671" s="145"/>
      <c r="AN1671" s="145"/>
      <c r="AO1671" s="145"/>
      <c r="AP1671" s="145"/>
      <c r="AQ1671" s="145"/>
      <c r="AR1671" s="145"/>
      <c r="AS1671" s="145"/>
      <c r="AT1671" s="145"/>
      <c r="AU1671" s="145"/>
      <c r="AV1671" s="145"/>
      <c r="AW1671" s="145"/>
      <c r="AX1671" s="145"/>
      <c r="AY1671" s="145"/>
      <c r="AZ1671" s="145"/>
      <c r="BA1671" s="145"/>
      <c r="BB1671" s="145"/>
      <c r="BC1671" s="145"/>
      <c r="BD1671" s="145"/>
      <c r="BE1671" s="145"/>
      <c r="BF1671" s="145"/>
      <c r="BG1671" s="145"/>
      <c r="BH1671" s="145"/>
      <c r="BI1671" s="145"/>
      <c r="BJ1671" s="145"/>
      <c r="BK1671" s="145"/>
      <c r="BL1671" s="145"/>
      <c r="BM1671" s="145"/>
      <c r="BN1671" s="145"/>
      <c r="BO1671" s="145"/>
      <c r="BP1671" s="145"/>
      <c r="BQ1671" s="145"/>
      <c r="BR1671" s="145"/>
      <c r="BS1671" s="145"/>
      <c r="BT1671" s="145"/>
      <c r="BU1671" s="145"/>
      <c r="BV1671" s="145"/>
      <c r="BW1671" s="145"/>
      <c r="BX1671" s="145"/>
      <c r="BY1671" s="145"/>
      <c r="BZ1671" s="145"/>
      <c r="CA1671" s="145"/>
      <c r="CB1671" s="145"/>
      <c r="CC1671" s="145"/>
      <c r="CD1671" s="145"/>
      <c r="CE1671" s="145"/>
      <c r="CF1671" s="145"/>
    </row>
    <row r="1672" spans="2:84" ht="12.95" customHeight="1">
      <c r="B1672" s="145"/>
      <c r="C1672" s="145"/>
      <c r="D1672" s="145"/>
      <c r="E1672" s="146"/>
      <c r="F1672" s="146"/>
      <c r="G1672" s="145"/>
      <c r="H1672" s="145"/>
      <c r="I1672" s="145"/>
      <c r="J1672" s="145"/>
      <c r="K1672" s="145"/>
      <c r="L1672" s="145"/>
      <c r="M1672" s="145"/>
      <c r="N1672" s="145"/>
      <c r="O1672" s="145"/>
      <c r="P1672" s="145"/>
      <c r="Q1672" s="145"/>
      <c r="R1672" s="145"/>
      <c r="S1672" s="145"/>
      <c r="T1672" s="145"/>
      <c r="U1672" s="145"/>
      <c r="V1672" s="145"/>
      <c r="W1672" s="145"/>
      <c r="X1672" s="145"/>
      <c r="Y1672" s="145"/>
      <c r="Z1672" s="145"/>
      <c r="AA1672" s="145"/>
      <c r="AB1672" s="145"/>
      <c r="AC1672" s="145"/>
      <c r="AD1672" s="145"/>
      <c r="AE1672" s="145"/>
      <c r="AF1672" s="145"/>
      <c r="AG1672" s="145"/>
      <c r="AH1672" s="145"/>
      <c r="AI1672" s="145"/>
      <c r="AJ1672" s="145"/>
      <c r="AK1672" s="145"/>
      <c r="AL1672" s="145"/>
      <c r="AM1672" s="145"/>
      <c r="AN1672" s="145"/>
      <c r="AO1672" s="145"/>
      <c r="AP1672" s="145"/>
      <c r="AQ1672" s="145"/>
      <c r="AR1672" s="145"/>
      <c r="AS1672" s="145"/>
      <c r="AT1672" s="145"/>
      <c r="AU1672" s="145"/>
      <c r="AV1672" s="145"/>
      <c r="AW1672" s="145"/>
      <c r="AX1672" s="145"/>
      <c r="AY1672" s="145"/>
      <c r="AZ1672" s="145"/>
      <c r="BA1672" s="145"/>
      <c r="BB1672" s="145"/>
      <c r="BC1672" s="145"/>
      <c r="BD1672" s="145"/>
      <c r="BE1672" s="145"/>
      <c r="BF1672" s="145"/>
      <c r="BG1672" s="145"/>
      <c r="BH1672" s="145"/>
      <c r="BI1672" s="145"/>
      <c r="BJ1672" s="145"/>
      <c r="BK1672" s="145"/>
      <c r="BL1672" s="145"/>
      <c r="BM1672" s="145"/>
      <c r="BN1672" s="145"/>
      <c r="BO1672" s="145"/>
      <c r="BP1672" s="145"/>
      <c r="BQ1672" s="145"/>
      <c r="BR1672" s="145"/>
      <c r="BS1672" s="145"/>
      <c r="BT1672" s="145"/>
      <c r="BU1672" s="145"/>
      <c r="BV1672" s="145"/>
      <c r="BW1672" s="145"/>
      <c r="BX1672" s="145"/>
      <c r="BY1672" s="145"/>
      <c r="BZ1672" s="145"/>
      <c r="CA1672" s="145"/>
      <c r="CB1672" s="145"/>
      <c r="CC1672" s="145"/>
      <c r="CD1672" s="145"/>
      <c r="CE1672" s="145"/>
      <c r="CF1672" s="145"/>
    </row>
    <row r="1673" spans="2:84" ht="12.95" customHeight="1">
      <c r="B1673" s="145"/>
      <c r="C1673" s="145"/>
      <c r="D1673" s="145"/>
      <c r="E1673" s="146"/>
      <c r="F1673" s="146"/>
      <c r="G1673" s="145"/>
      <c r="H1673" s="145"/>
      <c r="I1673" s="145"/>
      <c r="J1673" s="145"/>
      <c r="K1673" s="145"/>
      <c r="L1673" s="145"/>
      <c r="M1673" s="145"/>
      <c r="N1673" s="145"/>
      <c r="O1673" s="145"/>
      <c r="P1673" s="145"/>
      <c r="Q1673" s="145"/>
      <c r="R1673" s="145"/>
      <c r="S1673" s="145"/>
      <c r="T1673" s="145"/>
      <c r="U1673" s="145"/>
      <c r="V1673" s="145"/>
      <c r="W1673" s="145"/>
      <c r="X1673" s="145"/>
      <c r="Y1673" s="145"/>
      <c r="Z1673" s="145"/>
      <c r="AA1673" s="145"/>
      <c r="AB1673" s="145"/>
      <c r="AC1673" s="145"/>
      <c r="AD1673" s="145"/>
      <c r="AE1673" s="145"/>
      <c r="AF1673" s="145"/>
      <c r="AG1673" s="145"/>
      <c r="AH1673" s="145"/>
      <c r="AI1673" s="145"/>
      <c r="AJ1673" s="145"/>
      <c r="AK1673" s="145"/>
      <c r="AL1673" s="145"/>
      <c r="AM1673" s="145"/>
      <c r="AN1673" s="145"/>
      <c r="AO1673" s="145"/>
      <c r="AP1673" s="145"/>
      <c r="AQ1673" s="145"/>
      <c r="AR1673" s="145"/>
      <c r="AS1673" s="145"/>
      <c r="AT1673" s="145"/>
      <c r="AU1673" s="145"/>
      <c r="AV1673" s="145"/>
      <c r="AW1673" s="145"/>
      <c r="AX1673" s="145"/>
      <c r="AY1673" s="145"/>
      <c r="AZ1673" s="145"/>
      <c r="BA1673" s="145"/>
      <c r="BB1673" s="145"/>
      <c r="BC1673" s="145"/>
      <c r="BD1673" s="145"/>
      <c r="BE1673" s="145"/>
      <c r="BF1673" s="145"/>
      <c r="BG1673" s="145"/>
      <c r="BH1673" s="145"/>
      <c r="BI1673" s="145"/>
      <c r="BJ1673" s="145"/>
      <c r="BK1673" s="145"/>
      <c r="BL1673" s="145"/>
      <c r="BM1673" s="145"/>
      <c r="BN1673" s="145"/>
      <c r="BO1673" s="145"/>
      <c r="BP1673" s="145"/>
      <c r="BQ1673" s="145"/>
      <c r="BR1673" s="145"/>
      <c r="BS1673" s="145"/>
      <c r="BT1673" s="145"/>
      <c r="BU1673" s="145"/>
      <c r="BV1673" s="145"/>
      <c r="BW1673" s="145"/>
      <c r="BX1673" s="145"/>
      <c r="BY1673" s="145"/>
      <c r="BZ1673" s="145"/>
      <c r="CA1673" s="145"/>
      <c r="CB1673" s="145"/>
      <c r="CC1673" s="145"/>
      <c r="CD1673" s="145"/>
      <c r="CE1673" s="145"/>
      <c r="CF1673" s="145"/>
    </row>
    <row r="1674" spans="2:84" ht="12.95" customHeight="1">
      <c r="B1674" s="145"/>
      <c r="C1674" s="145"/>
      <c r="D1674" s="145"/>
      <c r="E1674" s="146"/>
      <c r="F1674" s="146"/>
      <c r="G1674" s="145"/>
      <c r="H1674" s="145"/>
      <c r="I1674" s="145"/>
      <c r="J1674" s="145"/>
      <c r="K1674" s="145"/>
      <c r="L1674" s="145"/>
      <c r="M1674" s="145"/>
      <c r="N1674" s="145"/>
      <c r="O1674" s="145"/>
      <c r="P1674" s="145"/>
      <c r="Q1674" s="145"/>
      <c r="R1674" s="145"/>
      <c r="S1674" s="145"/>
      <c r="T1674" s="145"/>
      <c r="U1674" s="145"/>
      <c r="V1674" s="145"/>
      <c r="W1674" s="145"/>
      <c r="X1674" s="145"/>
      <c r="Y1674" s="145"/>
      <c r="Z1674" s="145"/>
      <c r="AA1674" s="145"/>
      <c r="AB1674" s="145"/>
      <c r="AC1674" s="145"/>
      <c r="AD1674" s="145"/>
      <c r="AE1674" s="145"/>
      <c r="AF1674" s="145"/>
      <c r="AG1674" s="145"/>
      <c r="AH1674" s="145"/>
      <c r="AI1674" s="145"/>
      <c r="AJ1674" s="145"/>
      <c r="AK1674" s="145"/>
      <c r="AL1674" s="145"/>
      <c r="AM1674" s="145"/>
      <c r="AN1674" s="145"/>
      <c r="AO1674" s="145"/>
      <c r="AP1674" s="145"/>
      <c r="AQ1674" s="145"/>
      <c r="AR1674" s="145"/>
      <c r="AS1674" s="145"/>
      <c r="AT1674" s="145"/>
      <c r="AU1674" s="145"/>
      <c r="AV1674" s="145"/>
      <c r="AW1674" s="145"/>
      <c r="AX1674" s="145"/>
      <c r="AY1674" s="145"/>
      <c r="AZ1674" s="145"/>
      <c r="BA1674" s="145"/>
      <c r="BB1674" s="145"/>
      <c r="BC1674" s="145"/>
      <c r="BD1674" s="145"/>
      <c r="BE1674" s="145"/>
      <c r="BF1674" s="145"/>
      <c r="BG1674" s="145"/>
      <c r="BH1674" s="145"/>
      <c r="BI1674" s="145"/>
      <c r="BJ1674" s="145"/>
      <c r="BK1674" s="145"/>
      <c r="BL1674" s="145"/>
      <c r="BM1674" s="145"/>
      <c r="BN1674" s="145"/>
      <c r="BO1674" s="145"/>
      <c r="BP1674" s="145"/>
      <c r="BQ1674" s="145"/>
      <c r="BR1674" s="145"/>
      <c r="BS1674" s="145"/>
      <c r="BT1674" s="145"/>
      <c r="BU1674" s="145"/>
      <c r="BV1674" s="145"/>
      <c r="BW1674" s="145"/>
      <c r="BX1674" s="145"/>
      <c r="BY1674" s="145"/>
      <c r="BZ1674" s="145"/>
      <c r="CA1674" s="145"/>
      <c r="CB1674" s="145"/>
      <c r="CC1674" s="145"/>
      <c r="CD1674" s="145"/>
      <c r="CE1674" s="145"/>
      <c r="CF1674" s="145"/>
    </row>
    <row r="1675" spans="2:84" ht="12.95" customHeight="1">
      <c r="B1675" s="145"/>
      <c r="C1675" s="145"/>
      <c r="D1675" s="145"/>
      <c r="E1675" s="146"/>
      <c r="F1675" s="146"/>
      <c r="G1675" s="145"/>
      <c r="H1675" s="145"/>
      <c r="I1675" s="145"/>
      <c r="J1675" s="145"/>
      <c r="K1675" s="145"/>
      <c r="L1675" s="145"/>
      <c r="M1675" s="145"/>
      <c r="N1675" s="145"/>
      <c r="O1675" s="145"/>
      <c r="P1675" s="145"/>
      <c r="Q1675" s="145"/>
      <c r="R1675" s="145"/>
      <c r="S1675" s="145"/>
      <c r="T1675" s="145"/>
      <c r="U1675" s="145"/>
      <c r="V1675" s="145"/>
      <c r="W1675" s="145"/>
      <c r="X1675" s="145"/>
      <c r="Y1675" s="145"/>
      <c r="Z1675" s="145"/>
      <c r="AA1675" s="145"/>
      <c r="AB1675" s="145"/>
      <c r="AC1675" s="145"/>
      <c r="AD1675" s="145"/>
      <c r="AE1675" s="145"/>
      <c r="AF1675" s="145"/>
      <c r="AG1675" s="145"/>
      <c r="AH1675" s="145"/>
      <c r="AI1675" s="145"/>
      <c r="AJ1675" s="145"/>
      <c r="AK1675" s="145"/>
      <c r="AL1675" s="145"/>
      <c r="AM1675" s="145"/>
      <c r="AN1675" s="145"/>
      <c r="AO1675" s="145"/>
      <c r="AP1675" s="145"/>
      <c r="AQ1675" s="145"/>
      <c r="AR1675" s="145"/>
      <c r="AS1675" s="145"/>
      <c r="AT1675" s="145"/>
      <c r="AU1675" s="145"/>
      <c r="AV1675" s="145"/>
      <c r="AW1675" s="145"/>
      <c r="AX1675" s="145"/>
      <c r="AY1675" s="145"/>
      <c r="AZ1675" s="145"/>
      <c r="BA1675" s="145"/>
      <c r="BB1675" s="145"/>
      <c r="BC1675" s="145"/>
      <c r="BD1675" s="145"/>
      <c r="BE1675" s="145"/>
      <c r="BF1675" s="145"/>
      <c r="BG1675" s="145"/>
      <c r="BH1675" s="145"/>
      <c r="BI1675" s="145"/>
      <c r="BJ1675" s="145"/>
      <c r="BK1675" s="145"/>
      <c r="BL1675" s="145"/>
      <c r="BM1675" s="145"/>
      <c r="BN1675" s="145"/>
      <c r="BO1675" s="145"/>
      <c r="BP1675" s="145"/>
      <c r="BQ1675" s="145"/>
      <c r="BR1675" s="145"/>
      <c r="BS1675" s="145"/>
      <c r="BT1675" s="145"/>
      <c r="BU1675" s="145"/>
      <c r="BV1675" s="145"/>
      <c r="BW1675" s="145"/>
      <c r="BX1675" s="145"/>
      <c r="BY1675" s="145"/>
      <c r="BZ1675" s="145"/>
      <c r="CA1675" s="145"/>
      <c r="CB1675" s="145"/>
      <c r="CC1675" s="145"/>
      <c r="CD1675" s="145"/>
      <c r="CE1675" s="145"/>
      <c r="CF1675" s="145"/>
    </row>
    <row r="1676" spans="2:84" ht="12.95" customHeight="1">
      <c r="B1676" s="145"/>
      <c r="C1676" s="145"/>
      <c r="D1676" s="145"/>
      <c r="E1676" s="146"/>
      <c r="F1676" s="146"/>
      <c r="G1676" s="145"/>
      <c r="H1676" s="145"/>
      <c r="I1676" s="145"/>
      <c r="J1676" s="145"/>
      <c r="K1676" s="145"/>
      <c r="L1676" s="145"/>
      <c r="M1676" s="145"/>
      <c r="N1676" s="145"/>
      <c r="O1676" s="145"/>
      <c r="P1676" s="145"/>
      <c r="Q1676" s="145"/>
      <c r="R1676" s="145"/>
      <c r="S1676" s="145"/>
      <c r="T1676" s="145"/>
      <c r="U1676" s="145"/>
      <c r="V1676" s="145"/>
      <c r="W1676" s="145"/>
      <c r="X1676" s="145"/>
      <c r="Y1676" s="145"/>
      <c r="Z1676" s="145"/>
      <c r="AA1676" s="145"/>
      <c r="AB1676" s="145"/>
      <c r="AC1676" s="145"/>
      <c r="AD1676" s="145"/>
      <c r="AE1676" s="145"/>
      <c r="AF1676" s="145"/>
      <c r="AG1676" s="145"/>
      <c r="AH1676" s="145"/>
      <c r="AI1676" s="145"/>
      <c r="AJ1676" s="145"/>
      <c r="AK1676" s="145"/>
      <c r="AL1676" s="145"/>
      <c r="AM1676" s="145"/>
      <c r="AN1676" s="145"/>
      <c r="AO1676" s="145"/>
      <c r="AP1676" s="145"/>
      <c r="AQ1676" s="145"/>
      <c r="AR1676" s="145"/>
      <c r="AS1676" s="145"/>
      <c r="AT1676" s="145"/>
      <c r="AU1676" s="145"/>
      <c r="AV1676" s="145"/>
      <c r="AW1676" s="145"/>
      <c r="AX1676" s="145"/>
      <c r="AY1676" s="145"/>
      <c r="AZ1676" s="145"/>
      <c r="BA1676" s="145"/>
      <c r="BB1676" s="145"/>
      <c r="BC1676" s="145"/>
      <c r="BD1676" s="145"/>
      <c r="BE1676" s="145"/>
      <c r="BF1676" s="145"/>
      <c r="BG1676" s="145"/>
      <c r="BH1676" s="145"/>
      <c r="BI1676" s="145"/>
      <c r="BJ1676" s="145"/>
      <c r="BK1676" s="145"/>
      <c r="BL1676" s="145"/>
      <c r="BM1676" s="145"/>
      <c r="BN1676" s="145"/>
      <c r="BO1676" s="145"/>
      <c r="BP1676" s="145"/>
      <c r="BQ1676" s="145"/>
      <c r="BR1676" s="145"/>
      <c r="BS1676" s="145"/>
      <c r="BT1676" s="145"/>
      <c r="BU1676" s="145"/>
      <c r="BV1676" s="145"/>
      <c r="BW1676" s="145"/>
      <c r="BX1676" s="145"/>
      <c r="BY1676" s="145"/>
      <c r="BZ1676" s="145"/>
      <c r="CA1676" s="145"/>
      <c r="CB1676" s="145"/>
      <c r="CC1676" s="145"/>
      <c r="CD1676" s="145"/>
      <c r="CE1676" s="145"/>
      <c r="CF1676" s="145"/>
    </row>
    <row r="1677" spans="2:84" ht="12.95" customHeight="1">
      <c r="B1677" s="145"/>
      <c r="C1677" s="145"/>
      <c r="D1677" s="145"/>
      <c r="E1677" s="146"/>
      <c r="F1677" s="146"/>
      <c r="G1677" s="145"/>
      <c r="H1677" s="145"/>
      <c r="I1677" s="145"/>
      <c r="J1677" s="145"/>
      <c r="K1677" s="145"/>
      <c r="L1677" s="145"/>
      <c r="M1677" s="145"/>
      <c r="N1677" s="145"/>
      <c r="O1677" s="145"/>
      <c r="P1677" s="145"/>
      <c r="Q1677" s="145"/>
      <c r="R1677" s="145"/>
      <c r="S1677" s="145"/>
      <c r="T1677" s="145"/>
      <c r="U1677" s="145"/>
      <c r="V1677" s="145"/>
      <c r="W1677" s="145"/>
      <c r="X1677" s="145"/>
      <c r="Y1677" s="145"/>
      <c r="Z1677" s="145"/>
      <c r="AA1677" s="145"/>
      <c r="AB1677" s="145"/>
      <c r="AC1677" s="145"/>
      <c r="AD1677" s="145"/>
      <c r="AE1677" s="145"/>
      <c r="AF1677" s="145"/>
      <c r="AG1677" s="145"/>
      <c r="AH1677" s="145"/>
      <c r="AI1677" s="145"/>
      <c r="AJ1677" s="145"/>
      <c r="AK1677" s="145"/>
      <c r="AL1677" s="145"/>
      <c r="AM1677" s="145"/>
      <c r="AN1677" s="145"/>
      <c r="AO1677" s="145"/>
      <c r="AP1677" s="145"/>
      <c r="AQ1677" s="145"/>
      <c r="AR1677" s="145"/>
      <c r="AS1677" s="145"/>
      <c r="AT1677" s="145"/>
      <c r="AU1677" s="145"/>
      <c r="AV1677" s="145"/>
      <c r="AW1677" s="145"/>
      <c r="AX1677" s="145"/>
      <c r="AY1677" s="145"/>
      <c r="AZ1677" s="145"/>
      <c r="BA1677" s="145"/>
      <c r="BB1677" s="145"/>
      <c r="BC1677" s="145"/>
      <c r="BD1677" s="145"/>
      <c r="BE1677" s="145"/>
      <c r="BF1677" s="145"/>
      <c r="BG1677" s="145"/>
      <c r="BH1677" s="145"/>
      <c r="BI1677" s="145"/>
      <c r="BJ1677" s="145"/>
      <c r="BK1677" s="145"/>
      <c r="BL1677" s="145"/>
      <c r="BM1677" s="145"/>
      <c r="BN1677" s="145"/>
      <c r="BO1677" s="145"/>
      <c r="BP1677" s="145"/>
      <c r="BQ1677" s="145"/>
      <c r="BR1677" s="145"/>
      <c r="BS1677" s="145"/>
      <c r="BT1677" s="145"/>
      <c r="BU1677" s="145"/>
      <c r="BV1677" s="145"/>
      <c r="BW1677" s="145"/>
      <c r="BX1677" s="145"/>
      <c r="BY1677" s="145"/>
      <c r="BZ1677" s="145"/>
      <c r="CA1677" s="145"/>
      <c r="CB1677" s="145"/>
      <c r="CC1677" s="145"/>
      <c r="CD1677" s="145"/>
      <c r="CE1677" s="145"/>
      <c r="CF1677" s="145"/>
    </row>
    <row r="1678" spans="2:84" ht="12.95" customHeight="1">
      <c r="B1678" s="145"/>
      <c r="C1678" s="145"/>
      <c r="D1678" s="145"/>
      <c r="E1678" s="146"/>
      <c r="F1678" s="146"/>
      <c r="G1678" s="145"/>
      <c r="H1678" s="145"/>
      <c r="I1678" s="145"/>
      <c r="J1678" s="145"/>
      <c r="K1678" s="145"/>
      <c r="L1678" s="145"/>
      <c r="M1678" s="145"/>
      <c r="N1678" s="145"/>
      <c r="O1678" s="145"/>
      <c r="P1678" s="145"/>
      <c r="Q1678" s="145"/>
      <c r="R1678" s="145"/>
      <c r="S1678" s="145"/>
      <c r="T1678" s="145"/>
      <c r="U1678" s="145"/>
      <c r="V1678" s="145"/>
      <c r="W1678" s="145"/>
      <c r="X1678" s="145"/>
      <c r="Y1678" s="145"/>
      <c r="Z1678" s="145"/>
      <c r="AA1678" s="145"/>
      <c r="AB1678" s="145"/>
      <c r="AC1678" s="145"/>
      <c r="AD1678" s="145"/>
      <c r="AE1678" s="145"/>
      <c r="AF1678" s="145"/>
      <c r="AG1678" s="145"/>
      <c r="AH1678" s="145"/>
      <c r="AI1678" s="145"/>
      <c r="AJ1678" s="145"/>
      <c r="AK1678" s="145"/>
      <c r="AL1678" s="145"/>
      <c r="AM1678" s="145"/>
      <c r="AN1678" s="145"/>
      <c r="AO1678" s="145"/>
      <c r="AP1678" s="145"/>
      <c r="AQ1678" s="145"/>
      <c r="AR1678" s="145"/>
      <c r="AS1678" s="145"/>
      <c r="AT1678" s="145"/>
      <c r="AU1678" s="145"/>
      <c r="AV1678" s="145"/>
      <c r="AW1678" s="145"/>
      <c r="AX1678" s="145"/>
      <c r="AY1678" s="145"/>
      <c r="AZ1678" s="145"/>
      <c r="BA1678" s="145"/>
      <c r="BB1678" s="145"/>
      <c r="BC1678" s="145"/>
      <c r="BD1678" s="145"/>
      <c r="BE1678" s="145"/>
      <c r="BF1678" s="145"/>
      <c r="BG1678" s="145"/>
      <c r="BH1678" s="145"/>
      <c r="BI1678" s="145"/>
      <c r="BJ1678" s="145"/>
      <c r="BK1678" s="145"/>
      <c r="BL1678" s="145"/>
      <c r="BM1678" s="145"/>
      <c r="BN1678" s="145"/>
      <c r="BO1678" s="145"/>
      <c r="BP1678" s="145"/>
      <c r="BQ1678" s="145"/>
      <c r="BR1678" s="145"/>
      <c r="BS1678" s="145"/>
      <c r="BT1678" s="145"/>
      <c r="BU1678" s="145"/>
      <c r="BV1678" s="145"/>
      <c r="BW1678" s="145"/>
      <c r="BX1678" s="145"/>
      <c r="BY1678" s="145"/>
      <c r="BZ1678" s="145"/>
      <c r="CA1678" s="145"/>
      <c r="CB1678" s="145"/>
      <c r="CC1678" s="145"/>
      <c r="CD1678" s="145"/>
      <c r="CE1678" s="145"/>
      <c r="CF1678" s="145"/>
    </row>
    <row r="1679" spans="2:84" ht="12.95" customHeight="1">
      <c r="B1679" s="145"/>
      <c r="C1679" s="145"/>
      <c r="D1679" s="145"/>
      <c r="E1679" s="146"/>
      <c r="F1679" s="146"/>
      <c r="G1679" s="145"/>
      <c r="H1679" s="145"/>
      <c r="I1679" s="145"/>
      <c r="J1679" s="145"/>
      <c r="K1679" s="145"/>
      <c r="L1679" s="145"/>
      <c r="M1679" s="145"/>
      <c r="N1679" s="145"/>
      <c r="O1679" s="145"/>
      <c r="P1679" s="145"/>
      <c r="Q1679" s="145"/>
      <c r="R1679" s="145"/>
      <c r="S1679" s="145"/>
      <c r="T1679" s="145"/>
      <c r="U1679" s="145"/>
      <c r="V1679" s="145"/>
      <c r="W1679" s="145"/>
      <c r="X1679" s="145"/>
      <c r="Y1679" s="145"/>
      <c r="Z1679" s="145"/>
      <c r="AA1679" s="145"/>
      <c r="AB1679" s="145"/>
      <c r="AC1679" s="145"/>
      <c r="AD1679" s="145"/>
      <c r="AE1679" s="145"/>
      <c r="AF1679" s="145"/>
      <c r="AG1679" s="145"/>
      <c r="AH1679" s="145"/>
      <c r="AI1679" s="145"/>
      <c r="AJ1679" s="145"/>
      <c r="AK1679" s="145"/>
      <c r="AL1679" s="145"/>
      <c r="AM1679" s="145"/>
      <c r="AN1679" s="145"/>
      <c r="AO1679" s="145"/>
      <c r="AP1679" s="145"/>
      <c r="AQ1679" s="145"/>
      <c r="AR1679" s="145"/>
      <c r="AS1679" s="145"/>
      <c r="AT1679" s="145"/>
      <c r="AU1679" s="145"/>
      <c r="AV1679" s="145"/>
      <c r="AW1679" s="145"/>
      <c r="AX1679" s="145"/>
      <c r="AY1679" s="145"/>
      <c r="AZ1679" s="145"/>
      <c r="BA1679" s="145"/>
      <c r="BB1679" s="145"/>
      <c r="BC1679" s="145"/>
      <c r="BD1679" s="145"/>
      <c r="BE1679" s="145"/>
      <c r="BF1679" s="145"/>
      <c r="BG1679" s="145"/>
      <c r="BH1679" s="145"/>
      <c r="BI1679" s="145"/>
      <c r="BJ1679" s="145"/>
      <c r="BK1679" s="145"/>
      <c r="BL1679" s="145"/>
      <c r="BM1679" s="145"/>
      <c r="BN1679" s="145"/>
      <c r="BO1679" s="145"/>
      <c r="BP1679" s="145"/>
      <c r="BQ1679" s="145"/>
      <c r="BR1679" s="145"/>
      <c r="BS1679" s="145"/>
      <c r="BT1679" s="145"/>
      <c r="BU1679" s="145"/>
      <c r="BV1679" s="145"/>
      <c r="BW1679" s="145"/>
      <c r="BX1679" s="145"/>
      <c r="BY1679" s="145"/>
      <c r="BZ1679" s="145"/>
      <c r="CA1679" s="145"/>
      <c r="CB1679" s="145"/>
      <c r="CC1679" s="145"/>
      <c r="CD1679" s="145"/>
      <c r="CE1679" s="145"/>
      <c r="CF1679" s="145"/>
    </row>
    <row r="1680" spans="2:84" ht="12.95" customHeight="1">
      <c r="B1680" s="145"/>
      <c r="C1680" s="145"/>
      <c r="D1680" s="145"/>
      <c r="E1680" s="146"/>
      <c r="F1680" s="146"/>
      <c r="G1680" s="145"/>
      <c r="H1680" s="145"/>
      <c r="I1680" s="145"/>
      <c r="J1680" s="145"/>
      <c r="K1680" s="145"/>
      <c r="L1680" s="145"/>
      <c r="M1680" s="145"/>
      <c r="N1680" s="145"/>
      <c r="O1680" s="145"/>
      <c r="P1680" s="145"/>
      <c r="Q1680" s="145"/>
      <c r="R1680" s="145"/>
      <c r="S1680" s="145"/>
      <c r="T1680" s="145"/>
      <c r="U1680" s="145"/>
      <c r="V1680" s="145"/>
      <c r="W1680" s="145"/>
      <c r="X1680" s="145"/>
      <c r="Y1680" s="145"/>
      <c r="Z1680" s="145"/>
      <c r="AA1680" s="145"/>
      <c r="AB1680" s="145"/>
      <c r="AC1680" s="145"/>
      <c r="AD1680" s="145"/>
      <c r="AE1680" s="145"/>
      <c r="AF1680" s="145"/>
      <c r="AG1680" s="145"/>
      <c r="AH1680" s="145"/>
      <c r="AI1680" s="145"/>
      <c r="AJ1680" s="145"/>
      <c r="AK1680" s="145"/>
      <c r="AL1680" s="145"/>
      <c r="AM1680" s="145"/>
      <c r="AN1680" s="145"/>
      <c r="AO1680" s="145"/>
      <c r="AP1680" s="145"/>
      <c r="AQ1680" s="145"/>
      <c r="AR1680" s="145"/>
      <c r="AS1680" s="145"/>
      <c r="AT1680" s="145"/>
      <c r="AU1680" s="145"/>
      <c r="AV1680" s="145"/>
      <c r="AW1680" s="145"/>
      <c r="AX1680" s="145"/>
      <c r="AY1680" s="145"/>
      <c r="AZ1680" s="145"/>
      <c r="BA1680" s="145"/>
      <c r="BB1680" s="145"/>
      <c r="BC1680" s="145"/>
      <c r="BD1680" s="145"/>
      <c r="BE1680" s="145"/>
      <c r="BF1680" s="145"/>
      <c r="BG1680" s="145"/>
      <c r="BH1680" s="145"/>
      <c r="BI1680" s="145"/>
      <c r="BJ1680" s="145"/>
      <c r="BK1680" s="145"/>
      <c r="BL1680" s="145"/>
      <c r="BM1680" s="145"/>
      <c r="BN1680" s="145"/>
      <c r="BO1680" s="145"/>
      <c r="BP1680" s="145"/>
      <c r="BQ1680" s="145"/>
      <c r="BR1680" s="145"/>
      <c r="BS1680" s="145"/>
      <c r="BT1680" s="145"/>
      <c r="BU1680" s="145"/>
      <c r="BV1680" s="145"/>
      <c r="BW1680" s="145"/>
      <c r="BX1680" s="145"/>
      <c r="BY1680" s="145"/>
      <c r="BZ1680" s="145"/>
      <c r="CA1680" s="145"/>
      <c r="CB1680" s="145"/>
      <c r="CC1680" s="145"/>
      <c r="CD1680" s="145"/>
      <c r="CE1680" s="145"/>
      <c r="CF1680" s="145"/>
    </row>
    <row r="1681" spans="2:84" ht="12.95" customHeight="1">
      <c r="B1681" s="145"/>
      <c r="C1681" s="145"/>
      <c r="D1681" s="145"/>
      <c r="E1681" s="146"/>
      <c r="F1681" s="146"/>
      <c r="G1681" s="145"/>
      <c r="H1681" s="145"/>
      <c r="I1681" s="145"/>
      <c r="J1681" s="145"/>
      <c r="K1681" s="145"/>
      <c r="L1681" s="145"/>
      <c r="M1681" s="145"/>
      <c r="N1681" s="145"/>
      <c r="O1681" s="145"/>
      <c r="P1681" s="145"/>
      <c r="Q1681" s="145"/>
      <c r="R1681" s="145"/>
      <c r="S1681" s="145"/>
      <c r="T1681" s="145"/>
      <c r="U1681" s="145"/>
      <c r="V1681" s="145"/>
      <c r="W1681" s="145"/>
      <c r="X1681" s="145"/>
      <c r="Y1681" s="145"/>
      <c r="Z1681" s="145"/>
      <c r="AA1681" s="145"/>
      <c r="AB1681" s="145"/>
      <c r="AC1681" s="145"/>
      <c r="AD1681" s="145"/>
      <c r="AE1681" s="145"/>
      <c r="AF1681" s="145"/>
      <c r="AG1681" s="145"/>
      <c r="AH1681" s="145"/>
      <c r="AI1681" s="145"/>
      <c r="AJ1681" s="145"/>
      <c r="AK1681" s="145"/>
      <c r="AL1681" s="145"/>
      <c r="AM1681" s="145"/>
      <c r="AN1681" s="145"/>
      <c r="AO1681" s="145"/>
      <c r="AP1681" s="145"/>
      <c r="AQ1681" s="145"/>
      <c r="AR1681" s="145"/>
      <c r="AS1681" s="145"/>
      <c r="AT1681" s="145"/>
      <c r="AU1681" s="145"/>
      <c r="AV1681" s="145"/>
      <c r="AW1681" s="145"/>
      <c r="AX1681" s="145"/>
      <c r="AY1681" s="145"/>
      <c r="AZ1681" s="145"/>
      <c r="BA1681" s="145"/>
      <c r="BB1681" s="145"/>
      <c r="BC1681" s="145"/>
      <c r="BD1681" s="145"/>
      <c r="BE1681" s="145"/>
      <c r="BF1681" s="145"/>
      <c r="BG1681" s="145"/>
      <c r="BH1681" s="145"/>
      <c r="BI1681" s="145"/>
      <c r="BJ1681" s="145"/>
      <c r="BK1681" s="145"/>
      <c r="BL1681" s="145"/>
      <c r="BM1681" s="145"/>
      <c r="BN1681" s="145"/>
      <c r="BO1681" s="145"/>
      <c r="BP1681" s="145"/>
      <c r="BQ1681" s="145"/>
      <c r="BR1681" s="145"/>
      <c r="BS1681" s="145"/>
      <c r="BT1681" s="145"/>
      <c r="BU1681" s="145"/>
      <c r="BV1681" s="145"/>
      <c r="BW1681" s="145"/>
      <c r="BX1681" s="145"/>
      <c r="BY1681" s="145"/>
      <c r="BZ1681" s="145"/>
      <c r="CA1681" s="145"/>
      <c r="CB1681" s="145"/>
      <c r="CC1681" s="145"/>
      <c r="CD1681" s="145"/>
      <c r="CE1681" s="145"/>
      <c r="CF1681" s="145"/>
    </row>
    <row r="1682" spans="2:84" ht="12.95" customHeight="1">
      <c r="B1682" s="145"/>
      <c r="C1682" s="145"/>
      <c r="D1682" s="145"/>
      <c r="E1682" s="146"/>
      <c r="F1682" s="146"/>
      <c r="G1682" s="145"/>
      <c r="H1682" s="145"/>
      <c r="I1682" s="145"/>
      <c r="J1682" s="145"/>
      <c r="K1682" s="145"/>
      <c r="L1682" s="145"/>
      <c r="M1682" s="145"/>
      <c r="N1682" s="145"/>
      <c r="O1682" s="145"/>
      <c r="P1682" s="145"/>
      <c r="Q1682" s="145"/>
      <c r="R1682" s="145"/>
      <c r="S1682" s="145"/>
      <c r="T1682" s="145"/>
      <c r="U1682" s="145"/>
      <c r="V1682" s="145"/>
      <c r="W1682" s="145"/>
      <c r="X1682" s="145"/>
      <c r="Y1682" s="145"/>
      <c r="Z1682" s="145"/>
      <c r="AA1682" s="145"/>
      <c r="AB1682" s="145"/>
      <c r="AC1682" s="145"/>
      <c r="AD1682" s="145"/>
      <c r="AE1682" s="145"/>
      <c r="AF1682" s="145"/>
      <c r="AG1682" s="145"/>
      <c r="AH1682" s="145"/>
      <c r="AI1682" s="145"/>
      <c r="AJ1682" s="145"/>
      <c r="AK1682" s="145"/>
      <c r="AL1682" s="145"/>
      <c r="AM1682" s="145"/>
      <c r="AN1682" s="145"/>
      <c r="AO1682" s="145"/>
      <c r="AP1682" s="145"/>
      <c r="AQ1682" s="145"/>
      <c r="AR1682" s="145"/>
      <c r="AS1682" s="145"/>
      <c r="AT1682" s="145"/>
      <c r="AU1682" s="145"/>
      <c r="AV1682" s="145"/>
      <c r="AW1682" s="145"/>
      <c r="AX1682" s="145"/>
      <c r="AY1682" s="145"/>
      <c r="AZ1682" s="145"/>
      <c r="BA1682" s="145"/>
      <c r="BB1682" s="145"/>
      <c r="BC1682" s="145"/>
      <c r="BD1682" s="145"/>
      <c r="BE1682" s="145"/>
      <c r="BF1682" s="145"/>
      <c r="BG1682" s="145"/>
      <c r="BH1682" s="145"/>
      <c r="BI1682" s="145"/>
      <c r="BJ1682" s="145"/>
      <c r="BK1682" s="145"/>
      <c r="BL1682" s="145"/>
      <c r="BM1682" s="145"/>
      <c r="BN1682" s="145"/>
      <c r="BO1682" s="145"/>
      <c r="BP1682" s="145"/>
      <c r="BQ1682" s="145"/>
      <c r="BR1682" s="145"/>
      <c r="BS1682" s="145"/>
      <c r="BT1682" s="145"/>
      <c r="BU1682" s="145"/>
      <c r="BV1682" s="145"/>
      <c r="BW1682" s="145"/>
      <c r="BX1682" s="145"/>
      <c r="BY1682" s="145"/>
      <c r="BZ1682" s="145"/>
      <c r="CA1682" s="145"/>
      <c r="CB1682" s="145"/>
      <c r="CC1682" s="145"/>
      <c r="CD1682" s="145"/>
      <c r="CE1682" s="145"/>
      <c r="CF1682" s="145"/>
    </row>
    <row r="1683" spans="2:84" ht="12.95" customHeight="1">
      <c r="B1683" s="145"/>
      <c r="C1683" s="145"/>
      <c r="D1683" s="145"/>
      <c r="E1683" s="146"/>
      <c r="F1683" s="146"/>
      <c r="G1683" s="145"/>
      <c r="H1683" s="145"/>
      <c r="I1683" s="145"/>
      <c r="J1683" s="145"/>
      <c r="K1683" s="145"/>
      <c r="L1683" s="145"/>
      <c r="M1683" s="145"/>
      <c r="N1683" s="145"/>
      <c r="O1683" s="145"/>
      <c r="P1683" s="145"/>
      <c r="Q1683" s="145"/>
      <c r="R1683" s="145"/>
      <c r="S1683" s="145"/>
      <c r="T1683" s="145"/>
      <c r="U1683" s="145"/>
      <c r="V1683" s="145"/>
      <c r="W1683" s="145"/>
      <c r="X1683" s="145"/>
      <c r="Y1683" s="145"/>
      <c r="Z1683" s="145"/>
      <c r="AA1683" s="145"/>
      <c r="AB1683" s="145"/>
      <c r="AC1683" s="145"/>
      <c r="AD1683" s="145"/>
      <c r="AE1683" s="145"/>
      <c r="AF1683" s="145"/>
      <c r="AG1683" s="145"/>
      <c r="AH1683" s="145"/>
      <c r="AI1683" s="145"/>
      <c r="AJ1683" s="145"/>
      <c r="AK1683" s="145"/>
      <c r="AL1683" s="145"/>
      <c r="AM1683" s="145"/>
      <c r="AN1683" s="145"/>
      <c r="AO1683" s="145"/>
      <c r="AP1683" s="145"/>
      <c r="AQ1683" s="145"/>
      <c r="AR1683" s="145"/>
      <c r="AS1683" s="145"/>
      <c r="AT1683" s="145"/>
      <c r="AU1683" s="145"/>
      <c r="AV1683" s="145"/>
      <c r="AW1683" s="145"/>
      <c r="AX1683" s="145"/>
      <c r="AY1683" s="145"/>
      <c r="AZ1683" s="145"/>
      <c r="BA1683" s="145"/>
      <c r="BB1683" s="145"/>
      <c r="BC1683" s="145"/>
      <c r="BD1683" s="145"/>
      <c r="BE1683" s="145"/>
      <c r="BF1683" s="145"/>
      <c r="BG1683" s="145"/>
      <c r="BH1683" s="145"/>
      <c r="BI1683" s="145"/>
      <c r="BJ1683" s="145"/>
      <c r="BK1683" s="145"/>
      <c r="BL1683" s="145"/>
      <c r="BM1683" s="145"/>
      <c r="BN1683" s="145"/>
      <c r="BO1683" s="145"/>
      <c r="BP1683" s="145"/>
      <c r="BQ1683" s="145"/>
      <c r="BR1683" s="145"/>
      <c r="BS1683" s="145"/>
      <c r="BT1683" s="145"/>
      <c r="BU1683" s="145"/>
      <c r="BV1683" s="145"/>
      <c r="BW1683" s="145"/>
      <c r="BX1683" s="145"/>
      <c r="BY1683" s="145"/>
      <c r="BZ1683" s="145"/>
      <c r="CA1683" s="145"/>
      <c r="CB1683" s="145"/>
      <c r="CC1683" s="145"/>
      <c r="CD1683" s="145"/>
      <c r="CE1683" s="145"/>
      <c r="CF1683" s="145"/>
    </row>
    <row r="1684" spans="2:84" ht="12.95" customHeight="1">
      <c r="B1684" s="145"/>
      <c r="C1684" s="145"/>
      <c r="D1684" s="145"/>
      <c r="E1684" s="146"/>
      <c r="F1684" s="146"/>
      <c r="G1684" s="145"/>
      <c r="H1684" s="145"/>
      <c r="I1684" s="145"/>
      <c r="J1684" s="145"/>
      <c r="K1684" s="145"/>
      <c r="L1684" s="145"/>
      <c r="M1684" s="145"/>
      <c r="N1684" s="145"/>
      <c r="O1684" s="145"/>
      <c r="P1684" s="145"/>
      <c r="Q1684" s="145"/>
      <c r="R1684" s="145"/>
      <c r="S1684" s="145"/>
      <c r="T1684" s="145"/>
      <c r="U1684" s="145"/>
      <c r="V1684" s="145"/>
      <c r="W1684" s="145"/>
      <c r="X1684" s="145"/>
      <c r="Y1684" s="145"/>
      <c r="Z1684" s="145"/>
      <c r="AA1684" s="145"/>
      <c r="AB1684" s="145"/>
      <c r="AC1684" s="145"/>
      <c r="AD1684" s="145"/>
      <c r="AE1684" s="145"/>
      <c r="AF1684" s="145"/>
      <c r="AG1684" s="145"/>
      <c r="AH1684" s="145"/>
      <c r="AI1684" s="145"/>
      <c r="AJ1684" s="145"/>
      <c r="AK1684" s="145"/>
      <c r="AL1684" s="145"/>
      <c r="AM1684" s="145"/>
      <c r="AN1684" s="145"/>
      <c r="AO1684" s="145"/>
      <c r="AP1684" s="145"/>
      <c r="AQ1684" s="145"/>
      <c r="AR1684" s="145"/>
      <c r="AS1684" s="145"/>
      <c r="AT1684" s="145"/>
      <c r="AU1684" s="145"/>
      <c r="AV1684" s="145"/>
      <c r="AW1684" s="145"/>
      <c r="AX1684" s="145"/>
      <c r="AY1684" s="145"/>
      <c r="AZ1684" s="145"/>
      <c r="BA1684" s="145"/>
      <c r="BB1684" s="145"/>
      <c r="BC1684" s="145"/>
      <c r="BD1684" s="145"/>
      <c r="BE1684" s="145"/>
      <c r="BF1684" s="145"/>
      <c r="BG1684" s="145"/>
      <c r="BH1684" s="145"/>
      <c r="BI1684" s="145"/>
      <c r="BJ1684" s="145"/>
      <c r="BK1684" s="145"/>
      <c r="BL1684" s="145"/>
      <c r="BM1684" s="145"/>
      <c r="BN1684" s="145"/>
      <c r="BO1684" s="145"/>
      <c r="BP1684" s="145"/>
      <c r="BQ1684" s="145"/>
      <c r="BR1684" s="145"/>
      <c r="BS1684" s="145"/>
      <c r="BT1684" s="145"/>
      <c r="BU1684" s="145"/>
      <c r="BV1684" s="145"/>
      <c r="BW1684" s="145"/>
      <c r="BX1684" s="145"/>
      <c r="BY1684" s="145"/>
      <c r="BZ1684" s="145"/>
      <c r="CA1684" s="145"/>
      <c r="CB1684" s="145"/>
      <c r="CC1684" s="145"/>
      <c r="CD1684" s="145"/>
      <c r="CE1684" s="145"/>
      <c r="CF1684" s="145"/>
    </row>
    <row r="1685" spans="2:84" ht="12.95" customHeight="1">
      <c r="B1685" s="145"/>
      <c r="C1685" s="145"/>
      <c r="D1685" s="145"/>
      <c r="E1685" s="146"/>
      <c r="F1685" s="146"/>
      <c r="G1685" s="145"/>
      <c r="H1685" s="145"/>
      <c r="I1685" s="145"/>
      <c r="J1685" s="145"/>
      <c r="K1685" s="145"/>
      <c r="L1685" s="145"/>
      <c r="M1685" s="145"/>
      <c r="N1685" s="145"/>
      <c r="O1685" s="145"/>
      <c r="P1685" s="145"/>
      <c r="Q1685" s="145"/>
      <c r="R1685" s="145"/>
      <c r="S1685" s="145"/>
      <c r="T1685" s="145"/>
      <c r="U1685" s="145"/>
      <c r="V1685" s="145"/>
      <c r="W1685" s="145"/>
      <c r="X1685" s="145"/>
      <c r="Y1685" s="145"/>
      <c r="Z1685" s="145"/>
      <c r="AA1685" s="145"/>
      <c r="AB1685" s="145"/>
      <c r="AC1685" s="145"/>
      <c r="AD1685" s="145"/>
      <c r="AE1685" s="145"/>
      <c r="AF1685" s="145"/>
      <c r="AG1685" s="145"/>
      <c r="AH1685" s="145"/>
      <c r="AI1685" s="145"/>
      <c r="AJ1685" s="145"/>
      <c r="AK1685" s="145"/>
      <c r="AL1685" s="145"/>
      <c r="AM1685" s="145"/>
      <c r="AN1685" s="145"/>
      <c r="AO1685" s="145"/>
      <c r="AP1685" s="145"/>
      <c r="AQ1685" s="145"/>
      <c r="AR1685" s="145"/>
      <c r="AS1685" s="145"/>
      <c r="AT1685" s="145"/>
      <c r="AU1685" s="145"/>
      <c r="AV1685" s="145"/>
      <c r="AW1685" s="145"/>
      <c r="AX1685" s="145"/>
      <c r="AY1685" s="145"/>
      <c r="AZ1685" s="145"/>
      <c r="BA1685" s="145"/>
      <c r="BB1685" s="145"/>
      <c r="BC1685" s="145"/>
      <c r="BD1685" s="145"/>
      <c r="BE1685" s="145"/>
      <c r="BF1685" s="145"/>
      <c r="BG1685" s="145"/>
      <c r="BH1685" s="145"/>
      <c r="BI1685" s="145"/>
      <c r="BJ1685" s="145"/>
      <c r="BK1685" s="145"/>
      <c r="BL1685" s="145"/>
      <c r="BM1685" s="145"/>
      <c r="BN1685" s="145"/>
      <c r="BO1685" s="145"/>
      <c r="BP1685" s="145"/>
      <c r="BQ1685" s="145"/>
      <c r="BR1685" s="145"/>
      <c r="BS1685" s="145"/>
      <c r="BT1685" s="145"/>
      <c r="BU1685" s="145"/>
      <c r="BV1685" s="145"/>
      <c r="BW1685" s="145"/>
      <c r="BX1685" s="145"/>
      <c r="BY1685" s="145"/>
      <c r="BZ1685" s="145"/>
      <c r="CA1685" s="145"/>
      <c r="CB1685" s="145"/>
      <c r="CC1685" s="145"/>
      <c r="CD1685" s="145"/>
      <c r="CE1685" s="145"/>
      <c r="CF1685" s="145"/>
    </row>
    <row r="1686" spans="2:84" ht="12.95" customHeight="1">
      <c r="B1686" s="145"/>
      <c r="C1686" s="145"/>
      <c r="D1686" s="145"/>
      <c r="E1686" s="146"/>
      <c r="F1686" s="146"/>
      <c r="G1686" s="145"/>
      <c r="H1686" s="145"/>
      <c r="I1686" s="145"/>
      <c r="J1686" s="145"/>
      <c r="K1686" s="145"/>
      <c r="L1686" s="145"/>
      <c r="M1686" s="145"/>
      <c r="N1686" s="145"/>
      <c r="O1686" s="145"/>
      <c r="P1686" s="145"/>
      <c r="Q1686" s="145"/>
      <c r="R1686" s="145"/>
      <c r="S1686" s="145"/>
      <c r="T1686" s="145"/>
      <c r="U1686" s="145"/>
      <c r="V1686" s="145"/>
      <c r="W1686" s="145"/>
      <c r="X1686" s="145"/>
      <c r="Y1686" s="145"/>
      <c r="Z1686" s="145"/>
      <c r="AA1686" s="145"/>
      <c r="AB1686" s="145"/>
      <c r="AC1686" s="145"/>
      <c r="AD1686" s="145"/>
      <c r="AE1686" s="145"/>
      <c r="AF1686" s="145"/>
      <c r="AG1686" s="145"/>
      <c r="AH1686" s="145"/>
      <c r="AI1686" s="145"/>
      <c r="AJ1686" s="145"/>
      <c r="AK1686" s="145"/>
      <c r="AL1686" s="145"/>
      <c r="AM1686" s="145"/>
      <c r="AN1686" s="145"/>
      <c r="AO1686" s="145"/>
      <c r="AP1686" s="145"/>
      <c r="AQ1686" s="145"/>
      <c r="AR1686" s="145"/>
      <c r="AS1686" s="145"/>
      <c r="AT1686" s="145"/>
      <c r="AU1686" s="145"/>
      <c r="AV1686" s="145"/>
      <c r="AW1686" s="145"/>
      <c r="AX1686" s="145"/>
      <c r="AY1686" s="145"/>
      <c r="AZ1686" s="145"/>
      <c r="BA1686" s="145"/>
      <c r="BB1686" s="145"/>
      <c r="BC1686" s="145"/>
      <c r="BD1686" s="145"/>
      <c r="BE1686" s="145"/>
      <c r="BF1686" s="145"/>
      <c r="BG1686" s="145"/>
      <c r="BH1686" s="145"/>
      <c r="BI1686" s="145"/>
      <c r="BJ1686" s="145"/>
      <c r="BK1686" s="145"/>
      <c r="BL1686" s="145"/>
      <c r="BM1686" s="145"/>
      <c r="BN1686" s="145"/>
      <c r="BO1686" s="145"/>
      <c r="BP1686" s="145"/>
      <c r="BQ1686" s="145"/>
      <c r="BR1686" s="145"/>
      <c r="BS1686" s="145"/>
      <c r="BT1686" s="145"/>
      <c r="BU1686" s="145"/>
      <c r="BV1686" s="145"/>
      <c r="BW1686" s="145"/>
      <c r="BX1686" s="145"/>
      <c r="BY1686" s="145"/>
      <c r="BZ1686" s="145"/>
      <c r="CA1686" s="145"/>
      <c r="CB1686" s="145"/>
      <c r="CC1686" s="145"/>
      <c r="CD1686" s="145"/>
      <c r="CE1686" s="145"/>
      <c r="CF1686" s="145"/>
    </row>
    <row r="1687" spans="2:84" ht="12.95" customHeight="1">
      <c r="B1687" s="145"/>
      <c r="C1687" s="145"/>
      <c r="D1687" s="145"/>
      <c r="E1687" s="146"/>
      <c r="F1687" s="146"/>
      <c r="G1687" s="145"/>
      <c r="H1687" s="145"/>
      <c r="I1687" s="145"/>
      <c r="J1687" s="145"/>
      <c r="K1687" s="145"/>
      <c r="L1687" s="145"/>
      <c r="M1687" s="145"/>
      <c r="N1687" s="145"/>
      <c r="O1687" s="145"/>
      <c r="P1687" s="145"/>
      <c r="Q1687" s="145"/>
      <c r="R1687" s="145"/>
      <c r="S1687" s="145"/>
      <c r="T1687" s="145"/>
      <c r="U1687" s="145"/>
      <c r="V1687" s="145"/>
      <c r="W1687" s="145"/>
      <c r="X1687" s="145"/>
      <c r="Y1687" s="145"/>
      <c r="Z1687" s="145"/>
      <c r="AA1687" s="145"/>
      <c r="AB1687" s="145"/>
      <c r="AC1687" s="145"/>
      <c r="AD1687" s="145"/>
      <c r="AE1687" s="145"/>
      <c r="AF1687" s="145"/>
      <c r="AG1687" s="145"/>
      <c r="AH1687" s="145"/>
      <c r="AI1687" s="145"/>
      <c r="AJ1687" s="145"/>
      <c r="AK1687" s="145"/>
      <c r="AL1687" s="145"/>
      <c r="AM1687" s="145"/>
      <c r="AN1687" s="145"/>
      <c r="AO1687" s="145"/>
      <c r="AP1687" s="145"/>
      <c r="AQ1687" s="145"/>
      <c r="AR1687" s="145"/>
      <c r="AS1687" s="145"/>
      <c r="AT1687" s="145"/>
      <c r="AU1687" s="145"/>
      <c r="AV1687" s="145"/>
      <c r="AW1687" s="145"/>
      <c r="AX1687" s="145"/>
      <c r="AY1687" s="145"/>
      <c r="AZ1687" s="145"/>
      <c r="BA1687" s="145"/>
      <c r="BB1687" s="145"/>
      <c r="BC1687" s="145"/>
      <c r="BD1687" s="145"/>
      <c r="BE1687" s="145"/>
      <c r="BF1687" s="145"/>
      <c r="BG1687" s="145"/>
      <c r="BH1687" s="145"/>
      <c r="BI1687" s="145"/>
      <c r="BJ1687" s="145"/>
      <c r="BK1687" s="145"/>
      <c r="BL1687" s="145"/>
      <c r="BM1687" s="145"/>
      <c r="BN1687" s="145"/>
      <c r="BO1687" s="145"/>
      <c r="BP1687" s="145"/>
      <c r="BQ1687" s="145"/>
      <c r="BR1687" s="145"/>
      <c r="BS1687" s="145"/>
      <c r="BT1687" s="145"/>
      <c r="BU1687" s="145"/>
      <c r="BV1687" s="145"/>
      <c r="BW1687" s="145"/>
      <c r="BX1687" s="145"/>
      <c r="BY1687" s="145"/>
      <c r="BZ1687" s="145"/>
      <c r="CA1687" s="145"/>
      <c r="CB1687" s="145"/>
      <c r="CC1687" s="145"/>
      <c r="CD1687" s="145"/>
      <c r="CE1687" s="145"/>
      <c r="CF1687" s="145"/>
    </row>
    <row r="1688" spans="2:84" ht="12.95" customHeight="1">
      <c r="B1688" s="145"/>
      <c r="C1688" s="145"/>
      <c r="D1688" s="145"/>
      <c r="E1688" s="146"/>
      <c r="F1688" s="146"/>
      <c r="G1688" s="145"/>
      <c r="H1688" s="145"/>
      <c r="I1688" s="145"/>
      <c r="J1688" s="145"/>
      <c r="K1688" s="145"/>
      <c r="L1688" s="145"/>
      <c r="M1688" s="145"/>
      <c r="N1688" s="145"/>
      <c r="O1688" s="145"/>
      <c r="P1688" s="145"/>
      <c r="Q1688" s="145"/>
      <c r="R1688" s="145"/>
      <c r="S1688" s="145"/>
      <c r="T1688" s="145"/>
      <c r="U1688" s="145"/>
      <c r="V1688" s="145"/>
      <c r="W1688" s="145"/>
      <c r="X1688" s="145"/>
      <c r="Y1688" s="145"/>
      <c r="Z1688" s="145"/>
      <c r="AA1688" s="145"/>
      <c r="AB1688" s="145"/>
      <c r="AC1688" s="145"/>
      <c r="AD1688" s="145"/>
      <c r="AE1688" s="145"/>
      <c r="AF1688" s="145"/>
      <c r="AG1688" s="145"/>
      <c r="AH1688" s="145"/>
      <c r="AI1688" s="145"/>
      <c r="AJ1688" s="145"/>
      <c r="AK1688" s="145"/>
      <c r="AL1688" s="145"/>
      <c r="AM1688" s="145"/>
      <c r="AN1688" s="145"/>
      <c r="AO1688" s="145"/>
      <c r="AP1688" s="145"/>
      <c r="AQ1688" s="145"/>
      <c r="AR1688" s="145"/>
      <c r="AS1688" s="145"/>
      <c r="AT1688" s="145"/>
      <c r="AU1688" s="145"/>
      <c r="AV1688" s="145"/>
      <c r="AW1688" s="145"/>
      <c r="AX1688" s="145"/>
      <c r="AY1688" s="145"/>
      <c r="AZ1688" s="145"/>
      <c r="BA1688" s="145"/>
      <c r="BB1688" s="145"/>
      <c r="BC1688" s="145"/>
      <c r="BD1688" s="145"/>
      <c r="BE1688" s="145"/>
      <c r="BF1688" s="145"/>
      <c r="BG1688" s="145"/>
      <c r="BH1688" s="145"/>
      <c r="BI1688" s="145"/>
      <c r="BJ1688" s="145"/>
      <c r="BK1688" s="145"/>
      <c r="BL1688" s="145"/>
      <c r="BM1688" s="145"/>
      <c r="BN1688" s="145"/>
      <c r="BO1688" s="145"/>
      <c r="BP1688" s="145"/>
      <c r="BQ1688" s="145"/>
      <c r="BR1688" s="145"/>
      <c r="BS1688" s="145"/>
      <c r="BT1688" s="145"/>
      <c r="BU1688" s="145"/>
      <c r="BV1688" s="145"/>
      <c r="BW1688" s="145"/>
      <c r="BX1688" s="145"/>
      <c r="BY1688" s="145"/>
      <c r="BZ1688" s="145"/>
      <c r="CA1688" s="145"/>
      <c r="CB1688" s="145"/>
      <c r="CC1688" s="145"/>
      <c r="CD1688" s="145"/>
      <c r="CE1688" s="145"/>
      <c r="CF1688" s="145"/>
    </row>
    <row r="1689" spans="2:84" ht="12.95" customHeight="1">
      <c r="B1689" s="145"/>
      <c r="C1689" s="145"/>
      <c r="D1689" s="145"/>
      <c r="E1689" s="146"/>
      <c r="F1689" s="146"/>
      <c r="G1689" s="145"/>
      <c r="H1689" s="145"/>
      <c r="I1689" s="145"/>
      <c r="J1689" s="145"/>
      <c r="K1689" s="145"/>
      <c r="L1689" s="145"/>
      <c r="M1689" s="145"/>
      <c r="N1689" s="145"/>
      <c r="O1689" s="145"/>
      <c r="P1689" s="145"/>
      <c r="Q1689" s="145"/>
      <c r="R1689" s="145"/>
      <c r="S1689" s="145"/>
      <c r="T1689" s="145"/>
      <c r="U1689" s="145"/>
      <c r="V1689" s="145"/>
      <c r="W1689" s="145"/>
      <c r="X1689" s="145"/>
      <c r="Y1689" s="145"/>
      <c r="Z1689" s="145"/>
      <c r="AA1689" s="145"/>
      <c r="AB1689" s="145"/>
      <c r="AC1689" s="145"/>
      <c r="AD1689" s="145"/>
      <c r="AE1689" s="145"/>
      <c r="AF1689" s="145"/>
      <c r="AG1689" s="145"/>
      <c r="AH1689" s="145"/>
      <c r="AI1689" s="145"/>
      <c r="AJ1689" s="145"/>
      <c r="AK1689" s="145"/>
      <c r="AL1689" s="145"/>
      <c r="AM1689" s="145"/>
      <c r="AN1689" s="145"/>
      <c r="AO1689" s="145"/>
      <c r="AP1689" s="145"/>
      <c r="AQ1689" s="145"/>
      <c r="AR1689" s="145"/>
      <c r="AS1689" s="145"/>
      <c r="AT1689" s="145"/>
      <c r="AU1689" s="145"/>
      <c r="AV1689" s="145"/>
      <c r="AW1689" s="145"/>
      <c r="AX1689" s="145"/>
      <c r="AY1689" s="145"/>
      <c r="AZ1689" s="145"/>
      <c r="BA1689" s="145"/>
      <c r="BB1689" s="145"/>
      <c r="BC1689" s="145"/>
      <c r="BD1689" s="145"/>
      <c r="BE1689" s="145"/>
      <c r="BF1689" s="145"/>
      <c r="BG1689" s="145"/>
      <c r="BH1689" s="145"/>
      <c r="BI1689" s="145"/>
      <c r="BJ1689" s="145"/>
      <c r="BK1689" s="145"/>
      <c r="BL1689" s="145"/>
      <c r="BM1689" s="145"/>
      <c r="BN1689" s="145"/>
      <c r="BO1689" s="145"/>
      <c r="BP1689" s="145"/>
      <c r="BQ1689" s="145"/>
      <c r="BR1689" s="145"/>
      <c r="BS1689" s="145"/>
      <c r="BT1689" s="145"/>
      <c r="BU1689" s="145"/>
      <c r="BV1689" s="145"/>
      <c r="BW1689" s="145"/>
      <c r="BX1689" s="145"/>
      <c r="BY1689" s="145"/>
      <c r="BZ1689" s="145"/>
      <c r="CA1689" s="145"/>
      <c r="CB1689" s="145"/>
      <c r="CC1689" s="145"/>
      <c r="CD1689" s="145"/>
      <c r="CE1689" s="145"/>
      <c r="CF1689" s="145"/>
    </row>
    <row r="1690" spans="2:84" ht="12.95" customHeight="1">
      <c r="B1690" s="145"/>
      <c r="C1690" s="145"/>
      <c r="D1690" s="145"/>
      <c r="E1690" s="146"/>
      <c r="F1690" s="146"/>
      <c r="G1690" s="145"/>
      <c r="H1690" s="145"/>
      <c r="I1690" s="145"/>
      <c r="J1690" s="145"/>
      <c r="K1690" s="145"/>
      <c r="L1690" s="145"/>
      <c r="M1690" s="145"/>
      <c r="N1690" s="145"/>
      <c r="O1690" s="145"/>
      <c r="P1690" s="145"/>
      <c r="Q1690" s="145"/>
      <c r="R1690" s="145"/>
      <c r="S1690" s="145"/>
      <c r="T1690" s="145"/>
      <c r="U1690" s="145"/>
      <c r="V1690" s="145"/>
      <c r="W1690" s="145"/>
      <c r="X1690" s="145"/>
      <c r="Y1690" s="145"/>
      <c r="Z1690" s="145"/>
      <c r="AA1690" s="145"/>
      <c r="AB1690" s="145"/>
      <c r="AC1690" s="145"/>
      <c r="AD1690" s="145"/>
      <c r="AE1690" s="145"/>
      <c r="AF1690" s="145"/>
      <c r="AG1690" s="145"/>
      <c r="AH1690" s="145"/>
      <c r="AI1690" s="145"/>
      <c r="AJ1690" s="145"/>
      <c r="AK1690" s="145"/>
      <c r="AL1690" s="145"/>
      <c r="AM1690" s="145"/>
      <c r="AN1690" s="145"/>
      <c r="AO1690" s="145"/>
      <c r="AP1690" s="145"/>
      <c r="AQ1690" s="145"/>
      <c r="AR1690" s="145"/>
      <c r="AS1690" s="145"/>
      <c r="AT1690" s="145"/>
      <c r="AU1690" s="145"/>
      <c r="AV1690" s="145"/>
      <c r="AW1690" s="145"/>
      <c r="AX1690" s="145"/>
      <c r="AY1690" s="145"/>
      <c r="AZ1690" s="145"/>
      <c r="BA1690" s="145"/>
      <c r="BB1690" s="145"/>
      <c r="BC1690" s="145"/>
      <c r="BD1690" s="145"/>
      <c r="BE1690" s="145"/>
      <c r="BF1690" s="145"/>
      <c r="BG1690" s="145"/>
      <c r="BH1690" s="145"/>
      <c r="BI1690" s="145"/>
      <c r="BJ1690" s="145"/>
      <c r="BK1690" s="145"/>
      <c r="BL1690" s="145"/>
      <c r="BM1690" s="145"/>
      <c r="BN1690" s="145"/>
      <c r="BO1690" s="145"/>
      <c r="BP1690" s="145"/>
      <c r="BQ1690" s="145"/>
      <c r="BR1690" s="145"/>
      <c r="BS1690" s="145"/>
      <c r="BT1690" s="145"/>
      <c r="BU1690" s="145"/>
      <c r="BV1690" s="145"/>
      <c r="BW1690" s="145"/>
      <c r="BX1690" s="145"/>
      <c r="BY1690" s="145"/>
      <c r="BZ1690" s="145"/>
      <c r="CA1690" s="145"/>
      <c r="CB1690" s="145"/>
      <c r="CC1690" s="145"/>
      <c r="CD1690" s="145"/>
      <c r="CE1690" s="145"/>
      <c r="CF1690" s="145"/>
    </row>
    <row r="1691" spans="2:84" ht="12.95" customHeight="1">
      <c r="B1691" s="145"/>
      <c r="C1691" s="145"/>
      <c r="D1691" s="145"/>
      <c r="E1691" s="146"/>
      <c r="F1691" s="146"/>
      <c r="G1691" s="145"/>
      <c r="H1691" s="145"/>
      <c r="I1691" s="145"/>
      <c r="J1691" s="145"/>
      <c r="K1691" s="145"/>
      <c r="L1691" s="145"/>
      <c r="M1691" s="145"/>
      <c r="N1691" s="145"/>
      <c r="O1691" s="145"/>
      <c r="P1691" s="145"/>
      <c r="Q1691" s="145"/>
      <c r="R1691" s="145"/>
      <c r="S1691" s="145"/>
      <c r="T1691" s="145"/>
      <c r="U1691" s="145"/>
      <c r="V1691" s="145"/>
      <c r="W1691" s="145"/>
      <c r="X1691" s="145"/>
      <c r="Y1691" s="145"/>
      <c r="Z1691" s="145"/>
      <c r="AA1691" s="145"/>
      <c r="AB1691" s="145"/>
      <c r="AC1691" s="145"/>
      <c r="AD1691" s="145"/>
      <c r="AE1691" s="145"/>
      <c r="AF1691" s="145"/>
      <c r="AG1691" s="145"/>
      <c r="AH1691" s="145"/>
      <c r="AI1691" s="145"/>
      <c r="AJ1691" s="145"/>
      <c r="AK1691" s="145"/>
      <c r="AL1691" s="145"/>
      <c r="AM1691" s="145"/>
      <c r="AN1691" s="145"/>
      <c r="AO1691" s="145"/>
      <c r="AP1691" s="145"/>
      <c r="AQ1691" s="145"/>
      <c r="AR1691" s="145"/>
      <c r="AS1691" s="145"/>
      <c r="AT1691" s="145"/>
      <c r="AU1691" s="145"/>
      <c r="AV1691" s="145"/>
      <c r="AW1691" s="145"/>
      <c r="AX1691" s="145"/>
      <c r="AY1691" s="145"/>
      <c r="AZ1691" s="145"/>
      <c r="BA1691" s="145"/>
      <c r="BB1691" s="145"/>
      <c r="BC1691" s="145"/>
      <c r="BD1691" s="145"/>
      <c r="BE1691" s="145"/>
      <c r="BF1691" s="145"/>
      <c r="BG1691" s="145"/>
      <c r="BH1691" s="145"/>
      <c r="BI1691" s="145"/>
      <c r="BJ1691" s="145"/>
      <c r="BK1691" s="145"/>
      <c r="BL1691" s="145"/>
      <c r="BM1691" s="145"/>
      <c r="BN1691" s="145"/>
      <c r="BO1691" s="145"/>
      <c r="BP1691" s="145"/>
      <c r="BQ1691" s="145"/>
      <c r="BR1691" s="145"/>
      <c r="BS1691" s="145"/>
      <c r="BT1691" s="145"/>
      <c r="BU1691" s="145"/>
      <c r="BV1691" s="145"/>
      <c r="BW1691" s="145"/>
      <c r="BX1691" s="145"/>
      <c r="BY1691" s="145"/>
      <c r="BZ1691" s="145"/>
      <c r="CA1691" s="145"/>
      <c r="CB1691" s="145"/>
      <c r="CC1691" s="145"/>
      <c r="CD1691" s="145"/>
      <c r="CE1691" s="145"/>
      <c r="CF1691" s="145"/>
    </row>
    <row r="1692" spans="2:84" ht="12.95" customHeight="1">
      <c r="B1692" s="145"/>
      <c r="C1692" s="145"/>
      <c r="D1692" s="145"/>
      <c r="E1692" s="146"/>
      <c r="F1692" s="146"/>
      <c r="G1692" s="145"/>
      <c r="H1692" s="145"/>
      <c r="I1692" s="145"/>
      <c r="J1692" s="145"/>
      <c r="K1692" s="145"/>
      <c r="L1692" s="145"/>
      <c r="M1692" s="145"/>
      <c r="N1692" s="145"/>
      <c r="O1692" s="145"/>
      <c r="P1692" s="145"/>
      <c r="Q1692" s="145"/>
      <c r="R1692" s="145"/>
      <c r="S1692" s="145"/>
      <c r="T1692" s="145"/>
      <c r="U1692" s="145"/>
      <c r="V1692" s="145"/>
      <c r="W1692" s="145"/>
      <c r="X1692" s="145"/>
      <c r="Y1692" s="145"/>
      <c r="Z1692" s="145"/>
      <c r="AA1692" s="145"/>
      <c r="AB1692" s="145"/>
      <c r="AC1692" s="145"/>
      <c r="AD1692" s="145"/>
      <c r="AE1692" s="145"/>
      <c r="AF1692" s="145"/>
      <c r="AG1692" s="145"/>
      <c r="AH1692" s="145"/>
      <c r="AI1692" s="145"/>
      <c r="AJ1692" s="145"/>
      <c r="AK1692" s="145"/>
      <c r="AL1692" s="145"/>
      <c r="AM1692" s="145"/>
      <c r="AN1692" s="145"/>
      <c r="AO1692" s="145"/>
      <c r="AP1692" s="145"/>
      <c r="AQ1692" s="145"/>
      <c r="AR1692" s="145"/>
      <c r="AS1692" s="145"/>
      <c r="AT1692" s="145"/>
      <c r="AU1692" s="145"/>
      <c r="AV1692" s="145"/>
      <c r="AW1692" s="145"/>
      <c r="AX1692" s="145"/>
      <c r="AY1692" s="145"/>
      <c r="AZ1692" s="145"/>
      <c r="BA1692" s="145"/>
      <c r="BB1692" s="145"/>
      <c r="BC1692" s="145"/>
      <c r="BD1692" s="145"/>
      <c r="BE1692" s="145"/>
      <c r="BF1692" s="145"/>
      <c r="BG1692" s="145"/>
      <c r="BH1692" s="145"/>
      <c r="BI1692" s="145"/>
      <c r="BJ1692" s="145"/>
      <c r="BK1692" s="145"/>
      <c r="BL1692" s="145"/>
      <c r="BM1692" s="145"/>
      <c r="BN1692" s="145"/>
      <c r="BO1692" s="145"/>
      <c r="BP1692" s="145"/>
      <c r="BQ1692" s="145"/>
      <c r="BR1692" s="145"/>
      <c r="BS1692" s="145"/>
      <c r="BT1692" s="145"/>
      <c r="BU1692" s="145"/>
      <c r="BV1692" s="145"/>
      <c r="BW1692" s="145"/>
      <c r="BX1692" s="145"/>
      <c r="BY1692" s="145"/>
      <c r="BZ1692" s="145"/>
      <c r="CA1692" s="145"/>
      <c r="CB1692" s="145"/>
      <c r="CC1692" s="145"/>
      <c r="CD1692" s="145"/>
      <c r="CE1692" s="145"/>
      <c r="CF1692" s="145"/>
    </row>
    <row r="1693" spans="2:84" ht="12.95" customHeight="1">
      <c r="B1693" s="145"/>
      <c r="C1693" s="145"/>
      <c r="D1693" s="145"/>
      <c r="E1693" s="146"/>
      <c r="F1693" s="146"/>
      <c r="G1693" s="145"/>
      <c r="H1693" s="145"/>
      <c r="I1693" s="145"/>
      <c r="J1693" s="145"/>
      <c r="K1693" s="145"/>
      <c r="L1693" s="145"/>
      <c r="M1693" s="145"/>
      <c r="N1693" s="145"/>
      <c r="O1693" s="145"/>
      <c r="P1693" s="145"/>
      <c r="Q1693" s="145"/>
      <c r="R1693" s="145"/>
      <c r="S1693" s="145"/>
      <c r="T1693" s="145"/>
      <c r="U1693" s="145"/>
      <c r="V1693" s="145"/>
      <c r="W1693" s="145"/>
      <c r="X1693" s="145"/>
      <c r="Y1693" s="145"/>
      <c r="Z1693" s="145"/>
      <c r="AA1693" s="145"/>
      <c r="AB1693" s="145"/>
      <c r="AC1693" s="145"/>
      <c r="AD1693" s="145"/>
      <c r="AE1693" s="145"/>
      <c r="AF1693" s="145"/>
      <c r="AG1693" s="145"/>
      <c r="AH1693" s="145"/>
      <c r="AI1693" s="145"/>
      <c r="AJ1693" s="145"/>
      <c r="AK1693" s="145"/>
      <c r="AL1693" s="145"/>
      <c r="AM1693" s="145"/>
      <c r="AN1693" s="145"/>
      <c r="AO1693" s="145"/>
      <c r="AP1693" s="145"/>
      <c r="AQ1693" s="145"/>
      <c r="AR1693" s="145"/>
      <c r="AS1693" s="145"/>
      <c r="AT1693" s="145"/>
      <c r="AU1693" s="145"/>
      <c r="AV1693" s="145"/>
      <c r="AW1693" s="145"/>
      <c r="AX1693" s="145"/>
      <c r="AY1693" s="145"/>
      <c r="AZ1693" s="145"/>
      <c r="BA1693" s="145"/>
      <c r="BB1693" s="145"/>
      <c r="BC1693" s="145"/>
      <c r="BD1693" s="145"/>
      <c r="BE1693" s="145"/>
      <c r="BF1693" s="145"/>
      <c r="BG1693" s="145"/>
      <c r="BH1693" s="145"/>
      <c r="BI1693" s="145"/>
      <c r="BJ1693" s="145"/>
      <c r="BK1693" s="145"/>
      <c r="BL1693" s="145"/>
      <c r="BM1693" s="145"/>
      <c r="BN1693" s="145"/>
      <c r="BO1693" s="145"/>
      <c r="BP1693" s="145"/>
      <c r="BQ1693" s="145"/>
      <c r="BR1693" s="145"/>
      <c r="BS1693" s="145"/>
      <c r="BT1693" s="145"/>
      <c r="BU1693" s="145"/>
      <c r="BV1693" s="145"/>
      <c r="BW1693" s="145"/>
      <c r="BX1693" s="145"/>
      <c r="BY1693" s="145"/>
      <c r="BZ1693" s="145"/>
      <c r="CA1693" s="145"/>
      <c r="CB1693" s="145"/>
      <c r="CC1693" s="145"/>
      <c r="CD1693" s="145"/>
      <c r="CE1693" s="145"/>
      <c r="CF1693" s="145"/>
    </row>
    <row r="1694" spans="2:84" ht="12.95" customHeight="1">
      <c r="B1694" s="145"/>
      <c r="C1694" s="145"/>
      <c r="D1694" s="145"/>
      <c r="E1694" s="146"/>
      <c r="F1694" s="146"/>
      <c r="G1694" s="145"/>
      <c r="H1694" s="145"/>
      <c r="I1694" s="145"/>
      <c r="J1694" s="145"/>
      <c r="K1694" s="145"/>
      <c r="L1694" s="145"/>
      <c r="M1694" s="145"/>
      <c r="N1694" s="145"/>
      <c r="O1694" s="145"/>
      <c r="P1694" s="145"/>
      <c r="Q1694" s="145"/>
      <c r="R1694" s="145"/>
      <c r="S1694" s="145"/>
      <c r="T1694" s="145"/>
      <c r="U1694" s="145"/>
      <c r="V1694" s="145"/>
      <c r="W1694" s="145"/>
      <c r="X1694" s="145"/>
      <c r="Y1694" s="145"/>
      <c r="Z1694" s="145"/>
      <c r="AA1694" s="145"/>
      <c r="AB1694" s="145"/>
      <c r="AC1694" s="145"/>
      <c r="AD1694" s="145"/>
      <c r="AE1694" s="145"/>
      <c r="AF1694" s="145"/>
      <c r="AG1694" s="145"/>
      <c r="AH1694" s="145"/>
      <c r="AI1694" s="145"/>
      <c r="AJ1694" s="145"/>
      <c r="AK1694" s="145"/>
      <c r="AL1694" s="145"/>
      <c r="AM1694" s="145"/>
      <c r="AN1694" s="145"/>
      <c r="AO1694" s="145"/>
      <c r="AP1694" s="145"/>
      <c r="AQ1694" s="145"/>
      <c r="AR1694" s="145"/>
      <c r="AS1694" s="145"/>
      <c r="AT1694" s="145"/>
      <c r="AU1694" s="145"/>
      <c r="AV1694" s="145"/>
      <c r="AW1694" s="145"/>
      <c r="AX1694" s="145"/>
      <c r="AY1694" s="145"/>
      <c r="AZ1694" s="145"/>
      <c r="BA1694" s="145"/>
      <c r="BB1694" s="145"/>
      <c r="BC1694" s="145"/>
      <c r="BD1694" s="145"/>
      <c r="BE1694" s="145"/>
      <c r="BF1694" s="145"/>
      <c r="BG1694" s="145"/>
      <c r="BH1694" s="145"/>
      <c r="BI1694" s="145"/>
      <c r="BJ1694" s="145"/>
      <c r="BK1694" s="145"/>
      <c r="BL1694" s="145"/>
      <c r="BM1694" s="145"/>
      <c r="BN1694" s="145"/>
      <c r="BO1694" s="145"/>
      <c r="BP1694" s="145"/>
      <c r="BQ1694" s="145"/>
      <c r="BR1694" s="145"/>
      <c r="BS1694" s="145"/>
      <c r="BT1694" s="145"/>
      <c r="BU1694" s="145"/>
      <c r="BV1694" s="145"/>
      <c r="BW1694" s="145"/>
      <c r="BX1694" s="145"/>
      <c r="BY1694" s="145"/>
      <c r="BZ1694" s="145"/>
      <c r="CA1694" s="145"/>
      <c r="CB1694" s="145"/>
      <c r="CC1694" s="145"/>
      <c r="CD1694" s="145"/>
      <c r="CE1694" s="145"/>
      <c r="CF1694" s="145"/>
    </row>
    <row r="1695" spans="2:84" ht="12.95" customHeight="1">
      <c r="B1695" s="145"/>
      <c r="C1695" s="145"/>
      <c r="D1695" s="145"/>
      <c r="E1695" s="146"/>
      <c r="F1695" s="146"/>
      <c r="G1695" s="145"/>
      <c r="H1695" s="145"/>
      <c r="I1695" s="145"/>
      <c r="J1695" s="145"/>
      <c r="K1695" s="145"/>
      <c r="L1695" s="145"/>
      <c r="M1695" s="145"/>
      <c r="N1695" s="145"/>
      <c r="O1695" s="145"/>
      <c r="P1695" s="145"/>
      <c r="Q1695" s="145"/>
      <c r="R1695" s="145"/>
      <c r="S1695" s="145"/>
      <c r="T1695" s="145"/>
      <c r="U1695" s="145"/>
      <c r="V1695" s="145"/>
      <c r="W1695" s="145"/>
      <c r="X1695" s="145"/>
      <c r="Y1695" s="145"/>
      <c r="Z1695" s="145"/>
      <c r="AA1695" s="145"/>
      <c r="AB1695" s="145"/>
      <c r="AC1695" s="145"/>
      <c r="AD1695" s="145"/>
      <c r="AE1695" s="145"/>
      <c r="AF1695" s="145"/>
      <c r="AG1695" s="145"/>
      <c r="AH1695" s="145"/>
      <c r="AI1695" s="145"/>
      <c r="AJ1695" s="145"/>
      <c r="AK1695" s="145"/>
      <c r="AL1695" s="145"/>
      <c r="AM1695" s="145"/>
      <c r="AN1695" s="145"/>
      <c r="AO1695" s="145"/>
      <c r="AP1695" s="145"/>
      <c r="AQ1695" s="145"/>
      <c r="AR1695" s="145"/>
      <c r="AS1695" s="145"/>
      <c r="AT1695" s="145"/>
      <c r="AU1695" s="145"/>
      <c r="AV1695" s="145"/>
      <c r="AW1695" s="145"/>
      <c r="AX1695" s="145"/>
      <c r="AY1695" s="145"/>
      <c r="AZ1695" s="145"/>
      <c r="BA1695" s="145"/>
      <c r="BB1695" s="145"/>
      <c r="BC1695" s="145"/>
      <c r="BD1695" s="145"/>
      <c r="BE1695" s="145"/>
      <c r="BF1695" s="145"/>
      <c r="BG1695" s="145"/>
      <c r="BH1695" s="145"/>
      <c r="BI1695" s="145"/>
      <c r="BJ1695" s="145"/>
      <c r="BK1695" s="145"/>
      <c r="BL1695" s="145"/>
      <c r="BM1695" s="145"/>
      <c r="BN1695" s="145"/>
      <c r="BO1695" s="145"/>
      <c r="BP1695" s="145"/>
      <c r="BQ1695" s="145"/>
      <c r="BR1695" s="145"/>
      <c r="BS1695" s="145"/>
      <c r="BT1695" s="145"/>
      <c r="BU1695" s="145"/>
      <c r="BV1695" s="145"/>
      <c r="BW1695" s="145"/>
      <c r="BX1695" s="145"/>
      <c r="BY1695" s="145"/>
      <c r="BZ1695" s="145"/>
      <c r="CA1695" s="145"/>
      <c r="CB1695" s="145"/>
      <c r="CC1695" s="145"/>
      <c r="CD1695" s="145"/>
      <c r="CE1695" s="145"/>
      <c r="CF1695" s="145"/>
    </row>
    <row r="1696" spans="2:84" ht="12.95" customHeight="1">
      <c r="B1696" s="145"/>
      <c r="C1696" s="145"/>
      <c r="D1696" s="145"/>
      <c r="E1696" s="146"/>
      <c r="F1696" s="146"/>
      <c r="G1696" s="145"/>
      <c r="H1696" s="145"/>
      <c r="I1696" s="145"/>
      <c r="J1696" s="145"/>
      <c r="K1696" s="145"/>
      <c r="L1696" s="145"/>
      <c r="M1696" s="145"/>
      <c r="N1696" s="145"/>
      <c r="O1696" s="145"/>
      <c r="P1696" s="145"/>
      <c r="Q1696" s="145"/>
      <c r="R1696" s="145"/>
      <c r="S1696" s="145"/>
      <c r="T1696" s="145"/>
      <c r="U1696" s="145"/>
      <c r="V1696" s="145"/>
      <c r="W1696" s="145"/>
      <c r="X1696" s="145"/>
      <c r="Y1696" s="145"/>
      <c r="Z1696" s="145"/>
      <c r="AA1696" s="145"/>
      <c r="AB1696" s="145"/>
      <c r="AC1696" s="145"/>
      <c r="AD1696" s="145"/>
      <c r="AE1696" s="145"/>
      <c r="AF1696" s="145"/>
      <c r="AG1696" s="145"/>
      <c r="AH1696" s="145"/>
      <c r="AI1696" s="145"/>
      <c r="AJ1696" s="145"/>
      <c r="AK1696" s="145"/>
      <c r="AL1696" s="145"/>
      <c r="AM1696" s="145"/>
      <c r="AN1696" s="145"/>
      <c r="AO1696" s="145"/>
      <c r="AP1696" s="145"/>
      <c r="AQ1696" s="145"/>
      <c r="AR1696" s="145"/>
      <c r="AS1696" s="145"/>
      <c r="AT1696" s="145"/>
      <c r="AU1696" s="145"/>
      <c r="AV1696" s="145"/>
      <c r="AW1696" s="145"/>
      <c r="AX1696" s="145"/>
      <c r="AY1696" s="145"/>
      <c r="AZ1696" s="145"/>
      <c r="BA1696" s="145"/>
      <c r="BB1696" s="145"/>
      <c r="BC1696" s="145"/>
      <c r="BD1696" s="145"/>
      <c r="BE1696" s="145"/>
      <c r="BF1696" s="145"/>
      <c r="BG1696" s="145"/>
      <c r="BH1696" s="145"/>
      <c r="BI1696" s="145"/>
      <c r="BJ1696" s="145"/>
      <c r="BK1696" s="145"/>
      <c r="BL1696" s="145"/>
      <c r="BM1696" s="145"/>
      <c r="BN1696" s="145"/>
      <c r="BO1696" s="145"/>
      <c r="BP1696" s="145"/>
      <c r="BQ1696" s="145"/>
      <c r="BR1696" s="145"/>
      <c r="BS1696" s="145"/>
      <c r="BT1696" s="145"/>
      <c r="BU1696" s="145"/>
      <c r="BV1696" s="145"/>
      <c r="BW1696" s="145"/>
      <c r="BX1696" s="145"/>
      <c r="BY1696" s="145"/>
      <c r="BZ1696" s="145"/>
      <c r="CA1696" s="145"/>
      <c r="CB1696" s="145"/>
      <c r="CC1696" s="145"/>
      <c r="CD1696" s="145"/>
      <c r="CE1696" s="145"/>
      <c r="CF1696" s="145"/>
    </row>
    <row r="1697" spans="2:84" ht="12.95" customHeight="1">
      <c r="B1697" s="145"/>
      <c r="C1697" s="145"/>
      <c r="D1697" s="145"/>
      <c r="E1697" s="146"/>
      <c r="F1697" s="146"/>
      <c r="G1697" s="145"/>
      <c r="H1697" s="145"/>
      <c r="I1697" s="145"/>
      <c r="J1697" s="145"/>
      <c r="K1697" s="145"/>
      <c r="L1697" s="145"/>
      <c r="M1697" s="145"/>
      <c r="N1697" s="145"/>
      <c r="O1697" s="145"/>
      <c r="P1697" s="145"/>
      <c r="Q1697" s="145"/>
      <c r="R1697" s="145"/>
      <c r="S1697" s="145"/>
      <c r="T1697" s="145"/>
      <c r="U1697" s="145"/>
      <c r="V1697" s="145"/>
      <c r="W1697" s="145"/>
      <c r="X1697" s="145"/>
      <c r="Y1697" s="145"/>
      <c r="Z1697" s="145"/>
      <c r="AA1697" s="145"/>
      <c r="AB1697" s="145"/>
      <c r="AC1697" s="145"/>
      <c r="AD1697" s="145"/>
      <c r="AE1697" s="145"/>
      <c r="AF1697" s="145"/>
      <c r="AG1697" s="145"/>
      <c r="AH1697" s="145"/>
      <c r="AI1697" s="145"/>
      <c r="AJ1697" s="145"/>
      <c r="AK1697" s="145"/>
      <c r="AL1697" s="145"/>
      <c r="AM1697" s="145"/>
      <c r="AN1697" s="145"/>
      <c r="AO1697" s="145"/>
      <c r="AP1697" s="145"/>
      <c r="AQ1697" s="145"/>
      <c r="AR1697" s="145"/>
      <c r="AS1697" s="145"/>
      <c r="AT1697" s="145"/>
      <c r="AU1697" s="145"/>
      <c r="AV1697" s="145"/>
      <c r="AW1697" s="145"/>
      <c r="AX1697" s="145"/>
      <c r="AY1697" s="145"/>
      <c r="AZ1697" s="145"/>
      <c r="BA1697" s="145"/>
      <c r="BB1697" s="145"/>
      <c r="BC1697" s="145"/>
      <c r="BD1697" s="145"/>
      <c r="BE1697" s="145"/>
      <c r="BF1697" s="145"/>
      <c r="BG1697" s="145"/>
      <c r="BH1697" s="145"/>
      <c r="BI1697" s="145"/>
      <c r="BJ1697" s="145"/>
      <c r="BK1697" s="145"/>
      <c r="BL1697" s="145"/>
      <c r="BM1697" s="145"/>
      <c r="BN1697" s="145"/>
      <c r="BO1697" s="145"/>
      <c r="BP1697" s="145"/>
      <c r="BQ1697" s="145"/>
      <c r="BR1697" s="145"/>
      <c r="BS1697" s="145"/>
      <c r="BT1697" s="145"/>
      <c r="BU1697" s="145"/>
      <c r="BV1697" s="145"/>
      <c r="BW1697" s="145"/>
      <c r="BX1697" s="145"/>
      <c r="BY1697" s="145"/>
      <c r="BZ1697" s="145"/>
      <c r="CA1697" s="145"/>
      <c r="CB1697" s="145"/>
      <c r="CC1697" s="145"/>
      <c r="CD1697" s="145"/>
      <c r="CE1697" s="145"/>
      <c r="CF1697" s="145"/>
    </row>
    <row r="1698" spans="2:84" ht="12.95" customHeight="1">
      <c r="B1698" s="145"/>
      <c r="C1698" s="145"/>
      <c r="D1698" s="145"/>
      <c r="E1698" s="146"/>
      <c r="F1698" s="146"/>
      <c r="G1698" s="145"/>
      <c r="H1698" s="145"/>
      <c r="I1698" s="145"/>
      <c r="J1698" s="145"/>
      <c r="K1698" s="145"/>
      <c r="L1698" s="145"/>
      <c r="M1698" s="145"/>
      <c r="N1698" s="145"/>
      <c r="O1698" s="145"/>
      <c r="P1698" s="145"/>
      <c r="Q1698" s="145"/>
      <c r="R1698" s="145"/>
      <c r="S1698" s="145"/>
      <c r="T1698" s="145"/>
      <c r="U1698" s="145"/>
      <c r="V1698" s="145"/>
      <c r="W1698" s="145"/>
      <c r="X1698" s="145"/>
      <c r="Y1698" s="145"/>
      <c r="Z1698" s="145"/>
      <c r="AA1698" s="145"/>
      <c r="AB1698" s="145"/>
      <c r="AC1698" s="145"/>
      <c r="AD1698" s="145"/>
      <c r="AE1698" s="145"/>
      <c r="AF1698" s="145"/>
      <c r="AG1698" s="145"/>
      <c r="AH1698" s="145"/>
      <c r="AI1698" s="145"/>
      <c r="AJ1698" s="145"/>
      <c r="AK1698" s="145"/>
      <c r="AL1698" s="145"/>
      <c r="AM1698" s="145"/>
      <c r="AN1698" s="145"/>
      <c r="AO1698" s="145"/>
      <c r="AP1698" s="145"/>
      <c r="AQ1698" s="145"/>
      <c r="AR1698" s="145"/>
      <c r="AS1698" s="145"/>
      <c r="AT1698" s="145"/>
      <c r="AU1698" s="145"/>
      <c r="AV1698" s="145"/>
      <c r="AW1698" s="145"/>
      <c r="AX1698" s="145"/>
      <c r="AY1698" s="145"/>
      <c r="AZ1698" s="145"/>
      <c r="BA1698" s="145"/>
      <c r="BB1698" s="145"/>
      <c r="BC1698" s="145"/>
      <c r="BD1698" s="145"/>
      <c r="BE1698" s="145"/>
      <c r="BF1698" s="145"/>
      <c r="BG1698" s="145"/>
      <c r="BH1698" s="145"/>
      <c r="BI1698" s="145"/>
      <c r="BJ1698" s="145"/>
      <c r="BK1698" s="145"/>
      <c r="BL1698" s="145"/>
      <c r="BM1698" s="145"/>
      <c r="BN1698" s="145"/>
      <c r="BO1698" s="145"/>
      <c r="BP1698" s="145"/>
      <c r="BQ1698" s="145"/>
      <c r="BR1698" s="145"/>
      <c r="BS1698" s="145"/>
      <c r="BT1698" s="145"/>
      <c r="BU1698" s="145"/>
      <c r="BV1698" s="145"/>
      <c r="BW1698" s="145"/>
      <c r="BX1698" s="145"/>
      <c r="BY1698" s="145"/>
      <c r="BZ1698" s="145"/>
      <c r="CA1698" s="145"/>
      <c r="CB1698" s="145"/>
      <c r="CC1698" s="145"/>
      <c r="CD1698" s="145"/>
      <c r="CE1698" s="145"/>
      <c r="CF1698" s="145"/>
    </row>
    <row r="1699" spans="2:84" ht="12.95" customHeight="1">
      <c r="B1699" s="145"/>
      <c r="C1699" s="145"/>
      <c r="D1699" s="145"/>
      <c r="E1699" s="146"/>
      <c r="F1699" s="146"/>
      <c r="G1699" s="145"/>
      <c r="H1699" s="145"/>
      <c r="I1699" s="145"/>
      <c r="J1699" s="145"/>
      <c r="K1699" s="145"/>
      <c r="L1699" s="145"/>
      <c r="M1699" s="145"/>
      <c r="N1699" s="145"/>
      <c r="O1699" s="145"/>
      <c r="P1699" s="145"/>
      <c r="Q1699" s="145"/>
      <c r="R1699" s="145"/>
      <c r="S1699" s="145"/>
      <c r="T1699" s="145"/>
      <c r="U1699" s="145"/>
      <c r="V1699" s="145"/>
      <c r="W1699" s="145"/>
      <c r="X1699" s="145"/>
      <c r="Y1699" s="145"/>
      <c r="Z1699" s="145"/>
      <c r="AA1699" s="145"/>
      <c r="AB1699" s="145"/>
      <c r="AC1699" s="145"/>
      <c r="AD1699" s="145"/>
      <c r="AE1699" s="145"/>
      <c r="AF1699" s="145"/>
      <c r="AG1699" s="145"/>
      <c r="AH1699" s="145"/>
      <c r="AI1699" s="145"/>
      <c r="AJ1699" s="145"/>
      <c r="AK1699" s="145"/>
      <c r="AL1699" s="145"/>
      <c r="AM1699" s="145"/>
      <c r="AN1699" s="145"/>
      <c r="AO1699" s="145"/>
      <c r="AP1699" s="145"/>
      <c r="AQ1699" s="145"/>
      <c r="AR1699" s="145"/>
      <c r="AS1699" s="145"/>
      <c r="AT1699" s="145"/>
      <c r="AU1699" s="145"/>
      <c r="AV1699" s="145"/>
      <c r="AW1699" s="145"/>
      <c r="AX1699" s="145"/>
      <c r="AY1699" s="145"/>
      <c r="AZ1699" s="145"/>
      <c r="BA1699" s="145"/>
      <c r="BB1699" s="145"/>
      <c r="BC1699" s="145"/>
      <c r="BD1699" s="145"/>
      <c r="BE1699" s="145"/>
      <c r="BF1699" s="145"/>
      <c r="BG1699" s="145"/>
      <c r="BH1699" s="145"/>
      <c r="BI1699" s="145"/>
      <c r="BJ1699" s="145"/>
      <c r="BK1699" s="145"/>
      <c r="BL1699" s="145"/>
      <c r="BM1699" s="145"/>
      <c r="BN1699" s="145"/>
      <c r="BO1699" s="145"/>
      <c r="BP1699" s="145"/>
      <c r="BQ1699" s="145"/>
      <c r="BR1699" s="145"/>
      <c r="BS1699" s="145"/>
      <c r="BT1699" s="145"/>
      <c r="BU1699" s="145"/>
      <c r="BV1699" s="145"/>
      <c r="BW1699" s="145"/>
      <c r="BX1699" s="145"/>
      <c r="BY1699" s="145"/>
      <c r="BZ1699" s="145"/>
      <c r="CA1699" s="145"/>
      <c r="CB1699" s="145"/>
      <c r="CC1699" s="145"/>
      <c r="CD1699" s="145"/>
      <c r="CE1699" s="145"/>
      <c r="CF1699" s="145"/>
    </row>
    <row r="1700" spans="2:84" ht="12.95" customHeight="1">
      <c r="B1700" s="145"/>
      <c r="C1700" s="145"/>
      <c r="D1700" s="145"/>
      <c r="E1700" s="146"/>
      <c r="F1700" s="146"/>
      <c r="G1700" s="145"/>
      <c r="H1700" s="145"/>
      <c r="I1700" s="145"/>
      <c r="J1700" s="145"/>
      <c r="K1700" s="145"/>
      <c r="L1700" s="145"/>
      <c r="M1700" s="145"/>
      <c r="N1700" s="145"/>
      <c r="O1700" s="145"/>
      <c r="P1700" s="145"/>
      <c r="Q1700" s="145"/>
      <c r="R1700" s="145"/>
      <c r="S1700" s="145"/>
      <c r="T1700" s="145"/>
      <c r="U1700" s="145"/>
      <c r="V1700" s="145"/>
      <c r="W1700" s="145"/>
      <c r="X1700" s="145"/>
      <c r="Y1700" s="145"/>
      <c r="Z1700" s="145"/>
      <c r="AA1700" s="145"/>
      <c r="AB1700" s="145"/>
      <c r="AC1700" s="145"/>
      <c r="AD1700" s="145"/>
      <c r="AE1700" s="145"/>
      <c r="AF1700" s="145"/>
      <c r="AG1700" s="145"/>
      <c r="AH1700" s="145"/>
      <c r="AI1700" s="145"/>
      <c r="AJ1700" s="145"/>
      <c r="AK1700" s="145"/>
      <c r="AL1700" s="145"/>
      <c r="AM1700" s="145"/>
      <c r="AN1700" s="145"/>
      <c r="AO1700" s="145"/>
      <c r="AP1700" s="145"/>
      <c r="AQ1700" s="145"/>
      <c r="AR1700" s="145"/>
      <c r="AS1700" s="145"/>
      <c r="AT1700" s="145"/>
      <c r="AU1700" s="145"/>
      <c r="AV1700" s="145"/>
      <c r="AW1700" s="145"/>
      <c r="AX1700" s="145"/>
      <c r="AY1700" s="145"/>
      <c r="AZ1700" s="145"/>
      <c r="BA1700" s="145"/>
      <c r="BB1700" s="145"/>
      <c r="BC1700" s="145"/>
      <c r="BD1700" s="145"/>
      <c r="BE1700" s="145"/>
      <c r="BF1700" s="145"/>
      <c r="BG1700" s="145"/>
      <c r="BH1700" s="145"/>
      <c r="BI1700" s="145"/>
      <c r="BJ1700" s="145"/>
      <c r="BK1700" s="145"/>
      <c r="BL1700" s="145"/>
      <c r="BM1700" s="145"/>
      <c r="BN1700" s="145"/>
      <c r="BO1700" s="145"/>
      <c r="BP1700" s="145"/>
      <c r="BQ1700" s="145"/>
      <c r="BR1700" s="145"/>
      <c r="BS1700" s="145"/>
      <c r="BT1700" s="145"/>
      <c r="BU1700" s="145"/>
      <c r="BV1700" s="145"/>
      <c r="BW1700" s="145"/>
      <c r="BX1700" s="145"/>
      <c r="BY1700" s="145"/>
      <c r="BZ1700" s="145"/>
      <c r="CA1700" s="145"/>
      <c r="CB1700" s="145"/>
      <c r="CC1700" s="145"/>
      <c r="CD1700" s="145"/>
      <c r="CE1700" s="145"/>
      <c r="CF1700" s="145"/>
    </row>
    <row r="1701" spans="2:84" ht="12.95" customHeight="1">
      <c r="B1701" s="145"/>
      <c r="C1701" s="145"/>
      <c r="D1701" s="145"/>
      <c r="E1701" s="146"/>
      <c r="F1701" s="146"/>
      <c r="G1701" s="145"/>
      <c r="H1701" s="145"/>
      <c r="I1701" s="145"/>
      <c r="J1701" s="145"/>
      <c r="K1701" s="145"/>
      <c r="L1701" s="145"/>
      <c r="M1701" s="145"/>
      <c r="N1701" s="145"/>
      <c r="O1701" s="145"/>
      <c r="P1701" s="145"/>
      <c r="Q1701" s="145"/>
      <c r="R1701" s="145"/>
      <c r="S1701" s="145"/>
      <c r="T1701" s="145"/>
      <c r="U1701" s="145"/>
      <c r="V1701" s="145"/>
      <c r="W1701" s="145"/>
      <c r="X1701" s="145"/>
      <c r="Y1701" s="145"/>
      <c r="Z1701" s="145"/>
      <c r="AA1701" s="145"/>
      <c r="AB1701" s="145"/>
      <c r="AC1701" s="145"/>
      <c r="AD1701" s="145"/>
      <c r="AE1701" s="145"/>
      <c r="AF1701" s="145"/>
      <c r="AG1701" s="145"/>
      <c r="AH1701" s="145"/>
      <c r="AI1701" s="145"/>
      <c r="AJ1701" s="145"/>
      <c r="AK1701" s="145"/>
      <c r="AL1701" s="145"/>
      <c r="AM1701" s="145"/>
      <c r="AN1701" s="145"/>
      <c r="AO1701" s="145"/>
      <c r="AP1701" s="145"/>
      <c r="AQ1701" s="145"/>
      <c r="AR1701" s="145"/>
      <c r="AS1701" s="145"/>
      <c r="AT1701" s="145"/>
      <c r="AU1701" s="145"/>
      <c r="AV1701" s="145"/>
      <c r="AW1701" s="145"/>
      <c r="AX1701" s="145"/>
      <c r="AY1701" s="145"/>
      <c r="AZ1701" s="145"/>
      <c r="BA1701" s="145"/>
      <c r="BB1701" s="145"/>
      <c r="BC1701" s="145"/>
      <c r="BD1701" s="145"/>
      <c r="BE1701" s="145"/>
      <c r="BF1701" s="145"/>
      <c r="BG1701" s="145"/>
      <c r="BH1701" s="145"/>
      <c r="BI1701" s="145"/>
      <c r="BJ1701" s="145"/>
      <c r="BK1701" s="145"/>
      <c r="BL1701" s="145"/>
      <c r="BM1701" s="145"/>
      <c r="BN1701" s="145"/>
      <c r="BO1701" s="145"/>
      <c r="BP1701" s="145"/>
      <c r="BQ1701" s="145"/>
      <c r="BR1701" s="145"/>
      <c r="BS1701" s="145"/>
      <c r="BT1701" s="145"/>
      <c r="BU1701" s="145"/>
      <c r="BV1701" s="145"/>
      <c r="BW1701" s="145"/>
      <c r="BX1701" s="145"/>
      <c r="BY1701" s="145"/>
      <c r="BZ1701" s="145"/>
      <c r="CA1701" s="145"/>
      <c r="CB1701" s="145"/>
      <c r="CC1701" s="145"/>
      <c r="CD1701" s="145"/>
      <c r="CE1701" s="145"/>
      <c r="CF1701" s="145"/>
    </row>
    <row r="1702" spans="2:84" ht="12.95" customHeight="1">
      <c r="B1702" s="145"/>
      <c r="C1702" s="145"/>
      <c r="D1702" s="145"/>
      <c r="E1702" s="146"/>
      <c r="F1702" s="146"/>
      <c r="G1702" s="145"/>
      <c r="H1702" s="145"/>
      <c r="I1702" s="145"/>
      <c r="J1702" s="145"/>
      <c r="K1702" s="145"/>
      <c r="L1702" s="145"/>
      <c r="M1702" s="145"/>
      <c r="N1702" s="145"/>
      <c r="O1702" s="145"/>
      <c r="P1702" s="145"/>
      <c r="Q1702" s="145"/>
      <c r="R1702" s="145"/>
      <c r="S1702" s="145"/>
      <c r="T1702" s="145"/>
      <c r="U1702" s="145"/>
      <c r="V1702" s="145"/>
      <c r="W1702" s="145"/>
      <c r="X1702" s="145"/>
      <c r="Y1702" s="145"/>
      <c r="Z1702" s="145"/>
      <c r="AA1702" s="145"/>
      <c r="AB1702" s="145"/>
      <c r="AC1702" s="145"/>
      <c r="AD1702" s="145"/>
      <c r="AE1702" s="145"/>
      <c r="AF1702" s="145"/>
      <c r="AG1702" s="145"/>
      <c r="AH1702" s="145"/>
      <c r="AI1702" s="145"/>
      <c r="AJ1702" s="145"/>
      <c r="AK1702" s="145"/>
      <c r="AL1702" s="145"/>
      <c r="AM1702" s="145"/>
      <c r="AN1702" s="145"/>
      <c r="AO1702" s="145"/>
      <c r="AP1702" s="145"/>
      <c r="AQ1702" s="145"/>
      <c r="AR1702" s="145"/>
      <c r="AS1702" s="145"/>
      <c r="AT1702" s="145"/>
      <c r="AU1702" s="145"/>
      <c r="AV1702" s="145"/>
      <c r="AW1702" s="145"/>
      <c r="AX1702" s="145"/>
      <c r="AY1702" s="145"/>
      <c r="AZ1702" s="145"/>
      <c r="BA1702" s="145"/>
      <c r="BB1702" s="145"/>
      <c r="BC1702" s="145"/>
      <c r="BD1702" s="145"/>
      <c r="BE1702" s="145"/>
      <c r="BF1702" s="145"/>
      <c r="BG1702" s="145"/>
      <c r="BH1702" s="145"/>
      <c r="BI1702" s="145"/>
      <c r="BJ1702" s="145"/>
      <c r="BK1702" s="145"/>
      <c r="BL1702" s="145"/>
      <c r="BM1702" s="145"/>
      <c r="BN1702" s="145"/>
      <c r="BO1702" s="145"/>
      <c r="BP1702" s="145"/>
      <c r="BQ1702" s="145"/>
      <c r="BR1702" s="145"/>
      <c r="BS1702" s="145"/>
      <c r="BT1702" s="145"/>
      <c r="BU1702" s="145"/>
      <c r="BV1702" s="145"/>
      <c r="BW1702" s="145"/>
      <c r="BX1702" s="145"/>
      <c r="BY1702" s="145"/>
      <c r="BZ1702" s="145"/>
      <c r="CA1702" s="145"/>
      <c r="CB1702" s="145"/>
      <c r="CC1702" s="145"/>
      <c r="CD1702" s="145"/>
      <c r="CE1702" s="145"/>
      <c r="CF1702" s="145"/>
    </row>
    <row r="1703" spans="2:84" ht="12.95" customHeight="1">
      <c r="B1703" s="145"/>
      <c r="C1703" s="145"/>
      <c r="D1703" s="145"/>
      <c r="E1703" s="146"/>
      <c r="F1703" s="146"/>
      <c r="G1703" s="145"/>
      <c r="H1703" s="145"/>
      <c r="I1703" s="145"/>
      <c r="J1703" s="145"/>
      <c r="K1703" s="145"/>
      <c r="L1703" s="145"/>
      <c r="M1703" s="145"/>
      <c r="N1703" s="145"/>
      <c r="O1703" s="145"/>
      <c r="P1703" s="145"/>
      <c r="Q1703" s="145"/>
      <c r="R1703" s="145"/>
      <c r="S1703" s="145"/>
      <c r="T1703" s="145"/>
      <c r="U1703" s="145"/>
      <c r="V1703" s="145"/>
      <c r="W1703" s="145"/>
      <c r="X1703" s="145"/>
      <c r="Y1703" s="145"/>
      <c r="Z1703" s="145"/>
      <c r="AA1703" s="145"/>
      <c r="AB1703" s="145"/>
      <c r="AC1703" s="145"/>
      <c r="AD1703" s="145"/>
      <c r="AE1703" s="145"/>
      <c r="AF1703" s="145"/>
      <c r="AG1703" s="145"/>
      <c r="AH1703" s="145"/>
      <c r="AI1703" s="145"/>
      <c r="AJ1703" s="145"/>
      <c r="AK1703" s="145"/>
      <c r="AL1703" s="145"/>
      <c r="AM1703" s="145"/>
      <c r="AN1703" s="145"/>
      <c r="AO1703" s="145"/>
      <c r="AP1703" s="145"/>
      <c r="AQ1703" s="145"/>
      <c r="AR1703" s="145"/>
      <c r="AS1703" s="145"/>
      <c r="AT1703" s="145"/>
      <c r="AU1703" s="145"/>
      <c r="AV1703" s="145"/>
      <c r="AW1703" s="145"/>
      <c r="AX1703" s="145"/>
      <c r="AY1703" s="145"/>
      <c r="AZ1703" s="145"/>
      <c r="BA1703" s="145"/>
      <c r="BB1703" s="145"/>
      <c r="BC1703" s="145"/>
      <c r="BD1703" s="145"/>
      <c r="BE1703" s="145"/>
      <c r="BF1703" s="145"/>
      <c r="BG1703" s="145"/>
      <c r="BH1703" s="145"/>
      <c r="BI1703" s="145"/>
      <c r="BJ1703" s="145"/>
      <c r="BK1703" s="145"/>
      <c r="BL1703" s="145"/>
      <c r="BM1703" s="145"/>
      <c r="BN1703" s="145"/>
      <c r="BO1703" s="145"/>
      <c r="BP1703" s="145"/>
      <c r="BQ1703" s="145"/>
      <c r="BR1703" s="145"/>
      <c r="BS1703" s="145"/>
      <c r="BT1703" s="145"/>
      <c r="BU1703" s="145"/>
      <c r="BV1703" s="145"/>
      <c r="BW1703" s="145"/>
      <c r="BX1703" s="145"/>
      <c r="BY1703" s="145"/>
      <c r="BZ1703" s="145"/>
      <c r="CA1703" s="145"/>
      <c r="CB1703" s="145"/>
      <c r="CC1703" s="145"/>
      <c r="CD1703" s="145"/>
      <c r="CE1703" s="145"/>
      <c r="CF1703" s="145"/>
    </row>
    <row r="1704" spans="2:84" ht="12.95" customHeight="1">
      <c r="B1704" s="145"/>
      <c r="C1704" s="145"/>
      <c r="D1704" s="145"/>
      <c r="E1704" s="146"/>
      <c r="F1704" s="146"/>
      <c r="G1704" s="145"/>
      <c r="H1704" s="145"/>
      <c r="I1704" s="145"/>
      <c r="J1704" s="145"/>
      <c r="K1704" s="145"/>
      <c r="L1704" s="145"/>
      <c r="M1704" s="145"/>
      <c r="N1704" s="145"/>
      <c r="O1704" s="145"/>
      <c r="P1704" s="145"/>
      <c r="Q1704" s="145"/>
      <c r="R1704" s="145"/>
      <c r="S1704" s="145"/>
      <c r="T1704" s="145"/>
      <c r="U1704" s="145"/>
      <c r="V1704" s="145"/>
      <c r="W1704" s="145"/>
      <c r="X1704" s="145"/>
      <c r="Y1704" s="145"/>
      <c r="Z1704" s="145"/>
      <c r="AA1704" s="145"/>
      <c r="AB1704" s="145"/>
      <c r="AC1704" s="145"/>
      <c r="AD1704" s="145"/>
      <c r="AE1704" s="145"/>
      <c r="AF1704" s="145"/>
      <c r="AG1704" s="145"/>
      <c r="AH1704" s="145"/>
      <c r="AI1704" s="145"/>
      <c r="AJ1704" s="145"/>
      <c r="AK1704" s="145"/>
      <c r="AL1704" s="145"/>
      <c r="AM1704" s="145"/>
      <c r="AN1704" s="145"/>
      <c r="AO1704" s="145"/>
      <c r="AP1704" s="145"/>
      <c r="AQ1704" s="145"/>
      <c r="AR1704" s="145"/>
      <c r="AS1704" s="145"/>
      <c r="AT1704" s="145"/>
      <c r="AU1704" s="145"/>
      <c r="AV1704" s="145"/>
      <c r="AW1704" s="145"/>
      <c r="AX1704" s="145"/>
      <c r="AY1704" s="145"/>
      <c r="AZ1704" s="145"/>
      <c r="BA1704" s="145"/>
      <c r="BB1704" s="145"/>
      <c r="BC1704" s="145"/>
      <c r="BD1704" s="145"/>
      <c r="BE1704" s="145"/>
      <c r="BF1704" s="145"/>
      <c r="BG1704" s="145"/>
      <c r="BH1704" s="145"/>
      <c r="BI1704" s="145"/>
      <c r="BJ1704" s="145"/>
      <c r="BK1704" s="145"/>
      <c r="BL1704" s="145"/>
      <c r="BM1704" s="145"/>
      <c r="BN1704" s="145"/>
      <c r="BO1704" s="145"/>
      <c r="BP1704" s="145"/>
      <c r="BQ1704" s="145"/>
      <c r="BR1704" s="145"/>
      <c r="BS1704" s="145"/>
      <c r="BT1704" s="145"/>
      <c r="BU1704" s="145"/>
      <c r="BV1704" s="145"/>
      <c r="BW1704" s="145"/>
      <c r="BX1704" s="145"/>
      <c r="BY1704" s="145"/>
      <c r="BZ1704" s="145"/>
      <c r="CA1704" s="145"/>
      <c r="CB1704" s="145"/>
      <c r="CC1704" s="145"/>
      <c r="CD1704" s="145"/>
      <c r="CE1704" s="145"/>
      <c r="CF1704" s="145"/>
    </row>
    <row r="1705" spans="2:84" ht="12.95" customHeight="1">
      <c r="B1705" s="145"/>
      <c r="C1705" s="145"/>
      <c r="D1705" s="145"/>
      <c r="E1705" s="146"/>
      <c r="F1705" s="146"/>
      <c r="G1705" s="145"/>
      <c r="H1705" s="145"/>
      <c r="I1705" s="145"/>
      <c r="J1705" s="145"/>
      <c r="K1705" s="145"/>
      <c r="L1705" s="145"/>
      <c r="M1705" s="145"/>
      <c r="N1705" s="145"/>
      <c r="O1705" s="145"/>
      <c r="P1705" s="145"/>
      <c r="Q1705" s="145"/>
      <c r="R1705" s="145"/>
      <c r="S1705" s="145"/>
      <c r="T1705" s="145"/>
      <c r="U1705" s="145"/>
      <c r="V1705" s="145"/>
      <c r="W1705" s="145"/>
      <c r="X1705" s="145"/>
      <c r="Y1705" s="145"/>
      <c r="Z1705" s="145"/>
      <c r="AA1705" s="145"/>
      <c r="AB1705" s="145"/>
      <c r="AC1705" s="145"/>
      <c r="AD1705" s="145"/>
      <c r="AE1705" s="145"/>
      <c r="AF1705" s="145"/>
      <c r="AG1705" s="145"/>
      <c r="AH1705" s="145"/>
      <c r="AI1705" s="145"/>
      <c r="AJ1705" s="145"/>
      <c r="AK1705" s="145"/>
      <c r="AL1705" s="145"/>
      <c r="AM1705" s="145"/>
      <c r="AN1705" s="145"/>
      <c r="AO1705" s="145"/>
      <c r="AP1705" s="145"/>
      <c r="AQ1705" s="145"/>
      <c r="AR1705" s="145"/>
      <c r="AS1705" s="145"/>
      <c r="AT1705" s="145"/>
      <c r="AU1705" s="145"/>
      <c r="AV1705" s="145"/>
      <c r="AW1705" s="145"/>
      <c r="AX1705" s="145"/>
      <c r="AY1705" s="145"/>
      <c r="AZ1705" s="145"/>
      <c r="BA1705" s="145"/>
      <c r="BB1705" s="145"/>
      <c r="BC1705" s="145"/>
      <c r="BD1705" s="145"/>
      <c r="BE1705" s="145"/>
      <c r="BF1705" s="145"/>
      <c r="BG1705" s="145"/>
      <c r="BH1705" s="145"/>
      <c r="BI1705" s="145"/>
      <c r="BJ1705" s="145"/>
      <c r="BK1705" s="145"/>
      <c r="BL1705" s="145"/>
      <c r="BM1705" s="145"/>
      <c r="BN1705" s="145"/>
      <c r="BO1705" s="145"/>
      <c r="BP1705" s="145"/>
      <c r="BQ1705" s="145"/>
      <c r="BR1705" s="145"/>
      <c r="BS1705" s="145"/>
      <c r="BT1705" s="145"/>
      <c r="BU1705" s="145"/>
      <c r="BV1705" s="145"/>
      <c r="BW1705" s="145"/>
      <c r="BX1705" s="145"/>
      <c r="BY1705" s="145"/>
      <c r="BZ1705" s="145"/>
      <c r="CA1705" s="145"/>
      <c r="CB1705" s="145"/>
      <c r="CC1705" s="145"/>
      <c r="CD1705" s="145"/>
      <c r="CE1705" s="145"/>
      <c r="CF1705" s="145"/>
    </row>
    <row r="1706" spans="2:84" ht="12.95" customHeight="1">
      <c r="B1706" s="145"/>
      <c r="C1706" s="145"/>
      <c r="D1706" s="145"/>
      <c r="E1706" s="146"/>
      <c r="F1706" s="146"/>
      <c r="G1706" s="145"/>
      <c r="H1706" s="145"/>
      <c r="I1706" s="145"/>
      <c r="J1706" s="145"/>
      <c r="K1706" s="145"/>
      <c r="L1706" s="145"/>
      <c r="M1706" s="145"/>
      <c r="N1706" s="145"/>
      <c r="O1706" s="145"/>
      <c r="P1706" s="145"/>
      <c r="Q1706" s="145"/>
      <c r="R1706" s="145"/>
      <c r="S1706" s="145"/>
      <c r="T1706" s="145"/>
      <c r="U1706" s="145"/>
      <c r="V1706" s="145"/>
      <c r="W1706" s="145"/>
      <c r="X1706" s="145"/>
      <c r="Y1706" s="145"/>
      <c r="Z1706" s="145"/>
      <c r="AA1706" s="145"/>
      <c r="AB1706" s="145"/>
      <c r="AC1706" s="145"/>
      <c r="AD1706" s="145"/>
      <c r="AE1706" s="145"/>
      <c r="AF1706" s="145"/>
      <c r="AG1706" s="145"/>
      <c r="AH1706" s="145"/>
      <c r="AI1706" s="145"/>
      <c r="AJ1706" s="145"/>
      <c r="AK1706" s="145"/>
      <c r="AL1706" s="145"/>
      <c r="AM1706" s="145"/>
      <c r="AN1706" s="145"/>
      <c r="AO1706" s="145"/>
      <c r="AP1706" s="145"/>
      <c r="AQ1706" s="145"/>
      <c r="AR1706" s="145"/>
      <c r="AS1706" s="145"/>
      <c r="AT1706" s="145"/>
      <c r="AU1706" s="145"/>
      <c r="AV1706" s="145"/>
      <c r="AW1706" s="145"/>
      <c r="AX1706" s="145"/>
      <c r="AY1706" s="145"/>
      <c r="AZ1706" s="145"/>
      <c r="BA1706" s="145"/>
      <c r="BB1706" s="145"/>
      <c r="BC1706" s="145"/>
      <c r="BD1706" s="145"/>
      <c r="BE1706" s="145"/>
      <c r="BF1706" s="145"/>
      <c r="BG1706" s="145"/>
      <c r="BH1706" s="145"/>
      <c r="BI1706" s="145"/>
      <c r="BJ1706" s="145"/>
      <c r="BK1706" s="145"/>
      <c r="BL1706" s="145"/>
      <c r="BM1706" s="145"/>
      <c r="BN1706" s="145"/>
      <c r="BO1706" s="145"/>
      <c r="BP1706" s="145"/>
      <c r="BQ1706" s="145"/>
      <c r="BR1706" s="145"/>
      <c r="BS1706" s="145"/>
      <c r="BT1706" s="145"/>
      <c r="BU1706" s="145"/>
      <c r="BV1706" s="145"/>
      <c r="BW1706" s="145"/>
      <c r="BX1706" s="145"/>
      <c r="BY1706" s="145"/>
      <c r="BZ1706" s="145"/>
      <c r="CA1706" s="145"/>
      <c r="CB1706" s="145"/>
      <c r="CC1706" s="145"/>
      <c r="CD1706" s="145"/>
      <c r="CE1706" s="145"/>
      <c r="CF1706" s="145"/>
    </row>
    <row r="1707" spans="2:84" ht="12.95" customHeight="1">
      <c r="B1707" s="145"/>
      <c r="C1707" s="145"/>
      <c r="D1707" s="145"/>
      <c r="E1707" s="146"/>
      <c r="F1707" s="146"/>
      <c r="G1707" s="145"/>
      <c r="H1707" s="145"/>
      <c r="I1707" s="145"/>
      <c r="J1707" s="145"/>
      <c r="K1707" s="145"/>
      <c r="L1707" s="145"/>
      <c r="M1707" s="145"/>
      <c r="N1707" s="145"/>
      <c r="O1707" s="145"/>
      <c r="P1707" s="145"/>
      <c r="Q1707" s="145"/>
      <c r="R1707" s="145"/>
      <c r="S1707" s="145"/>
      <c r="T1707" s="145"/>
      <c r="U1707" s="145"/>
      <c r="V1707" s="145"/>
      <c r="W1707" s="145"/>
      <c r="X1707" s="145"/>
      <c r="Y1707" s="145"/>
      <c r="Z1707" s="145"/>
      <c r="AA1707" s="145"/>
      <c r="AB1707" s="145"/>
      <c r="AC1707" s="145"/>
      <c r="AD1707" s="145"/>
      <c r="AE1707" s="145"/>
      <c r="AF1707" s="145"/>
      <c r="AG1707" s="145"/>
      <c r="AH1707" s="145"/>
      <c r="AI1707" s="145"/>
      <c r="AJ1707" s="145"/>
      <c r="AK1707" s="145"/>
      <c r="AL1707" s="145"/>
      <c r="AM1707" s="145"/>
      <c r="AN1707" s="145"/>
      <c r="AO1707" s="145"/>
      <c r="AP1707" s="145"/>
      <c r="AQ1707" s="145"/>
      <c r="AR1707" s="145"/>
      <c r="AS1707" s="145"/>
      <c r="AT1707" s="145"/>
      <c r="AU1707" s="145"/>
      <c r="AV1707" s="145"/>
      <c r="AW1707" s="145"/>
      <c r="AX1707" s="145"/>
      <c r="AY1707" s="145"/>
      <c r="AZ1707" s="145"/>
      <c r="BA1707" s="145"/>
      <c r="BB1707" s="145"/>
      <c r="BC1707" s="145"/>
      <c r="BD1707" s="145"/>
      <c r="BE1707" s="145"/>
      <c r="BF1707" s="145"/>
      <c r="BG1707" s="145"/>
      <c r="BH1707" s="145"/>
      <c r="BI1707" s="145"/>
      <c r="BJ1707" s="145"/>
      <c r="BK1707" s="145"/>
      <c r="BL1707" s="145"/>
      <c r="BM1707" s="145"/>
      <c r="BN1707" s="145"/>
      <c r="BO1707" s="145"/>
      <c r="BP1707" s="145"/>
      <c r="BQ1707" s="145"/>
      <c r="BR1707" s="145"/>
      <c r="BS1707" s="145"/>
      <c r="BT1707" s="145"/>
      <c r="BU1707" s="145"/>
      <c r="BV1707" s="145"/>
      <c r="BW1707" s="145"/>
      <c r="BX1707" s="145"/>
      <c r="BY1707" s="145"/>
      <c r="BZ1707" s="145"/>
      <c r="CA1707" s="145"/>
      <c r="CB1707" s="145"/>
      <c r="CC1707" s="145"/>
      <c r="CD1707" s="145"/>
      <c r="CE1707" s="145"/>
      <c r="CF1707" s="145"/>
    </row>
    <row r="1708" spans="2:84" ht="12.95" customHeight="1">
      <c r="B1708" s="145"/>
      <c r="C1708" s="145"/>
      <c r="D1708" s="145"/>
      <c r="E1708" s="146"/>
      <c r="F1708" s="146"/>
      <c r="G1708" s="145"/>
      <c r="H1708" s="145"/>
      <c r="I1708" s="145"/>
      <c r="J1708" s="145"/>
      <c r="K1708" s="145"/>
      <c r="L1708" s="145"/>
      <c r="M1708" s="145"/>
      <c r="N1708" s="145"/>
      <c r="O1708" s="145"/>
      <c r="P1708" s="145"/>
      <c r="Q1708" s="145"/>
      <c r="R1708" s="145"/>
      <c r="S1708" s="145"/>
      <c r="T1708" s="145"/>
      <c r="U1708" s="145"/>
      <c r="V1708" s="145"/>
      <c r="W1708" s="145"/>
      <c r="X1708" s="145"/>
      <c r="Y1708" s="145"/>
      <c r="Z1708" s="145"/>
      <c r="AA1708" s="145"/>
      <c r="AB1708" s="145"/>
      <c r="AC1708" s="145"/>
      <c r="AD1708" s="145"/>
      <c r="AE1708" s="145"/>
      <c r="AF1708" s="145"/>
      <c r="AG1708" s="145"/>
      <c r="AH1708" s="145"/>
      <c r="AI1708" s="145"/>
      <c r="AJ1708" s="145"/>
      <c r="AK1708" s="145"/>
      <c r="AL1708" s="145"/>
      <c r="AM1708" s="145"/>
      <c r="AN1708" s="145"/>
      <c r="AO1708" s="145"/>
      <c r="AP1708" s="145"/>
      <c r="AQ1708" s="145"/>
      <c r="AR1708" s="145"/>
      <c r="AS1708" s="145"/>
      <c r="AT1708" s="145"/>
      <c r="AU1708" s="145"/>
      <c r="AV1708" s="145"/>
      <c r="AW1708" s="145"/>
      <c r="AX1708" s="145"/>
      <c r="AY1708" s="145"/>
      <c r="AZ1708" s="145"/>
      <c r="BA1708" s="145"/>
      <c r="BB1708" s="145"/>
      <c r="BC1708" s="145"/>
      <c r="BD1708" s="145"/>
      <c r="BE1708" s="145"/>
      <c r="BF1708" s="145"/>
      <c r="BG1708" s="145"/>
      <c r="BH1708" s="145"/>
      <c r="BI1708" s="145"/>
      <c r="BJ1708" s="145"/>
      <c r="BK1708" s="145"/>
      <c r="BL1708" s="145"/>
      <c r="BM1708" s="145"/>
      <c r="BN1708" s="145"/>
      <c r="BO1708" s="145"/>
      <c r="BP1708" s="145"/>
      <c r="BQ1708" s="145"/>
      <c r="BR1708" s="145"/>
      <c r="BS1708" s="145"/>
      <c r="BT1708" s="145"/>
      <c r="BU1708" s="145"/>
      <c r="BV1708" s="145"/>
      <c r="BW1708" s="145"/>
      <c r="BX1708" s="145"/>
      <c r="BY1708" s="145"/>
      <c r="BZ1708" s="145"/>
      <c r="CA1708" s="145"/>
      <c r="CB1708" s="145"/>
      <c r="CC1708" s="145"/>
      <c r="CD1708" s="145"/>
      <c r="CE1708" s="145"/>
      <c r="CF1708" s="145"/>
    </row>
    <row r="1709" spans="2:84" ht="12.95" customHeight="1">
      <c r="B1709" s="145"/>
      <c r="C1709" s="145"/>
      <c r="D1709" s="145"/>
      <c r="E1709" s="146"/>
      <c r="F1709" s="146"/>
      <c r="G1709" s="145"/>
      <c r="H1709" s="145"/>
      <c r="I1709" s="145"/>
      <c r="J1709" s="145"/>
      <c r="K1709" s="145"/>
      <c r="L1709" s="145"/>
      <c r="M1709" s="145"/>
      <c r="N1709" s="145"/>
      <c r="O1709" s="145"/>
      <c r="P1709" s="145"/>
      <c r="Q1709" s="145"/>
      <c r="R1709" s="145"/>
      <c r="S1709" s="145"/>
      <c r="T1709" s="145"/>
      <c r="U1709" s="145"/>
      <c r="V1709" s="145"/>
      <c r="W1709" s="145"/>
      <c r="X1709" s="145"/>
      <c r="Y1709" s="145"/>
      <c r="Z1709" s="145"/>
      <c r="AA1709" s="145"/>
      <c r="AB1709" s="145"/>
      <c r="AC1709" s="145"/>
      <c r="AD1709" s="145"/>
      <c r="AE1709" s="145"/>
      <c r="AF1709" s="145"/>
      <c r="AG1709" s="145"/>
      <c r="AH1709" s="145"/>
      <c r="AI1709" s="145"/>
      <c r="AJ1709" s="145"/>
      <c r="AK1709" s="145"/>
      <c r="AL1709" s="145"/>
      <c r="AM1709" s="145"/>
      <c r="AN1709" s="145"/>
      <c r="AO1709" s="145"/>
      <c r="AP1709" s="145"/>
      <c r="AQ1709" s="145"/>
      <c r="AR1709" s="145"/>
      <c r="AS1709" s="145"/>
      <c r="AT1709" s="145"/>
      <c r="AU1709" s="145"/>
      <c r="AV1709" s="145"/>
      <c r="AW1709" s="145"/>
      <c r="AX1709" s="145"/>
      <c r="AY1709" s="145"/>
      <c r="AZ1709" s="145"/>
      <c r="BA1709" s="145"/>
      <c r="BB1709" s="145"/>
      <c r="BC1709" s="145"/>
      <c r="BD1709" s="145"/>
      <c r="BE1709" s="145"/>
      <c r="BF1709" s="145"/>
      <c r="BG1709" s="145"/>
      <c r="BH1709" s="145"/>
      <c r="BI1709" s="145"/>
      <c r="BJ1709" s="145"/>
      <c r="BK1709" s="145"/>
      <c r="BL1709" s="145"/>
      <c r="BM1709" s="145"/>
      <c r="BN1709" s="145"/>
      <c r="BO1709" s="145"/>
      <c r="BP1709" s="145"/>
      <c r="BQ1709" s="145"/>
      <c r="BR1709" s="145"/>
      <c r="BS1709" s="145"/>
      <c r="BT1709" s="145"/>
      <c r="BU1709" s="145"/>
      <c r="BV1709" s="145"/>
      <c r="BW1709" s="145"/>
      <c r="BX1709" s="145"/>
      <c r="BY1709" s="145"/>
      <c r="BZ1709" s="145"/>
      <c r="CA1709" s="145"/>
      <c r="CB1709" s="145"/>
      <c r="CC1709" s="145"/>
      <c r="CD1709" s="145"/>
      <c r="CE1709" s="145"/>
      <c r="CF1709" s="145"/>
    </row>
    <row r="1710" spans="2:84" ht="12.95" customHeight="1">
      <c r="B1710" s="145"/>
      <c r="C1710" s="145"/>
      <c r="D1710" s="145"/>
      <c r="E1710" s="146"/>
      <c r="F1710" s="146"/>
      <c r="G1710" s="145"/>
      <c r="H1710" s="145"/>
      <c r="I1710" s="145"/>
      <c r="J1710" s="145"/>
      <c r="K1710" s="145"/>
      <c r="L1710" s="145"/>
      <c r="M1710" s="145"/>
      <c r="N1710" s="145"/>
      <c r="O1710" s="145"/>
      <c r="P1710" s="145"/>
      <c r="Q1710" s="145"/>
      <c r="R1710" s="145"/>
      <c r="S1710" s="145"/>
      <c r="T1710" s="145"/>
      <c r="U1710" s="145"/>
      <c r="V1710" s="145"/>
      <c r="W1710" s="145"/>
      <c r="X1710" s="145"/>
      <c r="Y1710" s="145"/>
      <c r="Z1710" s="145"/>
      <c r="AA1710" s="145"/>
      <c r="AB1710" s="145"/>
      <c r="AC1710" s="145"/>
      <c r="AD1710" s="145"/>
      <c r="AE1710" s="145"/>
      <c r="AF1710" s="145"/>
      <c r="AG1710" s="145"/>
      <c r="AH1710" s="145"/>
      <c r="AI1710" s="145"/>
      <c r="AJ1710" s="145"/>
      <c r="AK1710" s="145"/>
      <c r="AL1710" s="145"/>
      <c r="AM1710" s="145"/>
      <c r="AN1710" s="145"/>
      <c r="AO1710" s="145"/>
      <c r="AP1710" s="145"/>
      <c r="AQ1710" s="145"/>
      <c r="AR1710" s="145"/>
      <c r="AS1710" s="145"/>
      <c r="AT1710" s="145"/>
      <c r="AU1710" s="145"/>
      <c r="AV1710" s="145"/>
      <c r="AW1710" s="145"/>
      <c r="AX1710" s="145"/>
      <c r="AY1710" s="145"/>
      <c r="AZ1710" s="145"/>
      <c r="BA1710" s="145"/>
      <c r="BB1710" s="145"/>
      <c r="BC1710" s="145"/>
      <c r="BD1710" s="145"/>
      <c r="BE1710" s="145"/>
      <c r="BF1710" s="145"/>
      <c r="BG1710" s="145"/>
      <c r="BH1710" s="145"/>
      <c r="BI1710" s="145"/>
      <c r="BJ1710" s="145"/>
      <c r="BK1710" s="145"/>
      <c r="BL1710" s="145"/>
      <c r="BM1710" s="145"/>
      <c r="BN1710" s="145"/>
      <c r="BO1710" s="145"/>
      <c r="BP1710" s="145"/>
      <c r="BQ1710" s="145"/>
      <c r="BR1710" s="145"/>
      <c r="BS1710" s="145"/>
      <c r="BT1710" s="145"/>
      <c r="BU1710" s="145"/>
      <c r="BV1710" s="145"/>
      <c r="BW1710" s="145"/>
      <c r="BX1710" s="145"/>
      <c r="BY1710" s="145"/>
      <c r="BZ1710" s="145"/>
      <c r="CA1710" s="145"/>
      <c r="CB1710" s="145"/>
      <c r="CC1710" s="145"/>
      <c r="CD1710" s="145"/>
      <c r="CE1710" s="145"/>
      <c r="CF1710" s="145"/>
    </row>
    <row r="1711" spans="2:84" ht="12.95" customHeight="1">
      <c r="B1711" s="145"/>
      <c r="C1711" s="145"/>
      <c r="D1711" s="145"/>
      <c r="E1711" s="146"/>
      <c r="F1711" s="146"/>
      <c r="G1711" s="145"/>
      <c r="H1711" s="145"/>
      <c r="I1711" s="145"/>
      <c r="J1711" s="145"/>
      <c r="K1711" s="145"/>
      <c r="L1711" s="145"/>
      <c r="M1711" s="145"/>
      <c r="N1711" s="145"/>
      <c r="O1711" s="145"/>
      <c r="P1711" s="145"/>
      <c r="Q1711" s="145"/>
      <c r="R1711" s="145"/>
      <c r="S1711" s="145"/>
      <c r="T1711" s="145"/>
      <c r="U1711" s="145"/>
      <c r="V1711" s="145"/>
      <c r="W1711" s="145"/>
      <c r="X1711" s="145"/>
      <c r="Y1711" s="145"/>
      <c r="Z1711" s="145"/>
      <c r="AA1711" s="145"/>
      <c r="AB1711" s="145"/>
      <c r="AC1711" s="145"/>
      <c r="AD1711" s="145"/>
      <c r="AE1711" s="145"/>
      <c r="AF1711" s="145"/>
      <c r="AG1711" s="145"/>
      <c r="AH1711" s="145"/>
      <c r="AI1711" s="145"/>
      <c r="AJ1711" s="145"/>
      <c r="AK1711" s="145"/>
      <c r="AL1711" s="145"/>
      <c r="AM1711" s="145"/>
      <c r="AN1711" s="145"/>
      <c r="AO1711" s="145"/>
      <c r="AP1711" s="145"/>
      <c r="AQ1711" s="145"/>
      <c r="AR1711" s="145"/>
      <c r="AS1711" s="145"/>
      <c r="AT1711" s="145"/>
      <c r="AU1711" s="145"/>
      <c r="AV1711" s="145"/>
      <c r="AW1711" s="145"/>
      <c r="AX1711" s="145"/>
      <c r="AY1711" s="145"/>
      <c r="AZ1711" s="145"/>
      <c r="BA1711" s="145"/>
      <c r="BB1711" s="145"/>
      <c r="BC1711" s="145"/>
      <c r="BD1711" s="145"/>
      <c r="BE1711" s="145"/>
      <c r="BF1711" s="145"/>
      <c r="BG1711" s="145"/>
      <c r="BH1711" s="145"/>
      <c r="BI1711" s="145"/>
      <c r="BJ1711" s="145"/>
      <c r="BK1711" s="145"/>
      <c r="BL1711" s="145"/>
      <c r="BM1711" s="145"/>
      <c r="BN1711" s="145"/>
      <c r="BO1711" s="145"/>
      <c r="BP1711" s="145"/>
      <c r="BQ1711" s="145"/>
      <c r="BR1711" s="145"/>
      <c r="BS1711" s="145"/>
      <c r="BT1711" s="145"/>
      <c r="BU1711" s="145"/>
      <c r="BV1711" s="145"/>
      <c r="BW1711" s="145"/>
      <c r="BX1711" s="145"/>
      <c r="BY1711" s="145"/>
      <c r="BZ1711" s="145"/>
      <c r="CA1711" s="145"/>
      <c r="CB1711" s="145"/>
      <c r="CC1711" s="145"/>
      <c r="CD1711" s="145"/>
      <c r="CE1711" s="145"/>
      <c r="CF1711" s="145"/>
    </row>
    <row r="1712" spans="2:84" ht="12.95" customHeight="1">
      <c r="B1712" s="145"/>
      <c r="C1712" s="145"/>
      <c r="D1712" s="145"/>
      <c r="E1712" s="146"/>
      <c r="F1712" s="146"/>
      <c r="G1712" s="145"/>
      <c r="H1712" s="145"/>
      <c r="I1712" s="145"/>
      <c r="J1712" s="145"/>
      <c r="K1712" s="145"/>
      <c r="L1712" s="145"/>
      <c r="M1712" s="145"/>
      <c r="N1712" s="145"/>
      <c r="O1712" s="145"/>
      <c r="P1712" s="145"/>
      <c r="Q1712" s="145"/>
      <c r="R1712" s="145"/>
      <c r="S1712" s="145"/>
      <c r="T1712" s="145"/>
      <c r="U1712" s="145"/>
      <c r="V1712" s="145"/>
      <c r="W1712" s="145"/>
      <c r="X1712" s="145"/>
      <c r="Y1712" s="145"/>
      <c r="Z1712" s="145"/>
      <c r="AA1712" s="145"/>
      <c r="AB1712" s="145"/>
      <c r="AC1712" s="145"/>
      <c r="AD1712" s="145"/>
      <c r="AE1712" s="145"/>
      <c r="AF1712" s="145"/>
      <c r="AG1712" s="145"/>
      <c r="AH1712" s="145"/>
      <c r="AI1712" s="145"/>
      <c r="AJ1712" s="145"/>
      <c r="AK1712" s="145"/>
      <c r="AL1712" s="145"/>
      <c r="AM1712" s="145"/>
      <c r="AN1712" s="145"/>
      <c r="AO1712" s="145"/>
      <c r="AP1712" s="145"/>
      <c r="AQ1712" s="145"/>
      <c r="AR1712" s="145"/>
      <c r="AS1712" s="145"/>
      <c r="AT1712" s="145"/>
      <c r="AU1712" s="145"/>
      <c r="AV1712" s="145"/>
      <c r="AW1712" s="145"/>
      <c r="AX1712" s="145"/>
      <c r="AY1712" s="145"/>
      <c r="AZ1712" s="145"/>
      <c r="BA1712" s="145"/>
      <c r="BB1712" s="145"/>
      <c r="BC1712" s="145"/>
      <c r="BD1712" s="145"/>
      <c r="BE1712" s="145"/>
      <c r="BF1712" s="145"/>
      <c r="BG1712" s="145"/>
      <c r="BH1712" s="145"/>
      <c r="BI1712" s="145"/>
      <c r="BJ1712" s="145"/>
      <c r="BK1712" s="145"/>
      <c r="BL1712" s="145"/>
      <c r="BM1712" s="145"/>
      <c r="BN1712" s="145"/>
      <c r="BO1712" s="145"/>
      <c r="BP1712" s="145"/>
      <c r="BQ1712" s="145"/>
      <c r="BR1712" s="145"/>
      <c r="BS1712" s="145"/>
      <c r="BT1712" s="145"/>
      <c r="BU1712" s="145"/>
      <c r="BV1712" s="145"/>
      <c r="BW1712" s="145"/>
      <c r="BX1712" s="145"/>
      <c r="BY1712" s="145"/>
      <c r="BZ1712" s="145"/>
      <c r="CA1712" s="145"/>
      <c r="CB1712" s="145"/>
      <c r="CC1712" s="145"/>
      <c r="CD1712" s="145"/>
      <c r="CE1712" s="145"/>
      <c r="CF1712" s="145"/>
    </row>
    <row r="1713" spans="2:84" ht="12.95" customHeight="1">
      <c r="B1713" s="145"/>
      <c r="C1713" s="145"/>
      <c r="D1713" s="145"/>
      <c r="E1713" s="146"/>
      <c r="F1713" s="146"/>
      <c r="G1713" s="145"/>
      <c r="H1713" s="145"/>
      <c r="I1713" s="145"/>
      <c r="J1713" s="145"/>
      <c r="K1713" s="145"/>
      <c r="L1713" s="145"/>
      <c r="M1713" s="145"/>
      <c r="N1713" s="145"/>
      <c r="O1713" s="145"/>
      <c r="P1713" s="145"/>
      <c r="Q1713" s="145"/>
      <c r="R1713" s="145"/>
      <c r="S1713" s="145"/>
      <c r="T1713" s="145"/>
      <c r="U1713" s="145"/>
      <c r="V1713" s="145"/>
      <c r="W1713" s="145"/>
      <c r="X1713" s="145"/>
      <c r="Y1713" s="145"/>
      <c r="Z1713" s="145"/>
      <c r="AA1713" s="145"/>
      <c r="AB1713" s="145"/>
      <c r="AC1713" s="145"/>
      <c r="AD1713" s="145"/>
      <c r="AE1713" s="145"/>
      <c r="AF1713" s="145"/>
      <c r="AG1713" s="145"/>
      <c r="AH1713" s="145"/>
      <c r="AI1713" s="145"/>
      <c r="AJ1713" s="145"/>
      <c r="AK1713" s="145"/>
      <c r="AL1713" s="145"/>
      <c r="AM1713" s="145"/>
      <c r="AN1713" s="145"/>
      <c r="AO1713" s="145"/>
      <c r="AP1713" s="145"/>
      <c r="AQ1713" s="145"/>
      <c r="AR1713" s="145"/>
      <c r="AS1713" s="145"/>
      <c r="AT1713" s="145"/>
      <c r="AU1713" s="145"/>
      <c r="AV1713" s="145"/>
      <c r="AW1713" s="145"/>
      <c r="AX1713" s="145"/>
      <c r="AY1713" s="145"/>
      <c r="AZ1713" s="145"/>
      <c r="BA1713" s="145"/>
      <c r="BB1713" s="145"/>
      <c r="BC1713" s="145"/>
      <c r="BD1713" s="145"/>
      <c r="BE1713" s="145"/>
      <c r="BF1713" s="145"/>
      <c r="BG1713" s="145"/>
      <c r="BH1713" s="145"/>
      <c r="BI1713" s="145"/>
      <c r="BJ1713" s="145"/>
      <c r="BK1713" s="145"/>
      <c r="BL1713" s="145"/>
      <c r="BM1713" s="145"/>
      <c r="BN1713" s="145"/>
      <c r="BO1713" s="145"/>
      <c r="BP1713" s="145"/>
      <c r="BQ1713" s="145"/>
      <c r="BR1713" s="145"/>
      <c r="BS1713" s="145"/>
      <c r="BT1713" s="145"/>
      <c r="BU1713" s="145"/>
      <c r="BV1713" s="145"/>
      <c r="BW1713" s="145"/>
      <c r="BX1713" s="145"/>
      <c r="BY1713" s="145"/>
      <c r="BZ1713" s="145"/>
      <c r="CA1713" s="145"/>
      <c r="CB1713" s="145"/>
      <c r="CC1713" s="145"/>
      <c r="CD1713" s="145"/>
      <c r="CE1713" s="145"/>
      <c r="CF1713" s="145"/>
    </row>
    <row r="1714" spans="2:84" ht="12.95" customHeight="1">
      <c r="B1714" s="145"/>
      <c r="C1714" s="145"/>
      <c r="D1714" s="145"/>
      <c r="E1714" s="146"/>
      <c r="F1714" s="146"/>
      <c r="G1714" s="145"/>
      <c r="H1714" s="145"/>
      <c r="I1714" s="145"/>
      <c r="J1714" s="145"/>
      <c r="K1714" s="145"/>
      <c r="L1714" s="145"/>
      <c r="M1714" s="145"/>
      <c r="N1714" s="145"/>
      <c r="O1714" s="145"/>
      <c r="P1714" s="145"/>
      <c r="Q1714" s="145"/>
      <c r="R1714" s="145"/>
      <c r="S1714" s="145"/>
      <c r="T1714" s="145"/>
      <c r="U1714" s="145"/>
      <c r="V1714" s="145"/>
      <c r="W1714" s="145"/>
      <c r="X1714" s="145"/>
      <c r="Y1714" s="145"/>
      <c r="Z1714" s="145"/>
      <c r="AA1714" s="145"/>
      <c r="AB1714" s="145"/>
      <c r="AC1714" s="145"/>
      <c r="AD1714" s="145"/>
      <c r="AE1714" s="145"/>
      <c r="AF1714" s="145"/>
      <c r="AG1714" s="145"/>
      <c r="AH1714" s="145"/>
      <c r="AI1714" s="145"/>
      <c r="AJ1714" s="145"/>
      <c r="AK1714" s="145"/>
      <c r="AL1714" s="145"/>
      <c r="AM1714" s="145"/>
      <c r="AN1714" s="145"/>
      <c r="AO1714" s="145"/>
      <c r="AP1714" s="145"/>
      <c r="AQ1714" s="145"/>
      <c r="AR1714" s="145"/>
      <c r="AS1714" s="145"/>
      <c r="AT1714" s="145"/>
      <c r="AU1714" s="145"/>
      <c r="AV1714" s="145"/>
      <c r="AW1714" s="145"/>
      <c r="AX1714" s="145"/>
      <c r="AY1714" s="145"/>
      <c r="AZ1714" s="145"/>
      <c r="BA1714" s="145"/>
      <c r="BB1714" s="145"/>
      <c r="BC1714" s="145"/>
      <c r="BD1714" s="145"/>
      <c r="BE1714" s="145"/>
      <c r="BF1714" s="145"/>
      <c r="BG1714" s="145"/>
      <c r="BH1714" s="145"/>
      <c r="BI1714" s="145"/>
      <c r="BJ1714" s="145"/>
      <c r="BK1714" s="145"/>
      <c r="BL1714" s="145"/>
      <c r="BM1714" s="145"/>
      <c r="BN1714" s="145"/>
      <c r="BO1714" s="145"/>
      <c r="BP1714" s="145"/>
      <c r="BQ1714" s="145"/>
      <c r="BR1714" s="145"/>
      <c r="BS1714" s="145"/>
      <c r="BT1714" s="145"/>
      <c r="BU1714" s="145"/>
      <c r="BV1714" s="145"/>
      <c r="BW1714" s="145"/>
      <c r="BX1714" s="145"/>
      <c r="BY1714" s="145"/>
      <c r="BZ1714" s="145"/>
      <c r="CA1714" s="145"/>
      <c r="CB1714" s="145"/>
      <c r="CC1714" s="145"/>
      <c r="CD1714" s="145"/>
      <c r="CE1714" s="145"/>
      <c r="CF1714" s="145"/>
    </row>
    <row r="1715" spans="2:84" ht="12.95" customHeight="1">
      <c r="B1715" s="145"/>
      <c r="C1715" s="145"/>
      <c r="D1715" s="145"/>
      <c r="E1715" s="146"/>
      <c r="F1715" s="146"/>
      <c r="G1715" s="145"/>
      <c r="H1715" s="145"/>
      <c r="I1715" s="145"/>
      <c r="J1715" s="145"/>
      <c r="K1715" s="145"/>
      <c r="L1715" s="145"/>
      <c r="M1715" s="145"/>
      <c r="N1715" s="145"/>
      <c r="O1715" s="145"/>
      <c r="P1715" s="145"/>
      <c r="Q1715" s="145"/>
      <c r="R1715" s="145"/>
      <c r="S1715" s="145"/>
      <c r="T1715" s="145"/>
      <c r="U1715" s="145"/>
      <c r="V1715" s="145"/>
      <c r="W1715" s="145"/>
      <c r="X1715" s="145"/>
      <c r="Y1715" s="145"/>
      <c r="Z1715" s="145"/>
      <c r="AA1715" s="145"/>
      <c r="AB1715" s="145"/>
      <c r="AC1715" s="145"/>
      <c r="AD1715" s="145"/>
      <c r="AE1715" s="145"/>
      <c r="AF1715" s="145"/>
      <c r="AG1715" s="145"/>
      <c r="AH1715" s="145"/>
      <c r="AI1715" s="145"/>
      <c r="AJ1715" s="145"/>
      <c r="AK1715" s="145"/>
      <c r="AL1715" s="145"/>
      <c r="AM1715" s="145"/>
      <c r="AN1715" s="145"/>
      <c r="AO1715" s="145"/>
      <c r="AP1715" s="145"/>
      <c r="AQ1715" s="145"/>
      <c r="AR1715" s="145"/>
      <c r="AS1715" s="145"/>
      <c r="AT1715" s="145"/>
      <c r="AU1715" s="145"/>
      <c r="AV1715" s="145"/>
      <c r="AW1715" s="145"/>
      <c r="AX1715" s="145"/>
      <c r="AY1715" s="145"/>
      <c r="AZ1715" s="145"/>
      <c r="BA1715" s="145"/>
      <c r="BB1715" s="145"/>
      <c r="BC1715" s="145"/>
      <c r="BD1715" s="145"/>
      <c r="BE1715" s="145"/>
      <c r="BF1715" s="145"/>
      <c r="BG1715" s="145"/>
      <c r="BH1715" s="145"/>
      <c r="BI1715" s="145"/>
      <c r="BJ1715" s="145"/>
      <c r="BK1715" s="145"/>
      <c r="BL1715" s="145"/>
      <c r="BM1715" s="145"/>
      <c r="BN1715" s="145"/>
      <c r="BO1715" s="145"/>
      <c r="BP1715" s="145"/>
      <c r="BQ1715" s="145"/>
      <c r="BR1715" s="145"/>
      <c r="BS1715" s="145"/>
      <c r="BT1715" s="145"/>
      <c r="BU1715" s="145"/>
      <c r="BV1715" s="145"/>
      <c r="BW1715" s="145"/>
      <c r="BX1715" s="145"/>
      <c r="BY1715" s="145"/>
      <c r="BZ1715" s="145"/>
      <c r="CA1715" s="145"/>
      <c r="CB1715" s="145"/>
      <c r="CC1715" s="145"/>
      <c r="CD1715" s="145"/>
      <c r="CE1715" s="145"/>
      <c r="CF1715" s="145"/>
    </row>
    <row r="1716" spans="2:84" ht="12.95" customHeight="1">
      <c r="B1716" s="145"/>
      <c r="C1716" s="145"/>
      <c r="D1716" s="145"/>
      <c r="E1716" s="146"/>
      <c r="F1716" s="146"/>
      <c r="G1716" s="145"/>
      <c r="H1716" s="145"/>
      <c r="I1716" s="145"/>
      <c r="J1716" s="145"/>
      <c r="K1716" s="145"/>
      <c r="L1716" s="145"/>
      <c r="M1716" s="145"/>
      <c r="N1716" s="145"/>
      <c r="O1716" s="145"/>
      <c r="P1716" s="145"/>
      <c r="Q1716" s="145"/>
      <c r="R1716" s="145"/>
      <c r="S1716" s="145"/>
      <c r="T1716" s="145"/>
      <c r="U1716" s="145"/>
      <c r="V1716" s="145"/>
      <c r="W1716" s="145"/>
      <c r="X1716" s="145"/>
      <c r="Y1716" s="145"/>
      <c r="Z1716" s="145"/>
      <c r="AA1716" s="145"/>
      <c r="AB1716" s="145"/>
      <c r="AC1716" s="145"/>
      <c r="AD1716" s="145"/>
      <c r="AE1716" s="145"/>
      <c r="AF1716" s="145"/>
      <c r="AG1716" s="145"/>
      <c r="AH1716" s="145"/>
      <c r="AI1716" s="145"/>
      <c r="AJ1716" s="145"/>
      <c r="AK1716" s="145"/>
      <c r="AL1716" s="145"/>
      <c r="AM1716" s="145"/>
      <c r="AN1716" s="145"/>
      <c r="AO1716" s="145"/>
      <c r="AP1716" s="145"/>
      <c r="AQ1716" s="145"/>
      <c r="AR1716" s="145"/>
      <c r="AS1716" s="145"/>
      <c r="AT1716" s="145"/>
      <c r="AU1716" s="145"/>
      <c r="AV1716" s="145"/>
      <c r="AW1716" s="145"/>
      <c r="AX1716" s="145"/>
      <c r="AY1716" s="145"/>
      <c r="AZ1716" s="145"/>
      <c r="BA1716" s="145"/>
      <c r="BB1716" s="145"/>
      <c r="BC1716" s="145"/>
      <c r="BD1716" s="145"/>
      <c r="BE1716" s="145"/>
      <c r="BF1716" s="145"/>
      <c r="BG1716" s="145"/>
      <c r="BH1716" s="145"/>
      <c r="BI1716" s="145"/>
      <c r="BJ1716" s="145"/>
      <c r="BK1716" s="145"/>
      <c r="BL1716" s="145"/>
      <c r="BM1716" s="145"/>
      <c r="BN1716" s="145"/>
      <c r="BO1716" s="145"/>
      <c r="BP1716" s="145"/>
      <c r="BQ1716" s="145"/>
      <c r="BR1716" s="145"/>
      <c r="BS1716" s="145"/>
      <c r="BT1716" s="145"/>
      <c r="BU1716" s="145"/>
      <c r="BV1716" s="145"/>
      <c r="BW1716" s="145"/>
      <c r="BX1716" s="145"/>
      <c r="BY1716" s="145"/>
      <c r="BZ1716" s="145"/>
      <c r="CA1716" s="145"/>
      <c r="CB1716" s="145"/>
      <c r="CC1716" s="145"/>
      <c r="CD1716" s="145"/>
      <c r="CE1716" s="145"/>
      <c r="CF1716" s="145"/>
    </row>
    <row r="1717" spans="2:84" ht="12.95" customHeight="1">
      <c r="B1717" s="145"/>
      <c r="C1717" s="145"/>
      <c r="D1717" s="145"/>
      <c r="E1717" s="146"/>
      <c r="F1717" s="146"/>
      <c r="G1717" s="145"/>
      <c r="H1717" s="145"/>
      <c r="I1717" s="145"/>
      <c r="J1717" s="145"/>
      <c r="K1717" s="145"/>
      <c r="L1717" s="145"/>
      <c r="M1717" s="145"/>
      <c r="N1717" s="145"/>
      <c r="O1717" s="145"/>
      <c r="P1717" s="145"/>
      <c r="Q1717" s="145"/>
      <c r="R1717" s="145"/>
      <c r="S1717" s="145"/>
      <c r="T1717" s="145"/>
      <c r="U1717" s="145"/>
      <c r="V1717" s="145"/>
      <c r="W1717" s="145"/>
      <c r="X1717" s="145"/>
      <c r="Y1717" s="145"/>
      <c r="Z1717" s="145"/>
      <c r="AA1717" s="145"/>
      <c r="AB1717" s="145"/>
      <c r="AC1717" s="145"/>
      <c r="AD1717" s="145"/>
      <c r="AE1717" s="145"/>
      <c r="AF1717" s="145"/>
      <c r="AG1717" s="145"/>
      <c r="AH1717" s="145"/>
      <c r="AI1717" s="145"/>
      <c r="AJ1717" s="145"/>
      <c r="AK1717" s="145"/>
      <c r="AL1717" s="145"/>
      <c r="AM1717" s="145"/>
      <c r="AN1717" s="145"/>
      <c r="AO1717" s="145"/>
      <c r="AP1717" s="145"/>
      <c r="AQ1717" s="145"/>
      <c r="AR1717" s="145"/>
      <c r="AS1717" s="145"/>
      <c r="AT1717" s="145"/>
      <c r="AU1717" s="145"/>
      <c r="AV1717" s="145"/>
      <c r="AW1717" s="145"/>
      <c r="AX1717" s="145"/>
      <c r="AY1717" s="145"/>
      <c r="AZ1717" s="145"/>
      <c r="BA1717" s="145"/>
      <c r="BB1717" s="145"/>
      <c r="BC1717" s="145"/>
      <c r="BD1717" s="145"/>
      <c r="BE1717" s="145"/>
      <c r="BF1717" s="145"/>
      <c r="BG1717" s="145"/>
      <c r="BH1717" s="145"/>
      <c r="BI1717" s="145"/>
      <c r="BJ1717" s="145"/>
      <c r="BK1717" s="145"/>
      <c r="BL1717" s="145"/>
      <c r="BM1717" s="145"/>
      <c r="BN1717" s="145"/>
      <c r="BO1717" s="145"/>
      <c r="BP1717" s="145"/>
      <c r="BQ1717" s="145"/>
      <c r="BR1717" s="145"/>
      <c r="BS1717" s="145"/>
      <c r="BT1717" s="145"/>
      <c r="BU1717" s="145"/>
      <c r="BV1717" s="145"/>
      <c r="BW1717" s="145"/>
      <c r="BX1717" s="145"/>
      <c r="BY1717" s="145"/>
      <c r="BZ1717" s="145"/>
      <c r="CA1717" s="145"/>
      <c r="CB1717" s="145"/>
      <c r="CC1717" s="145"/>
      <c r="CD1717" s="145"/>
      <c r="CE1717" s="145"/>
      <c r="CF1717" s="145"/>
    </row>
    <row r="1718" spans="2:84" ht="12.95" customHeight="1">
      <c r="B1718" s="145"/>
      <c r="C1718" s="145"/>
      <c r="D1718" s="145"/>
      <c r="E1718" s="146"/>
      <c r="F1718" s="146"/>
      <c r="G1718" s="145"/>
      <c r="H1718" s="145"/>
      <c r="I1718" s="145"/>
      <c r="J1718" s="145"/>
      <c r="K1718" s="145"/>
      <c r="L1718" s="145"/>
      <c r="M1718" s="145"/>
      <c r="N1718" s="145"/>
      <c r="O1718" s="145"/>
      <c r="P1718" s="145"/>
      <c r="Q1718" s="145"/>
      <c r="R1718" s="145"/>
      <c r="S1718" s="145"/>
      <c r="T1718" s="145"/>
      <c r="U1718" s="145"/>
      <c r="V1718" s="145"/>
      <c r="W1718" s="145"/>
      <c r="X1718" s="145"/>
      <c r="Y1718" s="145"/>
      <c r="Z1718" s="145"/>
      <c r="AA1718" s="145"/>
      <c r="AB1718" s="145"/>
      <c r="AC1718" s="145"/>
      <c r="AD1718" s="145"/>
      <c r="AE1718" s="145"/>
      <c r="AF1718" s="145"/>
      <c r="AG1718" s="145"/>
      <c r="AH1718" s="145"/>
      <c r="AI1718" s="145"/>
      <c r="AJ1718" s="145"/>
      <c r="AK1718" s="145"/>
      <c r="AL1718" s="145"/>
      <c r="AM1718" s="145"/>
      <c r="AN1718" s="145"/>
      <c r="AO1718" s="145"/>
      <c r="AP1718" s="145"/>
      <c r="AQ1718" s="145"/>
      <c r="AR1718" s="145"/>
      <c r="AS1718" s="145"/>
      <c r="AT1718" s="145"/>
      <c r="AU1718" s="145"/>
      <c r="AV1718" s="145"/>
      <c r="AW1718" s="145"/>
      <c r="AX1718" s="145"/>
      <c r="AY1718" s="145"/>
      <c r="AZ1718" s="145"/>
      <c r="BA1718" s="145"/>
      <c r="BB1718" s="145"/>
      <c r="BC1718" s="145"/>
      <c r="BD1718" s="145"/>
      <c r="BE1718" s="145"/>
      <c r="BF1718" s="145"/>
      <c r="BG1718" s="145"/>
      <c r="BH1718" s="145"/>
      <c r="BI1718" s="145"/>
      <c r="BJ1718" s="145"/>
      <c r="BK1718" s="145"/>
      <c r="BL1718" s="145"/>
      <c r="BM1718" s="145"/>
      <c r="BN1718" s="145"/>
      <c r="BO1718" s="145"/>
      <c r="BP1718" s="145"/>
      <c r="BQ1718" s="145"/>
      <c r="BR1718" s="145"/>
      <c r="BS1718" s="145"/>
      <c r="BT1718" s="145"/>
      <c r="BU1718" s="145"/>
      <c r="BV1718" s="145"/>
      <c r="BW1718" s="145"/>
      <c r="BX1718" s="145"/>
      <c r="BY1718" s="145"/>
      <c r="BZ1718" s="145"/>
      <c r="CA1718" s="145"/>
      <c r="CB1718" s="145"/>
      <c r="CC1718" s="145"/>
      <c r="CD1718" s="145"/>
      <c r="CE1718" s="145"/>
      <c r="CF1718" s="145"/>
    </row>
    <row r="1719" spans="2:84" ht="12.95" customHeight="1">
      <c r="B1719" s="145"/>
      <c r="C1719" s="145"/>
      <c r="D1719" s="145"/>
      <c r="E1719" s="146"/>
      <c r="F1719" s="146"/>
      <c r="G1719" s="145"/>
      <c r="H1719" s="145"/>
      <c r="I1719" s="145"/>
      <c r="J1719" s="145"/>
      <c r="K1719" s="145"/>
      <c r="L1719" s="145"/>
      <c r="M1719" s="145"/>
      <c r="N1719" s="145"/>
      <c r="O1719" s="145"/>
      <c r="P1719" s="145"/>
      <c r="Q1719" s="145"/>
      <c r="R1719" s="145"/>
      <c r="S1719" s="145"/>
      <c r="T1719" s="145"/>
      <c r="U1719" s="145"/>
      <c r="V1719" s="145"/>
      <c r="W1719" s="145"/>
      <c r="X1719" s="145"/>
      <c r="Y1719" s="145"/>
      <c r="Z1719" s="145"/>
      <c r="AA1719" s="145"/>
      <c r="AB1719" s="145"/>
      <c r="AC1719" s="145"/>
      <c r="AD1719" s="145"/>
      <c r="AE1719" s="145"/>
      <c r="AF1719" s="145"/>
      <c r="AG1719" s="145"/>
      <c r="AH1719" s="145"/>
      <c r="AI1719" s="145"/>
      <c r="AJ1719" s="145"/>
      <c r="AK1719" s="145"/>
      <c r="AL1719" s="145"/>
      <c r="AM1719" s="145"/>
      <c r="AN1719" s="145"/>
      <c r="AO1719" s="145"/>
      <c r="AP1719" s="145"/>
      <c r="AQ1719" s="145"/>
      <c r="AR1719" s="145"/>
      <c r="AS1719" s="145"/>
      <c r="AT1719" s="145"/>
      <c r="AU1719" s="145"/>
      <c r="AV1719" s="145"/>
      <c r="AW1719" s="145"/>
      <c r="AX1719" s="145"/>
      <c r="AY1719" s="145"/>
      <c r="AZ1719" s="145"/>
      <c r="BA1719" s="145"/>
      <c r="BB1719" s="145"/>
      <c r="BC1719" s="145"/>
      <c r="BD1719" s="145"/>
      <c r="BE1719" s="145"/>
      <c r="BF1719" s="145"/>
      <c r="BG1719" s="145"/>
      <c r="BH1719" s="145"/>
      <c r="BI1719" s="145"/>
      <c r="BJ1719" s="145"/>
      <c r="BK1719" s="145"/>
      <c r="BL1719" s="145"/>
      <c r="BM1719" s="145"/>
      <c r="BN1719" s="145"/>
      <c r="BO1719" s="145"/>
      <c r="BP1719" s="145"/>
      <c r="BQ1719" s="145"/>
      <c r="BR1719" s="145"/>
      <c r="BS1719" s="145"/>
      <c r="BT1719" s="145"/>
      <c r="BU1719" s="145"/>
      <c r="BV1719" s="145"/>
      <c r="BW1719" s="145"/>
      <c r="BX1719" s="145"/>
      <c r="BY1719" s="145"/>
      <c r="BZ1719" s="145"/>
      <c r="CA1719" s="145"/>
      <c r="CB1719" s="145"/>
      <c r="CC1719" s="145"/>
      <c r="CD1719" s="145"/>
      <c r="CE1719" s="145"/>
      <c r="CF1719" s="145"/>
    </row>
  </sheetData>
  <sheetProtection autoFilter="0"/>
  <autoFilter ref="A1:CF592"/>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F766"/>
  <sheetViews>
    <sheetView workbookViewId="0">
      <pane ySplit="1" topLeftCell="A2" activePane="bottomLeft" state="frozen"/>
      <selection activeCell="O1" sqref="O1"/>
      <selection pane="bottomLeft" activeCell="A2" sqref="A2"/>
    </sheetView>
  </sheetViews>
  <sheetFormatPr baseColWidth="10" defaultColWidth="17.42578125" defaultRowHeight="15"/>
  <cols>
    <col min="1" max="6" width="17.42578125" style="151" customWidth="1"/>
    <col min="7" max="222" width="17.42578125" style="151"/>
    <col min="223" max="224" width="17.42578125" style="151" customWidth="1"/>
    <col min="225" max="225" width="21.5703125" style="151" customWidth="1"/>
    <col min="226" max="246" width="17.42578125" style="151" customWidth="1"/>
    <col min="247" max="247" width="0" style="151" hidden="1" customWidth="1"/>
    <col min="248" max="478" width="17.42578125" style="151"/>
    <col min="479" max="480" width="17.42578125" style="151" customWidth="1"/>
    <col min="481" max="481" width="21.5703125" style="151" customWidth="1"/>
    <col min="482" max="502" width="17.42578125" style="151" customWidth="1"/>
    <col min="503" max="503" width="0" style="151" hidden="1" customWidth="1"/>
    <col min="504" max="734" width="17.42578125" style="151"/>
    <col min="735" max="736" width="17.42578125" style="151" customWidth="1"/>
    <col min="737" max="737" width="21.5703125" style="151" customWidth="1"/>
    <col min="738" max="758" width="17.42578125" style="151" customWidth="1"/>
    <col min="759" max="759" width="0" style="151" hidden="1" customWidth="1"/>
    <col min="760" max="990" width="17.42578125" style="151"/>
    <col min="991" max="992" width="17.42578125" style="151" customWidth="1"/>
    <col min="993" max="993" width="21.5703125" style="151" customWidth="1"/>
    <col min="994" max="1014" width="17.42578125" style="151" customWidth="1"/>
    <col min="1015" max="1015" width="0" style="151" hidden="1" customWidth="1"/>
    <col min="1016" max="1246" width="17.42578125" style="151"/>
    <col min="1247" max="1248" width="17.42578125" style="151" customWidth="1"/>
    <col min="1249" max="1249" width="21.5703125" style="151" customWidth="1"/>
    <col min="1250" max="1270" width="17.42578125" style="151" customWidth="1"/>
    <col min="1271" max="1271" width="0" style="151" hidden="1" customWidth="1"/>
    <col min="1272" max="1502" width="17.42578125" style="151"/>
    <col min="1503" max="1504" width="17.42578125" style="151" customWidth="1"/>
    <col min="1505" max="1505" width="21.5703125" style="151" customWidth="1"/>
    <col min="1506" max="1526" width="17.42578125" style="151" customWidth="1"/>
    <col min="1527" max="1527" width="0" style="151" hidden="1" customWidth="1"/>
    <col min="1528" max="1758" width="17.42578125" style="151"/>
    <col min="1759" max="1760" width="17.42578125" style="151" customWidth="1"/>
    <col min="1761" max="1761" width="21.5703125" style="151" customWidth="1"/>
    <col min="1762" max="1782" width="17.42578125" style="151" customWidth="1"/>
    <col min="1783" max="1783" width="0" style="151" hidden="1" customWidth="1"/>
    <col min="1784" max="2014" width="17.42578125" style="151"/>
    <col min="2015" max="2016" width="17.42578125" style="151" customWidth="1"/>
    <col min="2017" max="2017" width="21.5703125" style="151" customWidth="1"/>
    <col min="2018" max="2038" width="17.42578125" style="151" customWidth="1"/>
    <col min="2039" max="2039" width="0" style="151" hidden="1" customWidth="1"/>
    <col min="2040" max="2270" width="17.42578125" style="151"/>
    <col min="2271" max="2272" width="17.42578125" style="151" customWidth="1"/>
    <col min="2273" max="2273" width="21.5703125" style="151" customWidth="1"/>
    <col min="2274" max="2294" width="17.42578125" style="151" customWidth="1"/>
    <col min="2295" max="2295" width="0" style="151" hidden="1" customWidth="1"/>
    <col min="2296" max="2526" width="17.42578125" style="151"/>
    <col min="2527" max="2528" width="17.42578125" style="151" customWidth="1"/>
    <col min="2529" max="2529" width="21.5703125" style="151" customWidth="1"/>
    <col min="2530" max="2550" width="17.42578125" style="151" customWidth="1"/>
    <col min="2551" max="2551" width="0" style="151" hidden="1" customWidth="1"/>
    <col min="2552" max="2782" width="17.42578125" style="151"/>
    <col min="2783" max="2784" width="17.42578125" style="151" customWidth="1"/>
    <col min="2785" max="2785" width="21.5703125" style="151" customWidth="1"/>
    <col min="2786" max="2806" width="17.42578125" style="151" customWidth="1"/>
    <col min="2807" max="2807" width="0" style="151" hidden="1" customWidth="1"/>
    <col min="2808" max="3038" width="17.42578125" style="151"/>
    <col min="3039" max="3040" width="17.42578125" style="151" customWidth="1"/>
    <col min="3041" max="3041" width="21.5703125" style="151" customWidth="1"/>
    <col min="3042" max="3062" width="17.42578125" style="151" customWidth="1"/>
    <col min="3063" max="3063" width="0" style="151" hidden="1" customWidth="1"/>
    <col min="3064" max="3294" width="17.42578125" style="151"/>
    <col min="3295" max="3296" width="17.42578125" style="151" customWidth="1"/>
    <col min="3297" max="3297" width="21.5703125" style="151" customWidth="1"/>
    <col min="3298" max="3318" width="17.42578125" style="151" customWidth="1"/>
    <col min="3319" max="3319" width="0" style="151" hidden="1" customWidth="1"/>
    <col min="3320" max="3550" width="17.42578125" style="151"/>
    <col min="3551" max="3552" width="17.42578125" style="151" customWidth="1"/>
    <col min="3553" max="3553" width="21.5703125" style="151" customWidth="1"/>
    <col min="3554" max="3574" width="17.42578125" style="151" customWidth="1"/>
    <col min="3575" max="3575" width="0" style="151" hidden="1" customWidth="1"/>
    <col min="3576" max="3806" width="17.42578125" style="151"/>
    <col min="3807" max="3808" width="17.42578125" style="151" customWidth="1"/>
    <col min="3809" max="3809" width="21.5703125" style="151" customWidth="1"/>
    <col min="3810" max="3830" width="17.42578125" style="151" customWidth="1"/>
    <col min="3831" max="3831" width="0" style="151" hidden="1" customWidth="1"/>
    <col min="3832" max="4062" width="17.42578125" style="151"/>
    <col min="4063" max="4064" width="17.42578125" style="151" customWidth="1"/>
    <col min="4065" max="4065" width="21.5703125" style="151" customWidth="1"/>
    <col min="4066" max="4086" width="17.42578125" style="151" customWidth="1"/>
    <col min="4087" max="4087" width="0" style="151" hidden="1" customWidth="1"/>
    <col min="4088" max="4318" width="17.42578125" style="151"/>
    <col min="4319" max="4320" width="17.42578125" style="151" customWidth="1"/>
    <col min="4321" max="4321" width="21.5703125" style="151" customWidth="1"/>
    <col min="4322" max="4342" width="17.42578125" style="151" customWidth="1"/>
    <col min="4343" max="4343" width="0" style="151" hidden="1" customWidth="1"/>
    <col min="4344" max="4574" width="17.42578125" style="151"/>
    <col min="4575" max="4576" width="17.42578125" style="151" customWidth="1"/>
    <col min="4577" max="4577" width="21.5703125" style="151" customWidth="1"/>
    <col min="4578" max="4598" width="17.42578125" style="151" customWidth="1"/>
    <col min="4599" max="4599" width="0" style="151" hidden="1" customWidth="1"/>
    <col min="4600" max="4830" width="17.42578125" style="151"/>
    <col min="4831" max="4832" width="17.42578125" style="151" customWidth="1"/>
    <col min="4833" max="4833" width="21.5703125" style="151" customWidth="1"/>
    <col min="4834" max="4854" width="17.42578125" style="151" customWidth="1"/>
    <col min="4855" max="4855" width="0" style="151" hidden="1" customWidth="1"/>
    <col min="4856" max="5086" width="17.42578125" style="151"/>
    <col min="5087" max="5088" width="17.42578125" style="151" customWidth="1"/>
    <col min="5089" max="5089" width="21.5703125" style="151" customWidth="1"/>
    <col min="5090" max="5110" width="17.42578125" style="151" customWidth="1"/>
    <col min="5111" max="5111" width="0" style="151" hidden="1" customWidth="1"/>
    <col min="5112" max="5342" width="17.42578125" style="151"/>
    <col min="5343" max="5344" width="17.42578125" style="151" customWidth="1"/>
    <col min="5345" max="5345" width="21.5703125" style="151" customWidth="1"/>
    <col min="5346" max="5366" width="17.42578125" style="151" customWidth="1"/>
    <col min="5367" max="5367" width="0" style="151" hidden="1" customWidth="1"/>
    <col min="5368" max="5598" width="17.42578125" style="151"/>
    <col min="5599" max="5600" width="17.42578125" style="151" customWidth="1"/>
    <col min="5601" max="5601" width="21.5703125" style="151" customWidth="1"/>
    <col min="5602" max="5622" width="17.42578125" style="151" customWidth="1"/>
    <col min="5623" max="5623" width="0" style="151" hidden="1" customWidth="1"/>
    <col min="5624" max="5854" width="17.42578125" style="151"/>
    <col min="5855" max="5856" width="17.42578125" style="151" customWidth="1"/>
    <col min="5857" max="5857" width="21.5703125" style="151" customWidth="1"/>
    <col min="5858" max="5878" width="17.42578125" style="151" customWidth="1"/>
    <col min="5879" max="5879" width="0" style="151" hidden="1" customWidth="1"/>
    <col min="5880" max="6110" width="17.42578125" style="151"/>
    <col min="6111" max="6112" width="17.42578125" style="151" customWidth="1"/>
    <col min="6113" max="6113" width="21.5703125" style="151" customWidth="1"/>
    <col min="6114" max="6134" width="17.42578125" style="151" customWidth="1"/>
    <col min="6135" max="6135" width="0" style="151" hidden="1" customWidth="1"/>
    <col min="6136" max="6366" width="17.42578125" style="151"/>
    <col min="6367" max="6368" width="17.42578125" style="151" customWidth="1"/>
    <col min="6369" max="6369" width="21.5703125" style="151" customWidth="1"/>
    <col min="6370" max="6390" width="17.42578125" style="151" customWidth="1"/>
    <col min="6391" max="6391" width="0" style="151" hidden="1" customWidth="1"/>
    <col min="6392" max="6622" width="17.42578125" style="151"/>
    <col min="6623" max="6624" width="17.42578125" style="151" customWidth="1"/>
    <col min="6625" max="6625" width="21.5703125" style="151" customWidth="1"/>
    <col min="6626" max="6646" width="17.42578125" style="151" customWidth="1"/>
    <col min="6647" max="6647" width="0" style="151" hidden="1" customWidth="1"/>
    <col min="6648" max="6878" width="17.42578125" style="151"/>
    <col min="6879" max="6880" width="17.42578125" style="151" customWidth="1"/>
    <col min="6881" max="6881" width="21.5703125" style="151" customWidth="1"/>
    <col min="6882" max="6902" width="17.42578125" style="151" customWidth="1"/>
    <col min="6903" max="6903" width="0" style="151" hidden="1" customWidth="1"/>
    <col min="6904" max="7134" width="17.42578125" style="151"/>
    <col min="7135" max="7136" width="17.42578125" style="151" customWidth="1"/>
    <col min="7137" max="7137" width="21.5703125" style="151" customWidth="1"/>
    <col min="7138" max="7158" width="17.42578125" style="151" customWidth="1"/>
    <col min="7159" max="7159" width="0" style="151" hidden="1" customWidth="1"/>
    <col min="7160" max="7390" width="17.42578125" style="151"/>
    <col min="7391" max="7392" width="17.42578125" style="151" customWidth="1"/>
    <col min="7393" max="7393" width="21.5703125" style="151" customWidth="1"/>
    <col min="7394" max="7414" width="17.42578125" style="151" customWidth="1"/>
    <col min="7415" max="7415" width="0" style="151" hidden="1" customWidth="1"/>
    <col min="7416" max="7646" width="17.42578125" style="151"/>
    <col min="7647" max="7648" width="17.42578125" style="151" customWidth="1"/>
    <col min="7649" max="7649" width="21.5703125" style="151" customWidth="1"/>
    <col min="7650" max="7670" width="17.42578125" style="151" customWidth="1"/>
    <col min="7671" max="7671" width="0" style="151" hidden="1" customWidth="1"/>
    <col min="7672" max="7902" width="17.42578125" style="151"/>
    <col min="7903" max="7904" width="17.42578125" style="151" customWidth="1"/>
    <col min="7905" max="7905" width="21.5703125" style="151" customWidth="1"/>
    <col min="7906" max="7926" width="17.42578125" style="151" customWidth="1"/>
    <col min="7927" max="7927" width="0" style="151" hidden="1" customWidth="1"/>
    <col min="7928" max="8158" width="17.42578125" style="151"/>
    <col min="8159" max="8160" width="17.42578125" style="151" customWidth="1"/>
    <col min="8161" max="8161" width="21.5703125" style="151" customWidth="1"/>
    <col min="8162" max="8182" width="17.42578125" style="151" customWidth="1"/>
    <col min="8183" max="8183" width="0" style="151" hidden="1" customWidth="1"/>
    <col min="8184" max="8414" width="17.42578125" style="151"/>
    <col min="8415" max="8416" width="17.42578125" style="151" customWidth="1"/>
    <col min="8417" max="8417" width="21.5703125" style="151" customWidth="1"/>
    <col min="8418" max="8438" width="17.42578125" style="151" customWidth="1"/>
    <col min="8439" max="8439" width="0" style="151" hidden="1" customWidth="1"/>
    <col min="8440" max="8670" width="17.42578125" style="151"/>
    <col min="8671" max="8672" width="17.42578125" style="151" customWidth="1"/>
    <col min="8673" max="8673" width="21.5703125" style="151" customWidth="1"/>
    <col min="8674" max="8694" width="17.42578125" style="151" customWidth="1"/>
    <col min="8695" max="8695" width="0" style="151" hidden="1" customWidth="1"/>
    <col min="8696" max="8926" width="17.42578125" style="151"/>
    <col min="8927" max="8928" width="17.42578125" style="151" customWidth="1"/>
    <col min="8929" max="8929" width="21.5703125" style="151" customWidth="1"/>
    <col min="8930" max="8950" width="17.42578125" style="151" customWidth="1"/>
    <col min="8951" max="8951" width="0" style="151" hidden="1" customWidth="1"/>
    <col min="8952" max="9182" width="17.42578125" style="151"/>
    <col min="9183" max="9184" width="17.42578125" style="151" customWidth="1"/>
    <col min="9185" max="9185" width="21.5703125" style="151" customWidth="1"/>
    <col min="9186" max="9206" width="17.42578125" style="151" customWidth="1"/>
    <col min="9207" max="9207" width="0" style="151" hidden="1" customWidth="1"/>
    <col min="9208" max="9438" width="17.42578125" style="151"/>
    <col min="9439" max="9440" width="17.42578125" style="151" customWidth="1"/>
    <col min="9441" max="9441" width="21.5703125" style="151" customWidth="1"/>
    <col min="9442" max="9462" width="17.42578125" style="151" customWidth="1"/>
    <col min="9463" max="9463" width="0" style="151" hidden="1" customWidth="1"/>
    <col min="9464" max="9694" width="17.42578125" style="151"/>
    <col min="9695" max="9696" width="17.42578125" style="151" customWidth="1"/>
    <col min="9697" max="9697" width="21.5703125" style="151" customWidth="1"/>
    <col min="9698" max="9718" width="17.42578125" style="151" customWidth="1"/>
    <col min="9719" max="9719" width="0" style="151" hidden="1" customWidth="1"/>
    <col min="9720" max="9950" width="17.42578125" style="151"/>
    <col min="9951" max="9952" width="17.42578125" style="151" customWidth="1"/>
    <col min="9953" max="9953" width="21.5703125" style="151" customWidth="1"/>
    <col min="9954" max="9974" width="17.42578125" style="151" customWidth="1"/>
    <col min="9975" max="9975" width="0" style="151" hidden="1" customWidth="1"/>
    <col min="9976" max="10206" width="17.42578125" style="151"/>
    <col min="10207" max="10208" width="17.42578125" style="151" customWidth="1"/>
    <col min="10209" max="10209" width="21.5703125" style="151" customWidth="1"/>
    <col min="10210" max="10230" width="17.42578125" style="151" customWidth="1"/>
    <col min="10231" max="10231" width="0" style="151" hidden="1" customWidth="1"/>
    <col min="10232" max="10462" width="17.42578125" style="151"/>
    <col min="10463" max="10464" width="17.42578125" style="151" customWidth="1"/>
    <col min="10465" max="10465" width="21.5703125" style="151" customWidth="1"/>
    <col min="10466" max="10486" width="17.42578125" style="151" customWidth="1"/>
    <col min="10487" max="10487" width="0" style="151" hidden="1" customWidth="1"/>
    <col min="10488" max="10718" width="17.42578125" style="151"/>
    <col min="10719" max="10720" width="17.42578125" style="151" customWidth="1"/>
    <col min="10721" max="10721" width="21.5703125" style="151" customWidth="1"/>
    <col min="10722" max="10742" width="17.42578125" style="151" customWidth="1"/>
    <col min="10743" max="10743" width="0" style="151" hidden="1" customWidth="1"/>
    <col min="10744" max="10974" width="17.42578125" style="151"/>
    <col min="10975" max="10976" width="17.42578125" style="151" customWidth="1"/>
    <col min="10977" max="10977" width="21.5703125" style="151" customWidth="1"/>
    <col min="10978" max="10998" width="17.42578125" style="151" customWidth="1"/>
    <col min="10999" max="10999" width="0" style="151" hidden="1" customWidth="1"/>
    <col min="11000" max="11230" width="17.42578125" style="151"/>
    <col min="11231" max="11232" width="17.42578125" style="151" customWidth="1"/>
    <col min="11233" max="11233" width="21.5703125" style="151" customWidth="1"/>
    <col min="11234" max="11254" width="17.42578125" style="151" customWidth="1"/>
    <col min="11255" max="11255" width="0" style="151" hidden="1" customWidth="1"/>
    <col min="11256" max="11486" width="17.42578125" style="151"/>
    <col min="11487" max="11488" width="17.42578125" style="151" customWidth="1"/>
    <col min="11489" max="11489" width="21.5703125" style="151" customWidth="1"/>
    <col min="11490" max="11510" width="17.42578125" style="151" customWidth="1"/>
    <col min="11511" max="11511" width="0" style="151" hidden="1" customWidth="1"/>
    <col min="11512" max="11742" width="17.42578125" style="151"/>
    <col min="11743" max="11744" width="17.42578125" style="151" customWidth="1"/>
    <col min="11745" max="11745" width="21.5703125" style="151" customWidth="1"/>
    <col min="11746" max="11766" width="17.42578125" style="151" customWidth="1"/>
    <col min="11767" max="11767" width="0" style="151" hidden="1" customWidth="1"/>
    <col min="11768" max="11998" width="17.42578125" style="151"/>
    <col min="11999" max="12000" width="17.42578125" style="151" customWidth="1"/>
    <col min="12001" max="12001" width="21.5703125" style="151" customWidth="1"/>
    <col min="12002" max="12022" width="17.42578125" style="151" customWidth="1"/>
    <col min="12023" max="12023" width="0" style="151" hidden="1" customWidth="1"/>
    <col min="12024" max="12254" width="17.42578125" style="151"/>
    <col min="12255" max="12256" width="17.42578125" style="151" customWidth="1"/>
    <col min="12257" max="12257" width="21.5703125" style="151" customWidth="1"/>
    <col min="12258" max="12278" width="17.42578125" style="151" customWidth="1"/>
    <col min="12279" max="12279" width="0" style="151" hidden="1" customWidth="1"/>
    <col min="12280" max="12510" width="17.42578125" style="151"/>
    <col min="12511" max="12512" width="17.42578125" style="151" customWidth="1"/>
    <col min="12513" max="12513" width="21.5703125" style="151" customWidth="1"/>
    <col min="12514" max="12534" width="17.42578125" style="151" customWidth="1"/>
    <col min="12535" max="12535" width="0" style="151" hidden="1" customWidth="1"/>
    <col min="12536" max="12766" width="17.42578125" style="151"/>
    <col min="12767" max="12768" width="17.42578125" style="151" customWidth="1"/>
    <col min="12769" max="12769" width="21.5703125" style="151" customWidth="1"/>
    <col min="12770" max="12790" width="17.42578125" style="151" customWidth="1"/>
    <col min="12791" max="12791" width="0" style="151" hidden="1" customWidth="1"/>
    <col min="12792" max="13022" width="17.42578125" style="151"/>
    <col min="13023" max="13024" width="17.42578125" style="151" customWidth="1"/>
    <col min="13025" max="13025" width="21.5703125" style="151" customWidth="1"/>
    <col min="13026" max="13046" width="17.42578125" style="151" customWidth="1"/>
    <col min="13047" max="13047" width="0" style="151" hidden="1" customWidth="1"/>
    <col min="13048" max="13278" width="17.42578125" style="151"/>
    <col min="13279" max="13280" width="17.42578125" style="151" customWidth="1"/>
    <col min="13281" max="13281" width="21.5703125" style="151" customWidth="1"/>
    <col min="13282" max="13302" width="17.42578125" style="151" customWidth="1"/>
    <col min="13303" max="13303" width="0" style="151" hidden="1" customWidth="1"/>
    <col min="13304" max="13534" width="17.42578125" style="151"/>
    <col min="13535" max="13536" width="17.42578125" style="151" customWidth="1"/>
    <col min="13537" max="13537" width="21.5703125" style="151" customWidth="1"/>
    <col min="13538" max="13558" width="17.42578125" style="151" customWidth="1"/>
    <col min="13559" max="13559" width="0" style="151" hidden="1" customWidth="1"/>
    <col min="13560" max="13790" width="17.42578125" style="151"/>
    <col min="13791" max="13792" width="17.42578125" style="151" customWidth="1"/>
    <col min="13793" max="13793" width="21.5703125" style="151" customWidth="1"/>
    <col min="13794" max="13814" width="17.42578125" style="151" customWidth="1"/>
    <col min="13815" max="13815" width="0" style="151" hidden="1" customWidth="1"/>
    <col min="13816" max="14046" width="17.42578125" style="151"/>
    <col min="14047" max="14048" width="17.42578125" style="151" customWidth="1"/>
    <col min="14049" max="14049" width="21.5703125" style="151" customWidth="1"/>
    <col min="14050" max="14070" width="17.42578125" style="151" customWidth="1"/>
    <col min="14071" max="14071" width="0" style="151" hidden="1" customWidth="1"/>
    <col min="14072" max="14302" width="17.42578125" style="151"/>
    <col min="14303" max="14304" width="17.42578125" style="151" customWidth="1"/>
    <col min="14305" max="14305" width="21.5703125" style="151" customWidth="1"/>
    <col min="14306" max="14326" width="17.42578125" style="151" customWidth="1"/>
    <col min="14327" max="14327" width="0" style="151" hidden="1" customWidth="1"/>
    <col min="14328" max="14558" width="17.42578125" style="151"/>
    <col min="14559" max="14560" width="17.42578125" style="151" customWidth="1"/>
    <col min="14561" max="14561" width="21.5703125" style="151" customWidth="1"/>
    <col min="14562" max="14582" width="17.42578125" style="151" customWidth="1"/>
    <col min="14583" max="14583" width="0" style="151" hidden="1" customWidth="1"/>
    <col min="14584" max="14814" width="17.42578125" style="151"/>
    <col min="14815" max="14816" width="17.42578125" style="151" customWidth="1"/>
    <col min="14817" max="14817" width="21.5703125" style="151" customWidth="1"/>
    <col min="14818" max="14838" width="17.42578125" style="151" customWidth="1"/>
    <col min="14839" max="14839" width="0" style="151" hidden="1" customWidth="1"/>
    <col min="14840" max="15070" width="17.42578125" style="151"/>
    <col min="15071" max="15072" width="17.42578125" style="151" customWidth="1"/>
    <col min="15073" max="15073" width="21.5703125" style="151" customWidth="1"/>
    <col min="15074" max="15094" width="17.42578125" style="151" customWidth="1"/>
    <col min="15095" max="15095" width="0" style="151" hidden="1" customWidth="1"/>
    <col min="15096" max="15326" width="17.42578125" style="151"/>
    <col min="15327" max="15328" width="17.42578125" style="151" customWidth="1"/>
    <col min="15329" max="15329" width="21.5703125" style="151" customWidth="1"/>
    <col min="15330" max="15350" width="17.42578125" style="151" customWidth="1"/>
    <col min="15351" max="15351" width="0" style="151" hidden="1" customWidth="1"/>
    <col min="15352" max="15582" width="17.42578125" style="151"/>
    <col min="15583" max="15584" width="17.42578125" style="151" customWidth="1"/>
    <col min="15585" max="15585" width="21.5703125" style="151" customWidth="1"/>
    <col min="15586" max="15606" width="17.42578125" style="151" customWidth="1"/>
    <col min="15607" max="15607" width="0" style="151" hidden="1" customWidth="1"/>
    <col min="15608" max="15838" width="17.42578125" style="151"/>
    <col min="15839" max="15840" width="17.42578125" style="151" customWidth="1"/>
    <col min="15841" max="15841" width="21.5703125" style="151" customWidth="1"/>
    <col min="15842" max="15862" width="17.42578125" style="151" customWidth="1"/>
    <col min="15863" max="15863" width="0" style="151" hidden="1" customWidth="1"/>
    <col min="15864" max="16094" width="17.42578125" style="151"/>
    <col min="16095" max="16096" width="17.42578125" style="151" customWidth="1"/>
    <col min="16097" max="16097" width="21.5703125" style="151" customWidth="1"/>
    <col min="16098" max="16118" width="17.42578125" style="151" customWidth="1"/>
    <col min="16119" max="16119" width="0" style="151" hidden="1" customWidth="1"/>
    <col min="16120" max="16384" width="17.42578125" style="151"/>
  </cols>
  <sheetData>
    <row r="1" spans="1:6" ht="22.5">
      <c r="A1" s="127" t="s">
        <v>0</v>
      </c>
      <c r="B1" s="127" t="s">
        <v>1</v>
      </c>
      <c r="C1" s="127" t="s">
        <v>2</v>
      </c>
      <c r="D1" s="127" t="s">
        <v>3</v>
      </c>
      <c r="E1" s="128" t="s">
        <v>4</v>
      </c>
      <c r="F1" s="128" t="s">
        <v>509</v>
      </c>
    </row>
    <row r="2" spans="1:6">
      <c r="A2" s="5" t="s">
        <v>6</v>
      </c>
      <c r="B2" s="5" t="s">
        <v>510</v>
      </c>
      <c r="C2" s="133">
        <v>1</v>
      </c>
      <c r="D2" s="5" t="s">
        <v>9</v>
      </c>
      <c r="E2" s="68">
        <v>1125000</v>
      </c>
      <c r="F2" s="152">
        <v>1125000</v>
      </c>
    </row>
    <row r="3" spans="1:6">
      <c r="A3" s="5" t="s">
        <v>6</v>
      </c>
      <c r="B3" s="5" t="s">
        <v>510</v>
      </c>
      <c r="C3" s="133">
        <v>1</v>
      </c>
      <c r="D3" s="5" t="s">
        <v>9</v>
      </c>
      <c r="E3" s="68">
        <v>1500000</v>
      </c>
      <c r="F3" s="152">
        <v>1500000</v>
      </c>
    </row>
    <row r="4" spans="1:6">
      <c r="A4" s="5" t="s">
        <v>6</v>
      </c>
      <c r="B4" s="5" t="s">
        <v>287</v>
      </c>
      <c r="C4" s="133">
        <v>1</v>
      </c>
      <c r="D4" s="5" t="s">
        <v>9</v>
      </c>
      <c r="E4" s="68">
        <v>1000000</v>
      </c>
      <c r="F4" s="152">
        <v>1000000</v>
      </c>
    </row>
    <row r="5" spans="1:6">
      <c r="A5" s="5" t="s">
        <v>6</v>
      </c>
      <c r="B5" s="5" t="s">
        <v>287</v>
      </c>
      <c r="C5" s="133">
        <v>1</v>
      </c>
      <c r="D5" s="5" t="s">
        <v>9</v>
      </c>
      <c r="E5" s="68">
        <v>1000000</v>
      </c>
      <c r="F5" s="152">
        <v>1000000</v>
      </c>
    </row>
    <row r="6" spans="1:6" ht="23.25">
      <c r="A6" s="5" t="s">
        <v>6</v>
      </c>
      <c r="B6" s="153" t="s">
        <v>802</v>
      </c>
      <c r="C6" s="131">
        <v>11</v>
      </c>
      <c r="D6" s="5" t="s">
        <v>803</v>
      </c>
      <c r="E6" s="68">
        <v>7000000</v>
      </c>
      <c r="F6" s="154">
        <v>77000000</v>
      </c>
    </row>
    <row r="7" spans="1:6">
      <c r="A7" s="5" t="s">
        <v>6</v>
      </c>
      <c r="B7" s="155" t="s">
        <v>804</v>
      </c>
      <c r="C7" s="131">
        <v>5.6</v>
      </c>
      <c r="D7" s="5" t="s">
        <v>803</v>
      </c>
      <c r="E7" s="68">
        <v>2871273</v>
      </c>
      <c r="F7" s="154">
        <v>16079129</v>
      </c>
    </row>
    <row r="8" spans="1:6">
      <c r="A8" s="5" t="s">
        <v>6</v>
      </c>
      <c r="B8" s="136" t="s">
        <v>805</v>
      </c>
      <c r="C8" s="131">
        <v>12</v>
      </c>
      <c r="D8" s="5" t="s">
        <v>803</v>
      </c>
      <c r="E8" s="68">
        <v>1360310</v>
      </c>
      <c r="F8" s="154">
        <v>16323720</v>
      </c>
    </row>
    <row r="9" spans="1:6" ht="23.25">
      <c r="A9" s="5" t="s">
        <v>6</v>
      </c>
      <c r="B9" s="153" t="s">
        <v>806</v>
      </c>
      <c r="C9" s="131">
        <v>12</v>
      </c>
      <c r="D9" s="5" t="s">
        <v>803</v>
      </c>
      <c r="E9" s="68">
        <v>1141966</v>
      </c>
      <c r="F9" s="154">
        <v>13703592</v>
      </c>
    </row>
    <row r="10" spans="1:6">
      <c r="A10" s="5" t="s">
        <v>6</v>
      </c>
      <c r="B10" s="136" t="s">
        <v>807</v>
      </c>
      <c r="C10" s="131">
        <v>11</v>
      </c>
      <c r="D10" s="5" t="s">
        <v>803</v>
      </c>
      <c r="E10" s="68">
        <v>3150000</v>
      </c>
      <c r="F10" s="154">
        <v>34650000</v>
      </c>
    </row>
    <row r="11" spans="1:6" ht="17.25" customHeight="1">
      <c r="A11" s="5" t="s">
        <v>6</v>
      </c>
      <c r="B11" s="153" t="s">
        <v>809</v>
      </c>
      <c r="C11" s="131">
        <v>25</v>
      </c>
      <c r="D11" s="156" t="s">
        <v>24</v>
      </c>
      <c r="E11" s="68">
        <v>2726</v>
      </c>
      <c r="F11" s="67">
        <v>68150</v>
      </c>
    </row>
    <row r="12" spans="1:6" ht="15" customHeight="1">
      <c r="A12" s="5" t="s">
        <v>6</v>
      </c>
      <c r="B12" s="153" t="s">
        <v>810</v>
      </c>
      <c r="C12" s="131">
        <v>310</v>
      </c>
      <c r="D12" s="156" t="s">
        <v>24</v>
      </c>
      <c r="E12" s="68">
        <v>812</v>
      </c>
      <c r="F12" s="67">
        <v>251720</v>
      </c>
    </row>
    <row r="13" spans="1:6" ht="17.25" customHeight="1">
      <c r="A13" s="5" t="s">
        <v>6</v>
      </c>
      <c r="B13" s="157" t="s">
        <v>811</v>
      </c>
      <c r="C13" s="131">
        <v>100</v>
      </c>
      <c r="D13" s="158" t="s">
        <v>24</v>
      </c>
      <c r="E13" s="68">
        <v>1334</v>
      </c>
      <c r="F13" s="67">
        <v>133400</v>
      </c>
    </row>
    <row r="14" spans="1:6" ht="15.75" customHeight="1">
      <c r="A14" s="5" t="s">
        <v>6</v>
      </c>
      <c r="B14" s="157" t="s">
        <v>812</v>
      </c>
      <c r="C14" s="131">
        <v>300</v>
      </c>
      <c r="D14" s="158" t="s">
        <v>24</v>
      </c>
      <c r="E14" s="68">
        <v>302</v>
      </c>
      <c r="F14" s="67">
        <v>90480</v>
      </c>
    </row>
    <row r="15" spans="1:6">
      <c r="A15" s="5" t="s">
        <v>6</v>
      </c>
      <c r="B15" s="159" t="s">
        <v>813</v>
      </c>
      <c r="C15" s="131">
        <v>500</v>
      </c>
      <c r="D15" s="158" t="s">
        <v>24</v>
      </c>
      <c r="E15" s="68">
        <v>290</v>
      </c>
      <c r="F15" s="67">
        <v>145000</v>
      </c>
    </row>
    <row r="16" spans="1:6">
      <c r="A16" s="5" t="s">
        <v>6</v>
      </c>
      <c r="B16" s="159" t="s">
        <v>814</v>
      </c>
      <c r="C16" s="131">
        <v>2000</v>
      </c>
      <c r="D16" s="158" t="s">
        <v>24</v>
      </c>
      <c r="E16" s="68">
        <v>104</v>
      </c>
      <c r="F16" s="67">
        <v>208800</v>
      </c>
    </row>
    <row r="17" spans="1:6">
      <c r="A17" s="5" t="s">
        <v>6</v>
      </c>
      <c r="B17" s="159" t="s">
        <v>815</v>
      </c>
      <c r="C17" s="131">
        <v>2</v>
      </c>
      <c r="D17" s="158" t="s">
        <v>24</v>
      </c>
      <c r="E17" s="68">
        <v>10440</v>
      </c>
      <c r="F17" s="67">
        <v>20880</v>
      </c>
    </row>
    <row r="18" spans="1:6">
      <c r="A18" s="5" t="s">
        <v>6</v>
      </c>
      <c r="B18" s="159" t="s">
        <v>816</v>
      </c>
      <c r="C18" s="131">
        <v>100</v>
      </c>
      <c r="D18" s="158" t="s">
        <v>109</v>
      </c>
      <c r="E18" s="68">
        <v>1021</v>
      </c>
      <c r="F18" s="67">
        <v>102080</v>
      </c>
    </row>
    <row r="19" spans="1:6">
      <c r="A19" s="5" t="s">
        <v>6</v>
      </c>
      <c r="B19" s="159" t="s">
        <v>817</v>
      </c>
      <c r="C19" s="131">
        <v>300</v>
      </c>
      <c r="D19" s="158" t="s">
        <v>46</v>
      </c>
      <c r="E19" s="68">
        <v>1624</v>
      </c>
      <c r="F19" s="67">
        <v>487200</v>
      </c>
    </row>
    <row r="20" spans="1:6">
      <c r="A20" s="5" t="s">
        <v>6</v>
      </c>
      <c r="B20" s="159" t="s">
        <v>818</v>
      </c>
      <c r="C20" s="131">
        <v>50</v>
      </c>
      <c r="D20" s="158" t="s">
        <v>109</v>
      </c>
      <c r="E20" s="68">
        <v>1195</v>
      </c>
      <c r="F20" s="67">
        <v>59740</v>
      </c>
    </row>
    <row r="21" spans="1:6">
      <c r="A21" s="5" t="s">
        <v>6</v>
      </c>
      <c r="B21" s="159" t="s">
        <v>819</v>
      </c>
      <c r="C21" s="131">
        <v>5</v>
      </c>
      <c r="D21" s="158" t="s">
        <v>235</v>
      </c>
      <c r="E21" s="68">
        <v>11252</v>
      </c>
      <c r="F21" s="67">
        <v>56260</v>
      </c>
    </row>
    <row r="22" spans="1:6">
      <c r="A22" s="5" t="s">
        <v>6</v>
      </c>
      <c r="B22" s="159" t="s">
        <v>820</v>
      </c>
      <c r="C22" s="131">
        <v>50</v>
      </c>
      <c r="D22" s="158" t="s">
        <v>24</v>
      </c>
      <c r="E22" s="68">
        <v>10498</v>
      </c>
      <c r="F22" s="67">
        <v>524900</v>
      </c>
    </row>
    <row r="23" spans="1:6">
      <c r="A23" s="5" t="s">
        <v>6</v>
      </c>
      <c r="B23" s="159" t="s">
        <v>821</v>
      </c>
      <c r="C23" s="131">
        <v>50</v>
      </c>
      <c r="D23" s="158" t="s">
        <v>24</v>
      </c>
      <c r="E23" s="68">
        <v>10556</v>
      </c>
      <c r="F23" s="67">
        <v>527800</v>
      </c>
    </row>
    <row r="24" spans="1:6">
      <c r="A24" s="5" t="s">
        <v>6</v>
      </c>
      <c r="B24" s="159" t="s">
        <v>822</v>
      </c>
      <c r="C24" s="131">
        <v>100</v>
      </c>
      <c r="D24" s="158" t="s">
        <v>24</v>
      </c>
      <c r="E24" s="68">
        <v>1508</v>
      </c>
      <c r="F24" s="67">
        <v>150800</v>
      </c>
    </row>
    <row r="25" spans="1:6">
      <c r="A25" s="5" t="s">
        <v>6</v>
      </c>
      <c r="B25" s="159" t="s">
        <v>823</v>
      </c>
      <c r="C25" s="131">
        <v>20</v>
      </c>
      <c r="D25" s="158" t="s">
        <v>24</v>
      </c>
      <c r="E25" s="68">
        <v>8410</v>
      </c>
      <c r="F25" s="67">
        <v>168200</v>
      </c>
    </row>
    <row r="26" spans="1:6">
      <c r="A26" s="5" t="s">
        <v>6</v>
      </c>
      <c r="B26" s="159" t="s">
        <v>824</v>
      </c>
      <c r="C26" s="131">
        <v>300</v>
      </c>
      <c r="D26" s="158" t="s">
        <v>24</v>
      </c>
      <c r="E26" s="68">
        <v>754</v>
      </c>
      <c r="F26" s="67">
        <v>226200</v>
      </c>
    </row>
    <row r="27" spans="1:6">
      <c r="A27" s="5" t="s">
        <v>6</v>
      </c>
      <c r="B27" s="159" t="s">
        <v>825</v>
      </c>
      <c r="C27" s="131">
        <v>300</v>
      </c>
      <c r="D27" s="158" t="s">
        <v>24</v>
      </c>
      <c r="E27" s="68">
        <v>1856</v>
      </c>
      <c r="F27" s="67">
        <v>556800</v>
      </c>
    </row>
    <row r="28" spans="1:6">
      <c r="A28" s="5" t="s">
        <v>6</v>
      </c>
      <c r="B28" s="159" t="s">
        <v>826</v>
      </c>
      <c r="C28" s="131">
        <v>60</v>
      </c>
      <c r="D28" s="158" t="s">
        <v>46</v>
      </c>
      <c r="E28" s="68">
        <v>2436</v>
      </c>
      <c r="F28" s="67">
        <v>146160</v>
      </c>
    </row>
    <row r="29" spans="1:6">
      <c r="A29" s="5" t="s">
        <v>6</v>
      </c>
      <c r="B29" s="159" t="s">
        <v>827</v>
      </c>
      <c r="C29" s="131">
        <v>60</v>
      </c>
      <c r="D29" s="158" t="s">
        <v>24</v>
      </c>
      <c r="E29" s="68">
        <v>3538</v>
      </c>
      <c r="F29" s="67">
        <v>212280</v>
      </c>
    </row>
    <row r="30" spans="1:6">
      <c r="A30" s="5" t="s">
        <v>6</v>
      </c>
      <c r="B30" s="159" t="s">
        <v>828</v>
      </c>
      <c r="C30" s="131">
        <v>450</v>
      </c>
      <c r="D30" s="158" t="s">
        <v>213</v>
      </c>
      <c r="E30" s="68">
        <v>673</v>
      </c>
      <c r="F30" s="67">
        <v>302760</v>
      </c>
    </row>
    <row r="31" spans="1:6">
      <c r="A31" s="5" t="s">
        <v>6</v>
      </c>
      <c r="B31" s="159" t="s">
        <v>829</v>
      </c>
      <c r="C31" s="131">
        <v>20</v>
      </c>
      <c r="D31" s="158" t="s">
        <v>46</v>
      </c>
      <c r="E31" s="68">
        <v>26100</v>
      </c>
      <c r="F31" s="67">
        <v>522000</v>
      </c>
    </row>
    <row r="32" spans="1:6">
      <c r="A32" s="5" t="s">
        <v>6</v>
      </c>
      <c r="B32" s="159" t="s">
        <v>830</v>
      </c>
      <c r="C32" s="131">
        <v>3</v>
      </c>
      <c r="D32" s="158" t="s">
        <v>112</v>
      </c>
      <c r="E32" s="68">
        <v>12760</v>
      </c>
      <c r="F32" s="67">
        <v>38280</v>
      </c>
    </row>
    <row r="33" spans="1:6">
      <c r="A33" s="5" t="s">
        <v>6</v>
      </c>
      <c r="B33" s="5" t="s">
        <v>232</v>
      </c>
      <c r="C33" s="133">
        <v>1</v>
      </c>
      <c r="D33" s="5" t="s">
        <v>9</v>
      </c>
      <c r="E33" s="68">
        <v>765000</v>
      </c>
      <c r="F33" s="152">
        <v>765000</v>
      </c>
    </row>
    <row r="34" spans="1:6">
      <c r="A34" s="5" t="s">
        <v>6</v>
      </c>
      <c r="B34" s="5" t="s">
        <v>671</v>
      </c>
      <c r="C34" s="133">
        <v>1</v>
      </c>
      <c r="D34" s="5" t="s">
        <v>9</v>
      </c>
      <c r="E34" s="68">
        <v>2000000</v>
      </c>
      <c r="F34" s="152">
        <v>2000000</v>
      </c>
    </row>
    <row r="35" spans="1:6">
      <c r="A35" s="5" t="s">
        <v>6</v>
      </c>
      <c r="B35" s="5" t="s">
        <v>510</v>
      </c>
      <c r="C35" s="133">
        <v>1</v>
      </c>
      <c r="D35" s="5" t="s">
        <v>9</v>
      </c>
      <c r="E35" s="68">
        <v>375000</v>
      </c>
      <c r="F35" s="152">
        <v>375000</v>
      </c>
    </row>
    <row r="36" spans="1:6">
      <c r="A36" s="5" t="s">
        <v>6</v>
      </c>
      <c r="B36" s="5" t="s">
        <v>510</v>
      </c>
      <c r="C36" s="133">
        <v>1</v>
      </c>
      <c r="D36" s="5" t="s">
        <v>9</v>
      </c>
      <c r="E36" s="68">
        <v>375000</v>
      </c>
      <c r="F36" s="152">
        <v>375000</v>
      </c>
    </row>
    <row r="37" spans="1:6">
      <c r="A37" s="5" t="s">
        <v>6</v>
      </c>
      <c r="B37" s="5" t="s">
        <v>510</v>
      </c>
      <c r="C37" s="133">
        <v>1</v>
      </c>
      <c r="D37" s="5" t="s">
        <v>9</v>
      </c>
      <c r="E37" s="68">
        <v>375000</v>
      </c>
      <c r="F37" s="152">
        <v>375000</v>
      </c>
    </row>
    <row r="38" spans="1:6">
      <c r="A38" s="5" t="s">
        <v>6</v>
      </c>
      <c r="B38" s="5" t="s">
        <v>510</v>
      </c>
      <c r="C38" s="133">
        <v>1</v>
      </c>
      <c r="D38" s="5" t="s">
        <v>9</v>
      </c>
      <c r="E38" s="68">
        <v>1800000</v>
      </c>
      <c r="F38" s="152">
        <v>1800000</v>
      </c>
    </row>
    <row r="39" spans="1:6">
      <c r="A39" s="5" t="s">
        <v>6</v>
      </c>
      <c r="B39" s="5" t="s">
        <v>510</v>
      </c>
      <c r="C39" s="133">
        <v>1</v>
      </c>
      <c r="D39" s="5" t="s">
        <v>9</v>
      </c>
      <c r="E39" s="68">
        <v>375000</v>
      </c>
      <c r="F39" s="152">
        <v>375000</v>
      </c>
    </row>
    <row r="40" spans="1:6">
      <c r="A40" s="5" t="s">
        <v>6</v>
      </c>
      <c r="B40" s="5" t="s">
        <v>510</v>
      </c>
      <c r="C40" s="133">
        <v>1</v>
      </c>
      <c r="D40" s="5" t="s">
        <v>9</v>
      </c>
      <c r="E40" s="68">
        <v>375000</v>
      </c>
      <c r="F40" s="152">
        <v>375000</v>
      </c>
    </row>
    <row r="41" spans="1:6">
      <c r="A41" s="5" t="s">
        <v>6</v>
      </c>
      <c r="B41" s="5" t="s">
        <v>510</v>
      </c>
      <c r="C41" s="133">
        <v>1</v>
      </c>
      <c r="D41" s="5" t="s">
        <v>9</v>
      </c>
      <c r="E41" s="68">
        <v>1800000</v>
      </c>
      <c r="F41" s="152">
        <v>1800000</v>
      </c>
    </row>
    <row r="42" spans="1:6">
      <c r="A42" s="5" t="s">
        <v>6</v>
      </c>
      <c r="B42" s="5" t="s">
        <v>510</v>
      </c>
      <c r="C42" s="133">
        <v>1</v>
      </c>
      <c r="D42" s="5" t="s">
        <v>9</v>
      </c>
      <c r="E42" s="68">
        <v>1800000</v>
      </c>
      <c r="F42" s="152">
        <v>1800000</v>
      </c>
    </row>
    <row r="43" spans="1:6">
      <c r="A43" s="5" t="s">
        <v>6</v>
      </c>
      <c r="B43" s="5" t="s">
        <v>510</v>
      </c>
      <c r="C43" s="133">
        <v>1</v>
      </c>
      <c r="D43" s="5" t="s">
        <v>9</v>
      </c>
      <c r="E43" s="68">
        <v>375000</v>
      </c>
      <c r="F43" s="152">
        <v>375000</v>
      </c>
    </row>
    <row r="44" spans="1:6">
      <c r="A44" s="5" t="s">
        <v>6</v>
      </c>
      <c r="B44" s="5" t="s">
        <v>510</v>
      </c>
      <c r="C44" s="133">
        <v>1</v>
      </c>
      <c r="D44" s="5" t="s">
        <v>9</v>
      </c>
      <c r="E44" s="68">
        <v>1800000</v>
      </c>
      <c r="F44" s="152">
        <v>1800000</v>
      </c>
    </row>
    <row r="45" spans="1:6">
      <c r="A45" s="5" t="s">
        <v>6</v>
      </c>
      <c r="B45" s="5" t="s">
        <v>510</v>
      </c>
      <c r="C45" s="133">
        <v>1</v>
      </c>
      <c r="D45" s="5" t="s">
        <v>9</v>
      </c>
      <c r="E45" s="68">
        <v>1800000</v>
      </c>
      <c r="F45" s="152">
        <v>1800000</v>
      </c>
    </row>
    <row r="46" spans="1:6">
      <c r="A46" s="5" t="s">
        <v>6</v>
      </c>
      <c r="B46" s="5" t="s">
        <v>510</v>
      </c>
      <c r="C46" s="133">
        <v>1</v>
      </c>
      <c r="D46" s="5" t="s">
        <v>9</v>
      </c>
      <c r="E46" s="68">
        <v>1800000</v>
      </c>
      <c r="F46" s="152">
        <v>1800000</v>
      </c>
    </row>
    <row r="47" spans="1:6">
      <c r="A47" s="5" t="s">
        <v>6</v>
      </c>
      <c r="B47" s="5" t="s">
        <v>510</v>
      </c>
      <c r="C47" s="133">
        <v>1</v>
      </c>
      <c r="D47" s="5" t="s">
        <v>9</v>
      </c>
      <c r="E47" s="68">
        <v>375000</v>
      </c>
      <c r="F47" s="152">
        <v>375000</v>
      </c>
    </row>
    <row r="48" spans="1:6">
      <c r="A48" s="5" t="s">
        <v>6</v>
      </c>
      <c r="B48" s="5" t="s">
        <v>510</v>
      </c>
      <c r="C48" s="133">
        <v>1</v>
      </c>
      <c r="D48" s="5" t="s">
        <v>9</v>
      </c>
      <c r="E48" s="68">
        <v>1800000</v>
      </c>
      <c r="F48" s="152">
        <v>1800000</v>
      </c>
    </row>
    <row r="49" spans="1:6">
      <c r="A49" s="5" t="s">
        <v>6</v>
      </c>
      <c r="B49" s="5" t="s">
        <v>510</v>
      </c>
      <c r="C49" s="133">
        <v>1</v>
      </c>
      <c r="D49" s="5" t="s">
        <v>9</v>
      </c>
      <c r="E49" s="68">
        <v>1800000</v>
      </c>
      <c r="F49" s="152">
        <v>1800000</v>
      </c>
    </row>
    <row r="50" spans="1:6">
      <c r="A50" s="5" t="s">
        <v>6</v>
      </c>
      <c r="B50" s="5" t="s">
        <v>510</v>
      </c>
      <c r="C50" s="133">
        <v>1</v>
      </c>
      <c r="D50" s="5" t="s">
        <v>9</v>
      </c>
      <c r="E50" s="68">
        <v>375000</v>
      </c>
      <c r="F50" s="152">
        <v>375000</v>
      </c>
    </row>
    <row r="51" spans="1:6">
      <c r="A51" s="5" t="s">
        <v>6</v>
      </c>
      <c r="B51" s="5" t="s">
        <v>510</v>
      </c>
      <c r="C51" s="133">
        <v>1</v>
      </c>
      <c r="D51" s="5" t="s">
        <v>9</v>
      </c>
      <c r="E51" s="68">
        <v>375000</v>
      </c>
      <c r="F51" s="152">
        <v>375000</v>
      </c>
    </row>
    <row r="52" spans="1:6">
      <c r="A52" s="5" t="s">
        <v>6</v>
      </c>
      <c r="B52" s="5" t="s">
        <v>510</v>
      </c>
      <c r="C52" s="133">
        <v>1</v>
      </c>
      <c r="D52" s="5" t="s">
        <v>9</v>
      </c>
      <c r="E52" s="68">
        <v>1800000</v>
      </c>
      <c r="F52" s="152">
        <v>1800000</v>
      </c>
    </row>
    <row r="53" spans="1:6">
      <c r="A53" s="5" t="s">
        <v>6</v>
      </c>
      <c r="B53" s="5" t="s">
        <v>510</v>
      </c>
      <c r="C53" s="133">
        <v>1</v>
      </c>
      <c r="D53" s="5" t="s">
        <v>9</v>
      </c>
      <c r="E53" s="68">
        <v>1800000</v>
      </c>
      <c r="F53" s="152">
        <v>1800000</v>
      </c>
    </row>
    <row r="54" spans="1:6">
      <c r="A54" s="5" t="s">
        <v>6</v>
      </c>
      <c r="B54" s="5" t="s">
        <v>510</v>
      </c>
      <c r="C54" s="133">
        <v>1</v>
      </c>
      <c r="D54" s="5" t="s">
        <v>9</v>
      </c>
      <c r="E54" s="68">
        <v>375000</v>
      </c>
      <c r="F54" s="152">
        <v>375000</v>
      </c>
    </row>
    <row r="55" spans="1:6">
      <c r="A55" s="5" t="s">
        <v>6</v>
      </c>
      <c r="B55" s="5" t="s">
        <v>510</v>
      </c>
      <c r="C55" s="133">
        <v>1</v>
      </c>
      <c r="D55" s="5" t="s">
        <v>9</v>
      </c>
      <c r="E55" s="68">
        <v>375000</v>
      </c>
      <c r="F55" s="152">
        <v>375000</v>
      </c>
    </row>
    <row r="56" spans="1:6">
      <c r="A56" s="5" t="s">
        <v>6</v>
      </c>
      <c r="B56" s="5" t="s">
        <v>510</v>
      </c>
      <c r="C56" s="133">
        <v>1</v>
      </c>
      <c r="D56" s="5" t="s">
        <v>9</v>
      </c>
      <c r="E56" s="68">
        <v>1800000</v>
      </c>
      <c r="F56" s="152">
        <v>1800000</v>
      </c>
    </row>
    <row r="57" spans="1:6">
      <c r="A57" s="5" t="s">
        <v>6</v>
      </c>
      <c r="B57" s="5" t="s">
        <v>510</v>
      </c>
      <c r="C57" s="133">
        <v>1</v>
      </c>
      <c r="D57" s="5" t="s">
        <v>9</v>
      </c>
      <c r="E57" s="68">
        <v>1800000</v>
      </c>
      <c r="F57" s="152">
        <v>1800000</v>
      </c>
    </row>
    <row r="58" spans="1:6">
      <c r="A58" s="5" t="s">
        <v>6</v>
      </c>
      <c r="B58" s="5" t="s">
        <v>510</v>
      </c>
      <c r="C58" s="133">
        <v>1</v>
      </c>
      <c r="D58" s="5" t="s">
        <v>9</v>
      </c>
      <c r="E58" s="68">
        <v>375000</v>
      </c>
      <c r="F58" s="152">
        <v>375000</v>
      </c>
    </row>
    <row r="59" spans="1:6">
      <c r="A59" s="5" t="s">
        <v>6</v>
      </c>
      <c r="B59" s="5" t="s">
        <v>510</v>
      </c>
      <c r="C59" s="133">
        <v>1</v>
      </c>
      <c r="D59" s="5" t="s">
        <v>9</v>
      </c>
      <c r="E59" s="68">
        <v>375000</v>
      </c>
      <c r="F59" s="152">
        <v>375000</v>
      </c>
    </row>
    <row r="60" spans="1:6">
      <c r="A60" s="5" t="s">
        <v>6</v>
      </c>
      <c r="B60" s="5" t="s">
        <v>510</v>
      </c>
      <c r="C60" s="133">
        <v>1</v>
      </c>
      <c r="D60" s="5" t="s">
        <v>9</v>
      </c>
      <c r="E60" s="68">
        <v>375000</v>
      </c>
      <c r="F60" s="152">
        <v>375000</v>
      </c>
    </row>
    <row r="61" spans="1:6">
      <c r="A61" s="5" t="s">
        <v>6</v>
      </c>
      <c r="B61" s="5" t="s">
        <v>510</v>
      </c>
      <c r="C61" s="133">
        <v>1</v>
      </c>
      <c r="D61" s="5" t="s">
        <v>9</v>
      </c>
      <c r="E61" s="68">
        <v>1800000</v>
      </c>
      <c r="F61" s="152">
        <v>1800000</v>
      </c>
    </row>
    <row r="62" spans="1:6">
      <c r="A62" s="5" t="s">
        <v>6</v>
      </c>
      <c r="B62" s="5" t="s">
        <v>510</v>
      </c>
      <c r="C62" s="133">
        <v>1</v>
      </c>
      <c r="D62" s="5" t="s">
        <v>9</v>
      </c>
      <c r="E62" s="68">
        <v>1800000</v>
      </c>
      <c r="F62" s="152">
        <v>1800000</v>
      </c>
    </row>
    <row r="63" spans="1:6">
      <c r="A63" s="5" t="s">
        <v>6</v>
      </c>
      <c r="B63" s="5" t="s">
        <v>510</v>
      </c>
      <c r="C63" s="133">
        <v>1</v>
      </c>
      <c r="D63" s="5" t="s">
        <v>9</v>
      </c>
      <c r="E63" s="68">
        <v>375000</v>
      </c>
      <c r="F63" s="152">
        <v>375000</v>
      </c>
    </row>
    <row r="64" spans="1:6">
      <c r="A64" s="5" t="s">
        <v>6</v>
      </c>
      <c r="B64" s="5" t="s">
        <v>510</v>
      </c>
      <c r="C64" s="133">
        <v>1</v>
      </c>
      <c r="D64" s="5" t="s">
        <v>9</v>
      </c>
      <c r="E64" s="68">
        <v>1800000</v>
      </c>
      <c r="F64" s="152">
        <v>1800000</v>
      </c>
    </row>
    <row r="65" spans="1:6">
      <c r="A65" s="5" t="s">
        <v>6</v>
      </c>
      <c r="B65" s="5" t="s">
        <v>510</v>
      </c>
      <c r="C65" s="133">
        <v>1</v>
      </c>
      <c r="D65" s="5" t="s">
        <v>9</v>
      </c>
      <c r="E65" s="68">
        <v>1800000</v>
      </c>
      <c r="F65" s="152">
        <v>1800000</v>
      </c>
    </row>
    <row r="66" spans="1:6">
      <c r="A66" s="5" t="s">
        <v>6</v>
      </c>
      <c r="B66" s="5" t="s">
        <v>510</v>
      </c>
      <c r="C66" s="133">
        <v>1</v>
      </c>
      <c r="D66" s="5" t="s">
        <v>9</v>
      </c>
      <c r="E66" s="68">
        <v>1800000</v>
      </c>
      <c r="F66" s="152">
        <v>1800000</v>
      </c>
    </row>
    <row r="67" spans="1:6">
      <c r="A67" s="5" t="s">
        <v>6</v>
      </c>
      <c r="B67" s="5" t="s">
        <v>510</v>
      </c>
      <c r="C67" s="133">
        <v>1</v>
      </c>
      <c r="D67" s="5" t="s">
        <v>9</v>
      </c>
      <c r="E67" s="68">
        <v>375000</v>
      </c>
      <c r="F67" s="152">
        <v>375000</v>
      </c>
    </row>
    <row r="68" spans="1:6">
      <c r="A68" s="5" t="s">
        <v>6</v>
      </c>
      <c r="B68" s="5" t="s">
        <v>510</v>
      </c>
      <c r="C68" s="133">
        <v>1</v>
      </c>
      <c r="D68" s="5" t="s">
        <v>9</v>
      </c>
      <c r="E68" s="68">
        <v>1800000</v>
      </c>
      <c r="F68" s="152">
        <v>1800000</v>
      </c>
    </row>
    <row r="69" spans="1:6">
      <c r="A69" s="5" t="s">
        <v>6</v>
      </c>
      <c r="B69" s="5" t="s">
        <v>510</v>
      </c>
      <c r="C69" s="133">
        <v>1</v>
      </c>
      <c r="D69" s="5" t="s">
        <v>9</v>
      </c>
      <c r="E69" s="68">
        <v>1800000</v>
      </c>
      <c r="F69" s="152">
        <v>1800000</v>
      </c>
    </row>
    <row r="70" spans="1:6">
      <c r="A70" s="5" t="s">
        <v>6</v>
      </c>
      <c r="B70" s="5" t="s">
        <v>510</v>
      </c>
      <c r="C70" s="133">
        <v>1</v>
      </c>
      <c r="D70" s="5" t="s">
        <v>9</v>
      </c>
      <c r="E70" s="68">
        <v>375000</v>
      </c>
      <c r="F70" s="152">
        <v>375000</v>
      </c>
    </row>
    <row r="71" spans="1:6">
      <c r="A71" s="5" t="s">
        <v>6</v>
      </c>
      <c r="B71" s="5" t="s">
        <v>510</v>
      </c>
      <c r="C71" s="133">
        <v>1</v>
      </c>
      <c r="D71" s="5" t="s">
        <v>9</v>
      </c>
      <c r="E71" s="68">
        <v>375000</v>
      </c>
      <c r="F71" s="152">
        <v>375000</v>
      </c>
    </row>
    <row r="72" spans="1:6">
      <c r="A72" s="5" t="s">
        <v>6</v>
      </c>
      <c r="B72" s="5" t="s">
        <v>510</v>
      </c>
      <c r="C72" s="133">
        <v>1</v>
      </c>
      <c r="D72" s="5" t="s">
        <v>9</v>
      </c>
      <c r="E72" s="68">
        <v>1800000</v>
      </c>
      <c r="F72" s="152">
        <v>1800000</v>
      </c>
    </row>
    <row r="73" spans="1:6">
      <c r="A73" s="5" t="s">
        <v>6</v>
      </c>
      <c r="B73" s="5" t="s">
        <v>510</v>
      </c>
      <c r="C73" s="133">
        <v>1</v>
      </c>
      <c r="D73" s="5" t="s">
        <v>9</v>
      </c>
      <c r="E73" s="68">
        <v>375000</v>
      </c>
      <c r="F73" s="152">
        <v>375000</v>
      </c>
    </row>
    <row r="74" spans="1:6">
      <c r="A74" s="5" t="s">
        <v>6</v>
      </c>
      <c r="B74" s="5" t="s">
        <v>510</v>
      </c>
      <c r="C74" s="133">
        <v>1</v>
      </c>
      <c r="D74" s="5" t="s">
        <v>9</v>
      </c>
      <c r="E74" s="68">
        <v>1800000</v>
      </c>
      <c r="F74" s="152">
        <v>1800000</v>
      </c>
    </row>
    <row r="75" spans="1:6">
      <c r="A75" s="5" t="s">
        <v>6</v>
      </c>
      <c r="B75" s="5" t="s">
        <v>510</v>
      </c>
      <c r="C75" s="133">
        <v>1</v>
      </c>
      <c r="D75" s="5" t="s">
        <v>9</v>
      </c>
      <c r="E75" s="68">
        <v>375000</v>
      </c>
      <c r="F75" s="152">
        <v>375000</v>
      </c>
    </row>
    <row r="76" spans="1:6">
      <c r="A76" s="5" t="s">
        <v>6</v>
      </c>
      <c r="B76" s="5" t="s">
        <v>510</v>
      </c>
      <c r="C76" s="133">
        <v>1</v>
      </c>
      <c r="D76" s="5" t="s">
        <v>9</v>
      </c>
      <c r="E76" s="68">
        <v>375000</v>
      </c>
      <c r="F76" s="152">
        <v>375000</v>
      </c>
    </row>
    <row r="77" spans="1:6">
      <c r="A77" s="5" t="s">
        <v>6</v>
      </c>
      <c r="B77" s="5" t="s">
        <v>510</v>
      </c>
      <c r="C77" s="133">
        <v>1</v>
      </c>
      <c r="D77" s="5" t="s">
        <v>9</v>
      </c>
      <c r="E77" s="68">
        <v>375000</v>
      </c>
      <c r="F77" s="152">
        <v>375000</v>
      </c>
    </row>
    <row r="78" spans="1:6">
      <c r="A78" s="5" t="s">
        <v>6</v>
      </c>
      <c r="B78" s="5" t="s">
        <v>510</v>
      </c>
      <c r="C78" s="133">
        <v>1</v>
      </c>
      <c r="D78" s="5" t="s">
        <v>9</v>
      </c>
      <c r="E78" s="68">
        <v>1800000</v>
      </c>
      <c r="F78" s="152">
        <v>1800000</v>
      </c>
    </row>
    <row r="79" spans="1:6">
      <c r="A79" s="5" t="s">
        <v>6</v>
      </c>
      <c r="B79" s="5" t="s">
        <v>510</v>
      </c>
      <c r="C79" s="133">
        <v>1</v>
      </c>
      <c r="D79" s="5" t="s">
        <v>9</v>
      </c>
      <c r="E79" s="68">
        <v>1800000</v>
      </c>
      <c r="F79" s="152">
        <v>1800000</v>
      </c>
    </row>
    <row r="80" spans="1:6">
      <c r="A80" s="5" t="s">
        <v>6</v>
      </c>
      <c r="B80" s="5" t="s">
        <v>510</v>
      </c>
      <c r="C80" s="133">
        <v>1</v>
      </c>
      <c r="D80" s="5" t="s">
        <v>9</v>
      </c>
      <c r="E80" s="68">
        <v>1800000</v>
      </c>
      <c r="F80" s="152">
        <v>1800000</v>
      </c>
    </row>
    <row r="81" spans="1:6">
      <c r="A81" s="5" t="s">
        <v>6</v>
      </c>
      <c r="B81" s="5" t="s">
        <v>510</v>
      </c>
      <c r="C81" s="133">
        <v>1</v>
      </c>
      <c r="D81" s="5" t="s">
        <v>9</v>
      </c>
      <c r="E81" s="68">
        <v>375000</v>
      </c>
      <c r="F81" s="152">
        <v>375000</v>
      </c>
    </row>
    <row r="82" spans="1:6">
      <c r="A82" s="5" t="s">
        <v>6</v>
      </c>
      <c r="B82" s="5" t="s">
        <v>510</v>
      </c>
      <c r="C82" s="133">
        <v>1</v>
      </c>
      <c r="D82" s="5" t="s">
        <v>9</v>
      </c>
      <c r="E82" s="68">
        <v>1800000</v>
      </c>
      <c r="F82" s="152">
        <v>1800000</v>
      </c>
    </row>
    <row r="83" spans="1:6">
      <c r="A83" s="5" t="s">
        <v>6</v>
      </c>
      <c r="B83" s="5" t="s">
        <v>510</v>
      </c>
      <c r="C83" s="133">
        <v>1</v>
      </c>
      <c r="D83" s="5" t="s">
        <v>9</v>
      </c>
      <c r="E83" s="68">
        <v>375000</v>
      </c>
      <c r="F83" s="152">
        <v>375000</v>
      </c>
    </row>
    <row r="84" spans="1:6">
      <c r="A84" s="5" t="s">
        <v>6</v>
      </c>
      <c r="B84" s="5" t="s">
        <v>510</v>
      </c>
      <c r="C84" s="133">
        <v>1</v>
      </c>
      <c r="D84" s="5" t="s">
        <v>9</v>
      </c>
      <c r="E84" s="68">
        <v>375000</v>
      </c>
      <c r="F84" s="152">
        <v>375000</v>
      </c>
    </row>
    <row r="85" spans="1:6">
      <c r="A85" s="5" t="s">
        <v>6</v>
      </c>
      <c r="B85" s="5" t="s">
        <v>510</v>
      </c>
      <c r="C85" s="133">
        <v>1</v>
      </c>
      <c r="D85" s="5" t="s">
        <v>9</v>
      </c>
      <c r="E85" s="68">
        <v>1800000</v>
      </c>
      <c r="F85" s="152">
        <v>1800000</v>
      </c>
    </row>
    <row r="86" spans="1:6">
      <c r="A86" s="5" t="s">
        <v>6</v>
      </c>
      <c r="B86" s="5" t="s">
        <v>510</v>
      </c>
      <c r="C86" s="133">
        <v>1</v>
      </c>
      <c r="D86" s="5" t="s">
        <v>9</v>
      </c>
      <c r="E86" s="68">
        <v>375000</v>
      </c>
      <c r="F86" s="152">
        <v>375000</v>
      </c>
    </row>
    <row r="87" spans="1:6">
      <c r="A87" s="5" t="s">
        <v>6</v>
      </c>
      <c r="B87" s="5" t="s">
        <v>510</v>
      </c>
      <c r="C87" s="133">
        <v>1</v>
      </c>
      <c r="D87" s="5" t="s">
        <v>9</v>
      </c>
      <c r="E87" s="68">
        <v>375000</v>
      </c>
      <c r="F87" s="152">
        <v>375000</v>
      </c>
    </row>
    <row r="88" spans="1:6">
      <c r="A88" s="5" t="s">
        <v>6</v>
      </c>
      <c r="B88" s="5" t="s">
        <v>510</v>
      </c>
      <c r="C88" s="133">
        <v>1</v>
      </c>
      <c r="D88" s="5" t="s">
        <v>9</v>
      </c>
      <c r="E88" s="68">
        <v>1800000</v>
      </c>
      <c r="F88" s="152">
        <v>1800000</v>
      </c>
    </row>
    <row r="89" spans="1:6">
      <c r="A89" s="5" t="s">
        <v>6</v>
      </c>
      <c r="B89" s="5" t="s">
        <v>510</v>
      </c>
      <c r="C89" s="133">
        <v>1</v>
      </c>
      <c r="D89" s="5" t="s">
        <v>9</v>
      </c>
      <c r="E89" s="68">
        <v>1800000</v>
      </c>
      <c r="F89" s="152">
        <v>1800000</v>
      </c>
    </row>
    <row r="90" spans="1:6">
      <c r="A90" s="5" t="s">
        <v>6</v>
      </c>
      <c r="B90" s="5" t="s">
        <v>510</v>
      </c>
      <c r="C90" s="133">
        <v>1</v>
      </c>
      <c r="D90" s="5" t="s">
        <v>9</v>
      </c>
      <c r="E90" s="68">
        <v>375000</v>
      </c>
      <c r="F90" s="152">
        <v>375000</v>
      </c>
    </row>
    <row r="91" spans="1:6">
      <c r="A91" s="5" t="s">
        <v>6</v>
      </c>
      <c r="B91" s="5" t="s">
        <v>569</v>
      </c>
      <c r="C91" s="133">
        <v>1</v>
      </c>
      <c r="D91" s="5" t="s">
        <v>9</v>
      </c>
      <c r="E91" s="68">
        <v>468000</v>
      </c>
      <c r="F91" s="152">
        <v>468000</v>
      </c>
    </row>
    <row r="92" spans="1:6">
      <c r="A92" s="5" t="s">
        <v>6</v>
      </c>
      <c r="B92" s="5" t="s">
        <v>569</v>
      </c>
      <c r="C92" s="133">
        <v>1</v>
      </c>
      <c r="D92" s="5" t="s">
        <v>9</v>
      </c>
      <c r="E92" s="68">
        <v>1560000</v>
      </c>
      <c r="F92" s="152">
        <v>1560000</v>
      </c>
    </row>
    <row r="93" spans="1:6">
      <c r="A93" s="5" t="s">
        <v>6</v>
      </c>
      <c r="B93" s="5" t="s">
        <v>569</v>
      </c>
      <c r="C93" s="133">
        <v>1</v>
      </c>
      <c r="D93" s="5" t="s">
        <v>9</v>
      </c>
      <c r="E93" s="68">
        <v>702000</v>
      </c>
      <c r="F93" s="152">
        <v>702000</v>
      </c>
    </row>
    <row r="94" spans="1:6">
      <c r="A94" s="5" t="s">
        <v>6</v>
      </c>
      <c r="B94" s="5" t="s">
        <v>569</v>
      </c>
      <c r="C94" s="133">
        <v>1</v>
      </c>
      <c r="D94" s="5" t="s">
        <v>9</v>
      </c>
      <c r="E94" s="68">
        <v>702000</v>
      </c>
      <c r="F94" s="152">
        <v>702000</v>
      </c>
    </row>
    <row r="95" spans="1:6">
      <c r="A95" s="5" t="s">
        <v>6</v>
      </c>
      <c r="B95" s="5" t="s">
        <v>513</v>
      </c>
      <c r="C95" s="133">
        <v>1</v>
      </c>
      <c r="D95" s="5" t="s">
        <v>9</v>
      </c>
      <c r="E95" s="68">
        <v>1500000</v>
      </c>
      <c r="F95" s="152">
        <v>1500000</v>
      </c>
    </row>
    <row r="96" spans="1:6">
      <c r="A96" s="5" t="s">
        <v>6</v>
      </c>
      <c r="B96" s="5" t="s">
        <v>232</v>
      </c>
      <c r="C96" s="133">
        <v>1</v>
      </c>
      <c r="D96" s="5" t="s">
        <v>9</v>
      </c>
      <c r="E96" s="68">
        <v>45864</v>
      </c>
      <c r="F96" s="152">
        <v>45864</v>
      </c>
    </row>
    <row r="97" spans="1:6">
      <c r="A97" s="5" t="s">
        <v>6</v>
      </c>
      <c r="B97" s="5" t="s">
        <v>232</v>
      </c>
      <c r="C97" s="133">
        <v>1</v>
      </c>
      <c r="D97" s="5" t="s">
        <v>9</v>
      </c>
      <c r="E97" s="68">
        <v>137592</v>
      </c>
      <c r="F97" s="152">
        <v>137592</v>
      </c>
    </row>
    <row r="98" spans="1:6">
      <c r="A98" s="5" t="s">
        <v>6</v>
      </c>
      <c r="B98" s="5" t="s">
        <v>232</v>
      </c>
      <c r="C98" s="133">
        <v>1</v>
      </c>
      <c r="D98" s="5" t="s">
        <v>9</v>
      </c>
      <c r="E98" s="68">
        <v>22932</v>
      </c>
      <c r="F98" s="152">
        <v>22932</v>
      </c>
    </row>
    <row r="99" spans="1:6">
      <c r="A99" s="5" t="s">
        <v>6</v>
      </c>
      <c r="B99" s="5" t="s">
        <v>54</v>
      </c>
      <c r="C99" s="133">
        <v>2</v>
      </c>
      <c r="D99" s="5" t="s">
        <v>24</v>
      </c>
      <c r="E99" s="160">
        <v>1308</v>
      </c>
      <c r="F99" s="152">
        <v>2616</v>
      </c>
    </row>
    <row r="100" spans="1:6">
      <c r="A100" s="5" t="s">
        <v>6</v>
      </c>
      <c r="B100" s="5" t="s">
        <v>54</v>
      </c>
      <c r="C100" s="133">
        <v>6</v>
      </c>
      <c r="D100" s="5" t="s">
        <v>24</v>
      </c>
      <c r="E100" s="160">
        <v>1308</v>
      </c>
      <c r="F100" s="152">
        <v>7848</v>
      </c>
    </row>
    <row r="101" spans="1:6">
      <c r="A101" s="5" t="s">
        <v>6</v>
      </c>
      <c r="B101" s="5" t="s">
        <v>54</v>
      </c>
      <c r="C101" s="133">
        <v>4</v>
      </c>
      <c r="D101" s="5" t="s">
        <v>24</v>
      </c>
      <c r="E101" s="160">
        <v>1308</v>
      </c>
      <c r="F101" s="152">
        <v>5232</v>
      </c>
    </row>
    <row r="102" spans="1:6">
      <c r="A102" s="5" t="s">
        <v>6</v>
      </c>
      <c r="B102" s="5" t="s">
        <v>55</v>
      </c>
      <c r="C102" s="133">
        <v>3</v>
      </c>
      <c r="D102" s="5" t="s">
        <v>24</v>
      </c>
      <c r="E102" s="160">
        <v>182</v>
      </c>
      <c r="F102" s="152">
        <v>546</v>
      </c>
    </row>
    <row r="103" spans="1:6">
      <c r="A103" s="5" t="s">
        <v>6</v>
      </c>
      <c r="B103" s="5" t="s">
        <v>56</v>
      </c>
      <c r="C103" s="133">
        <v>3</v>
      </c>
      <c r="D103" s="5" t="s">
        <v>24</v>
      </c>
      <c r="E103" s="160">
        <v>137</v>
      </c>
      <c r="F103" s="152">
        <v>411</v>
      </c>
    </row>
    <row r="104" spans="1:6">
      <c r="A104" s="5" t="s">
        <v>6</v>
      </c>
      <c r="B104" s="5" t="s">
        <v>56</v>
      </c>
      <c r="C104" s="133">
        <v>1</v>
      </c>
      <c r="D104" s="5" t="s">
        <v>24</v>
      </c>
      <c r="E104" s="160">
        <v>137</v>
      </c>
      <c r="F104" s="152">
        <v>137</v>
      </c>
    </row>
    <row r="105" spans="1:6">
      <c r="A105" s="5" t="s">
        <v>6</v>
      </c>
      <c r="B105" s="5" t="s">
        <v>70</v>
      </c>
      <c r="C105" s="133">
        <v>20</v>
      </c>
      <c r="D105" s="5" t="s">
        <v>24</v>
      </c>
      <c r="E105" s="160">
        <v>720</v>
      </c>
      <c r="F105" s="152">
        <v>14400</v>
      </c>
    </row>
    <row r="106" spans="1:6">
      <c r="A106" s="5" t="s">
        <v>6</v>
      </c>
      <c r="B106" s="5" t="s">
        <v>70</v>
      </c>
      <c r="C106" s="133">
        <v>100</v>
      </c>
      <c r="D106" s="5" t="s">
        <v>24</v>
      </c>
      <c r="E106" s="160">
        <v>720</v>
      </c>
      <c r="F106" s="152">
        <v>72000</v>
      </c>
    </row>
    <row r="107" spans="1:6">
      <c r="A107" s="5" t="s">
        <v>6</v>
      </c>
      <c r="B107" s="5" t="s">
        <v>70</v>
      </c>
      <c r="C107" s="133">
        <v>80</v>
      </c>
      <c r="D107" s="5" t="s">
        <v>24</v>
      </c>
      <c r="E107" s="160">
        <v>720</v>
      </c>
      <c r="F107" s="152">
        <v>57600</v>
      </c>
    </row>
    <row r="108" spans="1:6">
      <c r="A108" s="5" t="s">
        <v>6</v>
      </c>
      <c r="B108" s="5" t="s">
        <v>70</v>
      </c>
      <c r="C108" s="133">
        <v>50</v>
      </c>
      <c r="D108" s="5" t="s">
        <v>24</v>
      </c>
      <c r="E108" s="160">
        <v>720</v>
      </c>
      <c r="F108" s="152">
        <v>36000</v>
      </c>
    </row>
    <row r="109" spans="1:6">
      <c r="A109" s="5" t="s">
        <v>6</v>
      </c>
      <c r="B109" s="5" t="s">
        <v>74</v>
      </c>
      <c r="C109" s="133">
        <v>2</v>
      </c>
      <c r="D109" s="5" t="s">
        <v>24</v>
      </c>
      <c r="E109" s="160">
        <v>192</v>
      </c>
      <c r="F109" s="152">
        <v>384</v>
      </c>
    </row>
    <row r="110" spans="1:6">
      <c r="A110" s="5" t="s">
        <v>6</v>
      </c>
      <c r="B110" s="5" t="s">
        <v>74</v>
      </c>
      <c r="C110" s="133">
        <v>2</v>
      </c>
      <c r="D110" s="5" t="s">
        <v>24</v>
      </c>
      <c r="E110" s="160">
        <v>192</v>
      </c>
      <c r="F110" s="152">
        <v>384</v>
      </c>
    </row>
    <row r="111" spans="1:6">
      <c r="A111" s="5" t="s">
        <v>6</v>
      </c>
      <c r="B111" s="5" t="s">
        <v>74</v>
      </c>
      <c r="C111" s="133">
        <v>2</v>
      </c>
      <c r="D111" s="5" t="s">
        <v>24</v>
      </c>
      <c r="E111" s="160">
        <v>192</v>
      </c>
      <c r="F111" s="152">
        <v>384</v>
      </c>
    </row>
    <row r="112" spans="1:6">
      <c r="A112" s="5" t="s">
        <v>6</v>
      </c>
      <c r="B112" s="5" t="s">
        <v>514</v>
      </c>
      <c r="C112" s="133">
        <v>2</v>
      </c>
      <c r="D112" s="5" t="s">
        <v>24</v>
      </c>
      <c r="E112" s="160">
        <v>8480</v>
      </c>
      <c r="F112" s="152">
        <v>16960</v>
      </c>
    </row>
    <row r="113" spans="1:6">
      <c r="A113" s="5" t="s">
        <v>6</v>
      </c>
      <c r="B113" s="5" t="s">
        <v>514</v>
      </c>
      <c r="C113" s="133">
        <v>1</v>
      </c>
      <c r="D113" s="5" t="s">
        <v>24</v>
      </c>
      <c r="E113" s="160">
        <v>8480</v>
      </c>
      <c r="F113" s="152">
        <v>8480</v>
      </c>
    </row>
    <row r="114" spans="1:6">
      <c r="A114" s="5" t="s">
        <v>6</v>
      </c>
      <c r="B114" s="5" t="s">
        <v>87</v>
      </c>
      <c r="C114" s="133">
        <v>20</v>
      </c>
      <c r="D114" s="5" t="s">
        <v>24</v>
      </c>
      <c r="E114" s="160">
        <v>100</v>
      </c>
      <c r="F114" s="152">
        <v>2000</v>
      </c>
    </row>
    <row r="115" spans="1:6">
      <c r="A115" s="5" t="s">
        <v>6</v>
      </c>
      <c r="B115" s="5" t="s">
        <v>121</v>
      </c>
      <c r="C115" s="133">
        <v>2</v>
      </c>
      <c r="D115" s="5" t="s">
        <v>112</v>
      </c>
      <c r="E115" s="160">
        <v>925</v>
      </c>
      <c r="F115" s="152">
        <v>1850</v>
      </c>
    </row>
    <row r="116" spans="1:6">
      <c r="A116" s="5" t="s">
        <v>6</v>
      </c>
      <c r="B116" s="5" t="s">
        <v>121</v>
      </c>
      <c r="C116" s="133">
        <v>3</v>
      </c>
      <c r="D116" s="5" t="s">
        <v>112</v>
      </c>
      <c r="E116" s="160">
        <v>925</v>
      </c>
      <c r="F116" s="152">
        <v>2775</v>
      </c>
    </row>
    <row r="117" spans="1:6">
      <c r="A117" s="5" t="s">
        <v>6</v>
      </c>
      <c r="B117" s="5" t="s">
        <v>121</v>
      </c>
      <c r="C117" s="133">
        <v>3</v>
      </c>
      <c r="D117" s="5" t="s">
        <v>112</v>
      </c>
      <c r="E117" s="160">
        <v>925</v>
      </c>
      <c r="F117" s="152">
        <v>2775</v>
      </c>
    </row>
    <row r="118" spans="1:6">
      <c r="A118" s="5" t="s">
        <v>6</v>
      </c>
      <c r="B118" s="5" t="s">
        <v>121</v>
      </c>
      <c r="C118" s="133">
        <v>3</v>
      </c>
      <c r="D118" s="5" t="s">
        <v>112</v>
      </c>
      <c r="E118" s="160">
        <v>925</v>
      </c>
      <c r="F118" s="152">
        <v>2775</v>
      </c>
    </row>
    <row r="119" spans="1:6">
      <c r="A119" s="5" t="s">
        <v>6</v>
      </c>
      <c r="B119" s="5" t="s">
        <v>516</v>
      </c>
      <c r="C119" s="133">
        <v>1</v>
      </c>
      <c r="D119" s="5" t="s">
        <v>24</v>
      </c>
      <c r="E119" s="160">
        <v>10625</v>
      </c>
      <c r="F119" s="152">
        <v>10625</v>
      </c>
    </row>
    <row r="120" spans="1:6">
      <c r="A120" s="5" t="s">
        <v>6</v>
      </c>
      <c r="B120" s="5" t="s">
        <v>156</v>
      </c>
      <c r="C120" s="133">
        <v>2</v>
      </c>
      <c r="D120" s="5" t="s">
        <v>109</v>
      </c>
      <c r="E120" s="160">
        <v>248</v>
      </c>
      <c r="F120" s="152">
        <v>496</v>
      </c>
    </row>
    <row r="121" spans="1:6">
      <c r="A121" s="5" t="s">
        <v>6</v>
      </c>
      <c r="B121" s="5" t="s">
        <v>159</v>
      </c>
      <c r="C121" s="133">
        <v>2</v>
      </c>
      <c r="D121" s="5" t="s">
        <v>109</v>
      </c>
      <c r="E121" s="160">
        <v>1106</v>
      </c>
      <c r="F121" s="152">
        <v>2212</v>
      </c>
    </row>
    <row r="122" spans="1:6">
      <c r="A122" s="5" t="s">
        <v>6</v>
      </c>
      <c r="B122" s="5" t="s">
        <v>159</v>
      </c>
      <c r="C122" s="133">
        <v>1</v>
      </c>
      <c r="D122" s="5" t="s">
        <v>109</v>
      </c>
      <c r="E122" s="160">
        <v>1106</v>
      </c>
      <c r="F122" s="152">
        <v>1106</v>
      </c>
    </row>
    <row r="123" spans="1:6">
      <c r="A123" s="5" t="s">
        <v>6</v>
      </c>
      <c r="B123" s="5" t="s">
        <v>162</v>
      </c>
      <c r="C123" s="133">
        <v>1</v>
      </c>
      <c r="D123" s="5" t="s">
        <v>109</v>
      </c>
      <c r="E123" s="160">
        <v>1075</v>
      </c>
      <c r="F123" s="152">
        <v>1075</v>
      </c>
    </row>
    <row r="124" spans="1:6">
      <c r="A124" s="5" t="s">
        <v>6</v>
      </c>
      <c r="B124" s="5" t="s">
        <v>166</v>
      </c>
      <c r="C124" s="133">
        <v>1</v>
      </c>
      <c r="D124" s="5" t="s">
        <v>109</v>
      </c>
      <c r="E124" s="160">
        <v>1078</v>
      </c>
      <c r="F124" s="152">
        <v>1078</v>
      </c>
    </row>
    <row r="125" spans="1:6">
      <c r="A125" s="5" t="s">
        <v>6</v>
      </c>
      <c r="B125" s="5" t="s">
        <v>183</v>
      </c>
      <c r="C125" s="133">
        <v>2</v>
      </c>
      <c r="D125" s="5" t="s">
        <v>24</v>
      </c>
      <c r="E125" s="160">
        <v>385</v>
      </c>
      <c r="F125" s="152">
        <v>770</v>
      </c>
    </row>
    <row r="126" spans="1:6">
      <c r="A126" s="5" t="s">
        <v>6</v>
      </c>
      <c r="B126" s="5" t="s">
        <v>189</v>
      </c>
      <c r="C126" s="133">
        <v>2</v>
      </c>
      <c r="D126" s="5" t="s">
        <v>24</v>
      </c>
      <c r="E126" s="160">
        <v>567</v>
      </c>
      <c r="F126" s="152">
        <v>1134</v>
      </c>
    </row>
    <row r="127" spans="1:6">
      <c r="A127" s="5" t="s">
        <v>6</v>
      </c>
      <c r="B127" s="5" t="s">
        <v>204</v>
      </c>
      <c r="C127" s="133">
        <v>2</v>
      </c>
      <c r="D127" s="5" t="s">
        <v>24</v>
      </c>
      <c r="E127" s="160">
        <v>1698</v>
      </c>
      <c r="F127" s="152">
        <v>3396</v>
      </c>
    </row>
    <row r="128" spans="1:6">
      <c r="A128" s="5" t="s">
        <v>6</v>
      </c>
      <c r="B128" s="5" t="s">
        <v>204</v>
      </c>
      <c r="C128" s="133">
        <v>2</v>
      </c>
      <c r="D128" s="5" t="s">
        <v>24</v>
      </c>
      <c r="E128" s="160">
        <v>1698</v>
      </c>
      <c r="F128" s="152">
        <v>3396</v>
      </c>
    </row>
    <row r="129" spans="1:6">
      <c r="A129" s="5" t="s">
        <v>6</v>
      </c>
      <c r="B129" s="5" t="s">
        <v>243</v>
      </c>
      <c r="C129" s="133">
        <v>1</v>
      </c>
      <c r="D129" s="5" t="s">
        <v>237</v>
      </c>
      <c r="E129" s="160">
        <v>6223</v>
      </c>
      <c r="F129" s="152">
        <v>6223</v>
      </c>
    </row>
    <row r="130" spans="1:6">
      <c r="A130" s="5" t="s">
        <v>6</v>
      </c>
      <c r="B130" s="5" t="s">
        <v>243</v>
      </c>
      <c r="C130" s="133">
        <v>1</v>
      </c>
      <c r="D130" s="5" t="s">
        <v>237</v>
      </c>
      <c r="E130" s="160">
        <v>6223</v>
      </c>
      <c r="F130" s="152">
        <v>6223</v>
      </c>
    </row>
    <row r="131" spans="1:6">
      <c r="A131" s="5" t="s">
        <v>6</v>
      </c>
      <c r="B131" s="5" t="s">
        <v>262</v>
      </c>
      <c r="C131" s="133">
        <v>1</v>
      </c>
      <c r="D131" s="5" t="s">
        <v>24</v>
      </c>
      <c r="E131" s="160">
        <v>3739</v>
      </c>
      <c r="F131" s="152">
        <v>3739</v>
      </c>
    </row>
    <row r="132" spans="1:6">
      <c r="A132" s="5" t="s">
        <v>6</v>
      </c>
      <c r="B132" s="5" t="s">
        <v>272</v>
      </c>
      <c r="C132" s="133">
        <v>2</v>
      </c>
      <c r="D132" s="5" t="s">
        <v>24</v>
      </c>
      <c r="E132" s="160">
        <v>715</v>
      </c>
      <c r="F132" s="152">
        <v>1430</v>
      </c>
    </row>
    <row r="133" spans="1:6">
      <c r="A133" s="5" t="s">
        <v>6</v>
      </c>
      <c r="B133" s="5" t="s">
        <v>272</v>
      </c>
      <c r="C133" s="133">
        <v>2</v>
      </c>
      <c r="D133" s="5" t="s">
        <v>24</v>
      </c>
      <c r="E133" s="160">
        <v>715</v>
      </c>
      <c r="F133" s="152">
        <v>1430</v>
      </c>
    </row>
    <row r="134" spans="1:6">
      <c r="A134" s="5" t="s">
        <v>6</v>
      </c>
      <c r="B134" s="5" t="s">
        <v>517</v>
      </c>
      <c r="C134" s="133">
        <v>2</v>
      </c>
      <c r="D134" s="5" t="s">
        <v>24</v>
      </c>
      <c r="E134" s="160">
        <v>219</v>
      </c>
      <c r="F134" s="152">
        <v>438</v>
      </c>
    </row>
    <row r="135" spans="1:6">
      <c r="A135" s="5" t="s">
        <v>6</v>
      </c>
      <c r="B135" s="5" t="s">
        <v>517</v>
      </c>
      <c r="C135" s="133">
        <v>1</v>
      </c>
      <c r="D135" s="5" t="s">
        <v>24</v>
      </c>
      <c r="E135" s="160">
        <v>219</v>
      </c>
      <c r="F135" s="152">
        <v>219</v>
      </c>
    </row>
    <row r="136" spans="1:6">
      <c r="A136" s="5" t="s">
        <v>6</v>
      </c>
      <c r="B136" s="5" t="s">
        <v>291</v>
      </c>
      <c r="C136" s="133">
        <v>2</v>
      </c>
      <c r="D136" s="5" t="s">
        <v>213</v>
      </c>
      <c r="E136" s="160">
        <v>440</v>
      </c>
      <c r="F136" s="152">
        <v>880</v>
      </c>
    </row>
    <row r="137" spans="1:6">
      <c r="A137" s="5" t="s">
        <v>6</v>
      </c>
      <c r="B137" s="5" t="s">
        <v>293</v>
      </c>
      <c r="C137" s="133">
        <v>2</v>
      </c>
      <c r="D137" s="5" t="s">
        <v>24</v>
      </c>
      <c r="E137" s="160">
        <v>569</v>
      </c>
      <c r="F137" s="152">
        <v>1138</v>
      </c>
    </row>
    <row r="138" spans="1:6">
      <c r="A138" s="5" t="s">
        <v>6</v>
      </c>
      <c r="B138" s="5" t="s">
        <v>518</v>
      </c>
      <c r="C138" s="133">
        <v>1</v>
      </c>
      <c r="D138" s="5" t="s">
        <v>24</v>
      </c>
      <c r="E138" s="160">
        <v>616</v>
      </c>
      <c r="F138" s="152">
        <v>616</v>
      </c>
    </row>
    <row r="139" spans="1:6">
      <c r="A139" s="5" t="s">
        <v>6</v>
      </c>
      <c r="B139" s="5" t="s">
        <v>831</v>
      </c>
      <c r="C139" s="133">
        <v>30</v>
      </c>
      <c r="D139" s="5" t="s">
        <v>24</v>
      </c>
      <c r="E139" s="160">
        <v>29</v>
      </c>
      <c r="F139" s="152">
        <v>870</v>
      </c>
    </row>
    <row r="140" spans="1:6">
      <c r="A140" s="5" t="s">
        <v>6</v>
      </c>
      <c r="B140" s="5" t="s">
        <v>348</v>
      </c>
      <c r="C140" s="133">
        <v>2</v>
      </c>
      <c r="D140" s="5" t="s">
        <v>24</v>
      </c>
      <c r="E140" s="160">
        <v>212</v>
      </c>
      <c r="F140" s="152">
        <v>424</v>
      </c>
    </row>
    <row r="141" spans="1:6">
      <c r="A141" s="5" t="s">
        <v>6</v>
      </c>
      <c r="B141" s="5" t="s">
        <v>564</v>
      </c>
      <c r="C141" s="133">
        <v>1</v>
      </c>
      <c r="D141" s="5" t="s">
        <v>9</v>
      </c>
      <c r="E141" s="68">
        <v>130000</v>
      </c>
      <c r="F141" s="152">
        <v>130000</v>
      </c>
    </row>
    <row r="142" spans="1:6">
      <c r="A142" s="5" t="s">
        <v>6</v>
      </c>
      <c r="B142" s="5" t="s">
        <v>564</v>
      </c>
      <c r="C142" s="133">
        <v>2</v>
      </c>
      <c r="D142" s="5" t="s">
        <v>24</v>
      </c>
      <c r="E142" s="68">
        <v>195000</v>
      </c>
      <c r="F142" s="152">
        <v>390000</v>
      </c>
    </row>
    <row r="143" spans="1:6">
      <c r="A143" s="5" t="s">
        <v>6</v>
      </c>
      <c r="B143" s="5" t="s">
        <v>564</v>
      </c>
      <c r="C143" s="133">
        <v>1</v>
      </c>
      <c r="D143" s="5" t="s">
        <v>9</v>
      </c>
      <c r="E143" s="68">
        <v>140000</v>
      </c>
      <c r="F143" s="152">
        <v>140000</v>
      </c>
    </row>
    <row r="144" spans="1:6">
      <c r="A144" s="5" t="s">
        <v>6</v>
      </c>
      <c r="B144" s="5" t="s">
        <v>564</v>
      </c>
      <c r="C144" s="133">
        <v>1</v>
      </c>
      <c r="D144" s="5" t="s">
        <v>9</v>
      </c>
      <c r="E144" s="68">
        <v>130000</v>
      </c>
      <c r="F144" s="152">
        <v>130000</v>
      </c>
    </row>
    <row r="145" spans="1:6">
      <c r="A145" s="5" t="s">
        <v>6</v>
      </c>
      <c r="B145" s="5" t="s">
        <v>232</v>
      </c>
      <c r="C145" s="133">
        <v>1</v>
      </c>
      <c r="D145" s="5" t="s">
        <v>9</v>
      </c>
      <c r="E145" s="68">
        <v>61000</v>
      </c>
      <c r="F145" s="152">
        <v>61000</v>
      </c>
    </row>
    <row r="146" spans="1:6">
      <c r="A146" s="5" t="s">
        <v>6</v>
      </c>
      <c r="B146" s="5" t="s">
        <v>232</v>
      </c>
      <c r="C146" s="133">
        <v>1</v>
      </c>
      <c r="D146" s="5" t="s">
        <v>9</v>
      </c>
      <c r="E146" s="68">
        <v>81000</v>
      </c>
      <c r="F146" s="152">
        <v>81000</v>
      </c>
    </row>
    <row r="147" spans="1:6">
      <c r="A147" s="5" t="s">
        <v>6</v>
      </c>
      <c r="B147" s="5" t="s">
        <v>232</v>
      </c>
      <c r="C147" s="133">
        <v>1</v>
      </c>
      <c r="D147" s="5" t="s">
        <v>9</v>
      </c>
      <c r="E147" s="68">
        <v>61000</v>
      </c>
      <c r="F147" s="152">
        <v>61000</v>
      </c>
    </row>
    <row r="148" spans="1:6">
      <c r="A148" s="5" t="s">
        <v>6</v>
      </c>
      <c r="B148" s="5" t="s">
        <v>219</v>
      </c>
      <c r="C148" s="133">
        <v>1</v>
      </c>
      <c r="D148" s="5" t="s">
        <v>9</v>
      </c>
      <c r="E148" s="68">
        <v>751350</v>
      </c>
      <c r="F148" s="152">
        <v>751350</v>
      </c>
    </row>
    <row r="149" spans="1:6">
      <c r="A149" s="5" t="s">
        <v>6</v>
      </c>
      <c r="B149" s="5" t="s">
        <v>522</v>
      </c>
      <c r="C149" s="133">
        <v>1</v>
      </c>
      <c r="D149" s="5" t="s">
        <v>9</v>
      </c>
      <c r="E149" s="68">
        <v>1000000</v>
      </c>
      <c r="F149" s="152">
        <v>1000000</v>
      </c>
    </row>
    <row r="150" spans="1:6">
      <c r="A150" s="5" t="s">
        <v>6</v>
      </c>
      <c r="B150" s="5" t="s">
        <v>569</v>
      </c>
      <c r="C150" s="133">
        <v>1</v>
      </c>
      <c r="D150" s="5" t="s">
        <v>9</v>
      </c>
      <c r="E150" s="68">
        <v>130000</v>
      </c>
      <c r="F150" s="152">
        <v>130000</v>
      </c>
    </row>
    <row r="151" spans="1:6">
      <c r="A151" s="5" t="s">
        <v>6</v>
      </c>
      <c r="B151" s="5" t="s">
        <v>569</v>
      </c>
      <c r="C151" s="133">
        <v>1</v>
      </c>
      <c r="D151" s="5" t="s">
        <v>9</v>
      </c>
      <c r="E151" s="68">
        <v>280000</v>
      </c>
      <c r="F151" s="152">
        <v>280000</v>
      </c>
    </row>
    <row r="152" spans="1:6">
      <c r="A152" s="5" t="s">
        <v>6</v>
      </c>
      <c r="B152" s="5" t="s">
        <v>569</v>
      </c>
      <c r="C152" s="133">
        <v>1</v>
      </c>
      <c r="D152" s="5" t="s">
        <v>9</v>
      </c>
      <c r="E152" s="68">
        <v>325000</v>
      </c>
      <c r="F152" s="152">
        <v>325000</v>
      </c>
    </row>
    <row r="153" spans="1:6">
      <c r="A153" s="5" t="s">
        <v>6</v>
      </c>
      <c r="B153" s="5" t="s">
        <v>232</v>
      </c>
      <c r="C153" s="133">
        <v>1</v>
      </c>
      <c r="D153" s="5" t="s">
        <v>9</v>
      </c>
      <c r="E153" s="68">
        <v>55000</v>
      </c>
      <c r="F153" s="152">
        <v>55000</v>
      </c>
    </row>
    <row r="154" spans="1:6">
      <c r="A154" s="5" t="s">
        <v>6</v>
      </c>
      <c r="B154" s="5" t="s">
        <v>232</v>
      </c>
      <c r="C154" s="133">
        <v>1</v>
      </c>
      <c r="D154" s="5" t="s">
        <v>9</v>
      </c>
      <c r="E154" s="68">
        <v>120000</v>
      </c>
      <c r="F154" s="152">
        <v>120000</v>
      </c>
    </row>
    <row r="155" spans="1:6">
      <c r="A155" s="5" t="s">
        <v>6</v>
      </c>
      <c r="B155" s="5" t="s">
        <v>232</v>
      </c>
      <c r="C155" s="133">
        <v>1</v>
      </c>
      <c r="D155" s="5" t="s">
        <v>9</v>
      </c>
      <c r="E155" s="68">
        <v>230000</v>
      </c>
      <c r="F155" s="152">
        <v>230000</v>
      </c>
    </row>
    <row r="156" spans="1:6">
      <c r="A156" s="5" t="s">
        <v>6</v>
      </c>
      <c r="B156" s="5" t="s">
        <v>564</v>
      </c>
      <c r="C156" s="133">
        <v>1</v>
      </c>
      <c r="D156" s="5" t="s">
        <v>9</v>
      </c>
      <c r="E156" s="68">
        <v>450000</v>
      </c>
      <c r="F156" s="152">
        <v>450000</v>
      </c>
    </row>
    <row r="157" spans="1:6">
      <c r="A157" s="5" t="s">
        <v>6</v>
      </c>
      <c r="B157" s="5" t="s">
        <v>564</v>
      </c>
      <c r="C157" s="133">
        <v>2</v>
      </c>
      <c r="D157" s="5" t="s">
        <v>24</v>
      </c>
      <c r="E157" s="68">
        <v>450000</v>
      </c>
      <c r="F157" s="152">
        <v>900000</v>
      </c>
    </row>
    <row r="158" spans="1:6">
      <c r="A158" s="5" t="s">
        <v>6</v>
      </c>
      <c r="B158" s="5" t="s">
        <v>564</v>
      </c>
      <c r="C158" s="133">
        <v>2</v>
      </c>
      <c r="D158" s="5" t="s">
        <v>24</v>
      </c>
      <c r="E158" s="68">
        <v>600000</v>
      </c>
      <c r="F158" s="152">
        <v>1200000</v>
      </c>
    </row>
    <row r="159" spans="1:6">
      <c r="A159" s="5" t="s">
        <v>6</v>
      </c>
      <c r="B159" s="5" t="s">
        <v>564</v>
      </c>
      <c r="C159" s="133">
        <v>2</v>
      </c>
      <c r="D159" s="5" t="s">
        <v>24</v>
      </c>
      <c r="E159" s="68">
        <v>675000</v>
      </c>
      <c r="F159" s="152">
        <v>1350000</v>
      </c>
    </row>
    <row r="160" spans="1:6">
      <c r="A160" s="5" t="s">
        <v>6</v>
      </c>
      <c r="B160" s="5" t="s">
        <v>232</v>
      </c>
      <c r="C160" s="133">
        <v>1</v>
      </c>
      <c r="D160" s="5" t="s">
        <v>9</v>
      </c>
      <c r="E160" s="68">
        <v>117000</v>
      </c>
      <c r="F160" s="152">
        <v>117000</v>
      </c>
    </row>
    <row r="161" spans="1:6">
      <c r="A161" s="5" t="s">
        <v>6</v>
      </c>
      <c r="B161" s="5" t="s">
        <v>232</v>
      </c>
      <c r="C161" s="133">
        <v>1</v>
      </c>
      <c r="D161" s="5" t="s">
        <v>9</v>
      </c>
      <c r="E161" s="68">
        <v>532998</v>
      </c>
      <c r="F161" s="152">
        <v>532998</v>
      </c>
    </row>
    <row r="162" spans="1:6">
      <c r="A162" s="5" t="s">
        <v>6</v>
      </c>
      <c r="B162" s="5" t="s">
        <v>232</v>
      </c>
      <c r="C162" s="133">
        <v>1</v>
      </c>
      <c r="D162" s="5" t="s">
        <v>9</v>
      </c>
      <c r="E162" s="68">
        <v>426500</v>
      </c>
      <c r="F162" s="152">
        <v>426500</v>
      </c>
    </row>
    <row r="163" spans="1:6">
      <c r="A163" s="5" t="s">
        <v>6</v>
      </c>
      <c r="B163" s="5" t="s">
        <v>232</v>
      </c>
      <c r="C163" s="133">
        <v>1</v>
      </c>
      <c r="D163" s="5" t="s">
        <v>9</v>
      </c>
      <c r="E163" s="68">
        <v>97400</v>
      </c>
      <c r="F163" s="152">
        <v>97400</v>
      </c>
    </row>
    <row r="164" spans="1:6">
      <c r="A164" s="5" t="s">
        <v>6</v>
      </c>
      <c r="B164" s="5" t="s">
        <v>510</v>
      </c>
      <c r="C164" s="133">
        <v>1</v>
      </c>
      <c r="D164" s="5" t="s">
        <v>9</v>
      </c>
      <c r="E164" s="68">
        <v>1050000</v>
      </c>
      <c r="F164" s="152">
        <v>1050000</v>
      </c>
    </row>
    <row r="165" spans="1:6">
      <c r="A165" s="5" t="s">
        <v>6</v>
      </c>
      <c r="B165" s="5" t="s">
        <v>203</v>
      </c>
      <c r="C165" s="133">
        <v>15</v>
      </c>
      <c r="D165" s="5" t="s">
        <v>24</v>
      </c>
      <c r="E165" s="160">
        <v>675</v>
      </c>
      <c r="F165" s="152">
        <v>10125</v>
      </c>
    </row>
    <row r="166" spans="1:6">
      <c r="A166" s="5" t="s">
        <v>6</v>
      </c>
      <c r="B166" s="5" t="s">
        <v>243</v>
      </c>
      <c r="C166" s="133">
        <v>13</v>
      </c>
      <c r="D166" s="5" t="s">
        <v>237</v>
      </c>
      <c r="E166" s="160">
        <v>6223</v>
      </c>
      <c r="F166" s="152">
        <v>80899</v>
      </c>
    </row>
    <row r="167" spans="1:6">
      <c r="A167" s="5" t="s">
        <v>6</v>
      </c>
      <c r="B167" s="5" t="s">
        <v>248</v>
      </c>
      <c r="C167" s="133">
        <v>4</v>
      </c>
      <c r="D167" s="5" t="s">
        <v>237</v>
      </c>
      <c r="E167" s="160">
        <v>7474</v>
      </c>
      <c r="F167" s="152">
        <v>29896</v>
      </c>
    </row>
    <row r="168" spans="1:6">
      <c r="A168" s="5" t="s">
        <v>6</v>
      </c>
      <c r="B168" s="5" t="s">
        <v>367</v>
      </c>
      <c r="C168" s="133">
        <v>1</v>
      </c>
      <c r="D168" s="5" t="s">
        <v>24</v>
      </c>
      <c r="E168" s="160">
        <v>948802</v>
      </c>
      <c r="F168" s="152">
        <v>948802</v>
      </c>
    </row>
    <row r="169" spans="1:6">
      <c r="A169" s="5" t="s">
        <v>6</v>
      </c>
      <c r="B169" s="5" t="s">
        <v>564</v>
      </c>
      <c r="C169" s="133">
        <v>1</v>
      </c>
      <c r="D169" s="5" t="s">
        <v>9</v>
      </c>
      <c r="E169" s="68">
        <v>225000</v>
      </c>
      <c r="F169" s="152">
        <v>225000</v>
      </c>
    </row>
    <row r="170" spans="1:6">
      <c r="A170" s="5" t="s">
        <v>6</v>
      </c>
      <c r="B170" s="5" t="s">
        <v>564</v>
      </c>
      <c r="C170" s="133">
        <v>1</v>
      </c>
      <c r="D170" s="5" t="s">
        <v>9</v>
      </c>
      <c r="E170" s="68">
        <v>450000</v>
      </c>
      <c r="F170" s="152">
        <v>450000</v>
      </c>
    </row>
    <row r="171" spans="1:6">
      <c r="A171" s="5" t="s">
        <v>6</v>
      </c>
      <c r="B171" s="5" t="s">
        <v>564</v>
      </c>
      <c r="C171" s="133">
        <v>1</v>
      </c>
      <c r="D171" s="5" t="s">
        <v>9</v>
      </c>
      <c r="E171" s="68">
        <v>375000</v>
      </c>
      <c r="F171" s="152">
        <v>375000</v>
      </c>
    </row>
    <row r="172" spans="1:6">
      <c r="A172" s="5" t="s">
        <v>6</v>
      </c>
      <c r="B172" s="5" t="s">
        <v>564</v>
      </c>
      <c r="C172" s="133">
        <v>1</v>
      </c>
      <c r="D172" s="5" t="s">
        <v>9</v>
      </c>
      <c r="E172" s="68">
        <v>525000</v>
      </c>
      <c r="F172" s="152">
        <v>525000</v>
      </c>
    </row>
    <row r="173" spans="1:6">
      <c r="A173" s="5" t="s">
        <v>6</v>
      </c>
      <c r="B173" s="5" t="s">
        <v>510</v>
      </c>
      <c r="C173" s="133">
        <v>1</v>
      </c>
      <c r="D173" s="5" t="s">
        <v>9</v>
      </c>
      <c r="E173" s="68">
        <v>540000</v>
      </c>
      <c r="F173" s="152">
        <v>540000</v>
      </c>
    </row>
    <row r="174" spans="1:6">
      <c r="A174" s="5" t="s">
        <v>6</v>
      </c>
      <c r="B174" s="5" t="s">
        <v>569</v>
      </c>
      <c r="C174" s="133">
        <v>2</v>
      </c>
      <c r="D174" s="5" t="s">
        <v>24</v>
      </c>
      <c r="E174" s="68">
        <v>360000</v>
      </c>
      <c r="F174" s="152">
        <v>720000</v>
      </c>
    </row>
    <row r="175" spans="1:6">
      <c r="A175" s="5" t="s">
        <v>6</v>
      </c>
      <c r="B175" s="5" t="s">
        <v>564</v>
      </c>
      <c r="C175" s="133">
        <v>1</v>
      </c>
      <c r="D175" s="5" t="s">
        <v>9</v>
      </c>
      <c r="E175" s="68">
        <v>420000</v>
      </c>
      <c r="F175" s="152">
        <v>420000</v>
      </c>
    </row>
    <row r="176" spans="1:6">
      <c r="A176" s="5" t="s">
        <v>6</v>
      </c>
      <c r="B176" s="5" t="s">
        <v>564</v>
      </c>
      <c r="C176" s="133">
        <v>2</v>
      </c>
      <c r="D176" s="5" t="s">
        <v>24</v>
      </c>
      <c r="E176" s="68">
        <v>480000</v>
      </c>
      <c r="F176" s="152">
        <v>960000</v>
      </c>
    </row>
    <row r="177" spans="1:6">
      <c r="A177" s="5" t="s">
        <v>6</v>
      </c>
      <c r="B177" s="5" t="s">
        <v>564</v>
      </c>
      <c r="C177" s="133">
        <v>3</v>
      </c>
      <c r="D177" s="5" t="s">
        <v>24</v>
      </c>
      <c r="E177" s="68">
        <v>480000</v>
      </c>
      <c r="F177" s="152">
        <v>1440000</v>
      </c>
    </row>
    <row r="178" spans="1:6">
      <c r="A178" s="5" t="s">
        <v>6</v>
      </c>
      <c r="B178" s="5" t="s">
        <v>232</v>
      </c>
      <c r="C178" s="133">
        <v>1</v>
      </c>
      <c r="D178" s="5" t="s">
        <v>9</v>
      </c>
      <c r="E178" s="68">
        <v>51000</v>
      </c>
      <c r="F178" s="152">
        <v>51000</v>
      </c>
    </row>
    <row r="179" spans="1:6">
      <c r="A179" s="5" t="s">
        <v>6</v>
      </c>
      <c r="B179" s="5" t="s">
        <v>232</v>
      </c>
      <c r="C179" s="133">
        <v>1</v>
      </c>
      <c r="D179" s="5" t="s">
        <v>9</v>
      </c>
      <c r="E179" s="68">
        <v>340000</v>
      </c>
      <c r="F179" s="152">
        <v>340000</v>
      </c>
    </row>
    <row r="180" spans="1:6">
      <c r="A180" s="5" t="s">
        <v>6</v>
      </c>
      <c r="B180" s="5" t="s">
        <v>232</v>
      </c>
      <c r="C180" s="133">
        <v>1</v>
      </c>
      <c r="D180" s="5" t="s">
        <v>9</v>
      </c>
      <c r="E180" s="68">
        <v>292000</v>
      </c>
      <c r="F180" s="152">
        <v>292000</v>
      </c>
    </row>
    <row r="181" spans="1:6">
      <c r="A181" s="5" t="s">
        <v>6</v>
      </c>
      <c r="B181" s="5" t="s">
        <v>232</v>
      </c>
      <c r="C181" s="133">
        <v>1</v>
      </c>
      <c r="D181" s="5" t="s">
        <v>9</v>
      </c>
      <c r="E181" s="68">
        <v>629200</v>
      </c>
      <c r="F181" s="152">
        <v>629200</v>
      </c>
    </row>
    <row r="182" spans="1:6">
      <c r="A182" s="5" t="s">
        <v>6</v>
      </c>
      <c r="B182" s="5" t="s">
        <v>510</v>
      </c>
      <c r="C182" s="133">
        <v>1</v>
      </c>
      <c r="D182" s="5" t="s">
        <v>9</v>
      </c>
      <c r="E182" s="68">
        <v>1050000</v>
      </c>
      <c r="F182" s="152">
        <v>1050000</v>
      </c>
    </row>
    <row r="183" spans="1:6">
      <c r="A183" s="5" t="s">
        <v>6</v>
      </c>
      <c r="B183" s="5" t="s">
        <v>564</v>
      </c>
      <c r="C183" s="133">
        <v>1</v>
      </c>
      <c r="D183" s="5" t="s">
        <v>9</v>
      </c>
      <c r="E183" s="68">
        <v>450000</v>
      </c>
      <c r="F183" s="152">
        <v>450000</v>
      </c>
    </row>
    <row r="184" spans="1:6">
      <c r="A184" s="5" t="s">
        <v>6</v>
      </c>
      <c r="B184" s="5" t="s">
        <v>564</v>
      </c>
      <c r="C184" s="133">
        <v>1</v>
      </c>
      <c r="D184" s="5" t="s">
        <v>9</v>
      </c>
      <c r="E184" s="68">
        <v>450000</v>
      </c>
      <c r="F184" s="152">
        <v>450000</v>
      </c>
    </row>
    <row r="185" spans="1:6">
      <c r="A185" s="5" t="s">
        <v>6</v>
      </c>
      <c r="B185" s="5" t="s">
        <v>564</v>
      </c>
      <c r="C185" s="133">
        <v>1</v>
      </c>
      <c r="D185" s="5" t="s">
        <v>9</v>
      </c>
      <c r="E185" s="68">
        <v>450000</v>
      </c>
      <c r="F185" s="152">
        <v>450000</v>
      </c>
    </row>
    <row r="186" spans="1:6">
      <c r="A186" s="5" t="s">
        <v>6</v>
      </c>
      <c r="B186" s="5" t="s">
        <v>564</v>
      </c>
      <c r="C186" s="133">
        <v>1</v>
      </c>
      <c r="D186" s="5" t="s">
        <v>9</v>
      </c>
      <c r="E186" s="68">
        <v>450000</v>
      </c>
      <c r="F186" s="152">
        <v>450000</v>
      </c>
    </row>
    <row r="187" spans="1:6">
      <c r="A187" s="5" t="s">
        <v>6</v>
      </c>
      <c r="B187" s="5" t="s">
        <v>232</v>
      </c>
      <c r="C187" s="133">
        <v>1</v>
      </c>
      <c r="D187" s="5" t="s">
        <v>9</v>
      </c>
      <c r="E187" s="68">
        <v>50000</v>
      </c>
      <c r="F187" s="152">
        <v>50000</v>
      </c>
    </row>
    <row r="188" spans="1:6">
      <c r="A188" s="5" t="s">
        <v>6</v>
      </c>
      <c r="B188" s="5" t="s">
        <v>232</v>
      </c>
      <c r="C188" s="133">
        <v>1</v>
      </c>
      <c r="D188" s="5" t="s">
        <v>9</v>
      </c>
      <c r="E188" s="68">
        <v>80004</v>
      </c>
      <c r="F188" s="152">
        <v>80004</v>
      </c>
    </row>
    <row r="189" spans="1:6">
      <c r="A189" s="5" t="s">
        <v>6</v>
      </c>
      <c r="B189" s="5" t="s">
        <v>232</v>
      </c>
      <c r="C189" s="133">
        <v>1</v>
      </c>
      <c r="D189" s="5" t="s">
        <v>9</v>
      </c>
      <c r="E189" s="68">
        <v>50000</v>
      </c>
      <c r="F189" s="152">
        <v>50000</v>
      </c>
    </row>
    <row r="190" spans="1:6">
      <c r="A190" s="5" t="s">
        <v>6</v>
      </c>
      <c r="B190" s="5" t="s">
        <v>232</v>
      </c>
      <c r="C190" s="133">
        <v>1</v>
      </c>
      <c r="D190" s="5" t="s">
        <v>9</v>
      </c>
      <c r="E190" s="68">
        <v>120000</v>
      </c>
      <c r="F190" s="152">
        <v>120000</v>
      </c>
    </row>
    <row r="191" spans="1:6">
      <c r="A191" s="5" t="s">
        <v>6</v>
      </c>
      <c r="B191" s="5" t="s">
        <v>232</v>
      </c>
      <c r="C191" s="133">
        <v>1</v>
      </c>
      <c r="D191" s="5" t="s">
        <v>9</v>
      </c>
      <c r="E191" s="68">
        <v>50000</v>
      </c>
      <c r="F191" s="152">
        <v>50000</v>
      </c>
    </row>
    <row r="192" spans="1:6">
      <c r="A192" s="5" t="s">
        <v>6</v>
      </c>
      <c r="B192" s="5" t="s">
        <v>232</v>
      </c>
      <c r="C192" s="133">
        <v>1</v>
      </c>
      <c r="D192" s="5" t="s">
        <v>9</v>
      </c>
      <c r="E192" s="68">
        <v>50000</v>
      </c>
      <c r="F192" s="152">
        <v>50000</v>
      </c>
    </row>
    <row r="193" spans="1:6">
      <c r="A193" s="5" t="s">
        <v>6</v>
      </c>
      <c r="B193" s="5" t="s">
        <v>510</v>
      </c>
      <c r="C193" s="133">
        <v>1</v>
      </c>
      <c r="D193" s="5" t="s">
        <v>9</v>
      </c>
      <c r="E193" s="68">
        <v>960000</v>
      </c>
      <c r="F193" s="152">
        <v>960000</v>
      </c>
    </row>
    <row r="194" spans="1:6">
      <c r="A194" s="5" t="s">
        <v>6</v>
      </c>
      <c r="B194" s="5" t="s">
        <v>510</v>
      </c>
      <c r="C194" s="133">
        <v>1</v>
      </c>
      <c r="D194" s="5" t="s">
        <v>9</v>
      </c>
      <c r="E194" s="68">
        <v>240000</v>
      </c>
      <c r="F194" s="152">
        <v>240000</v>
      </c>
    </row>
    <row r="195" spans="1:6">
      <c r="A195" s="5" t="s">
        <v>6</v>
      </c>
      <c r="B195" s="5" t="s">
        <v>510</v>
      </c>
      <c r="C195" s="133">
        <v>1</v>
      </c>
      <c r="D195" s="5" t="s">
        <v>9</v>
      </c>
      <c r="E195" s="68">
        <v>240000</v>
      </c>
      <c r="F195" s="152">
        <v>240000</v>
      </c>
    </row>
    <row r="196" spans="1:6">
      <c r="A196" s="5" t="s">
        <v>6</v>
      </c>
      <c r="B196" s="5" t="s">
        <v>510</v>
      </c>
      <c r="C196" s="133">
        <v>1</v>
      </c>
      <c r="D196" s="5" t="s">
        <v>9</v>
      </c>
      <c r="E196" s="68">
        <v>225000</v>
      </c>
      <c r="F196" s="152">
        <v>225000</v>
      </c>
    </row>
    <row r="197" spans="1:6">
      <c r="A197" s="5" t="s">
        <v>6</v>
      </c>
      <c r="B197" s="5" t="s">
        <v>510</v>
      </c>
      <c r="C197" s="133">
        <v>1</v>
      </c>
      <c r="D197" s="5" t="s">
        <v>9</v>
      </c>
      <c r="E197" s="68">
        <v>900000</v>
      </c>
      <c r="F197" s="152">
        <v>900000</v>
      </c>
    </row>
    <row r="198" spans="1:6">
      <c r="A198" s="5" t="s">
        <v>6</v>
      </c>
      <c r="B198" s="5" t="s">
        <v>510</v>
      </c>
      <c r="C198" s="133">
        <v>1</v>
      </c>
      <c r="D198" s="5" t="s">
        <v>9</v>
      </c>
      <c r="E198" s="68">
        <v>225000</v>
      </c>
      <c r="F198" s="152">
        <v>225000</v>
      </c>
    </row>
    <row r="199" spans="1:6">
      <c r="A199" s="5" t="s">
        <v>6</v>
      </c>
      <c r="B199" s="5" t="s">
        <v>510</v>
      </c>
      <c r="C199" s="133">
        <v>1</v>
      </c>
      <c r="D199" s="5" t="s">
        <v>9</v>
      </c>
      <c r="E199" s="68">
        <v>1080000</v>
      </c>
      <c r="F199" s="152">
        <v>1080000</v>
      </c>
    </row>
    <row r="200" spans="1:6">
      <c r="A200" s="5" t="s">
        <v>6</v>
      </c>
      <c r="B200" s="5" t="s">
        <v>510</v>
      </c>
      <c r="C200" s="133">
        <v>1</v>
      </c>
      <c r="D200" s="5" t="s">
        <v>9</v>
      </c>
      <c r="E200" s="68">
        <v>270000</v>
      </c>
      <c r="F200" s="152">
        <v>270000</v>
      </c>
    </row>
    <row r="201" spans="1:6">
      <c r="A201" s="5" t="s">
        <v>6</v>
      </c>
      <c r="B201" s="5" t="s">
        <v>510</v>
      </c>
      <c r="C201" s="133">
        <v>1</v>
      </c>
      <c r="D201" s="5" t="s">
        <v>9</v>
      </c>
      <c r="E201" s="68">
        <v>270000</v>
      </c>
      <c r="F201" s="152">
        <v>270000</v>
      </c>
    </row>
    <row r="202" spans="1:6">
      <c r="A202" s="5" t="s">
        <v>6</v>
      </c>
      <c r="B202" s="5" t="s">
        <v>510</v>
      </c>
      <c r="C202" s="133">
        <v>1</v>
      </c>
      <c r="D202" s="5" t="s">
        <v>9</v>
      </c>
      <c r="E202" s="68">
        <v>300000</v>
      </c>
      <c r="F202" s="152">
        <v>300000</v>
      </c>
    </row>
    <row r="203" spans="1:6">
      <c r="A203" s="5" t="s">
        <v>6</v>
      </c>
      <c r="B203" s="5" t="s">
        <v>510</v>
      </c>
      <c r="C203" s="133">
        <v>1</v>
      </c>
      <c r="D203" s="5" t="s">
        <v>9</v>
      </c>
      <c r="E203" s="68">
        <v>600000</v>
      </c>
      <c r="F203" s="152">
        <v>600000</v>
      </c>
    </row>
    <row r="204" spans="1:6">
      <c r="A204" s="5" t="s">
        <v>6</v>
      </c>
      <c r="B204" s="5" t="s">
        <v>510</v>
      </c>
      <c r="C204" s="133">
        <v>1</v>
      </c>
      <c r="D204" s="5" t="s">
        <v>9</v>
      </c>
      <c r="E204" s="68">
        <v>1200000</v>
      </c>
      <c r="F204" s="152">
        <v>1200000</v>
      </c>
    </row>
    <row r="205" spans="1:6">
      <c r="A205" s="5" t="s">
        <v>6</v>
      </c>
      <c r="B205" s="5" t="s">
        <v>527</v>
      </c>
      <c r="C205" s="133">
        <v>1</v>
      </c>
      <c r="D205" s="5" t="s">
        <v>9</v>
      </c>
      <c r="E205" s="68">
        <v>11700000</v>
      </c>
      <c r="F205" s="152">
        <v>11700000</v>
      </c>
    </row>
    <row r="206" spans="1:6">
      <c r="A206" s="5" t="s">
        <v>6</v>
      </c>
      <c r="B206" s="5" t="s">
        <v>527</v>
      </c>
      <c r="C206" s="133">
        <v>1</v>
      </c>
      <c r="D206" s="5" t="s">
        <v>9</v>
      </c>
      <c r="E206" s="68">
        <v>12000000</v>
      </c>
      <c r="F206" s="152">
        <v>12000000</v>
      </c>
    </row>
    <row r="207" spans="1:6">
      <c r="A207" s="5" t="s">
        <v>6</v>
      </c>
      <c r="B207" s="5" t="s">
        <v>527</v>
      </c>
      <c r="C207" s="133">
        <v>1</v>
      </c>
      <c r="D207" s="5" t="s">
        <v>9</v>
      </c>
      <c r="E207" s="68">
        <v>11100000</v>
      </c>
      <c r="F207" s="152">
        <v>11100000</v>
      </c>
    </row>
    <row r="208" spans="1:6">
      <c r="A208" s="5" t="s">
        <v>6</v>
      </c>
      <c r="B208" s="5" t="s">
        <v>527</v>
      </c>
      <c r="C208" s="133">
        <v>1</v>
      </c>
      <c r="D208" s="5" t="s">
        <v>9</v>
      </c>
      <c r="E208" s="68">
        <v>16500000</v>
      </c>
      <c r="F208" s="152">
        <v>16500000</v>
      </c>
    </row>
    <row r="209" spans="1:6">
      <c r="A209" s="5" t="s">
        <v>6</v>
      </c>
      <c r="B209" s="5" t="s">
        <v>527</v>
      </c>
      <c r="C209" s="133">
        <v>1</v>
      </c>
      <c r="D209" s="5" t="s">
        <v>9</v>
      </c>
      <c r="E209" s="68">
        <v>16500000</v>
      </c>
      <c r="F209" s="152">
        <v>16500000</v>
      </c>
    </row>
    <row r="210" spans="1:6">
      <c r="A210" s="5" t="s">
        <v>6</v>
      </c>
      <c r="B210" s="5" t="s">
        <v>527</v>
      </c>
      <c r="C210" s="133">
        <v>1</v>
      </c>
      <c r="D210" s="5" t="s">
        <v>9</v>
      </c>
      <c r="E210" s="68">
        <v>10500000</v>
      </c>
      <c r="F210" s="152">
        <v>10500000</v>
      </c>
    </row>
    <row r="211" spans="1:6">
      <c r="A211" s="5" t="s">
        <v>6</v>
      </c>
      <c r="B211" s="5" t="s">
        <v>226</v>
      </c>
      <c r="C211" s="133">
        <v>1</v>
      </c>
      <c r="D211" s="5" t="s">
        <v>9</v>
      </c>
      <c r="E211" s="68">
        <v>500000</v>
      </c>
      <c r="F211" s="152">
        <v>500000</v>
      </c>
    </row>
    <row r="212" spans="1:6">
      <c r="A212" s="5" t="s">
        <v>6</v>
      </c>
      <c r="B212" s="5" t="s">
        <v>528</v>
      </c>
      <c r="C212" s="133">
        <v>1</v>
      </c>
      <c r="D212" s="5" t="s">
        <v>9</v>
      </c>
      <c r="E212" s="68">
        <v>1000000</v>
      </c>
      <c r="F212" s="152">
        <v>1000000</v>
      </c>
    </row>
    <row r="213" spans="1:6">
      <c r="A213" s="5" t="s">
        <v>6</v>
      </c>
      <c r="B213" s="5" t="s">
        <v>528</v>
      </c>
      <c r="C213" s="133">
        <v>1</v>
      </c>
      <c r="D213" s="5" t="s">
        <v>9</v>
      </c>
      <c r="E213" s="68">
        <v>1000000</v>
      </c>
      <c r="F213" s="152">
        <v>1000000</v>
      </c>
    </row>
    <row r="214" spans="1:6">
      <c r="A214" s="5" t="s">
        <v>6</v>
      </c>
      <c r="B214" s="5" t="s">
        <v>528</v>
      </c>
      <c r="C214" s="133">
        <v>1</v>
      </c>
      <c r="D214" s="5" t="s">
        <v>9</v>
      </c>
      <c r="E214" s="68">
        <v>1000000</v>
      </c>
      <c r="F214" s="152">
        <v>1000000</v>
      </c>
    </row>
    <row r="215" spans="1:6">
      <c r="A215" s="5" t="s">
        <v>6</v>
      </c>
      <c r="B215" s="5" t="s">
        <v>528</v>
      </c>
      <c r="C215" s="133">
        <v>1</v>
      </c>
      <c r="D215" s="5" t="s">
        <v>9</v>
      </c>
      <c r="E215" s="68">
        <v>1000000</v>
      </c>
      <c r="F215" s="152">
        <v>1000000</v>
      </c>
    </row>
    <row r="216" spans="1:6">
      <c r="A216" s="5" t="s">
        <v>6</v>
      </c>
      <c r="B216" s="5" t="s">
        <v>232</v>
      </c>
      <c r="C216" s="133">
        <v>1</v>
      </c>
      <c r="D216" s="5" t="s">
        <v>9</v>
      </c>
      <c r="E216" s="68">
        <v>20000</v>
      </c>
      <c r="F216" s="152">
        <v>20000</v>
      </c>
    </row>
    <row r="217" spans="1:6">
      <c r="A217" s="5" t="s">
        <v>6</v>
      </c>
      <c r="B217" s="5" t="s">
        <v>232</v>
      </c>
      <c r="C217" s="133">
        <v>1</v>
      </c>
      <c r="D217" s="5" t="s">
        <v>9</v>
      </c>
      <c r="E217" s="68">
        <v>40000</v>
      </c>
      <c r="F217" s="152">
        <v>40000</v>
      </c>
    </row>
    <row r="218" spans="1:6">
      <c r="A218" s="5" t="s">
        <v>6</v>
      </c>
      <c r="B218" s="5" t="s">
        <v>232</v>
      </c>
      <c r="C218" s="133">
        <v>1</v>
      </c>
      <c r="D218" s="5" t="s">
        <v>9</v>
      </c>
      <c r="E218" s="68">
        <v>180000</v>
      </c>
      <c r="F218" s="152">
        <v>180000</v>
      </c>
    </row>
    <row r="219" spans="1:6">
      <c r="A219" s="5" t="s">
        <v>6</v>
      </c>
      <c r="B219" s="5" t="s">
        <v>232</v>
      </c>
      <c r="C219" s="133">
        <v>1</v>
      </c>
      <c r="D219" s="5" t="s">
        <v>9</v>
      </c>
      <c r="E219" s="68">
        <v>770000</v>
      </c>
      <c r="F219" s="152">
        <v>770000</v>
      </c>
    </row>
    <row r="220" spans="1:6">
      <c r="A220" s="5" t="s">
        <v>6</v>
      </c>
      <c r="B220" s="5" t="s">
        <v>232</v>
      </c>
      <c r="C220" s="133">
        <v>1</v>
      </c>
      <c r="D220" s="5" t="s">
        <v>9</v>
      </c>
      <c r="E220" s="68">
        <v>80000</v>
      </c>
      <c r="F220" s="152">
        <v>80000</v>
      </c>
    </row>
    <row r="221" spans="1:6">
      <c r="A221" s="5" t="s">
        <v>6</v>
      </c>
      <c r="B221" s="5" t="s">
        <v>232</v>
      </c>
      <c r="C221" s="133">
        <v>1</v>
      </c>
      <c r="D221" s="5" t="s">
        <v>9</v>
      </c>
      <c r="E221" s="68">
        <v>1001000</v>
      </c>
      <c r="F221" s="152">
        <v>1001000</v>
      </c>
    </row>
    <row r="222" spans="1:6">
      <c r="A222" s="5" t="s">
        <v>6</v>
      </c>
      <c r="B222" s="5" t="s">
        <v>232</v>
      </c>
      <c r="C222" s="133">
        <v>1</v>
      </c>
      <c r="D222" s="5" t="s">
        <v>9</v>
      </c>
      <c r="E222" s="68">
        <v>20000</v>
      </c>
      <c r="F222" s="152">
        <v>20000</v>
      </c>
    </row>
    <row r="223" spans="1:6">
      <c r="A223" s="5" t="s">
        <v>6</v>
      </c>
      <c r="B223" s="5" t="s">
        <v>232</v>
      </c>
      <c r="C223" s="133">
        <v>1</v>
      </c>
      <c r="D223" s="5" t="s">
        <v>9</v>
      </c>
      <c r="E223" s="68">
        <v>80000</v>
      </c>
      <c r="F223" s="152">
        <v>80000</v>
      </c>
    </row>
    <row r="224" spans="1:6">
      <c r="A224" s="5" t="s">
        <v>6</v>
      </c>
      <c r="B224" s="5" t="s">
        <v>510</v>
      </c>
      <c r="C224" s="133">
        <v>1</v>
      </c>
      <c r="D224" s="5" t="s">
        <v>9</v>
      </c>
      <c r="E224" s="68">
        <v>1260000</v>
      </c>
      <c r="F224" s="152">
        <v>1260000</v>
      </c>
    </row>
    <row r="225" spans="1:6">
      <c r="A225" s="5" t="s">
        <v>6</v>
      </c>
      <c r="B225" s="5" t="s">
        <v>510</v>
      </c>
      <c r="C225" s="133">
        <v>1</v>
      </c>
      <c r="D225" s="5" t="s">
        <v>9</v>
      </c>
      <c r="E225" s="68">
        <v>1890000</v>
      </c>
      <c r="F225" s="152">
        <v>1890000</v>
      </c>
    </row>
    <row r="226" spans="1:6">
      <c r="A226" s="5" t="s">
        <v>6</v>
      </c>
      <c r="B226" s="5" t="s">
        <v>510</v>
      </c>
      <c r="C226" s="133">
        <v>1</v>
      </c>
      <c r="D226" s="5" t="s">
        <v>9</v>
      </c>
      <c r="E226" s="68">
        <v>2700000</v>
      </c>
      <c r="F226" s="152">
        <v>2700000</v>
      </c>
    </row>
    <row r="227" spans="1:6">
      <c r="A227" s="5" t="s">
        <v>6</v>
      </c>
      <c r="B227" s="5" t="s">
        <v>510</v>
      </c>
      <c r="C227" s="133">
        <v>1</v>
      </c>
      <c r="D227" s="5" t="s">
        <v>9</v>
      </c>
      <c r="E227" s="68">
        <v>1800000</v>
      </c>
      <c r="F227" s="152">
        <v>1800000</v>
      </c>
    </row>
    <row r="228" spans="1:6">
      <c r="A228" s="5" t="s">
        <v>6</v>
      </c>
      <c r="B228" s="5" t="s">
        <v>527</v>
      </c>
      <c r="C228" s="133">
        <v>1</v>
      </c>
      <c r="D228" s="5" t="s">
        <v>9</v>
      </c>
      <c r="E228" s="68">
        <v>2400000</v>
      </c>
      <c r="F228" s="152">
        <v>2400000</v>
      </c>
    </row>
    <row r="229" spans="1:6">
      <c r="A229" s="5" t="s">
        <v>6</v>
      </c>
      <c r="B229" s="5" t="s">
        <v>529</v>
      </c>
      <c r="C229" s="133">
        <v>1</v>
      </c>
      <c r="D229" s="5" t="s">
        <v>9</v>
      </c>
      <c r="E229" s="68">
        <v>1000000</v>
      </c>
      <c r="F229" s="152">
        <v>1000000</v>
      </c>
    </row>
    <row r="230" spans="1:6">
      <c r="A230" s="5" t="s">
        <v>6</v>
      </c>
      <c r="B230" s="5" t="s">
        <v>529</v>
      </c>
      <c r="C230" s="133">
        <v>1</v>
      </c>
      <c r="D230" s="5" t="s">
        <v>9</v>
      </c>
      <c r="E230" s="68">
        <v>1000000</v>
      </c>
      <c r="F230" s="152">
        <v>1000000</v>
      </c>
    </row>
    <row r="231" spans="1:6">
      <c r="A231" s="5" t="s">
        <v>6</v>
      </c>
      <c r="B231" s="5" t="s">
        <v>529</v>
      </c>
      <c r="C231" s="133">
        <v>1</v>
      </c>
      <c r="D231" s="5" t="s">
        <v>9</v>
      </c>
      <c r="E231" s="68">
        <v>1000000</v>
      </c>
      <c r="F231" s="152">
        <v>1000000</v>
      </c>
    </row>
    <row r="232" spans="1:6">
      <c r="A232" s="5" t="s">
        <v>6</v>
      </c>
      <c r="B232" s="5" t="s">
        <v>529</v>
      </c>
      <c r="C232" s="133">
        <v>1</v>
      </c>
      <c r="D232" s="5" t="s">
        <v>9</v>
      </c>
      <c r="E232" s="68">
        <v>1000000</v>
      </c>
      <c r="F232" s="152">
        <v>1000000</v>
      </c>
    </row>
    <row r="233" spans="1:6">
      <c r="A233" s="5" t="s">
        <v>6</v>
      </c>
      <c r="B233" s="5" t="s">
        <v>529</v>
      </c>
      <c r="C233" s="133">
        <v>1</v>
      </c>
      <c r="D233" s="5" t="s">
        <v>9</v>
      </c>
      <c r="E233" s="68">
        <v>1000000</v>
      </c>
      <c r="F233" s="152">
        <v>1000000</v>
      </c>
    </row>
    <row r="234" spans="1:6">
      <c r="A234" s="5" t="s">
        <v>6</v>
      </c>
      <c r="B234" s="5" t="s">
        <v>529</v>
      </c>
      <c r="C234" s="133">
        <v>1</v>
      </c>
      <c r="D234" s="5" t="s">
        <v>9</v>
      </c>
      <c r="E234" s="68">
        <v>1000000</v>
      </c>
      <c r="F234" s="152">
        <v>1000000</v>
      </c>
    </row>
    <row r="235" spans="1:6">
      <c r="A235" s="5" t="s">
        <v>6</v>
      </c>
      <c r="B235" s="5" t="s">
        <v>529</v>
      </c>
      <c r="C235" s="133">
        <v>1</v>
      </c>
      <c r="D235" s="5" t="s">
        <v>9</v>
      </c>
      <c r="E235" s="68">
        <v>1000000</v>
      </c>
      <c r="F235" s="152">
        <v>1000000</v>
      </c>
    </row>
    <row r="236" spans="1:6">
      <c r="A236" s="5" t="s">
        <v>6</v>
      </c>
      <c r="B236" s="5" t="s">
        <v>529</v>
      </c>
      <c r="C236" s="133">
        <v>1</v>
      </c>
      <c r="D236" s="5" t="s">
        <v>9</v>
      </c>
      <c r="E236" s="68">
        <v>1000000</v>
      </c>
      <c r="F236" s="152">
        <v>1000000</v>
      </c>
    </row>
    <row r="237" spans="1:6">
      <c r="A237" s="5" t="s">
        <v>6</v>
      </c>
      <c r="B237" s="5" t="s">
        <v>529</v>
      </c>
      <c r="C237" s="133">
        <v>1</v>
      </c>
      <c r="D237" s="5" t="s">
        <v>9</v>
      </c>
      <c r="E237" s="68">
        <v>1000000</v>
      </c>
      <c r="F237" s="152">
        <v>1000000</v>
      </c>
    </row>
    <row r="238" spans="1:6">
      <c r="A238" s="5" t="s">
        <v>6</v>
      </c>
      <c r="B238" s="5" t="s">
        <v>529</v>
      </c>
      <c r="C238" s="133">
        <v>1</v>
      </c>
      <c r="D238" s="5" t="s">
        <v>9</v>
      </c>
      <c r="E238" s="68">
        <v>1000000</v>
      </c>
      <c r="F238" s="152">
        <v>1000000</v>
      </c>
    </row>
    <row r="239" spans="1:6">
      <c r="A239" s="5" t="s">
        <v>6</v>
      </c>
      <c r="B239" s="5" t="s">
        <v>529</v>
      </c>
      <c r="C239" s="133">
        <v>1</v>
      </c>
      <c r="D239" s="5" t="s">
        <v>9</v>
      </c>
      <c r="E239" s="68">
        <v>1000000</v>
      </c>
      <c r="F239" s="152">
        <v>1000000</v>
      </c>
    </row>
    <row r="240" spans="1:6">
      <c r="A240" s="5" t="s">
        <v>6</v>
      </c>
      <c r="B240" s="5" t="s">
        <v>529</v>
      </c>
      <c r="C240" s="133">
        <v>1</v>
      </c>
      <c r="D240" s="5" t="s">
        <v>9</v>
      </c>
      <c r="E240" s="68">
        <v>1000000</v>
      </c>
      <c r="F240" s="152">
        <v>1000000</v>
      </c>
    </row>
    <row r="241" spans="1:6">
      <c r="A241" s="5" t="s">
        <v>6</v>
      </c>
      <c r="B241" s="5" t="s">
        <v>564</v>
      </c>
      <c r="C241" s="133">
        <v>1</v>
      </c>
      <c r="D241" s="5" t="s">
        <v>9</v>
      </c>
      <c r="E241" s="68">
        <v>325000</v>
      </c>
      <c r="F241" s="152">
        <v>325000</v>
      </c>
    </row>
    <row r="242" spans="1:6">
      <c r="A242" s="5" t="s">
        <v>6</v>
      </c>
      <c r="B242" s="5" t="s">
        <v>564</v>
      </c>
      <c r="C242" s="133">
        <v>1</v>
      </c>
      <c r="D242" s="5" t="s">
        <v>9</v>
      </c>
      <c r="E242" s="68">
        <v>325000</v>
      </c>
      <c r="F242" s="152">
        <v>325000</v>
      </c>
    </row>
    <row r="243" spans="1:6">
      <c r="A243" s="5" t="s">
        <v>6</v>
      </c>
      <c r="B243" s="5" t="s">
        <v>564</v>
      </c>
      <c r="C243" s="133">
        <v>2</v>
      </c>
      <c r="D243" s="5" t="s">
        <v>24</v>
      </c>
      <c r="E243" s="68">
        <v>390000</v>
      </c>
      <c r="F243" s="152">
        <v>780000</v>
      </c>
    </row>
    <row r="244" spans="1:6">
      <c r="A244" s="5" t="s">
        <v>6</v>
      </c>
      <c r="B244" s="5" t="s">
        <v>564</v>
      </c>
      <c r="C244" s="133">
        <v>2</v>
      </c>
      <c r="D244" s="5" t="s">
        <v>24</v>
      </c>
      <c r="E244" s="68">
        <v>390000</v>
      </c>
      <c r="F244" s="152">
        <v>780000</v>
      </c>
    </row>
    <row r="245" spans="1:6">
      <c r="A245" s="5" t="s">
        <v>6</v>
      </c>
      <c r="B245" s="5" t="s">
        <v>232</v>
      </c>
      <c r="C245" s="133">
        <v>1</v>
      </c>
      <c r="D245" s="5" t="s">
        <v>9</v>
      </c>
      <c r="E245" s="68">
        <v>161200</v>
      </c>
      <c r="F245" s="152">
        <v>161200</v>
      </c>
    </row>
    <row r="246" spans="1:6">
      <c r="A246" s="5" t="s">
        <v>6</v>
      </c>
      <c r="B246" s="5" t="s">
        <v>232</v>
      </c>
      <c r="C246" s="133">
        <v>1</v>
      </c>
      <c r="D246" s="5" t="s">
        <v>9</v>
      </c>
      <c r="E246" s="68">
        <v>299012</v>
      </c>
      <c r="F246" s="152">
        <v>299012</v>
      </c>
    </row>
    <row r="247" spans="1:6">
      <c r="A247" s="5" t="s">
        <v>6</v>
      </c>
      <c r="B247" s="5" t="s">
        <v>232</v>
      </c>
      <c r="C247" s="133">
        <v>1</v>
      </c>
      <c r="D247" s="5" t="s">
        <v>9</v>
      </c>
      <c r="E247" s="68">
        <v>253500</v>
      </c>
      <c r="F247" s="152">
        <v>253500</v>
      </c>
    </row>
    <row r="248" spans="1:6">
      <c r="A248" s="5" t="s">
        <v>6</v>
      </c>
      <c r="B248" s="5" t="s">
        <v>232</v>
      </c>
      <c r="C248" s="133">
        <v>1</v>
      </c>
      <c r="D248" s="5" t="s">
        <v>9</v>
      </c>
      <c r="E248" s="68">
        <v>182781</v>
      </c>
      <c r="F248" s="152">
        <v>182781</v>
      </c>
    </row>
    <row r="249" spans="1:6">
      <c r="A249" s="5" t="s">
        <v>6</v>
      </c>
      <c r="B249" s="5" t="s">
        <v>510</v>
      </c>
      <c r="C249" s="133">
        <v>1</v>
      </c>
      <c r="D249" s="5" t="s">
        <v>9</v>
      </c>
      <c r="E249" s="68">
        <v>750000</v>
      </c>
      <c r="F249" s="152">
        <v>750000</v>
      </c>
    </row>
    <row r="250" spans="1:6">
      <c r="A250" s="5" t="s">
        <v>6</v>
      </c>
      <c r="B250" s="5" t="s">
        <v>226</v>
      </c>
      <c r="C250" s="133">
        <v>1</v>
      </c>
      <c r="D250" s="5" t="s">
        <v>9</v>
      </c>
      <c r="E250" s="68">
        <v>100000</v>
      </c>
      <c r="F250" s="152">
        <v>100000</v>
      </c>
    </row>
    <row r="251" spans="1:6">
      <c r="A251" s="5" t="s">
        <v>6</v>
      </c>
      <c r="B251" s="5" t="s">
        <v>226</v>
      </c>
      <c r="C251" s="133">
        <v>1</v>
      </c>
      <c r="D251" s="5" t="s">
        <v>9</v>
      </c>
      <c r="E251" s="68">
        <v>100000</v>
      </c>
      <c r="F251" s="152">
        <v>100000</v>
      </c>
    </row>
    <row r="252" spans="1:6">
      <c r="A252" s="5" t="s">
        <v>6</v>
      </c>
      <c r="B252" s="5" t="s">
        <v>226</v>
      </c>
      <c r="C252" s="133">
        <v>1</v>
      </c>
      <c r="D252" s="5" t="s">
        <v>9</v>
      </c>
      <c r="E252" s="68">
        <v>200000</v>
      </c>
      <c r="F252" s="152">
        <v>200000</v>
      </c>
    </row>
    <row r="253" spans="1:6">
      <c r="A253" s="5" t="s">
        <v>6</v>
      </c>
      <c r="B253" s="5" t="s">
        <v>226</v>
      </c>
      <c r="C253" s="133">
        <v>1</v>
      </c>
      <c r="D253" s="5" t="s">
        <v>9</v>
      </c>
      <c r="E253" s="68">
        <v>100000</v>
      </c>
      <c r="F253" s="152">
        <v>100000</v>
      </c>
    </row>
    <row r="254" spans="1:6">
      <c r="A254" s="5" t="s">
        <v>6</v>
      </c>
      <c r="B254" s="5" t="s">
        <v>510</v>
      </c>
      <c r="C254" s="133">
        <v>1</v>
      </c>
      <c r="D254" s="5" t="s">
        <v>9</v>
      </c>
      <c r="E254" s="68">
        <v>3240000</v>
      </c>
      <c r="F254" s="152">
        <v>3240000</v>
      </c>
    </row>
    <row r="255" spans="1:6">
      <c r="A255" s="5" t="s">
        <v>6</v>
      </c>
      <c r="B255" s="5" t="s">
        <v>510</v>
      </c>
      <c r="C255" s="133">
        <v>1</v>
      </c>
      <c r="D255" s="5" t="s">
        <v>9</v>
      </c>
      <c r="E255" s="68">
        <v>6480000</v>
      </c>
      <c r="F255" s="152">
        <v>6480000</v>
      </c>
    </row>
    <row r="256" spans="1:6">
      <c r="A256" s="5" t="s">
        <v>6</v>
      </c>
      <c r="B256" s="5" t="s">
        <v>510</v>
      </c>
      <c r="C256" s="133">
        <v>1</v>
      </c>
      <c r="D256" s="5" t="s">
        <v>9</v>
      </c>
      <c r="E256" s="68">
        <v>3240000</v>
      </c>
      <c r="F256" s="152">
        <v>3240000</v>
      </c>
    </row>
    <row r="257" spans="1:6">
      <c r="A257" s="5" t="s">
        <v>6</v>
      </c>
      <c r="B257" s="5" t="s">
        <v>510</v>
      </c>
      <c r="C257" s="133">
        <v>1</v>
      </c>
      <c r="D257" s="5" t="s">
        <v>9</v>
      </c>
      <c r="E257" s="68">
        <v>3240000</v>
      </c>
      <c r="F257" s="152">
        <v>3240000</v>
      </c>
    </row>
    <row r="258" spans="1:6">
      <c r="A258" s="5" t="s">
        <v>6</v>
      </c>
      <c r="B258" s="5" t="s">
        <v>50</v>
      </c>
      <c r="C258" s="133">
        <v>10</v>
      </c>
      <c r="D258" s="5" t="s">
        <v>24</v>
      </c>
      <c r="E258" s="160">
        <v>1870</v>
      </c>
      <c r="F258" s="152">
        <v>18700</v>
      </c>
    </row>
    <row r="259" spans="1:6">
      <c r="A259" s="5" t="s">
        <v>6</v>
      </c>
      <c r="B259" s="5" t="s">
        <v>50</v>
      </c>
      <c r="C259" s="133">
        <v>20</v>
      </c>
      <c r="D259" s="5" t="s">
        <v>24</v>
      </c>
      <c r="E259" s="160">
        <v>1870</v>
      </c>
      <c r="F259" s="152">
        <v>37400</v>
      </c>
    </row>
    <row r="260" spans="1:6">
      <c r="A260" s="5" t="s">
        <v>6</v>
      </c>
      <c r="B260" s="5" t="s">
        <v>50</v>
      </c>
      <c r="C260" s="133">
        <v>20</v>
      </c>
      <c r="D260" s="5" t="s">
        <v>24</v>
      </c>
      <c r="E260" s="160">
        <v>1870</v>
      </c>
      <c r="F260" s="152">
        <v>37400</v>
      </c>
    </row>
    <row r="261" spans="1:6">
      <c r="A261" s="5" t="s">
        <v>6</v>
      </c>
      <c r="B261" s="5" t="s">
        <v>50</v>
      </c>
      <c r="C261" s="133">
        <v>10</v>
      </c>
      <c r="D261" s="5" t="s">
        <v>24</v>
      </c>
      <c r="E261" s="160">
        <v>1870</v>
      </c>
      <c r="F261" s="152">
        <v>18700</v>
      </c>
    </row>
    <row r="262" spans="1:6">
      <c r="A262" s="5" t="s">
        <v>6</v>
      </c>
      <c r="B262" s="5" t="s">
        <v>147</v>
      </c>
      <c r="C262" s="133">
        <v>1</v>
      </c>
      <c r="D262" s="5" t="s">
        <v>9</v>
      </c>
      <c r="E262" s="68">
        <v>2000000</v>
      </c>
      <c r="F262" s="152">
        <v>2000000</v>
      </c>
    </row>
    <row r="263" spans="1:6">
      <c r="A263" s="5" t="s">
        <v>6</v>
      </c>
      <c r="B263" s="5" t="s">
        <v>147</v>
      </c>
      <c r="C263" s="133">
        <v>1</v>
      </c>
      <c r="D263" s="5" t="s">
        <v>9</v>
      </c>
      <c r="E263" s="68">
        <v>2000000</v>
      </c>
      <c r="F263" s="152">
        <v>2000000</v>
      </c>
    </row>
    <row r="264" spans="1:6">
      <c r="A264" s="5" t="s">
        <v>6</v>
      </c>
      <c r="B264" s="5" t="s">
        <v>147</v>
      </c>
      <c r="C264" s="133">
        <v>1</v>
      </c>
      <c r="D264" s="5" t="s">
        <v>9</v>
      </c>
      <c r="E264" s="68">
        <v>2000000</v>
      </c>
      <c r="F264" s="152">
        <v>2000000</v>
      </c>
    </row>
    <row r="265" spans="1:6">
      <c r="A265" s="5" t="s">
        <v>6</v>
      </c>
      <c r="B265" s="5" t="s">
        <v>147</v>
      </c>
      <c r="C265" s="133">
        <v>1</v>
      </c>
      <c r="D265" s="5" t="s">
        <v>9</v>
      </c>
      <c r="E265" s="68">
        <v>2000000</v>
      </c>
      <c r="F265" s="152">
        <v>2000000</v>
      </c>
    </row>
    <row r="266" spans="1:6">
      <c r="A266" s="5" t="s">
        <v>6</v>
      </c>
      <c r="B266" s="5" t="s">
        <v>232</v>
      </c>
      <c r="C266" s="133">
        <v>1</v>
      </c>
      <c r="D266" s="5" t="s">
        <v>9</v>
      </c>
      <c r="E266" s="68">
        <v>20000</v>
      </c>
      <c r="F266" s="152">
        <v>20000</v>
      </c>
    </row>
    <row r="267" spans="1:6">
      <c r="A267" s="5" t="s">
        <v>6</v>
      </c>
      <c r="B267" s="5" t="s">
        <v>232</v>
      </c>
      <c r="C267" s="133">
        <v>1</v>
      </c>
      <c r="D267" s="5" t="s">
        <v>9</v>
      </c>
      <c r="E267" s="68">
        <v>25000</v>
      </c>
      <c r="F267" s="152">
        <v>25000</v>
      </c>
    </row>
    <row r="268" spans="1:6">
      <c r="A268" s="5" t="s">
        <v>6</v>
      </c>
      <c r="B268" s="5" t="s">
        <v>232</v>
      </c>
      <c r="C268" s="133">
        <v>1</v>
      </c>
      <c r="D268" s="5" t="s">
        <v>9</v>
      </c>
      <c r="E268" s="68">
        <v>60000</v>
      </c>
      <c r="F268" s="152">
        <v>60000</v>
      </c>
    </row>
    <row r="269" spans="1:6">
      <c r="A269" s="5" t="s">
        <v>6</v>
      </c>
      <c r="B269" s="5" t="s">
        <v>232</v>
      </c>
      <c r="C269" s="133">
        <v>1</v>
      </c>
      <c r="D269" s="5" t="s">
        <v>9</v>
      </c>
      <c r="E269" s="68">
        <v>70000</v>
      </c>
      <c r="F269" s="152">
        <v>70000</v>
      </c>
    </row>
    <row r="270" spans="1:6">
      <c r="A270" s="5" t="s">
        <v>6</v>
      </c>
      <c r="B270" s="5" t="s">
        <v>564</v>
      </c>
      <c r="C270" s="133">
        <v>2</v>
      </c>
      <c r="D270" s="5" t="s">
        <v>24</v>
      </c>
      <c r="E270" s="68">
        <v>1200000</v>
      </c>
      <c r="F270" s="152">
        <v>2400000</v>
      </c>
    </row>
    <row r="271" spans="1:6">
      <c r="A271" s="5" t="s">
        <v>6</v>
      </c>
      <c r="B271" s="5" t="s">
        <v>510</v>
      </c>
      <c r="C271" s="133">
        <v>1</v>
      </c>
      <c r="D271" s="5" t="s">
        <v>9</v>
      </c>
      <c r="E271" s="68">
        <v>1800000</v>
      </c>
      <c r="F271" s="152">
        <v>1800000</v>
      </c>
    </row>
    <row r="272" spans="1:6">
      <c r="A272" s="5" t="s">
        <v>6</v>
      </c>
      <c r="B272" s="5" t="s">
        <v>564</v>
      </c>
      <c r="C272" s="133">
        <v>1</v>
      </c>
      <c r="D272" s="5" t="s">
        <v>9</v>
      </c>
      <c r="E272" s="68">
        <v>450000</v>
      </c>
      <c r="F272" s="152">
        <v>450000</v>
      </c>
    </row>
    <row r="273" spans="1:6">
      <c r="A273" s="5" t="s">
        <v>6</v>
      </c>
      <c r="B273" s="5" t="s">
        <v>564</v>
      </c>
      <c r="C273" s="133">
        <v>1</v>
      </c>
      <c r="D273" s="5" t="s">
        <v>9</v>
      </c>
      <c r="E273" s="68">
        <v>450000</v>
      </c>
      <c r="F273" s="152">
        <v>835200</v>
      </c>
    </row>
    <row r="274" spans="1:6">
      <c r="A274" s="5" t="s">
        <v>6</v>
      </c>
      <c r="B274" s="5" t="s">
        <v>564</v>
      </c>
      <c r="C274" s="133">
        <v>2</v>
      </c>
      <c r="D274" s="5" t="s">
        <v>24</v>
      </c>
      <c r="E274" s="68">
        <v>417600</v>
      </c>
      <c r="F274" s="152">
        <v>450000</v>
      </c>
    </row>
    <row r="275" spans="1:6">
      <c r="A275" s="5" t="s">
        <v>6</v>
      </c>
      <c r="B275" s="5" t="s">
        <v>564</v>
      </c>
      <c r="C275" s="133">
        <v>1</v>
      </c>
      <c r="D275" s="5" t="s">
        <v>9</v>
      </c>
      <c r="E275" s="68">
        <v>450000</v>
      </c>
      <c r="F275" s="152">
        <v>450000</v>
      </c>
    </row>
    <row r="276" spans="1:6">
      <c r="A276" s="5" t="s">
        <v>6</v>
      </c>
      <c r="B276" s="5" t="s">
        <v>510</v>
      </c>
      <c r="C276" s="133">
        <v>1</v>
      </c>
      <c r="D276" s="5" t="s">
        <v>9</v>
      </c>
      <c r="E276" s="68">
        <v>10530000</v>
      </c>
      <c r="F276" s="152">
        <v>10530000</v>
      </c>
    </row>
    <row r="277" spans="1:6">
      <c r="A277" s="5" t="s">
        <v>6</v>
      </c>
      <c r="B277" s="5" t="s">
        <v>510</v>
      </c>
      <c r="C277" s="133">
        <v>1</v>
      </c>
      <c r="D277" s="5" t="s">
        <v>9</v>
      </c>
      <c r="E277" s="68">
        <v>1440000</v>
      </c>
      <c r="F277" s="152">
        <v>1440000</v>
      </c>
    </row>
    <row r="278" spans="1:6">
      <c r="A278" s="5" t="s">
        <v>6</v>
      </c>
      <c r="B278" s="5" t="s">
        <v>510</v>
      </c>
      <c r="C278" s="133">
        <v>1</v>
      </c>
      <c r="D278" s="5" t="s">
        <v>9</v>
      </c>
      <c r="E278" s="68">
        <v>7020000</v>
      </c>
      <c r="F278" s="152">
        <v>7020000</v>
      </c>
    </row>
    <row r="279" spans="1:6">
      <c r="A279" s="5" t="s">
        <v>6</v>
      </c>
      <c r="B279" s="5" t="s">
        <v>510</v>
      </c>
      <c r="C279" s="133">
        <v>1</v>
      </c>
      <c r="D279" s="5" t="s">
        <v>9</v>
      </c>
      <c r="E279" s="68">
        <v>7020000</v>
      </c>
      <c r="F279" s="152">
        <v>7020000</v>
      </c>
    </row>
    <row r="280" spans="1:6">
      <c r="A280" s="5" t="s">
        <v>6</v>
      </c>
      <c r="B280" s="5" t="s">
        <v>510</v>
      </c>
      <c r="C280" s="133">
        <v>1</v>
      </c>
      <c r="D280" s="5" t="s">
        <v>9</v>
      </c>
      <c r="E280" s="68">
        <v>10530000</v>
      </c>
      <c r="F280" s="152">
        <v>10530000</v>
      </c>
    </row>
    <row r="281" spans="1:6">
      <c r="A281" s="5" t="s">
        <v>6</v>
      </c>
      <c r="B281" s="5" t="s">
        <v>510</v>
      </c>
      <c r="C281" s="133">
        <v>1</v>
      </c>
      <c r="D281" s="5" t="s">
        <v>9</v>
      </c>
      <c r="E281" s="68">
        <v>1440000</v>
      </c>
      <c r="F281" s="152">
        <v>1440000</v>
      </c>
    </row>
    <row r="282" spans="1:6">
      <c r="A282" s="5" t="s">
        <v>6</v>
      </c>
      <c r="B282" s="5" t="s">
        <v>510</v>
      </c>
      <c r="C282" s="133">
        <v>1</v>
      </c>
      <c r="D282" s="5" t="s">
        <v>9</v>
      </c>
      <c r="E282" s="68">
        <v>1440000</v>
      </c>
      <c r="F282" s="152">
        <v>1440000</v>
      </c>
    </row>
    <row r="283" spans="1:6">
      <c r="A283" s="5" t="s">
        <v>6</v>
      </c>
      <c r="B283" s="5" t="s">
        <v>510</v>
      </c>
      <c r="C283" s="133">
        <v>1</v>
      </c>
      <c r="D283" s="5" t="s">
        <v>9</v>
      </c>
      <c r="E283" s="68">
        <v>10530000</v>
      </c>
      <c r="F283" s="152">
        <v>10530000</v>
      </c>
    </row>
    <row r="284" spans="1:6">
      <c r="A284" s="5" t="s">
        <v>6</v>
      </c>
      <c r="B284" s="5" t="s">
        <v>510</v>
      </c>
      <c r="C284" s="133">
        <v>1</v>
      </c>
      <c r="D284" s="5" t="s">
        <v>9</v>
      </c>
      <c r="E284" s="68">
        <v>7020000</v>
      </c>
      <c r="F284" s="152">
        <v>7020000</v>
      </c>
    </row>
    <row r="285" spans="1:6">
      <c r="A285" s="5" t="s">
        <v>6</v>
      </c>
      <c r="B285" s="5" t="s">
        <v>510</v>
      </c>
      <c r="C285" s="133">
        <v>1</v>
      </c>
      <c r="D285" s="5" t="s">
        <v>9</v>
      </c>
      <c r="E285" s="68">
        <v>7020000</v>
      </c>
      <c r="F285" s="152">
        <v>7020000</v>
      </c>
    </row>
    <row r="286" spans="1:6">
      <c r="A286" s="5" t="s">
        <v>6</v>
      </c>
      <c r="B286" s="5" t="s">
        <v>510</v>
      </c>
      <c r="C286" s="133">
        <v>1</v>
      </c>
      <c r="D286" s="5" t="s">
        <v>9</v>
      </c>
      <c r="E286" s="68">
        <v>1440000</v>
      </c>
      <c r="F286" s="152">
        <v>1440000</v>
      </c>
    </row>
    <row r="287" spans="1:6">
      <c r="A287" s="5" t="s">
        <v>6</v>
      </c>
      <c r="B287" s="5" t="s">
        <v>510</v>
      </c>
      <c r="C287" s="133">
        <v>1</v>
      </c>
      <c r="D287" s="5" t="s">
        <v>9</v>
      </c>
      <c r="E287" s="68">
        <v>10530000</v>
      </c>
      <c r="F287" s="152">
        <v>10530000</v>
      </c>
    </row>
    <row r="288" spans="1:6">
      <c r="A288" s="5" t="s">
        <v>6</v>
      </c>
      <c r="B288" s="5" t="s">
        <v>226</v>
      </c>
      <c r="C288" s="131">
        <v>1</v>
      </c>
      <c r="D288" s="5" t="s">
        <v>9</v>
      </c>
      <c r="E288" s="68">
        <v>200000</v>
      </c>
      <c r="F288" s="67">
        <v>200000</v>
      </c>
    </row>
    <row r="289" spans="1:6">
      <c r="A289" s="5" t="s">
        <v>6</v>
      </c>
      <c r="B289" s="5" t="s">
        <v>226</v>
      </c>
      <c r="C289" s="131">
        <v>1</v>
      </c>
      <c r="D289" s="5" t="s">
        <v>9</v>
      </c>
      <c r="E289" s="68">
        <v>200000</v>
      </c>
      <c r="F289" s="67">
        <v>200000</v>
      </c>
    </row>
    <row r="290" spans="1:6">
      <c r="A290" s="5" t="s">
        <v>6</v>
      </c>
      <c r="B290" s="5" t="s">
        <v>226</v>
      </c>
      <c r="C290" s="131">
        <v>1</v>
      </c>
      <c r="D290" s="5" t="s">
        <v>9</v>
      </c>
      <c r="E290" s="68">
        <v>200000</v>
      </c>
      <c r="F290" s="67">
        <v>200000</v>
      </c>
    </row>
    <row r="291" spans="1:6">
      <c r="A291" s="5" t="s">
        <v>6</v>
      </c>
      <c r="B291" s="5" t="s">
        <v>226</v>
      </c>
      <c r="C291" s="131">
        <v>1</v>
      </c>
      <c r="D291" s="5" t="s">
        <v>9</v>
      </c>
      <c r="E291" s="68">
        <v>200000</v>
      </c>
      <c r="F291" s="67">
        <v>200000</v>
      </c>
    </row>
    <row r="292" spans="1:6">
      <c r="A292" s="5" t="s">
        <v>6</v>
      </c>
      <c r="B292" s="5" t="s">
        <v>531</v>
      </c>
      <c r="C292" s="133">
        <v>1</v>
      </c>
      <c r="D292" s="5" t="s">
        <v>9</v>
      </c>
      <c r="E292" s="68">
        <v>1000000</v>
      </c>
      <c r="F292" s="152">
        <v>1000000</v>
      </c>
    </row>
    <row r="293" spans="1:6">
      <c r="A293" s="5" t="s">
        <v>6</v>
      </c>
      <c r="B293" s="5" t="s">
        <v>531</v>
      </c>
      <c r="C293" s="133">
        <v>1</v>
      </c>
      <c r="D293" s="5" t="s">
        <v>9</v>
      </c>
      <c r="E293" s="68">
        <v>1000000</v>
      </c>
      <c r="F293" s="152">
        <v>1000000</v>
      </c>
    </row>
    <row r="294" spans="1:6">
      <c r="A294" s="5" t="s">
        <v>6</v>
      </c>
      <c r="B294" s="5" t="s">
        <v>531</v>
      </c>
      <c r="C294" s="133">
        <v>1</v>
      </c>
      <c r="D294" s="5" t="s">
        <v>9</v>
      </c>
      <c r="E294" s="68">
        <v>1000000</v>
      </c>
      <c r="F294" s="152">
        <v>1000000</v>
      </c>
    </row>
    <row r="295" spans="1:6">
      <c r="A295" s="5" t="s">
        <v>6</v>
      </c>
      <c r="B295" s="5" t="s">
        <v>531</v>
      </c>
      <c r="C295" s="133">
        <v>1</v>
      </c>
      <c r="D295" s="5" t="s">
        <v>9</v>
      </c>
      <c r="E295" s="68">
        <v>1000000</v>
      </c>
      <c r="F295" s="152">
        <v>1000000</v>
      </c>
    </row>
    <row r="296" spans="1:6">
      <c r="A296" s="5" t="s">
        <v>6</v>
      </c>
      <c r="B296" s="5" t="s">
        <v>531</v>
      </c>
      <c r="C296" s="133">
        <v>1</v>
      </c>
      <c r="D296" s="5" t="s">
        <v>9</v>
      </c>
      <c r="E296" s="68">
        <v>1000000</v>
      </c>
      <c r="F296" s="152">
        <v>1000000</v>
      </c>
    </row>
    <row r="297" spans="1:6">
      <c r="A297" s="5" t="s">
        <v>6</v>
      </c>
      <c r="B297" s="5" t="s">
        <v>232</v>
      </c>
      <c r="C297" s="133">
        <v>1</v>
      </c>
      <c r="D297" s="5" t="s">
        <v>9</v>
      </c>
      <c r="E297" s="68">
        <v>30000</v>
      </c>
      <c r="F297" s="152">
        <v>30000</v>
      </c>
    </row>
    <row r="298" spans="1:6">
      <c r="A298" s="5" t="s">
        <v>6</v>
      </c>
      <c r="B298" s="5" t="s">
        <v>510</v>
      </c>
      <c r="C298" s="133">
        <v>1</v>
      </c>
      <c r="D298" s="5" t="s">
        <v>9</v>
      </c>
      <c r="E298" s="68">
        <v>720000</v>
      </c>
      <c r="F298" s="152">
        <v>720000</v>
      </c>
    </row>
    <row r="299" spans="1:6">
      <c r="A299" s="5" t="s">
        <v>6</v>
      </c>
      <c r="B299" s="5" t="s">
        <v>510</v>
      </c>
      <c r="C299" s="133">
        <v>1</v>
      </c>
      <c r="D299" s="5" t="s">
        <v>9</v>
      </c>
      <c r="E299" s="68">
        <v>360000</v>
      </c>
      <c r="F299" s="152">
        <v>360000</v>
      </c>
    </row>
    <row r="300" spans="1:6">
      <c r="A300" s="5" t="s">
        <v>6</v>
      </c>
      <c r="B300" s="5" t="s">
        <v>510</v>
      </c>
      <c r="C300" s="133">
        <v>1</v>
      </c>
      <c r="D300" s="5" t="s">
        <v>9</v>
      </c>
      <c r="E300" s="68">
        <v>180000</v>
      </c>
      <c r="F300" s="152">
        <v>180000</v>
      </c>
    </row>
    <row r="301" spans="1:6">
      <c r="A301" s="5" t="s">
        <v>6</v>
      </c>
      <c r="B301" s="5" t="s">
        <v>510</v>
      </c>
      <c r="C301" s="133">
        <v>1</v>
      </c>
      <c r="D301" s="5" t="s">
        <v>9</v>
      </c>
      <c r="E301" s="68">
        <v>180000</v>
      </c>
      <c r="F301" s="152">
        <v>180000</v>
      </c>
    </row>
    <row r="302" spans="1:6">
      <c r="A302" s="5" t="s">
        <v>6</v>
      </c>
      <c r="B302" s="5" t="s">
        <v>510</v>
      </c>
      <c r="C302" s="133">
        <v>1</v>
      </c>
      <c r="D302" s="5" t="s">
        <v>9</v>
      </c>
      <c r="E302" s="68">
        <v>180000</v>
      </c>
      <c r="F302" s="152">
        <v>180000</v>
      </c>
    </row>
    <row r="303" spans="1:6">
      <c r="A303" s="5" t="s">
        <v>6</v>
      </c>
      <c r="B303" s="5" t="s">
        <v>510</v>
      </c>
      <c r="C303" s="133">
        <v>1</v>
      </c>
      <c r="D303" s="5" t="s">
        <v>9</v>
      </c>
      <c r="E303" s="68">
        <v>180000</v>
      </c>
      <c r="F303" s="152">
        <v>180000</v>
      </c>
    </row>
    <row r="304" spans="1:6">
      <c r="A304" s="5" t="s">
        <v>6</v>
      </c>
      <c r="B304" s="5" t="s">
        <v>510</v>
      </c>
      <c r="C304" s="133">
        <v>1</v>
      </c>
      <c r="D304" s="5" t="s">
        <v>9</v>
      </c>
      <c r="E304" s="68">
        <v>720000</v>
      </c>
      <c r="F304" s="152">
        <v>720000</v>
      </c>
    </row>
    <row r="305" spans="1:6">
      <c r="A305" s="5" t="s">
        <v>6</v>
      </c>
      <c r="B305" s="5" t="s">
        <v>510</v>
      </c>
      <c r="C305" s="133">
        <v>1</v>
      </c>
      <c r="D305" s="5" t="s">
        <v>9</v>
      </c>
      <c r="E305" s="68">
        <v>360000</v>
      </c>
      <c r="F305" s="152">
        <v>360000</v>
      </c>
    </row>
    <row r="306" spans="1:6">
      <c r="A306" s="5" t="s">
        <v>6</v>
      </c>
      <c r="B306" s="5" t="s">
        <v>510</v>
      </c>
      <c r="C306" s="133">
        <v>1</v>
      </c>
      <c r="D306" s="5" t="s">
        <v>9</v>
      </c>
      <c r="E306" s="68">
        <v>180000</v>
      </c>
      <c r="F306" s="152">
        <v>180000</v>
      </c>
    </row>
    <row r="307" spans="1:6">
      <c r="A307" s="5" t="s">
        <v>6</v>
      </c>
      <c r="B307" s="5" t="s">
        <v>510</v>
      </c>
      <c r="C307" s="133">
        <v>1</v>
      </c>
      <c r="D307" s="5" t="s">
        <v>9</v>
      </c>
      <c r="E307" s="68">
        <v>180000</v>
      </c>
      <c r="F307" s="152">
        <v>180000</v>
      </c>
    </row>
    <row r="308" spans="1:6">
      <c r="A308" s="5" t="s">
        <v>6</v>
      </c>
      <c r="B308" s="5" t="s">
        <v>510</v>
      </c>
      <c r="C308" s="133">
        <v>1</v>
      </c>
      <c r="D308" s="5" t="s">
        <v>9</v>
      </c>
      <c r="E308" s="68">
        <v>180000</v>
      </c>
      <c r="F308" s="152">
        <v>180000</v>
      </c>
    </row>
    <row r="309" spans="1:6">
      <c r="A309" s="5" t="s">
        <v>6</v>
      </c>
      <c r="B309" s="5" t="s">
        <v>510</v>
      </c>
      <c r="C309" s="133">
        <v>1</v>
      </c>
      <c r="D309" s="5" t="s">
        <v>9</v>
      </c>
      <c r="E309" s="68">
        <v>360000</v>
      </c>
      <c r="F309" s="152">
        <v>360000</v>
      </c>
    </row>
    <row r="310" spans="1:6">
      <c r="A310" s="5" t="s">
        <v>6</v>
      </c>
      <c r="B310" s="5" t="s">
        <v>510</v>
      </c>
      <c r="C310" s="133">
        <v>1</v>
      </c>
      <c r="D310" s="5" t="s">
        <v>9</v>
      </c>
      <c r="E310" s="68">
        <v>180000</v>
      </c>
      <c r="F310" s="152">
        <v>180000</v>
      </c>
    </row>
    <row r="311" spans="1:6">
      <c r="A311" s="5" t="s">
        <v>6</v>
      </c>
      <c r="B311" s="5" t="s">
        <v>510</v>
      </c>
      <c r="C311" s="133">
        <v>1</v>
      </c>
      <c r="D311" s="5" t="s">
        <v>9</v>
      </c>
      <c r="E311" s="68">
        <v>180000</v>
      </c>
      <c r="F311" s="152">
        <v>180000</v>
      </c>
    </row>
    <row r="312" spans="1:6">
      <c r="A312" s="5" t="s">
        <v>6</v>
      </c>
      <c r="B312" s="5" t="s">
        <v>510</v>
      </c>
      <c r="C312" s="133">
        <v>1</v>
      </c>
      <c r="D312" s="5" t="s">
        <v>9</v>
      </c>
      <c r="E312" s="68">
        <v>180000</v>
      </c>
      <c r="F312" s="152">
        <v>180000</v>
      </c>
    </row>
    <row r="313" spans="1:6">
      <c r="A313" s="5" t="s">
        <v>6</v>
      </c>
      <c r="B313" s="5" t="s">
        <v>510</v>
      </c>
      <c r="C313" s="133">
        <v>1</v>
      </c>
      <c r="D313" s="5" t="s">
        <v>9</v>
      </c>
      <c r="E313" s="68">
        <v>180000</v>
      </c>
      <c r="F313" s="152">
        <v>180000</v>
      </c>
    </row>
    <row r="314" spans="1:6">
      <c r="A314" s="5" t="s">
        <v>6</v>
      </c>
      <c r="B314" s="5" t="s">
        <v>510</v>
      </c>
      <c r="C314" s="133">
        <v>1</v>
      </c>
      <c r="D314" s="5" t="s">
        <v>9</v>
      </c>
      <c r="E314" s="68">
        <v>720000</v>
      </c>
      <c r="F314" s="152">
        <v>720000</v>
      </c>
    </row>
    <row r="315" spans="1:6">
      <c r="A315" s="5" t="s">
        <v>6</v>
      </c>
      <c r="B315" s="5" t="s">
        <v>510</v>
      </c>
      <c r="C315" s="133">
        <v>1</v>
      </c>
      <c r="D315" s="5" t="s">
        <v>9</v>
      </c>
      <c r="E315" s="68">
        <v>180000</v>
      </c>
      <c r="F315" s="152">
        <v>180000</v>
      </c>
    </row>
    <row r="316" spans="1:6">
      <c r="A316" s="5" t="s">
        <v>6</v>
      </c>
      <c r="B316" s="5" t="s">
        <v>510</v>
      </c>
      <c r="C316" s="133">
        <v>1</v>
      </c>
      <c r="D316" s="5" t="s">
        <v>9</v>
      </c>
      <c r="E316" s="68">
        <v>180000</v>
      </c>
      <c r="F316" s="152">
        <v>180000</v>
      </c>
    </row>
    <row r="317" spans="1:6">
      <c r="A317" s="5" t="s">
        <v>6</v>
      </c>
      <c r="B317" s="5" t="s">
        <v>510</v>
      </c>
      <c r="C317" s="133">
        <v>1</v>
      </c>
      <c r="D317" s="5" t="s">
        <v>9</v>
      </c>
      <c r="E317" s="68">
        <v>360000</v>
      </c>
      <c r="F317" s="152">
        <v>360000</v>
      </c>
    </row>
    <row r="318" spans="1:6">
      <c r="A318" s="5" t="s">
        <v>6</v>
      </c>
      <c r="B318" s="5" t="s">
        <v>510</v>
      </c>
      <c r="C318" s="133">
        <v>1</v>
      </c>
      <c r="D318" s="5" t="s">
        <v>9</v>
      </c>
      <c r="E318" s="68">
        <v>180000</v>
      </c>
      <c r="F318" s="152">
        <v>180000</v>
      </c>
    </row>
    <row r="319" spans="1:6">
      <c r="A319" s="5" t="s">
        <v>6</v>
      </c>
      <c r="B319" s="5" t="s">
        <v>510</v>
      </c>
      <c r="C319" s="133">
        <v>1</v>
      </c>
      <c r="D319" s="5" t="s">
        <v>9</v>
      </c>
      <c r="E319" s="68">
        <v>180000</v>
      </c>
      <c r="F319" s="152">
        <v>180000</v>
      </c>
    </row>
    <row r="320" spans="1:6">
      <c r="A320" s="5" t="s">
        <v>6</v>
      </c>
      <c r="B320" s="5" t="s">
        <v>510</v>
      </c>
      <c r="C320" s="133">
        <v>1</v>
      </c>
      <c r="D320" s="5" t="s">
        <v>9</v>
      </c>
      <c r="E320" s="68">
        <v>360000</v>
      </c>
      <c r="F320" s="152">
        <v>360000</v>
      </c>
    </row>
    <row r="321" spans="1:6">
      <c r="A321" s="5" t="s">
        <v>6</v>
      </c>
      <c r="B321" s="5" t="s">
        <v>510</v>
      </c>
      <c r="C321" s="133">
        <v>1</v>
      </c>
      <c r="D321" s="5" t="s">
        <v>9</v>
      </c>
      <c r="E321" s="68">
        <v>360000</v>
      </c>
      <c r="F321" s="152">
        <v>360000</v>
      </c>
    </row>
    <row r="322" spans="1:6">
      <c r="A322" s="5" t="s">
        <v>6</v>
      </c>
      <c r="B322" s="5" t="s">
        <v>510</v>
      </c>
      <c r="C322" s="133">
        <v>1</v>
      </c>
      <c r="D322" s="5" t="s">
        <v>9</v>
      </c>
      <c r="E322" s="68">
        <v>180000</v>
      </c>
      <c r="F322" s="152">
        <v>180000</v>
      </c>
    </row>
    <row r="323" spans="1:6">
      <c r="A323" s="5" t="s">
        <v>6</v>
      </c>
      <c r="B323" s="5" t="s">
        <v>510</v>
      </c>
      <c r="C323" s="133">
        <v>1</v>
      </c>
      <c r="D323" s="5" t="s">
        <v>9</v>
      </c>
      <c r="E323" s="68">
        <v>180000</v>
      </c>
      <c r="F323" s="152">
        <v>180000</v>
      </c>
    </row>
    <row r="324" spans="1:6">
      <c r="A324" s="5" t="s">
        <v>6</v>
      </c>
      <c r="B324" s="5" t="s">
        <v>510</v>
      </c>
      <c r="C324" s="133">
        <v>1</v>
      </c>
      <c r="D324" s="5" t="s">
        <v>9</v>
      </c>
      <c r="E324" s="68">
        <v>180000</v>
      </c>
      <c r="F324" s="152">
        <v>180000</v>
      </c>
    </row>
    <row r="325" spans="1:6">
      <c r="A325" s="5" t="s">
        <v>6</v>
      </c>
      <c r="B325" s="5" t="s">
        <v>510</v>
      </c>
      <c r="C325" s="133">
        <v>1</v>
      </c>
      <c r="D325" s="5" t="s">
        <v>9</v>
      </c>
      <c r="E325" s="68">
        <v>720000</v>
      </c>
      <c r="F325" s="152">
        <v>720000</v>
      </c>
    </row>
    <row r="326" spans="1:6">
      <c r="A326" s="5" t="s">
        <v>6</v>
      </c>
      <c r="B326" s="5" t="s">
        <v>510</v>
      </c>
      <c r="C326" s="133">
        <v>1</v>
      </c>
      <c r="D326" s="5" t="s">
        <v>9</v>
      </c>
      <c r="E326" s="68">
        <v>180000</v>
      </c>
      <c r="F326" s="152">
        <v>180000</v>
      </c>
    </row>
    <row r="327" spans="1:6">
      <c r="A327" s="5" t="s">
        <v>6</v>
      </c>
      <c r="B327" s="5" t="s">
        <v>510</v>
      </c>
      <c r="C327" s="133">
        <v>1</v>
      </c>
      <c r="D327" s="5" t="s">
        <v>9</v>
      </c>
      <c r="E327" s="68">
        <v>180000</v>
      </c>
      <c r="F327" s="152">
        <v>180000</v>
      </c>
    </row>
    <row r="328" spans="1:6">
      <c r="A328" s="5" t="s">
        <v>6</v>
      </c>
      <c r="B328" s="5" t="s">
        <v>510</v>
      </c>
      <c r="C328" s="133">
        <v>1</v>
      </c>
      <c r="D328" s="5" t="s">
        <v>9</v>
      </c>
      <c r="E328" s="68">
        <v>180000</v>
      </c>
      <c r="F328" s="152">
        <v>180000</v>
      </c>
    </row>
    <row r="329" spans="1:6">
      <c r="A329" s="5" t="s">
        <v>6</v>
      </c>
      <c r="B329" s="5" t="s">
        <v>510</v>
      </c>
      <c r="C329" s="133">
        <v>1</v>
      </c>
      <c r="D329" s="5" t="s">
        <v>9</v>
      </c>
      <c r="E329" s="68">
        <v>180000</v>
      </c>
      <c r="F329" s="152">
        <v>180000</v>
      </c>
    </row>
    <row r="330" spans="1:6">
      <c r="A330" s="5" t="s">
        <v>6</v>
      </c>
      <c r="B330" s="5" t="s">
        <v>510</v>
      </c>
      <c r="C330" s="133">
        <v>1</v>
      </c>
      <c r="D330" s="5" t="s">
        <v>9</v>
      </c>
      <c r="E330" s="68">
        <v>180000</v>
      </c>
      <c r="F330" s="152">
        <v>180000</v>
      </c>
    </row>
    <row r="331" spans="1:6">
      <c r="A331" s="5" t="s">
        <v>6</v>
      </c>
      <c r="B331" s="5" t="s">
        <v>510</v>
      </c>
      <c r="C331" s="133">
        <v>1</v>
      </c>
      <c r="D331" s="5" t="s">
        <v>9</v>
      </c>
      <c r="E331" s="68">
        <v>180000</v>
      </c>
      <c r="F331" s="152">
        <v>180000</v>
      </c>
    </row>
    <row r="332" spans="1:6">
      <c r="A332" s="5" t="s">
        <v>6</v>
      </c>
      <c r="B332" s="5" t="s">
        <v>510</v>
      </c>
      <c r="C332" s="133">
        <v>1</v>
      </c>
      <c r="D332" s="5" t="s">
        <v>9</v>
      </c>
      <c r="E332" s="68">
        <v>180000</v>
      </c>
      <c r="F332" s="152">
        <v>180000</v>
      </c>
    </row>
    <row r="333" spans="1:6">
      <c r="A333" s="5" t="s">
        <v>6</v>
      </c>
      <c r="B333" s="5" t="s">
        <v>510</v>
      </c>
      <c r="C333" s="133">
        <v>1</v>
      </c>
      <c r="D333" s="5" t="s">
        <v>9</v>
      </c>
      <c r="E333" s="68">
        <v>360000</v>
      </c>
      <c r="F333" s="152">
        <v>360000</v>
      </c>
    </row>
    <row r="334" spans="1:6">
      <c r="A334" s="5" t="s">
        <v>6</v>
      </c>
      <c r="B334" s="5" t="s">
        <v>510</v>
      </c>
      <c r="C334" s="133">
        <v>1</v>
      </c>
      <c r="D334" s="5" t="s">
        <v>9</v>
      </c>
      <c r="E334" s="68">
        <v>720000</v>
      </c>
      <c r="F334" s="152">
        <v>720000</v>
      </c>
    </row>
    <row r="335" spans="1:6">
      <c r="A335" s="5" t="s">
        <v>6</v>
      </c>
      <c r="B335" s="5" t="s">
        <v>510</v>
      </c>
      <c r="C335" s="133">
        <v>1</v>
      </c>
      <c r="D335" s="5" t="s">
        <v>9</v>
      </c>
      <c r="E335" s="68">
        <v>360000</v>
      </c>
      <c r="F335" s="152">
        <v>360000</v>
      </c>
    </row>
    <row r="336" spans="1:6">
      <c r="A336" s="5" t="s">
        <v>6</v>
      </c>
      <c r="B336" s="5" t="s">
        <v>527</v>
      </c>
      <c r="C336" s="133">
        <v>1</v>
      </c>
      <c r="D336" s="5" t="s">
        <v>9</v>
      </c>
      <c r="E336" s="68">
        <v>2700000</v>
      </c>
      <c r="F336" s="152">
        <v>2700000</v>
      </c>
    </row>
    <row r="337" spans="1:6">
      <c r="A337" s="5" t="s">
        <v>6</v>
      </c>
      <c r="B337" s="5" t="s">
        <v>527</v>
      </c>
      <c r="C337" s="133">
        <v>1</v>
      </c>
      <c r="D337" s="5" t="s">
        <v>9</v>
      </c>
      <c r="E337" s="68">
        <v>2250000</v>
      </c>
      <c r="F337" s="152">
        <v>2250000</v>
      </c>
    </row>
    <row r="338" spans="1:6">
      <c r="A338" s="5" t="s">
        <v>6</v>
      </c>
      <c r="B338" s="5" t="s">
        <v>527</v>
      </c>
      <c r="C338" s="133">
        <v>1</v>
      </c>
      <c r="D338" s="5" t="s">
        <v>9</v>
      </c>
      <c r="E338" s="68">
        <v>4500000</v>
      </c>
      <c r="F338" s="152">
        <v>4500000</v>
      </c>
    </row>
    <row r="339" spans="1:6">
      <c r="A339" s="5" t="s">
        <v>6</v>
      </c>
      <c r="B339" s="5" t="s">
        <v>527</v>
      </c>
      <c r="C339" s="133">
        <v>1</v>
      </c>
      <c r="D339" s="5" t="s">
        <v>9</v>
      </c>
      <c r="E339" s="68">
        <v>4500000</v>
      </c>
      <c r="F339" s="152">
        <v>4500000</v>
      </c>
    </row>
    <row r="340" spans="1:6">
      <c r="A340" s="5" t="s">
        <v>6</v>
      </c>
      <c r="B340" s="5" t="s">
        <v>527</v>
      </c>
      <c r="C340" s="133">
        <v>1</v>
      </c>
      <c r="D340" s="5" t="s">
        <v>9</v>
      </c>
      <c r="E340" s="68">
        <v>4500000</v>
      </c>
      <c r="F340" s="152">
        <v>4500000</v>
      </c>
    </row>
    <row r="341" spans="1:6">
      <c r="A341" s="5" t="s">
        <v>6</v>
      </c>
      <c r="B341" s="5" t="s">
        <v>527</v>
      </c>
      <c r="C341" s="133">
        <v>1</v>
      </c>
      <c r="D341" s="5" t="s">
        <v>9</v>
      </c>
      <c r="E341" s="68">
        <v>4500000</v>
      </c>
      <c r="F341" s="152">
        <v>4500000</v>
      </c>
    </row>
    <row r="342" spans="1:6">
      <c r="A342" s="5" t="s">
        <v>6</v>
      </c>
      <c r="B342" s="5" t="s">
        <v>527</v>
      </c>
      <c r="C342" s="133">
        <v>1</v>
      </c>
      <c r="D342" s="5" t="s">
        <v>9</v>
      </c>
      <c r="E342" s="68">
        <v>2250000</v>
      </c>
      <c r="F342" s="152">
        <v>2250000</v>
      </c>
    </row>
    <row r="343" spans="1:6">
      <c r="A343" s="5" t="s">
        <v>6</v>
      </c>
      <c r="B343" s="5" t="s">
        <v>527</v>
      </c>
      <c r="C343" s="133">
        <v>1</v>
      </c>
      <c r="D343" s="5" t="s">
        <v>9</v>
      </c>
      <c r="E343" s="68">
        <v>2250000</v>
      </c>
      <c r="F343" s="152">
        <v>2250000</v>
      </c>
    </row>
    <row r="344" spans="1:6">
      <c r="A344" s="5" t="s">
        <v>6</v>
      </c>
      <c r="B344" s="5" t="s">
        <v>527</v>
      </c>
      <c r="C344" s="133">
        <v>1</v>
      </c>
      <c r="D344" s="5" t="s">
        <v>9</v>
      </c>
      <c r="E344" s="68">
        <v>1500000</v>
      </c>
      <c r="F344" s="152">
        <v>1500000</v>
      </c>
    </row>
    <row r="345" spans="1:6">
      <c r="A345" s="5" t="s">
        <v>6</v>
      </c>
      <c r="B345" s="5" t="s">
        <v>527</v>
      </c>
      <c r="C345" s="133">
        <v>1</v>
      </c>
      <c r="D345" s="5" t="s">
        <v>9</v>
      </c>
      <c r="E345" s="68">
        <v>652500</v>
      </c>
      <c r="F345" s="152">
        <v>652500</v>
      </c>
    </row>
    <row r="346" spans="1:6">
      <c r="A346" s="5" t="s">
        <v>6</v>
      </c>
      <c r="B346" s="5" t="s">
        <v>527</v>
      </c>
      <c r="C346" s="133">
        <v>1</v>
      </c>
      <c r="D346" s="5" t="s">
        <v>9</v>
      </c>
      <c r="E346" s="68">
        <v>652500</v>
      </c>
      <c r="F346" s="152">
        <v>652500</v>
      </c>
    </row>
    <row r="347" spans="1:6">
      <c r="A347" s="5" t="s">
        <v>6</v>
      </c>
      <c r="B347" s="5" t="s">
        <v>527</v>
      </c>
      <c r="C347" s="133">
        <v>1</v>
      </c>
      <c r="D347" s="5" t="s">
        <v>9</v>
      </c>
      <c r="E347" s="68">
        <v>652500</v>
      </c>
      <c r="F347" s="152">
        <v>562500</v>
      </c>
    </row>
    <row r="348" spans="1:6">
      <c r="A348" s="5" t="s">
        <v>6</v>
      </c>
      <c r="B348" s="5" t="s">
        <v>570</v>
      </c>
      <c r="C348" s="133">
        <v>1</v>
      </c>
      <c r="D348" s="5" t="s">
        <v>9</v>
      </c>
      <c r="E348" s="68">
        <v>3000000</v>
      </c>
      <c r="F348" s="152">
        <v>3000000</v>
      </c>
    </row>
    <row r="349" spans="1:6">
      <c r="A349" s="5" t="s">
        <v>6</v>
      </c>
      <c r="B349" s="5" t="s">
        <v>570</v>
      </c>
      <c r="C349" s="133">
        <v>1</v>
      </c>
      <c r="D349" s="5" t="s">
        <v>9</v>
      </c>
      <c r="E349" s="68">
        <v>3000000</v>
      </c>
      <c r="F349" s="152">
        <v>3000000</v>
      </c>
    </row>
    <row r="350" spans="1:6">
      <c r="A350" s="5" t="s">
        <v>6</v>
      </c>
      <c r="B350" s="5" t="s">
        <v>564</v>
      </c>
      <c r="C350" s="133">
        <v>1</v>
      </c>
      <c r="D350" s="5" t="s">
        <v>9</v>
      </c>
      <c r="E350" s="68">
        <v>600000</v>
      </c>
      <c r="F350" s="152">
        <v>600000</v>
      </c>
    </row>
    <row r="351" spans="1:6">
      <c r="A351" s="5" t="s">
        <v>6</v>
      </c>
      <c r="B351" s="5" t="s">
        <v>564</v>
      </c>
      <c r="C351" s="133">
        <v>1</v>
      </c>
      <c r="D351" s="5" t="s">
        <v>9</v>
      </c>
      <c r="E351" s="68">
        <v>400000</v>
      </c>
      <c r="F351" s="152">
        <v>400000</v>
      </c>
    </row>
    <row r="352" spans="1:6">
      <c r="A352" s="5" t="s">
        <v>6</v>
      </c>
      <c r="B352" s="5" t="s">
        <v>564</v>
      </c>
      <c r="C352" s="133">
        <v>1</v>
      </c>
      <c r="D352" s="5" t="s">
        <v>9</v>
      </c>
      <c r="E352" s="68">
        <v>600000</v>
      </c>
      <c r="F352" s="152">
        <v>600000</v>
      </c>
    </row>
    <row r="353" spans="1:6">
      <c r="A353" s="5" t="s">
        <v>6</v>
      </c>
      <c r="B353" s="5" t="s">
        <v>564</v>
      </c>
      <c r="C353" s="133">
        <v>1</v>
      </c>
      <c r="D353" s="5" t="s">
        <v>9</v>
      </c>
      <c r="E353" s="68">
        <v>600000</v>
      </c>
      <c r="F353" s="152">
        <v>600000</v>
      </c>
    </row>
    <row r="354" spans="1:6">
      <c r="A354" s="5" t="s">
        <v>6</v>
      </c>
      <c r="B354" s="5" t="s">
        <v>533</v>
      </c>
      <c r="C354" s="133">
        <v>1</v>
      </c>
      <c r="D354" s="5" t="s">
        <v>9</v>
      </c>
      <c r="E354" s="68">
        <v>948000</v>
      </c>
      <c r="F354" s="152">
        <v>948000</v>
      </c>
    </row>
    <row r="355" spans="1:6">
      <c r="A355" s="5" t="s">
        <v>6</v>
      </c>
      <c r="B355" s="5" t="s">
        <v>533</v>
      </c>
      <c r="C355" s="133">
        <v>4</v>
      </c>
      <c r="D355" s="5" t="s">
        <v>24</v>
      </c>
      <c r="E355" s="68">
        <v>98250</v>
      </c>
      <c r="F355" s="152">
        <v>393000</v>
      </c>
    </row>
    <row r="356" spans="1:6">
      <c r="A356" s="5" t="s">
        <v>6</v>
      </c>
      <c r="B356" s="5" t="s">
        <v>533</v>
      </c>
      <c r="C356" s="133">
        <v>1</v>
      </c>
      <c r="D356" s="5" t="s">
        <v>9</v>
      </c>
      <c r="E356" s="68">
        <v>786000</v>
      </c>
      <c r="F356" s="152">
        <v>786000</v>
      </c>
    </row>
    <row r="357" spans="1:6">
      <c r="A357" s="5" t="s">
        <v>6</v>
      </c>
      <c r="B357" s="5" t="s">
        <v>533</v>
      </c>
      <c r="C357" s="133">
        <v>1</v>
      </c>
      <c r="D357" s="5" t="s">
        <v>9</v>
      </c>
      <c r="E357" s="68">
        <v>786000</v>
      </c>
      <c r="F357" s="152">
        <v>786000</v>
      </c>
    </row>
    <row r="358" spans="1:6">
      <c r="A358" s="5" t="s">
        <v>6</v>
      </c>
      <c r="B358" s="5" t="s">
        <v>232</v>
      </c>
      <c r="C358" s="133">
        <v>1</v>
      </c>
      <c r="D358" s="5" t="s">
        <v>9</v>
      </c>
      <c r="E358" s="68">
        <v>328000</v>
      </c>
      <c r="F358" s="152">
        <v>328000</v>
      </c>
    </row>
    <row r="359" spans="1:6">
      <c r="A359" s="5" t="s">
        <v>6</v>
      </c>
      <c r="B359" s="5" t="s">
        <v>527</v>
      </c>
      <c r="C359" s="133">
        <v>1</v>
      </c>
      <c r="D359" s="5" t="s">
        <v>9</v>
      </c>
      <c r="E359" s="68">
        <v>18000000</v>
      </c>
      <c r="F359" s="152">
        <v>18000000</v>
      </c>
    </row>
    <row r="360" spans="1:6">
      <c r="A360" s="5" t="s">
        <v>6</v>
      </c>
      <c r="B360" s="5" t="s">
        <v>534</v>
      </c>
      <c r="C360" s="133">
        <v>98</v>
      </c>
      <c r="D360" s="5" t="s">
        <v>24</v>
      </c>
      <c r="E360" s="160">
        <v>2097</v>
      </c>
      <c r="F360" s="152">
        <v>205506</v>
      </c>
    </row>
    <row r="361" spans="1:6">
      <c r="A361" s="5" t="s">
        <v>6</v>
      </c>
      <c r="B361" s="5" t="s">
        <v>534</v>
      </c>
      <c r="C361" s="133">
        <v>56</v>
      </c>
      <c r="D361" s="5" t="s">
        <v>24</v>
      </c>
      <c r="E361" s="160">
        <v>2097</v>
      </c>
      <c r="F361" s="152">
        <v>117432</v>
      </c>
    </row>
    <row r="362" spans="1:6">
      <c r="A362" s="5" t="s">
        <v>6</v>
      </c>
      <c r="B362" s="5" t="s">
        <v>534</v>
      </c>
      <c r="C362" s="133">
        <v>54</v>
      </c>
      <c r="D362" s="5" t="s">
        <v>24</v>
      </c>
      <c r="E362" s="160">
        <v>2097</v>
      </c>
      <c r="F362" s="152">
        <v>113238</v>
      </c>
    </row>
    <row r="363" spans="1:6">
      <c r="A363" s="5" t="s">
        <v>6</v>
      </c>
      <c r="B363" s="5" t="s">
        <v>534</v>
      </c>
      <c r="C363" s="133">
        <v>56</v>
      </c>
      <c r="D363" s="5" t="s">
        <v>24</v>
      </c>
      <c r="E363" s="160">
        <v>2097</v>
      </c>
      <c r="F363" s="152">
        <v>117432</v>
      </c>
    </row>
    <row r="364" spans="1:6">
      <c r="A364" s="5" t="s">
        <v>6</v>
      </c>
      <c r="B364" s="5" t="s">
        <v>535</v>
      </c>
      <c r="C364" s="133">
        <v>85</v>
      </c>
      <c r="D364" s="5" t="s">
        <v>24</v>
      </c>
      <c r="E364" s="160">
        <v>935</v>
      </c>
      <c r="F364" s="152">
        <v>79475</v>
      </c>
    </row>
    <row r="365" spans="1:6">
      <c r="A365" s="5" t="s">
        <v>6</v>
      </c>
      <c r="B365" s="5" t="s">
        <v>535</v>
      </c>
      <c r="C365" s="133">
        <v>42</v>
      </c>
      <c r="D365" s="5" t="s">
        <v>24</v>
      </c>
      <c r="E365" s="160">
        <v>935</v>
      </c>
      <c r="F365" s="152">
        <v>39270</v>
      </c>
    </row>
    <row r="366" spans="1:6">
      <c r="A366" s="5" t="s">
        <v>6</v>
      </c>
      <c r="B366" s="5" t="s">
        <v>535</v>
      </c>
      <c r="C366" s="133">
        <v>40</v>
      </c>
      <c r="D366" s="5" t="s">
        <v>24</v>
      </c>
      <c r="E366" s="160">
        <v>935</v>
      </c>
      <c r="F366" s="152">
        <v>37400</v>
      </c>
    </row>
    <row r="367" spans="1:6">
      <c r="A367" s="5" t="s">
        <v>6</v>
      </c>
      <c r="B367" s="5" t="s">
        <v>535</v>
      </c>
      <c r="C367" s="133">
        <v>40</v>
      </c>
      <c r="D367" s="5" t="s">
        <v>24</v>
      </c>
      <c r="E367" s="160">
        <v>935</v>
      </c>
      <c r="F367" s="152">
        <v>37400</v>
      </c>
    </row>
    <row r="368" spans="1:6">
      <c r="A368" s="5" t="s">
        <v>6</v>
      </c>
      <c r="B368" s="5" t="s">
        <v>226</v>
      </c>
      <c r="C368" s="133">
        <v>1</v>
      </c>
      <c r="D368" s="5" t="s">
        <v>9</v>
      </c>
      <c r="E368" s="68">
        <v>50000</v>
      </c>
      <c r="F368" s="152">
        <v>50000</v>
      </c>
    </row>
    <row r="369" spans="1:6">
      <c r="A369" s="5" t="s">
        <v>6</v>
      </c>
      <c r="B369" s="5" t="s">
        <v>226</v>
      </c>
      <c r="C369" s="133">
        <v>1</v>
      </c>
      <c r="D369" s="5" t="s">
        <v>9</v>
      </c>
      <c r="E369" s="68">
        <v>50000</v>
      </c>
      <c r="F369" s="152">
        <v>50000</v>
      </c>
    </row>
    <row r="370" spans="1:6">
      <c r="A370" s="5" t="s">
        <v>6</v>
      </c>
      <c r="B370" s="5" t="s">
        <v>226</v>
      </c>
      <c r="C370" s="133">
        <v>1</v>
      </c>
      <c r="D370" s="5" t="s">
        <v>9</v>
      </c>
      <c r="E370" s="68">
        <v>150000</v>
      </c>
      <c r="F370" s="152">
        <v>150000</v>
      </c>
    </row>
    <row r="371" spans="1:6">
      <c r="A371" s="5" t="s">
        <v>6</v>
      </c>
      <c r="B371" s="5" t="s">
        <v>226</v>
      </c>
      <c r="C371" s="133">
        <v>1</v>
      </c>
      <c r="D371" s="5" t="s">
        <v>9</v>
      </c>
      <c r="E371" s="68">
        <v>50000</v>
      </c>
      <c r="F371" s="152">
        <v>50000</v>
      </c>
    </row>
    <row r="372" spans="1:6">
      <c r="A372" s="5" t="s">
        <v>6</v>
      </c>
      <c r="B372" s="5" t="s">
        <v>564</v>
      </c>
      <c r="C372" s="133">
        <v>1</v>
      </c>
      <c r="D372" s="5" t="s">
        <v>9</v>
      </c>
      <c r="E372" s="68">
        <v>150000</v>
      </c>
      <c r="F372" s="152">
        <v>150000</v>
      </c>
    </row>
    <row r="373" spans="1:6">
      <c r="A373" s="5" t="s">
        <v>6</v>
      </c>
      <c r="B373" s="5" t="s">
        <v>564</v>
      </c>
      <c r="C373" s="133">
        <v>1</v>
      </c>
      <c r="D373" s="5" t="s">
        <v>9</v>
      </c>
      <c r="E373" s="68">
        <v>150000</v>
      </c>
      <c r="F373" s="152">
        <v>150000</v>
      </c>
    </row>
    <row r="374" spans="1:6">
      <c r="A374" s="5" t="s">
        <v>6</v>
      </c>
      <c r="B374" s="5" t="s">
        <v>564</v>
      </c>
      <c r="C374" s="133">
        <v>1</v>
      </c>
      <c r="D374" s="5" t="s">
        <v>9</v>
      </c>
      <c r="E374" s="68">
        <v>150000</v>
      </c>
      <c r="F374" s="152">
        <v>150000</v>
      </c>
    </row>
    <row r="375" spans="1:6">
      <c r="A375" s="5" t="s">
        <v>6</v>
      </c>
      <c r="B375" s="5" t="s">
        <v>564</v>
      </c>
      <c r="C375" s="133">
        <v>1</v>
      </c>
      <c r="D375" s="5" t="s">
        <v>9</v>
      </c>
      <c r="E375" s="68">
        <v>150000</v>
      </c>
      <c r="F375" s="152">
        <v>150000</v>
      </c>
    </row>
    <row r="376" spans="1:6">
      <c r="A376" s="5" t="s">
        <v>6</v>
      </c>
      <c r="B376" s="5" t="s">
        <v>226</v>
      </c>
      <c r="C376" s="133">
        <v>1</v>
      </c>
      <c r="D376" s="5" t="s">
        <v>9</v>
      </c>
      <c r="E376" s="68">
        <v>50000</v>
      </c>
      <c r="F376" s="152">
        <v>50000</v>
      </c>
    </row>
    <row r="377" spans="1:6">
      <c r="A377" s="5" t="s">
        <v>6</v>
      </c>
      <c r="B377" s="5" t="s">
        <v>226</v>
      </c>
      <c r="C377" s="133">
        <v>1</v>
      </c>
      <c r="D377" s="5" t="s">
        <v>9</v>
      </c>
      <c r="E377" s="68">
        <v>50000</v>
      </c>
      <c r="F377" s="152">
        <v>50000</v>
      </c>
    </row>
    <row r="378" spans="1:6">
      <c r="A378" s="5" t="s">
        <v>6</v>
      </c>
      <c r="B378" s="5" t="s">
        <v>226</v>
      </c>
      <c r="C378" s="133">
        <v>1</v>
      </c>
      <c r="D378" s="5" t="s">
        <v>9</v>
      </c>
      <c r="E378" s="68">
        <v>150000</v>
      </c>
      <c r="F378" s="152">
        <v>150000</v>
      </c>
    </row>
    <row r="379" spans="1:6">
      <c r="A379" s="5" t="s">
        <v>6</v>
      </c>
      <c r="B379" s="5" t="s">
        <v>226</v>
      </c>
      <c r="C379" s="133">
        <v>1</v>
      </c>
      <c r="D379" s="5" t="s">
        <v>9</v>
      </c>
      <c r="E379" s="68">
        <v>50000</v>
      </c>
      <c r="F379" s="152">
        <v>50000</v>
      </c>
    </row>
    <row r="380" spans="1:6">
      <c r="A380" s="5" t="s">
        <v>6</v>
      </c>
      <c r="B380" s="5" t="s">
        <v>232</v>
      </c>
      <c r="C380" s="133">
        <v>1</v>
      </c>
      <c r="D380" s="5" t="s">
        <v>9</v>
      </c>
      <c r="E380" s="68">
        <v>600000</v>
      </c>
      <c r="F380" s="152">
        <v>600000</v>
      </c>
    </row>
    <row r="381" spans="1:6">
      <c r="A381" s="5" t="s">
        <v>6</v>
      </c>
      <c r="B381" s="5" t="s">
        <v>232</v>
      </c>
      <c r="C381" s="133">
        <v>1</v>
      </c>
      <c r="D381" s="5" t="s">
        <v>9</v>
      </c>
      <c r="E381" s="68">
        <v>350000</v>
      </c>
      <c r="F381" s="152">
        <v>350000</v>
      </c>
    </row>
    <row r="382" spans="1:6">
      <c r="A382" s="5" t="s">
        <v>6</v>
      </c>
      <c r="B382" s="5" t="s">
        <v>232</v>
      </c>
      <c r="C382" s="133">
        <v>1</v>
      </c>
      <c r="D382" s="5" t="s">
        <v>9</v>
      </c>
      <c r="E382" s="68">
        <v>380000</v>
      </c>
      <c r="F382" s="152">
        <v>380000</v>
      </c>
    </row>
    <row r="383" spans="1:6">
      <c r="A383" s="5" t="s">
        <v>6</v>
      </c>
      <c r="B383" s="5" t="s">
        <v>232</v>
      </c>
      <c r="C383" s="133">
        <v>1</v>
      </c>
      <c r="D383" s="5" t="s">
        <v>9</v>
      </c>
      <c r="E383" s="68">
        <v>310000</v>
      </c>
      <c r="F383" s="152">
        <v>310000</v>
      </c>
    </row>
    <row r="384" spans="1:6">
      <c r="A384" s="5" t="s">
        <v>6</v>
      </c>
      <c r="B384" s="5" t="s">
        <v>232</v>
      </c>
      <c r="C384" s="133">
        <v>1</v>
      </c>
      <c r="D384" s="5" t="s">
        <v>9</v>
      </c>
      <c r="E384" s="68">
        <v>310000</v>
      </c>
      <c r="F384" s="152">
        <v>310000</v>
      </c>
    </row>
    <row r="385" spans="1:6">
      <c r="A385" s="5" t="s">
        <v>6</v>
      </c>
      <c r="B385" s="5" t="s">
        <v>232</v>
      </c>
      <c r="C385" s="133">
        <v>1</v>
      </c>
      <c r="D385" s="5" t="s">
        <v>9</v>
      </c>
      <c r="E385" s="68">
        <v>340000</v>
      </c>
      <c r="F385" s="152">
        <v>340000</v>
      </c>
    </row>
    <row r="386" spans="1:6">
      <c r="A386" s="5" t="s">
        <v>6</v>
      </c>
      <c r="B386" s="5" t="s">
        <v>232</v>
      </c>
      <c r="C386" s="133">
        <v>1</v>
      </c>
      <c r="D386" s="5" t="s">
        <v>9</v>
      </c>
      <c r="E386" s="68">
        <v>360000</v>
      </c>
      <c r="F386" s="152">
        <v>360000</v>
      </c>
    </row>
    <row r="387" spans="1:6">
      <c r="A387" s="5" t="s">
        <v>6</v>
      </c>
      <c r="B387" s="5" t="s">
        <v>527</v>
      </c>
      <c r="C387" s="133">
        <v>1</v>
      </c>
      <c r="D387" s="5" t="s">
        <v>9</v>
      </c>
      <c r="E387" s="68">
        <v>6300000</v>
      </c>
      <c r="F387" s="152">
        <v>6300000</v>
      </c>
    </row>
    <row r="388" spans="1:6">
      <c r="A388" s="5" t="s">
        <v>6</v>
      </c>
      <c r="B388" s="5" t="s">
        <v>527</v>
      </c>
      <c r="C388" s="133">
        <v>1</v>
      </c>
      <c r="D388" s="5" t="s">
        <v>9</v>
      </c>
      <c r="E388" s="68">
        <v>3150000</v>
      </c>
      <c r="F388" s="152">
        <v>3150000</v>
      </c>
    </row>
    <row r="389" spans="1:6">
      <c r="A389" s="5" t="s">
        <v>6</v>
      </c>
      <c r="B389" s="5" t="s">
        <v>527</v>
      </c>
      <c r="C389" s="133">
        <v>1</v>
      </c>
      <c r="D389" s="5" t="s">
        <v>9</v>
      </c>
      <c r="E389" s="68">
        <v>2700000</v>
      </c>
      <c r="F389" s="152">
        <v>2700000</v>
      </c>
    </row>
    <row r="390" spans="1:6">
      <c r="A390" s="5" t="s">
        <v>6</v>
      </c>
      <c r="B390" s="5" t="s">
        <v>527</v>
      </c>
      <c r="C390" s="133">
        <v>1</v>
      </c>
      <c r="D390" s="5" t="s">
        <v>9</v>
      </c>
      <c r="E390" s="68">
        <v>3150000</v>
      </c>
      <c r="F390" s="152">
        <v>3150000</v>
      </c>
    </row>
    <row r="391" spans="1:6">
      <c r="A391" s="5" t="s">
        <v>6</v>
      </c>
      <c r="B391" s="5" t="s">
        <v>527</v>
      </c>
      <c r="C391" s="133">
        <v>1</v>
      </c>
      <c r="D391" s="5" t="s">
        <v>9</v>
      </c>
      <c r="E391" s="68">
        <v>2850000</v>
      </c>
      <c r="F391" s="152">
        <v>2850000</v>
      </c>
    </row>
    <row r="392" spans="1:6">
      <c r="A392" s="5" t="s">
        <v>6</v>
      </c>
      <c r="B392" s="5" t="s">
        <v>527</v>
      </c>
      <c r="C392" s="133">
        <v>1</v>
      </c>
      <c r="D392" s="5" t="s">
        <v>9</v>
      </c>
      <c r="E392" s="68">
        <v>6000000</v>
      </c>
      <c r="F392" s="152">
        <v>6000000</v>
      </c>
    </row>
    <row r="393" spans="1:6">
      <c r="A393" s="5" t="s">
        <v>6</v>
      </c>
      <c r="B393" s="5" t="s">
        <v>527</v>
      </c>
      <c r="C393" s="133">
        <v>1</v>
      </c>
      <c r="D393" s="5" t="s">
        <v>9</v>
      </c>
      <c r="E393" s="68">
        <v>2850000</v>
      </c>
      <c r="F393" s="152">
        <v>2850000</v>
      </c>
    </row>
    <row r="394" spans="1:6">
      <c r="A394" s="5" t="s">
        <v>6</v>
      </c>
      <c r="B394" s="5" t="s">
        <v>527</v>
      </c>
      <c r="C394" s="133">
        <v>1</v>
      </c>
      <c r="D394" s="5" t="s">
        <v>9</v>
      </c>
      <c r="E394" s="68">
        <v>2700000</v>
      </c>
      <c r="F394" s="152">
        <v>2700000</v>
      </c>
    </row>
    <row r="395" spans="1:6">
      <c r="A395" s="5" t="s">
        <v>6</v>
      </c>
      <c r="B395" s="5" t="s">
        <v>527</v>
      </c>
      <c r="C395" s="133">
        <v>1</v>
      </c>
      <c r="D395" s="5" t="s">
        <v>9</v>
      </c>
      <c r="E395" s="68">
        <v>5400000</v>
      </c>
      <c r="F395" s="152">
        <v>5400000</v>
      </c>
    </row>
    <row r="396" spans="1:6">
      <c r="A396" s="5" t="s">
        <v>6</v>
      </c>
      <c r="B396" s="5" t="s">
        <v>527</v>
      </c>
      <c r="C396" s="133">
        <v>1</v>
      </c>
      <c r="D396" s="5" t="s">
        <v>9</v>
      </c>
      <c r="E396" s="68">
        <v>6000000</v>
      </c>
      <c r="F396" s="152">
        <v>6000000</v>
      </c>
    </row>
    <row r="397" spans="1:6">
      <c r="A397" s="5" t="s">
        <v>6</v>
      </c>
      <c r="B397" s="5" t="s">
        <v>527</v>
      </c>
      <c r="C397" s="133">
        <v>1</v>
      </c>
      <c r="D397" s="5" t="s">
        <v>9</v>
      </c>
      <c r="E397" s="68">
        <v>5400000</v>
      </c>
      <c r="F397" s="152">
        <v>5400000</v>
      </c>
    </row>
    <row r="398" spans="1:6">
      <c r="A398" s="5" t="s">
        <v>6</v>
      </c>
      <c r="B398" s="5" t="s">
        <v>527</v>
      </c>
      <c r="C398" s="133">
        <v>1</v>
      </c>
      <c r="D398" s="5" t="s">
        <v>9</v>
      </c>
      <c r="E398" s="68">
        <v>2250000</v>
      </c>
      <c r="F398" s="152">
        <v>2250000</v>
      </c>
    </row>
    <row r="399" spans="1:6">
      <c r="A399" s="5" t="s">
        <v>6</v>
      </c>
      <c r="B399" s="5" t="s">
        <v>527</v>
      </c>
      <c r="C399" s="133">
        <v>1</v>
      </c>
      <c r="D399" s="5" t="s">
        <v>9</v>
      </c>
      <c r="E399" s="68">
        <v>4800000</v>
      </c>
      <c r="F399" s="152">
        <v>4800000</v>
      </c>
    </row>
    <row r="400" spans="1:6">
      <c r="A400" s="5" t="s">
        <v>6</v>
      </c>
      <c r="B400" s="5" t="s">
        <v>527</v>
      </c>
      <c r="C400" s="133">
        <v>1</v>
      </c>
      <c r="D400" s="5" t="s">
        <v>9</v>
      </c>
      <c r="E400" s="68">
        <v>3150000</v>
      </c>
      <c r="F400" s="152">
        <v>3150000</v>
      </c>
    </row>
    <row r="401" spans="1:6">
      <c r="A401" s="5" t="s">
        <v>6</v>
      </c>
      <c r="B401" s="5" t="s">
        <v>527</v>
      </c>
      <c r="C401" s="133">
        <v>1</v>
      </c>
      <c r="D401" s="5" t="s">
        <v>9</v>
      </c>
      <c r="E401" s="68">
        <v>4800000</v>
      </c>
      <c r="F401" s="152">
        <v>4800000</v>
      </c>
    </row>
    <row r="402" spans="1:6">
      <c r="A402" s="5" t="s">
        <v>6</v>
      </c>
      <c r="B402" s="5" t="s">
        <v>527</v>
      </c>
      <c r="C402" s="133">
        <v>1</v>
      </c>
      <c r="D402" s="5" t="s">
        <v>9</v>
      </c>
      <c r="E402" s="68">
        <v>2250000</v>
      </c>
      <c r="F402" s="152">
        <v>2250000</v>
      </c>
    </row>
    <row r="403" spans="1:6">
      <c r="A403" s="5" t="s">
        <v>6</v>
      </c>
      <c r="B403" s="5" t="s">
        <v>527</v>
      </c>
      <c r="C403" s="133">
        <v>1</v>
      </c>
      <c r="D403" s="5" t="s">
        <v>9</v>
      </c>
      <c r="E403" s="68">
        <v>5400000</v>
      </c>
      <c r="F403" s="152">
        <v>5400000</v>
      </c>
    </row>
    <row r="404" spans="1:6">
      <c r="A404" s="5" t="s">
        <v>6</v>
      </c>
      <c r="B404" s="5" t="s">
        <v>527</v>
      </c>
      <c r="C404" s="133">
        <v>1</v>
      </c>
      <c r="D404" s="5" t="s">
        <v>9</v>
      </c>
      <c r="E404" s="68">
        <v>5400000</v>
      </c>
      <c r="F404" s="152">
        <v>5400000</v>
      </c>
    </row>
    <row r="405" spans="1:6">
      <c r="A405" s="5" t="s">
        <v>6</v>
      </c>
      <c r="B405" s="5" t="s">
        <v>527</v>
      </c>
      <c r="C405" s="133">
        <v>1</v>
      </c>
      <c r="D405" s="5" t="s">
        <v>9</v>
      </c>
      <c r="E405" s="68">
        <v>6300000</v>
      </c>
      <c r="F405" s="152">
        <v>6300000</v>
      </c>
    </row>
    <row r="406" spans="1:6">
      <c r="A406" s="5" t="s">
        <v>6</v>
      </c>
      <c r="B406" s="5" t="s">
        <v>527</v>
      </c>
      <c r="C406" s="133">
        <v>1</v>
      </c>
      <c r="D406" s="5" t="s">
        <v>9</v>
      </c>
      <c r="E406" s="68">
        <v>2250000</v>
      </c>
      <c r="F406" s="152">
        <v>2250000</v>
      </c>
    </row>
    <row r="407" spans="1:6">
      <c r="A407" s="5" t="s">
        <v>6</v>
      </c>
      <c r="B407" s="5" t="s">
        <v>527</v>
      </c>
      <c r="C407" s="133">
        <v>1</v>
      </c>
      <c r="D407" s="5" t="s">
        <v>9</v>
      </c>
      <c r="E407" s="68">
        <v>3150000</v>
      </c>
      <c r="F407" s="152">
        <v>3150000</v>
      </c>
    </row>
    <row r="408" spans="1:6">
      <c r="A408" s="5" t="s">
        <v>6</v>
      </c>
      <c r="B408" s="5" t="s">
        <v>527</v>
      </c>
      <c r="C408" s="133">
        <v>1</v>
      </c>
      <c r="D408" s="5" t="s">
        <v>9</v>
      </c>
      <c r="E408" s="68">
        <v>2400000</v>
      </c>
      <c r="F408" s="152">
        <v>2400000</v>
      </c>
    </row>
    <row r="409" spans="1:6">
      <c r="A409" s="5" t="s">
        <v>6</v>
      </c>
      <c r="B409" s="5" t="s">
        <v>527</v>
      </c>
      <c r="C409" s="133">
        <v>1</v>
      </c>
      <c r="D409" s="5" t="s">
        <v>9</v>
      </c>
      <c r="E409" s="68">
        <v>2250000</v>
      </c>
      <c r="F409" s="152">
        <v>2250000</v>
      </c>
    </row>
    <row r="410" spans="1:6">
      <c r="A410" s="5" t="s">
        <v>6</v>
      </c>
      <c r="B410" s="5" t="s">
        <v>527</v>
      </c>
      <c r="C410" s="133">
        <v>1</v>
      </c>
      <c r="D410" s="5" t="s">
        <v>9</v>
      </c>
      <c r="E410" s="68">
        <v>2250000</v>
      </c>
      <c r="F410" s="152">
        <v>2250000</v>
      </c>
    </row>
    <row r="411" spans="1:6">
      <c r="A411" s="5" t="s">
        <v>6</v>
      </c>
      <c r="B411" s="5" t="s">
        <v>527</v>
      </c>
      <c r="C411" s="133">
        <v>1</v>
      </c>
      <c r="D411" s="5" t="s">
        <v>9</v>
      </c>
      <c r="E411" s="68">
        <v>2700000</v>
      </c>
      <c r="F411" s="152">
        <v>2700000</v>
      </c>
    </row>
    <row r="412" spans="1:6">
      <c r="A412" s="5" t="s">
        <v>6</v>
      </c>
      <c r="B412" s="5" t="s">
        <v>527</v>
      </c>
      <c r="C412" s="133">
        <v>1</v>
      </c>
      <c r="D412" s="5" t="s">
        <v>9</v>
      </c>
      <c r="E412" s="68">
        <v>6300000</v>
      </c>
      <c r="F412" s="152">
        <v>6300000</v>
      </c>
    </row>
    <row r="413" spans="1:6">
      <c r="A413" s="5" t="s">
        <v>6</v>
      </c>
      <c r="B413" s="5" t="s">
        <v>527</v>
      </c>
      <c r="C413" s="133">
        <v>1</v>
      </c>
      <c r="D413" s="5" t="s">
        <v>9</v>
      </c>
      <c r="E413" s="68">
        <v>6300000</v>
      </c>
      <c r="F413" s="152">
        <v>6300000</v>
      </c>
    </row>
    <row r="414" spans="1:6">
      <c r="A414" s="5" t="s">
        <v>6</v>
      </c>
      <c r="B414" s="5" t="s">
        <v>527</v>
      </c>
      <c r="C414" s="133">
        <v>1</v>
      </c>
      <c r="D414" s="5" t="s">
        <v>9</v>
      </c>
      <c r="E414" s="68">
        <v>6300000</v>
      </c>
      <c r="F414" s="152">
        <v>6300000</v>
      </c>
    </row>
    <row r="415" spans="1:6">
      <c r="A415" s="5" t="s">
        <v>6</v>
      </c>
      <c r="B415" s="5" t="s">
        <v>527</v>
      </c>
      <c r="C415" s="133">
        <v>1</v>
      </c>
      <c r="D415" s="5" t="s">
        <v>9</v>
      </c>
      <c r="E415" s="68">
        <v>4800000</v>
      </c>
      <c r="F415" s="152">
        <v>4800000</v>
      </c>
    </row>
    <row r="416" spans="1:6">
      <c r="A416" s="5" t="s">
        <v>6</v>
      </c>
      <c r="B416" s="5" t="s">
        <v>527</v>
      </c>
      <c r="C416" s="133">
        <v>1</v>
      </c>
      <c r="D416" s="5" t="s">
        <v>9</v>
      </c>
      <c r="E416" s="68">
        <v>6300000</v>
      </c>
      <c r="F416" s="152">
        <v>6300000</v>
      </c>
    </row>
    <row r="417" spans="1:6">
      <c r="A417" s="5" t="s">
        <v>6</v>
      </c>
      <c r="B417" s="5" t="s">
        <v>527</v>
      </c>
      <c r="C417" s="133">
        <v>1</v>
      </c>
      <c r="D417" s="5" t="s">
        <v>9</v>
      </c>
      <c r="E417" s="68">
        <v>6300000</v>
      </c>
      <c r="F417" s="152">
        <v>6300000</v>
      </c>
    </row>
    <row r="418" spans="1:6">
      <c r="A418" s="5" t="s">
        <v>6</v>
      </c>
      <c r="B418" s="5" t="s">
        <v>527</v>
      </c>
      <c r="C418" s="133">
        <v>1</v>
      </c>
      <c r="D418" s="5" t="s">
        <v>9</v>
      </c>
      <c r="E418" s="68">
        <v>5400000</v>
      </c>
      <c r="F418" s="152">
        <v>5400000</v>
      </c>
    </row>
    <row r="419" spans="1:6">
      <c r="A419" s="5" t="s">
        <v>6</v>
      </c>
      <c r="B419" s="5" t="s">
        <v>527</v>
      </c>
      <c r="C419" s="133">
        <v>1</v>
      </c>
      <c r="D419" s="5" t="s">
        <v>9</v>
      </c>
      <c r="E419" s="68">
        <v>3150000</v>
      </c>
      <c r="F419" s="152">
        <v>3150000</v>
      </c>
    </row>
    <row r="420" spans="1:6">
      <c r="A420" s="5" t="s">
        <v>6</v>
      </c>
      <c r="B420" s="5" t="s">
        <v>527</v>
      </c>
      <c r="C420" s="133">
        <v>1</v>
      </c>
      <c r="D420" s="5" t="s">
        <v>9</v>
      </c>
      <c r="E420" s="68">
        <v>6300000</v>
      </c>
      <c r="F420" s="152">
        <v>6300000</v>
      </c>
    </row>
    <row r="421" spans="1:6">
      <c r="A421" s="5" t="s">
        <v>6</v>
      </c>
      <c r="B421" s="5" t="s">
        <v>527</v>
      </c>
      <c r="C421" s="133">
        <v>1</v>
      </c>
      <c r="D421" s="5" t="s">
        <v>9</v>
      </c>
      <c r="E421" s="68">
        <v>3150000</v>
      </c>
      <c r="F421" s="152">
        <v>3150000</v>
      </c>
    </row>
    <row r="422" spans="1:6">
      <c r="A422" s="5" t="s">
        <v>6</v>
      </c>
      <c r="B422" s="5" t="s">
        <v>527</v>
      </c>
      <c r="C422" s="133">
        <v>1</v>
      </c>
      <c r="D422" s="5" t="s">
        <v>9</v>
      </c>
      <c r="E422" s="68">
        <v>3150000</v>
      </c>
      <c r="F422" s="152">
        <v>3150000</v>
      </c>
    </row>
    <row r="423" spans="1:6">
      <c r="A423" s="5" t="s">
        <v>6</v>
      </c>
      <c r="B423" s="5" t="s">
        <v>527</v>
      </c>
      <c r="C423" s="133">
        <v>1</v>
      </c>
      <c r="D423" s="5" t="s">
        <v>9</v>
      </c>
      <c r="E423" s="68">
        <v>3000000</v>
      </c>
      <c r="F423" s="152">
        <v>3000000</v>
      </c>
    </row>
    <row r="424" spans="1:6">
      <c r="A424" s="5" t="s">
        <v>6</v>
      </c>
      <c r="B424" s="5" t="s">
        <v>527</v>
      </c>
      <c r="C424" s="133">
        <v>1</v>
      </c>
      <c r="D424" s="5" t="s">
        <v>9</v>
      </c>
      <c r="E424" s="68">
        <v>3000000</v>
      </c>
      <c r="F424" s="152">
        <v>3000000</v>
      </c>
    </row>
    <row r="425" spans="1:6">
      <c r="A425" s="5" t="s">
        <v>6</v>
      </c>
      <c r="B425" s="5" t="s">
        <v>527</v>
      </c>
      <c r="C425" s="133">
        <v>1</v>
      </c>
      <c r="D425" s="5" t="s">
        <v>9</v>
      </c>
      <c r="E425" s="68">
        <v>2700000</v>
      </c>
      <c r="F425" s="152">
        <v>2700000</v>
      </c>
    </row>
    <row r="426" spans="1:6">
      <c r="A426" s="5" t="s">
        <v>6</v>
      </c>
      <c r="B426" s="5" t="s">
        <v>527</v>
      </c>
      <c r="C426" s="133">
        <v>1</v>
      </c>
      <c r="D426" s="5" t="s">
        <v>9</v>
      </c>
      <c r="E426" s="68">
        <v>2700000</v>
      </c>
      <c r="F426" s="152">
        <v>2700000</v>
      </c>
    </row>
    <row r="427" spans="1:6">
      <c r="A427" s="5" t="s">
        <v>6</v>
      </c>
      <c r="B427" s="5" t="s">
        <v>527</v>
      </c>
      <c r="C427" s="133">
        <v>1</v>
      </c>
      <c r="D427" s="5" t="s">
        <v>9</v>
      </c>
      <c r="E427" s="68">
        <v>2850000</v>
      </c>
      <c r="F427" s="152">
        <v>2850000</v>
      </c>
    </row>
    <row r="428" spans="1:6">
      <c r="A428" s="5" t="s">
        <v>6</v>
      </c>
      <c r="B428" s="5" t="s">
        <v>527</v>
      </c>
      <c r="C428" s="133">
        <v>1</v>
      </c>
      <c r="D428" s="5" t="s">
        <v>9</v>
      </c>
      <c r="E428" s="68">
        <v>2250000</v>
      </c>
      <c r="F428" s="152">
        <v>2250000</v>
      </c>
    </row>
    <row r="429" spans="1:6">
      <c r="A429" s="5" t="s">
        <v>6</v>
      </c>
      <c r="B429" s="5" t="s">
        <v>527</v>
      </c>
      <c r="C429" s="133">
        <v>1</v>
      </c>
      <c r="D429" s="5" t="s">
        <v>9</v>
      </c>
      <c r="E429" s="68">
        <v>2250000</v>
      </c>
      <c r="F429" s="152">
        <v>2250000</v>
      </c>
    </row>
    <row r="430" spans="1:6">
      <c r="A430" s="5" t="s">
        <v>6</v>
      </c>
      <c r="B430" s="5"/>
      <c r="C430" s="133"/>
      <c r="D430" s="5"/>
      <c r="E430" s="68">
        <v>6300000</v>
      </c>
      <c r="F430" s="152">
        <v>6300000</v>
      </c>
    </row>
    <row r="431" spans="1:6">
      <c r="A431" s="5" t="s">
        <v>6</v>
      </c>
      <c r="B431" s="5" t="s">
        <v>833</v>
      </c>
      <c r="C431" s="133">
        <v>1</v>
      </c>
      <c r="D431" s="5" t="s">
        <v>9</v>
      </c>
      <c r="E431" s="68">
        <v>1800000</v>
      </c>
      <c r="F431" s="152">
        <v>1800000</v>
      </c>
    </row>
    <row r="432" spans="1:6">
      <c r="A432" s="5" t="s">
        <v>6</v>
      </c>
      <c r="B432" s="5" t="s">
        <v>833</v>
      </c>
      <c r="C432" s="133">
        <v>1</v>
      </c>
      <c r="D432" s="5" t="s">
        <v>9</v>
      </c>
      <c r="E432" s="68">
        <v>1800000</v>
      </c>
      <c r="F432" s="152">
        <v>1800000</v>
      </c>
    </row>
    <row r="433" spans="1:6">
      <c r="A433" s="5" t="s">
        <v>6</v>
      </c>
      <c r="B433" s="5" t="s">
        <v>833</v>
      </c>
      <c r="C433" s="133">
        <v>1</v>
      </c>
      <c r="D433" s="5" t="s">
        <v>9</v>
      </c>
      <c r="E433" s="68">
        <v>1800000</v>
      </c>
      <c r="F433" s="152">
        <v>1800000</v>
      </c>
    </row>
    <row r="434" spans="1:6">
      <c r="A434" s="5" t="s">
        <v>6</v>
      </c>
      <c r="B434" s="5" t="s">
        <v>833</v>
      </c>
      <c r="C434" s="133">
        <v>1</v>
      </c>
      <c r="D434" s="5" t="s">
        <v>9</v>
      </c>
      <c r="E434" s="68">
        <v>1800000</v>
      </c>
      <c r="F434" s="152">
        <v>1800000</v>
      </c>
    </row>
    <row r="435" spans="1:6">
      <c r="A435" s="5" t="s">
        <v>6</v>
      </c>
      <c r="B435" s="5" t="s">
        <v>833</v>
      </c>
      <c r="C435" s="133">
        <v>1</v>
      </c>
      <c r="D435" s="5" t="s">
        <v>9</v>
      </c>
      <c r="E435" s="68">
        <v>1260000</v>
      </c>
      <c r="F435" s="152">
        <v>1260000</v>
      </c>
    </row>
    <row r="436" spans="1:6">
      <c r="A436" s="5" t="s">
        <v>6</v>
      </c>
      <c r="B436" s="5" t="s">
        <v>833</v>
      </c>
      <c r="C436" s="133">
        <v>1</v>
      </c>
      <c r="D436" s="5" t="s">
        <v>9</v>
      </c>
      <c r="E436" s="68">
        <v>780000</v>
      </c>
      <c r="F436" s="152">
        <v>780000</v>
      </c>
    </row>
    <row r="437" spans="1:6">
      <c r="A437" s="5" t="s">
        <v>6</v>
      </c>
      <c r="B437" s="5" t="s">
        <v>833</v>
      </c>
      <c r="C437" s="133">
        <v>1</v>
      </c>
      <c r="D437" s="5" t="s">
        <v>9</v>
      </c>
      <c r="E437" s="68">
        <v>780000</v>
      </c>
      <c r="F437" s="152">
        <v>780000</v>
      </c>
    </row>
    <row r="438" spans="1:6">
      <c r="A438" s="5" t="s">
        <v>6</v>
      </c>
      <c r="B438" s="5" t="s">
        <v>833</v>
      </c>
      <c r="C438" s="133">
        <v>1</v>
      </c>
      <c r="D438" s="5" t="s">
        <v>9</v>
      </c>
      <c r="E438" s="68">
        <v>2340000</v>
      </c>
      <c r="F438" s="152">
        <v>2340000</v>
      </c>
    </row>
    <row r="439" spans="1:6">
      <c r="A439" s="5" t="s">
        <v>6</v>
      </c>
      <c r="B439" s="5" t="s">
        <v>833</v>
      </c>
      <c r="C439" s="133">
        <v>1</v>
      </c>
      <c r="D439" s="5" t="s">
        <v>9</v>
      </c>
      <c r="E439" s="68">
        <v>2340000</v>
      </c>
      <c r="F439" s="152">
        <v>2340000</v>
      </c>
    </row>
    <row r="440" spans="1:6">
      <c r="A440" s="5" t="s">
        <v>6</v>
      </c>
      <c r="B440" s="5" t="s">
        <v>510</v>
      </c>
      <c r="C440" s="133">
        <v>1</v>
      </c>
      <c r="D440" s="5" t="s">
        <v>9</v>
      </c>
      <c r="E440" s="68">
        <v>2430000</v>
      </c>
      <c r="F440" s="152">
        <v>2430000</v>
      </c>
    </row>
    <row r="441" spans="1:6">
      <c r="A441" s="5" t="s">
        <v>6</v>
      </c>
      <c r="B441" s="5" t="s">
        <v>510</v>
      </c>
      <c r="C441" s="133">
        <v>1</v>
      </c>
      <c r="D441" s="5" t="s">
        <v>9</v>
      </c>
      <c r="E441" s="68">
        <v>2340000</v>
      </c>
      <c r="F441" s="152">
        <v>2340000</v>
      </c>
    </row>
    <row r="442" spans="1:6">
      <c r="A442" s="5" t="s">
        <v>6</v>
      </c>
      <c r="B442" s="5" t="s">
        <v>510</v>
      </c>
      <c r="C442" s="133">
        <v>1</v>
      </c>
      <c r="D442" s="5" t="s">
        <v>9</v>
      </c>
      <c r="E442" s="68">
        <v>810000</v>
      </c>
      <c r="F442" s="152">
        <v>810000</v>
      </c>
    </row>
    <row r="443" spans="1:6">
      <c r="A443" s="5" t="s">
        <v>6</v>
      </c>
      <c r="B443" s="5" t="s">
        <v>510</v>
      </c>
      <c r="C443" s="133">
        <v>1</v>
      </c>
      <c r="D443" s="5" t="s">
        <v>9</v>
      </c>
      <c r="E443" s="68">
        <v>780000</v>
      </c>
      <c r="F443" s="152">
        <v>780000</v>
      </c>
    </row>
    <row r="444" spans="1:6">
      <c r="A444" s="5" t="s">
        <v>6</v>
      </c>
      <c r="B444" s="5" t="s">
        <v>510</v>
      </c>
      <c r="C444" s="133">
        <v>1</v>
      </c>
      <c r="D444" s="5" t="s">
        <v>9</v>
      </c>
      <c r="E444" s="68">
        <v>750000</v>
      </c>
      <c r="F444" s="152">
        <v>750000</v>
      </c>
    </row>
    <row r="445" spans="1:6">
      <c r="A445" s="5" t="s">
        <v>6</v>
      </c>
      <c r="B445" s="5" t="s">
        <v>510</v>
      </c>
      <c r="C445" s="133">
        <v>1</v>
      </c>
      <c r="D445" s="5" t="s">
        <v>9</v>
      </c>
      <c r="E445" s="68">
        <v>1560000</v>
      </c>
      <c r="F445" s="152">
        <v>1560000</v>
      </c>
    </row>
    <row r="446" spans="1:6">
      <c r="A446" s="5" t="s">
        <v>6</v>
      </c>
      <c r="B446" s="5" t="s">
        <v>510</v>
      </c>
      <c r="C446" s="133">
        <v>1</v>
      </c>
      <c r="D446" s="5" t="s">
        <v>9</v>
      </c>
      <c r="E446" s="68">
        <v>720000</v>
      </c>
      <c r="F446" s="152">
        <v>720000</v>
      </c>
    </row>
    <row r="447" spans="1:6">
      <c r="A447" s="5" t="s">
        <v>6</v>
      </c>
      <c r="B447" s="5" t="s">
        <v>510</v>
      </c>
      <c r="C447" s="133">
        <v>1</v>
      </c>
      <c r="D447" s="5" t="s">
        <v>9</v>
      </c>
      <c r="E447" s="68">
        <v>1440000</v>
      </c>
      <c r="F447" s="152">
        <v>1440000</v>
      </c>
    </row>
    <row r="448" spans="1:6">
      <c r="A448" s="5" t="s">
        <v>6</v>
      </c>
      <c r="B448" s="5" t="s">
        <v>510</v>
      </c>
      <c r="C448" s="133">
        <v>1</v>
      </c>
      <c r="D448" s="5" t="s">
        <v>9</v>
      </c>
      <c r="E448" s="68">
        <v>720000</v>
      </c>
      <c r="F448" s="152">
        <v>720000</v>
      </c>
    </row>
    <row r="449" spans="1:6">
      <c r="A449" s="5" t="s">
        <v>6</v>
      </c>
      <c r="B449" s="5" t="s">
        <v>510</v>
      </c>
      <c r="C449" s="133">
        <v>1</v>
      </c>
      <c r="D449" s="5" t="s">
        <v>9</v>
      </c>
      <c r="E449" s="68">
        <v>1500000</v>
      </c>
      <c r="F449" s="152">
        <v>1500000</v>
      </c>
    </row>
    <row r="450" spans="1:6">
      <c r="A450" s="5" t="s">
        <v>6</v>
      </c>
      <c r="B450" s="5" t="s">
        <v>510</v>
      </c>
      <c r="C450" s="133">
        <v>1</v>
      </c>
      <c r="D450" s="5" t="s">
        <v>9</v>
      </c>
      <c r="E450" s="68">
        <v>1620000</v>
      </c>
      <c r="F450" s="152">
        <v>1620000</v>
      </c>
    </row>
    <row r="451" spans="1:6">
      <c r="A451" s="5" t="s">
        <v>6</v>
      </c>
      <c r="B451" s="5" t="s">
        <v>510</v>
      </c>
      <c r="C451" s="133">
        <v>1</v>
      </c>
      <c r="D451" s="5" t="s">
        <v>9</v>
      </c>
      <c r="E451" s="68">
        <v>1620000</v>
      </c>
      <c r="F451" s="152">
        <v>1620000</v>
      </c>
    </row>
    <row r="452" spans="1:6">
      <c r="A452" s="5" t="s">
        <v>6</v>
      </c>
      <c r="B452" s="5" t="s">
        <v>510</v>
      </c>
      <c r="C452" s="133">
        <v>1</v>
      </c>
      <c r="D452" s="5" t="s">
        <v>9</v>
      </c>
      <c r="E452" s="68">
        <v>2430000</v>
      </c>
      <c r="F452" s="152">
        <v>2430000</v>
      </c>
    </row>
    <row r="453" spans="1:6">
      <c r="A453" s="5" t="s">
        <v>6</v>
      </c>
      <c r="B453" s="5" t="s">
        <v>510</v>
      </c>
      <c r="C453" s="133">
        <v>1</v>
      </c>
      <c r="D453" s="5" t="s">
        <v>9</v>
      </c>
      <c r="E453" s="68">
        <v>2250000</v>
      </c>
      <c r="F453" s="152">
        <v>2250000</v>
      </c>
    </row>
    <row r="454" spans="1:6">
      <c r="A454" s="5" t="s">
        <v>6</v>
      </c>
      <c r="B454" s="5" t="s">
        <v>510</v>
      </c>
      <c r="C454" s="133">
        <v>1</v>
      </c>
      <c r="D454" s="5" t="s">
        <v>9</v>
      </c>
      <c r="E454" s="68">
        <v>810000</v>
      </c>
      <c r="F454" s="152">
        <v>810000</v>
      </c>
    </row>
    <row r="455" spans="1:6">
      <c r="A455" s="5" t="s">
        <v>6</v>
      </c>
      <c r="B455" s="5" t="s">
        <v>510</v>
      </c>
      <c r="C455" s="133">
        <v>1</v>
      </c>
      <c r="D455" s="5" t="s">
        <v>9</v>
      </c>
      <c r="E455" s="68">
        <v>750000</v>
      </c>
      <c r="F455" s="152">
        <v>750000</v>
      </c>
    </row>
    <row r="456" spans="1:6">
      <c r="A456" s="5" t="s">
        <v>6</v>
      </c>
      <c r="B456" s="5" t="s">
        <v>510</v>
      </c>
      <c r="C456" s="133">
        <v>1</v>
      </c>
      <c r="D456" s="5" t="s">
        <v>9</v>
      </c>
      <c r="E456" s="68">
        <v>810000</v>
      </c>
      <c r="F456" s="152">
        <v>810000</v>
      </c>
    </row>
    <row r="457" spans="1:6">
      <c r="A457" s="5" t="s">
        <v>6</v>
      </c>
      <c r="B457" s="5" t="s">
        <v>510</v>
      </c>
      <c r="C457" s="133">
        <v>1</v>
      </c>
      <c r="D457" s="5" t="s">
        <v>9</v>
      </c>
      <c r="E457" s="68">
        <v>810000</v>
      </c>
      <c r="F457" s="152">
        <v>810000</v>
      </c>
    </row>
    <row r="458" spans="1:6">
      <c r="A458" s="5" t="s">
        <v>6</v>
      </c>
      <c r="B458" s="5" t="s">
        <v>510</v>
      </c>
      <c r="C458" s="133">
        <v>1</v>
      </c>
      <c r="D458" s="5" t="s">
        <v>9</v>
      </c>
      <c r="E458" s="68">
        <v>780000</v>
      </c>
      <c r="F458" s="152">
        <v>780000</v>
      </c>
    </row>
    <row r="459" spans="1:6">
      <c r="A459" s="5" t="s">
        <v>6</v>
      </c>
      <c r="B459" s="5" t="s">
        <v>510</v>
      </c>
      <c r="C459" s="133">
        <v>1</v>
      </c>
      <c r="D459" s="5" t="s">
        <v>9</v>
      </c>
      <c r="E459" s="68">
        <v>720000</v>
      </c>
      <c r="F459" s="152">
        <v>720000</v>
      </c>
    </row>
    <row r="460" spans="1:6">
      <c r="A460" s="5" t="s">
        <v>6</v>
      </c>
      <c r="B460" s="5" t="s">
        <v>510</v>
      </c>
      <c r="C460" s="133">
        <v>1</v>
      </c>
      <c r="D460" s="5" t="s">
        <v>9</v>
      </c>
      <c r="E460" s="68">
        <v>720000</v>
      </c>
      <c r="F460" s="152">
        <v>720000</v>
      </c>
    </row>
    <row r="461" spans="1:6">
      <c r="A461" s="5" t="s">
        <v>6</v>
      </c>
      <c r="B461" s="5" t="s">
        <v>510</v>
      </c>
      <c r="C461" s="133">
        <v>1</v>
      </c>
      <c r="D461" s="5" t="s">
        <v>9</v>
      </c>
      <c r="E461" s="68">
        <v>780000</v>
      </c>
      <c r="F461" s="152">
        <v>780000</v>
      </c>
    </row>
    <row r="462" spans="1:6">
      <c r="A462" s="5" t="s">
        <v>6</v>
      </c>
      <c r="B462" s="5" t="s">
        <v>510</v>
      </c>
      <c r="C462" s="133">
        <v>1</v>
      </c>
      <c r="D462" s="5" t="s">
        <v>9</v>
      </c>
      <c r="E462" s="68">
        <v>720000</v>
      </c>
      <c r="F462" s="152">
        <v>720000</v>
      </c>
    </row>
    <row r="463" spans="1:6">
      <c r="A463" s="5" t="s">
        <v>6</v>
      </c>
      <c r="B463" s="5" t="s">
        <v>510</v>
      </c>
      <c r="C463" s="133">
        <v>1</v>
      </c>
      <c r="D463" s="5" t="s">
        <v>9</v>
      </c>
      <c r="E463" s="68">
        <v>1260000</v>
      </c>
      <c r="F463" s="152">
        <v>1260000</v>
      </c>
    </row>
    <row r="464" spans="1:6">
      <c r="A464" s="5" t="s">
        <v>6</v>
      </c>
      <c r="B464" s="5" t="s">
        <v>510</v>
      </c>
      <c r="C464" s="133">
        <v>1</v>
      </c>
      <c r="D464" s="5" t="s">
        <v>9</v>
      </c>
      <c r="E464" s="68">
        <v>780000</v>
      </c>
      <c r="F464" s="152">
        <v>780000</v>
      </c>
    </row>
    <row r="465" spans="1:6">
      <c r="A465" s="5" t="s">
        <v>6</v>
      </c>
      <c r="B465" s="5" t="s">
        <v>510</v>
      </c>
      <c r="C465" s="133">
        <v>1</v>
      </c>
      <c r="D465" s="5" t="s">
        <v>9</v>
      </c>
      <c r="E465" s="68">
        <v>2340000</v>
      </c>
      <c r="F465" s="152">
        <v>2340000</v>
      </c>
    </row>
    <row r="466" spans="1:6">
      <c r="A466" s="5" t="s">
        <v>6</v>
      </c>
      <c r="B466" s="5" t="s">
        <v>510</v>
      </c>
      <c r="C466" s="133">
        <v>1</v>
      </c>
      <c r="D466" s="5" t="s">
        <v>9</v>
      </c>
      <c r="E466" s="68">
        <v>2430000</v>
      </c>
      <c r="F466" s="152">
        <v>2430000</v>
      </c>
    </row>
    <row r="467" spans="1:6">
      <c r="A467" s="5" t="s">
        <v>6</v>
      </c>
      <c r="B467" s="5" t="s">
        <v>510</v>
      </c>
      <c r="C467" s="133">
        <v>1</v>
      </c>
      <c r="D467" s="5" t="s">
        <v>9</v>
      </c>
      <c r="E467" s="68">
        <v>2340000</v>
      </c>
      <c r="F467" s="152">
        <v>2340000</v>
      </c>
    </row>
    <row r="468" spans="1:6">
      <c r="A468" s="5" t="s">
        <v>6</v>
      </c>
      <c r="B468" s="5" t="s">
        <v>510</v>
      </c>
      <c r="C468" s="133">
        <v>1</v>
      </c>
      <c r="D468" s="5" t="s">
        <v>9</v>
      </c>
      <c r="E468" s="68">
        <v>1500000</v>
      </c>
      <c r="F468" s="152">
        <v>1500000</v>
      </c>
    </row>
    <row r="469" spans="1:6">
      <c r="A469" s="5" t="s">
        <v>6</v>
      </c>
      <c r="B469" s="5" t="s">
        <v>510</v>
      </c>
      <c r="C469" s="133">
        <v>1</v>
      </c>
      <c r="D469" s="5" t="s">
        <v>9</v>
      </c>
      <c r="E469" s="68">
        <v>1620000</v>
      </c>
      <c r="F469" s="152">
        <v>1620000</v>
      </c>
    </row>
    <row r="470" spans="1:6">
      <c r="A470" s="5" t="s">
        <v>6</v>
      </c>
      <c r="B470" s="5" t="s">
        <v>510</v>
      </c>
      <c r="C470" s="133">
        <v>1</v>
      </c>
      <c r="D470" s="5" t="s">
        <v>9</v>
      </c>
      <c r="E470" s="68">
        <v>2250000</v>
      </c>
      <c r="F470" s="152">
        <v>2250000</v>
      </c>
    </row>
    <row r="471" spans="1:6">
      <c r="A471" s="5" t="s">
        <v>6</v>
      </c>
      <c r="B471" s="5" t="s">
        <v>510</v>
      </c>
      <c r="C471" s="133">
        <v>1</v>
      </c>
      <c r="D471" s="5" t="s">
        <v>9</v>
      </c>
      <c r="E471" s="68">
        <v>1620000</v>
      </c>
      <c r="F471" s="152">
        <v>1620000</v>
      </c>
    </row>
    <row r="472" spans="1:6">
      <c r="A472" s="5" t="s">
        <v>6</v>
      </c>
      <c r="B472" s="5" t="s">
        <v>510</v>
      </c>
      <c r="C472" s="133">
        <v>1</v>
      </c>
      <c r="D472" s="5" t="s">
        <v>9</v>
      </c>
      <c r="E472" s="68">
        <v>2430000</v>
      </c>
      <c r="F472" s="152">
        <v>2430000</v>
      </c>
    </row>
    <row r="473" spans="1:6">
      <c r="A473" s="5" t="s">
        <v>6</v>
      </c>
      <c r="B473" s="5" t="s">
        <v>510</v>
      </c>
      <c r="C473" s="133">
        <v>1</v>
      </c>
      <c r="D473" s="5" t="s">
        <v>9</v>
      </c>
      <c r="E473" s="68">
        <v>2340000</v>
      </c>
      <c r="F473" s="152">
        <v>2340000</v>
      </c>
    </row>
    <row r="474" spans="1:6">
      <c r="A474" s="5" t="s">
        <v>6</v>
      </c>
      <c r="B474" s="5" t="s">
        <v>510</v>
      </c>
      <c r="C474" s="133">
        <v>1</v>
      </c>
      <c r="D474" s="5" t="s">
        <v>9</v>
      </c>
      <c r="E474" s="68">
        <v>1560000</v>
      </c>
      <c r="F474" s="152">
        <v>1560000</v>
      </c>
    </row>
    <row r="475" spans="1:6">
      <c r="A475" s="5" t="s">
        <v>6</v>
      </c>
      <c r="B475" s="5" t="s">
        <v>510</v>
      </c>
      <c r="C475" s="133">
        <v>1</v>
      </c>
      <c r="D475" s="5" t="s">
        <v>9</v>
      </c>
      <c r="E475" s="68">
        <v>720000</v>
      </c>
      <c r="F475" s="152">
        <v>720000</v>
      </c>
    </row>
    <row r="476" spans="1:6">
      <c r="A476" s="5" t="s">
        <v>6</v>
      </c>
      <c r="B476" s="5" t="s">
        <v>510</v>
      </c>
      <c r="C476" s="133">
        <v>1</v>
      </c>
      <c r="D476" s="5" t="s">
        <v>9</v>
      </c>
      <c r="E476" s="68">
        <v>1440000</v>
      </c>
      <c r="F476" s="152">
        <v>1440000</v>
      </c>
    </row>
    <row r="477" spans="1:6">
      <c r="A477" s="5" t="s">
        <v>6</v>
      </c>
      <c r="B477" s="5" t="s">
        <v>510</v>
      </c>
      <c r="C477" s="133">
        <v>1</v>
      </c>
      <c r="D477" s="5" t="s">
        <v>9</v>
      </c>
      <c r="E477" s="68">
        <v>720000</v>
      </c>
      <c r="F477" s="152">
        <v>720000</v>
      </c>
    </row>
    <row r="478" spans="1:6">
      <c r="A478" s="5" t="s">
        <v>6</v>
      </c>
      <c r="B478" s="5" t="s">
        <v>510</v>
      </c>
      <c r="C478" s="133">
        <v>1</v>
      </c>
      <c r="D478" s="5" t="s">
        <v>9</v>
      </c>
      <c r="E478" s="68">
        <v>720000</v>
      </c>
      <c r="F478" s="152">
        <v>720000</v>
      </c>
    </row>
    <row r="479" spans="1:6">
      <c r="A479" s="5" t="s">
        <v>6</v>
      </c>
      <c r="B479" s="5" t="s">
        <v>510</v>
      </c>
      <c r="C479" s="133">
        <v>1</v>
      </c>
      <c r="D479" s="5" t="s">
        <v>9</v>
      </c>
      <c r="E479" s="68">
        <v>720000</v>
      </c>
      <c r="F479" s="152">
        <v>720000</v>
      </c>
    </row>
    <row r="480" spans="1:6">
      <c r="A480" s="5" t="s">
        <v>6</v>
      </c>
      <c r="B480" s="5" t="s">
        <v>510</v>
      </c>
      <c r="C480" s="133">
        <v>1</v>
      </c>
      <c r="D480" s="5" t="s">
        <v>9</v>
      </c>
      <c r="E480" s="68">
        <v>780000</v>
      </c>
      <c r="F480" s="152">
        <v>780000</v>
      </c>
    </row>
    <row r="481" spans="1:6">
      <c r="A481" s="5" t="s">
        <v>6</v>
      </c>
      <c r="B481" s="5" t="s">
        <v>510</v>
      </c>
      <c r="C481" s="133">
        <v>1</v>
      </c>
      <c r="D481" s="5" t="s">
        <v>9</v>
      </c>
      <c r="E481" s="68">
        <v>810000</v>
      </c>
      <c r="F481" s="152">
        <v>810000</v>
      </c>
    </row>
    <row r="482" spans="1:6">
      <c r="A482" s="5" t="s">
        <v>6</v>
      </c>
      <c r="B482" s="5" t="s">
        <v>510</v>
      </c>
      <c r="C482" s="133">
        <v>1</v>
      </c>
      <c r="D482" s="5" t="s">
        <v>9</v>
      </c>
      <c r="E482" s="68">
        <v>780000</v>
      </c>
      <c r="F482" s="152">
        <v>780000</v>
      </c>
    </row>
    <row r="483" spans="1:6">
      <c r="A483" s="5" t="s">
        <v>6</v>
      </c>
      <c r="B483" s="5" t="s">
        <v>510</v>
      </c>
      <c r="C483" s="133">
        <v>1</v>
      </c>
      <c r="D483" s="5" t="s">
        <v>9</v>
      </c>
      <c r="E483" s="68">
        <v>750000</v>
      </c>
      <c r="F483" s="152">
        <v>750000</v>
      </c>
    </row>
    <row r="484" spans="1:6">
      <c r="A484" s="5" t="s">
        <v>6</v>
      </c>
      <c r="B484" s="5" t="s">
        <v>510</v>
      </c>
      <c r="C484" s="133">
        <v>1</v>
      </c>
      <c r="D484" s="5" t="s">
        <v>9</v>
      </c>
      <c r="E484" s="68">
        <v>810000</v>
      </c>
      <c r="F484" s="152">
        <v>810000</v>
      </c>
    </row>
    <row r="485" spans="1:6">
      <c r="A485" s="5" t="s">
        <v>6</v>
      </c>
      <c r="B485" s="5" t="s">
        <v>510</v>
      </c>
      <c r="C485" s="133">
        <v>1</v>
      </c>
      <c r="D485" s="5" t="s">
        <v>9</v>
      </c>
      <c r="E485" s="68">
        <v>750000</v>
      </c>
      <c r="F485" s="152">
        <v>750000</v>
      </c>
    </row>
    <row r="486" spans="1:6">
      <c r="A486" s="5" t="s">
        <v>6</v>
      </c>
      <c r="B486" s="5" t="s">
        <v>510</v>
      </c>
      <c r="C486" s="133">
        <v>1</v>
      </c>
      <c r="D486" s="5" t="s">
        <v>9</v>
      </c>
      <c r="E486" s="68">
        <v>810000</v>
      </c>
      <c r="F486" s="152">
        <v>810000</v>
      </c>
    </row>
    <row r="487" spans="1:6">
      <c r="A487" s="5" t="s">
        <v>6</v>
      </c>
      <c r="B487" s="5" t="s">
        <v>510</v>
      </c>
      <c r="C487" s="133">
        <v>1</v>
      </c>
      <c r="D487" s="5" t="s">
        <v>9</v>
      </c>
      <c r="E487" s="68">
        <v>810000</v>
      </c>
      <c r="F487" s="152">
        <v>810000</v>
      </c>
    </row>
    <row r="488" spans="1:6">
      <c r="A488" s="5" t="s">
        <v>6</v>
      </c>
      <c r="B488" s="5" t="s">
        <v>510</v>
      </c>
      <c r="C488" s="133">
        <v>1</v>
      </c>
      <c r="D488" s="5" t="s">
        <v>9</v>
      </c>
      <c r="E488" s="68">
        <v>780000</v>
      </c>
      <c r="F488" s="152">
        <v>780000</v>
      </c>
    </row>
    <row r="489" spans="1:6">
      <c r="A489" s="5" t="s">
        <v>6</v>
      </c>
      <c r="B489" s="5" t="s">
        <v>510</v>
      </c>
      <c r="C489" s="133">
        <v>1</v>
      </c>
      <c r="D489" s="5" t="s">
        <v>9</v>
      </c>
      <c r="E489" s="68">
        <v>720000</v>
      </c>
      <c r="F489" s="152">
        <v>720000</v>
      </c>
    </row>
    <row r="490" spans="1:6">
      <c r="A490" s="5" t="s">
        <v>6</v>
      </c>
      <c r="B490" s="5" t="s">
        <v>510</v>
      </c>
      <c r="C490" s="133">
        <v>1</v>
      </c>
      <c r="D490" s="5" t="s">
        <v>9</v>
      </c>
      <c r="E490" s="68">
        <v>780000</v>
      </c>
      <c r="F490" s="152">
        <v>780000</v>
      </c>
    </row>
    <row r="491" spans="1:6">
      <c r="A491" s="5" t="s">
        <v>6</v>
      </c>
      <c r="B491" s="5" t="s">
        <v>510</v>
      </c>
      <c r="C491" s="133">
        <v>1</v>
      </c>
      <c r="D491" s="5" t="s">
        <v>9</v>
      </c>
      <c r="E491" s="68">
        <v>3510000</v>
      </c>
      <c r="F491" s="152">
        <v>3510000</v>
      </c>
    </row>
    <row r="492" spans="1:6">
      <c r="A492" s="5" t="s">
        <v>6</v>
      </c>
      <c r="B492" s="5" t="s">
        <v>510</v>
      </c>
      <c r="C492" s="133">
        <v>1</v>
      </c>
      <c r="D492" s="5" t="s">
        <v>9</v>
      </c>
      <c r="E492" s="68">
        <v>750000</v>
      </c>
      <c r="F492" s="152">
        <v>750000</v>
      </c>
    </row>
    <row r="493" spans="1:6">
      <c r="A493" s="5" t="s">
        <v>6</v>
      </c>
      <c r="B493" s="5" t="s">
        <v>510</v>
      </c>
      <c r="C493" s="133">
        <v>1</v>
      </c>
      <c r="D493" s="5" t="s">
        <v>9</v>
      </c>
      <c r="E493" s="68">
        <v>3510000</v>
      </c>
      <c r="F493" s="152">
        <v>3510000</v>
      </c>
    </row>
    <row r="494" spans="1:6">
      <c r="A494" s="5" t="s">
        <v>6</v>
      </c>
      <c r="B494" s="5" t="s">
        <v>510</v>
      </c>
      <c r="C494" s="133">
        <v>1</v>
      </c>
      <c r="D494" s="5" t="s">
        <v>9</v>
      </c>
      <c r="E494" s="68">
        <v>2250000</v>
      </c>
      <c r="F494" s="152">
        <v>2250000</v>
      </c>
    </row>
    <row r="495" spans="1:6">
      <c r="A495" s="5" t="s">
        <v>6</v>
      </c>
      <c r="B495" s="5" t="s">
        <v>510</v>
      </c>
      <c r="C495" s="133">
        <v>1</v>
      </c>
      <c r="D495" s="5" t="s">
        <v>9</v>
      </c>
      <c r="E495" s="68">
        <v>3645000</v>
      </c>
      <c r="F495" s="152">
        <v>3645000</v>
      </c>
    </row>
    <row r="496" spans="1:6">
      <c r="A496" s="5" t="s">
        <v>6</v>
      </c>
      <c r="B496" s="5" t="s">
        <v>510</v>
      </c>
      <c r="C496" s="133">
        <v>1</v>
      </c>
      <c r="D496" s="5" t="s">
        <v>9</v>
      </c>
      <c r="E496" s="68">
        <v>780000</v>
      </c>
      <c r="F496" s="152">
        <v>780000</v>
      </c>
    </row>
    <row r="497" spans="1:6">
      <c r="A497" s="5" t="s">
        <v>6</v>
      </c>
      <c r="B497" s="5" t="s">
        <v>510</v>
      </c>
      <c r="C497" s="133">
        <v>1</v>
      </c>
      <c r="D497" s="5" t="s">
        <v>9</v>
      </c>
      <c r="E497" s="68">
        <v>2430000</v>
      </c>
      <c r="F497" s="152">
        <v>2430000</v>
      </c>
    </row>
    <row r="498" spans="1:6">
      <c r="A498" s="5" t="s">
        <v>6</v>
      </c>
      <c r="B498" s="5" t="s">
        <v>510</v>
      </c>
      <c r="C498" s="133">
        <v>1</v>
      </c>
      <c r="D498" s="5" t="s">
        <v>9</v>
      </c>
      <c r="E498" s="68">
        <v>2430000</v>
      </c>
      <c r="F498" s="152">
        <v>2430000</v>
      </c>
    </row>
    <row r="499" spans="1:6">
      <c r="A499" s="5" t="s">
        <v>6</v>
      </c>
      <c r="B499" s="5" t="s">
        <v>510</v>
      </c>
      <c r="C499" s="133">
        <v>1</v>
      </c>
      <c r="D499" s="5" t="s">
        <v>9</v>
      </c>
      <c r="E499" s="68">
        <v>3645000</v>
      </c>
      <c r="F499" s="152">
        <v>3645000</v>
      </c>
    </row>
    <row r="500" spans="1:6">
      <c r="A500" s="5" t="s">
        <v>6</v>
      </c>
      <c r="B500" s="5" t="s">
        <v>510</v>
      </c>
      <c r="C500" s="133">
        <v>1</v>
      </c>
      <c r="D500" s="5" t="s">
        <v>9</v>
      </c>
      <c r="E500" s="68">
        <v>3375000</v>
      </c>
      <c r="F500" s="152">
        <v>3375000</v>
      </c>
    </row>
    <row r="501" spans="1:6">
      <c r="A501" s="5" t="s">
        <v>6</v>
      </c>
      <c r="B501" s="5" t="s">
        <v>510</v>
      </c>
      <c r="C501" s="133">
        <v>1</v>
      </c>
      <c r="D501" s="5" t="s">
        <v>9</v>
      </c>
      <c r="E501" s="68">
        <v>3510000</v>
      </c>
      <c r="F501" s="152">
        <v>3510000</v>
      </c>
    </row>
    <row r="502" spans="1:6">
      <c r="A502" s="5" t="s">
        <v>6</v>
      </c>
      <c r="B502" s="5" t="s">
        <v>510</v>
      </c>
      <c r="C502" s="133">
        <v>1</v>
      </c>
      <c r="D502" s="5" t="s">
        <v>9</v>
      </c>
      <c r="E502" s="68">
        <v>2340000</v>
      </c>
      <c r="F502" s="152">
        <v>2340000</v>
      </c>
    </row>
    <row r="503" spans="1:6">
      <c r="A503" s="5" t="s">
        <v>6</v>
      </c>
      <c r="B503" s="5" t="s">
        <v>510</v>
      </c>
      <c r="C503" s="133">
        <v>1</v>
      </c>
      <c r="D503" s="5" t="s">
        <v>9</v>
      </c>
      <c r="E503" s="68">
        <v>720000</v>
      </c>
      <c r="F503" s="152">
        <v>720000</v>
      </c>
    </row>
    <row r="504" spans="1:6">
      <c r="A504" s="5" t="s">
        <v>6</v>
      </c>
      <c r="B504" s="5" t="s">
        <v>510</v>
      </c>
      <c r="C504" s="133">
        <v>1</v>
      </c>
      <c r="D504" s="5" t="s">
        <v>9</v>
      </c>
      <c r="E504" s="68">
        <v>1890000</v>
      </c>
      <c r="F504" s="152">
        <v>1890000</v>
      </c>
    </row>
    <row r="505" spans="1:6">
      <c r="A505" s="5" t="s">
        <v>6</v>
      </c>
      <c r="B505" s="5" t="s">
        <v>510</v>
      </c>
      <c r="C505" s="133">
        <v>1</v>
      </c>
      <c r="D505" s="5" t="s">
        <v>9</v>
      </c>
      <c r="E505" s="68">
        <v>780000</v>
      </c>
      <c r="F505" s="152">
        <v>780000</v>
      </c>
    </row>
    <row r="506" spans="1:6">
      <c r="A506" s="5" t="s">
        <v>6</v>
      </c>
      <c r="B506" s="5" t="s">
        <v>510</v>
      </c>
      <c r="C506" s="133">
        <v>1</v>
      </c>
      <c r="D506" s="5" t="s">
        <v>9</v>
      </c>
      <c r="E506" s="68">
        <v>810000</v>
      </c>
      <c r="F506" s="152">
        <v>810000</v>
      </c>
    </row>
    <row r="507" spans="1:6">
      <c r="A507" s="5" t="s">
        <v>6</v>
      </c>
      <c r="B507" s="5" t="s">
        <v>510</v>
      </c>
      <c r="C507" s="133">
        <v>1</v>
      </c>
      <c r="D507" s="5" t="s">
        <v>9</v>
      </c>
      <c r="E507" s="68">
        <v>750000</v>
      </c>
      <c r="F507" s="152">
        <v>750000</v>
      </c>
    </row>
    <row r="508" spans="1:6">
      <c r="A508" s="5" t="s">
        <v>6</v>
      </c>
      <c r="B508" s="5" t="s">
        <v>510</v>
      </c>
      <c r="C508" s="133">
        <v>1</v>
      </c>
      <c r="D508" s="5" t="s">
        <v>9</v>
      </c>
      <c r="E508" s="68">
        <v>810000</v>
      </c>
      <c r="F508" s="152">
        <v>810000</v>
      </c>
    </row>
    <row r="509" spans="1:6">
      <c r="A509" s="5" t="s">
        <v>6</v>
      </c>
      <c r="B509" s="5" t="s">
        <v>510</v>
      </c>
      <c r="C509" s="133">
        <v>1</v>
      </c>
      <c r="D509" s="5" t="s">
        <v>9</v>
      </c>
      <c r="E509" s="68">
        <v>810000</v>
      </c>
      <c r="F509" s="152">
        <v>810000</v>
      </c>
    </row>
    <row r="510" spans="1:6">
      <c r="A510" s="5" t="s">
        <v>6</v>
      </c>
      <c r="B510" s="5" t="s">
        <v>510</v>
      </c>
      <c r="C510" s="133">
        <v>1</v>
      </c>
      <c r="D510" s="5" t="s">
        <v>9</v>
      </c>
      <c r="E510" s="68">
        <v>780000</v>
      </c>
      <c r="F510" s="152">
        <v>780000</v>
      </c>
    </row>
    <row r="511" spans="1:6">
      <c r="A511" s="5" t="s">
        <v>6</v>
      </c>
      <c r="B511" s="5" t="s">
        <v>510</v>
      </c>
      <c r="C511" s="133">
        <v>1</v>
      </c>
      <c r="D511" s="5" t="s">
        <v>9</v>
      </c>
      <c r="E511" s="68">
        <v>780000</v>
      </c>
      <c r="F511" s="152">
        <v>780000</v>
      </c>
    </row>
    <row r="512" spans="1:6">
      <c r="A512" s="5" t="s">
        <v>6</v>
      </c>
      <c r="B512" s="5" t="s">
        <v>510</v>
      </c>
      <c r="C512" s="133">
        <v>1</v>
      </c>
      <c r="D512" s="5" t="s">
        <v>9</v>
      </c>
      <c r="E512" s="68">
        <v>720000</v>
      </c>
      <c r="F512" s="152">
        <v>720000</v>
      </c>
    </row>
    <row r="513" spans="1:6">
      <c r="A513" s="5" t="s">
        <v>6</v>
      </c>
      <c r="B513" s="5" t="s">
        <v>510</v>
      </c>
      <c r="C513" s="133">
        <v>1</v>
      </c>
      <c r="D513" s="5" t="s">
        <v>9</v>
      </c>
      <c r="E513" s="68">
        <v>2160000</v>
      </c>
      <c r="F513" s="152">
        <v>2160000</v>
      </c>
    </row>
    <row r="514" spans="1:6">
      <c r="A514" s="5" t="s">
        <v>6</v>
      </c>
      <c r="B514" s="5" t="s">
        <v>510</v>
      </c>
      <c r="C514" s="133">
        <v>1</v>
      </c>
      <c r="D514" s="5" t="s">
        <v>9</v>
      </c>
      <c r="E514" s="68">
        <v>720000</v>
      </c>
      <c r="F514" s="152">
        <v>720000</v>
      </c>
    </row>
    <row r="515" spans="1:6">
      <c r="A515" s="5" t="s">
        <v>6</v>
      </c>
      <c r="B515" s="5" t="s">
        <v>510</v>
      </c>
      <c r="C515" s="133">
        <v>1</v>
      </c>
      <c r="D515" s="5" t="s">
        <v>9</v>
      </c>
      <c r="E515" s="68">
        <v>720000</v>
      </c>
      <c r="F515" s="152">
        <v>720000</v>
      </c>
    </row>
    <row r="516" spans="1:6">
      <c r="A516" s="5" t="s">
        <v>6</v>
      </c>
      <c r="B516" s="5" t="s">
        <v>510</v>
      </c>
      <c r="C516" s="133">
        <v>1</v>
      </c>
      <c r="D516" s="5" t="s">
        <v>9</v>
      </c>
      <c r="E516" s="68">
        <v>720000</v>
      </c>
      <c r="F516" s="152">
        <v>720000</v>
      </c>
    </row>
    <row r="517" spans="1:6">
      <c r="A517" s="5" t="s">
        <v>6</v>
      </c>
      <c r="B517" s="5" t="s">
        <v>510</v>
      </c>
      <c r="C517" s="133">
        <v>1</v>
      </c>
      <c r="D517" s="5" t="s">
        <v>9</v>
      </c>
      <c r="E517" s="68">
        <v>780000</v>
      </c>
      <c r="F517" s="152">
        <v>780000</v>
      </c>
    </row>
    <row r="518" spans="1:6">
      <c r="A518" s="5" t="s">
        <v>6</v>
      </c>
      <c r="B518" s="5" t="s">
        <v>510</v>
      </c>
      <c r="C518" s="133">
        <v>1</v>
      </c>
      <c r="D518" s="5" t="s">
        <v>9</v>
      </c>
      <c r="E518" s="68">
        <v>810000</v>
      </c>
      <c r="F518" s="152">
        <v>810000</v>
      </c>
    </row>
    <row r="519" spans="1:6">
      <c r="A519" s="5" t="s">
        <v>6</v>
      </c>
      <c r="B519" s="5" t="s">
        <v>510</v>
      </c>
      <c r="C519" s="133">
        <v>1</v>
      </c>
      <c r="D519" s="5" t="s">
        <v>9</v>
      </c>
      <c r="E519" s="68">
        <v>780000</v>
      </c>
      <c r="F519" s="152">
        <v>780000</v>
      </c>
    </row>
    <row r="520" spans="1:6">
      <c r="A520" s="5" t="s">
        <v>6</v>
      </c>
      <c r="B520" s="5" t="s">
        <v>510</v>
      </c>
      <c r="C520" s="133">
        <v>1</v>
      </c>
      <c r="D520" s="5" t="s">
        <v>9</v>
      </c>
      <c r="E520" s="68">
        <v>720000</v>
      </c>
      <c r="F520" s="152">
        <v>720000</v>
      </c>
    </row>
    <row r="521" spans="1:6">
      <c r="A521" s="5" t="s">
        <v>6</v>
      </c>
      <c r="B521" s="5" t="s">
        <v>510</v>
      </c>
      <c r="C521" s="133">
        <v>1</v>
      </c>
      <c r="D521" s="5" t="s">
        <v>9</v>
      </c>
      <c r="E521" s="68">
        <v>810000</v>
      </c>
      <c r="F521" s="152">
        <v>810000</v>
      </c>
    </row>
    <row r="522" spans="1:6">
      <c r="A522" s="5" t="s">
        <v>6</v>
      </c>
      <c r="B522" s="5" t="s">
        <v>510</v>
      </c>
      <c r="C522" s="133">
        <v>1</v>
      </c>
      <c r="D522" s="5" t="s">
        <v>9</v>
      </c>
      <c r="E522" s="68">
        <v>810000</v>
      </c>
      <c r="F522" s="152">
        <v>810000</v>
      </c>
    </row>
    <row r="523" spans="1:6">
      <c r="A523" s="5" t="s">
        <v>6</v>
      </c>
      <c r="B523" s="5" t="s">
        <v>510</v>
      </c>
      <c r="C523" s="133">
        <v>1</v>
      </c>
      <c r="D523" s="5" t="s">
        <v>9</v>
      </c>
      <c r="E523" s="68">
        <v>810000</v>
      </c>
      <c r="F523" s="152">
        <v>810000</v>
      </c>
    </row>
    <row r="524" spans="1:6">
      <c r="A524" s="5" t="s">
        <v>6</v>
      </c>
      <c r="B524" s="5" t="s">
        <v>510</v>
      </c>
      <c r="C524" s="133">
        <v>1</v>
      </c>
      <c r="D524" s="5" t="s">
        <v>9</v>
      </c>
      <c r="E524" s="68">
        <v>750000</v>
      </c>
      <c r="F524" s="152">
        <v>750000</v>
      </c>
    </row>
    <row r="525" spans="1:6">
      <c r="A525" s="5" t="s">
        <v>6</v>
      </c>
      <c r="B525" s="5" t="s">
        <v>510</v>
      </c>
      <c r="C525" s="133">
        <v>1</v>
      </c>
      <c r="D525" s="5" t="s">
        <v>9</v>
      </c>
      <c r="E525" s="68">
        <v>780000</v>
      </c>
      <c r="F525" s="152">
        <v>780000</v>
      </c>
    </row>
    <row r="526" spans="1:6">
      <c r="A526" s="5" t="s">
        <v>6</v>
      </c>
      <c r="B526" s="5" t="s">
        <v>510</v>
      </c>
      <c r="C526" s="133">
        <v>1</v>
      </c>
      <c r="D526" s="5" t="s">
        <v>9</v>
      </c>
      <c r="E526" s="68">
        <v>720000</v>
      </c>
      <c r="F526" s="152">
        <v>720000</v>
      </c>
    </row>
    <row r="527" spans="1:6">
      <c r="A527" s="5" t="s">
        <v>6</v>
      </c>
      <c r="B527" s="5" t="s">
        <v>510</v>
      </c>
      <c r="C527" s="133">
        <v>1</v>
      </c>
      <c r="D527" s="5" t="s">
        <v>9</v>
      </c>
      <c r="E527" s="68">
        <v>780000</v>
      </c>
      <c r="F527" s="152">
        <v>780000</v>
      </c>
    </row>
    <row r="528" spans="1:6">
      <c r="A528" s="5" t="s">
        <v>6</v>
      </c>
      <c r="B528" s="5" t="s">
        <v>510</v>
      </c>
      <c r="C528" s="133">
        <v>1</v>
      </c>
      <c r="D528" s="5" t="s">
        <v>9</v>
      </c>
      <c r="E528" s="68">
        <v>720000</v>
      </c>
      <c r="F528" s="152">
        <v>720000</v>
      </c>
    </row>
    <row r="529" spans="1:6">
      <c r="A529" s="5" t="s">
        <v>6</v>
      </c>
      <c r="B529" s="5" t="s">
        <v>510</v>
      </c>
      <c r="C529" s="133">
        <v>1</v>
      </c>
      <c r="D529" s="5" t="s">
        <v>9</v>
      </c>
      <c r="E529" s="68">
        <v>720000</v>
      </c>
      <c r="F529" s="152">
        <v>720000</v>
      </c>
    </row>
    <row r="530" spans="1:6">
      <c r="A530" s="5" t="s">
        <v>6</v>
      </c>
      <c r="B530" s="5" t="s">
        <v>510</v>
      </c>
      <c r="C530" s="133">
        <v>1</v>
      </c>
      <c r="D530" s="5" t="s">
        <v>9</v>
      </c>
      <c r="E530" s="68">
        <v>720000</v>
      </c>
      <c r="F530" s="152">
        <v>720000</v>
      </c>
    </row>
    <row r="531" spans="1:6">
      <c r="A531" s="5" t="s">
        <v>6</v>
      </c>
      <c r="B531" s="5" t="s">
        <v>510</v>
      </c>
      <c r="C531" s="133">
        <v>1</v>
      </c>
      <c r="D531" s="5" t="s">
        <v>9</v>
      </c>
      <c r="E531" s="68">
        <v>780000</v>
      </c>
      <c r="F531" s="152">
        <v>780000</v>
      </c>
    </row>
    <row r="532" spans="1:6">
      <c r="A532" s="5" t="s">
        <v>6</v>
      </c>
      <c r="B532" s="5" t="s">
        <v>510</v>
      </c>
      <c r="C532" s="133">
        <v>1</v>
      </c>
      <c r="D532" s="5" t="s">
        <v>9</v>
      </c>
      <c r="E532" s="68">
        <v>810000</v>
      </c>
      <c r="F532" s="152">
        <v>810000</v>
      </c>
    </row>
    <row r="533" spans="1:6">
      <c r="A533" s="5" t="s">
        <v>6</v>
      </c>
      <c r="B533" s="5" t="s">
        <v>510</v>
      </c>
      <c r="C533" s="133">
        <v>1</v>
      </c>
      <c r="D533" s="5" t="s">
        <v>9</v>
      </c>
      <c r="E533" s="68">
        <v>780000</v>
      </c>
      <c r="F533" s="152">
        <v>780000</v>
      </c>
    </row>
    <row r="534" spans="1:6">
      <c r="A534" s="5" t="s">
        <v>6</v>
      </c>
      <c r="B534" s="5" t="s">
        <v>510</v>
      </c>
      <c r="C534" s="133">
        <v>1</v>
      </c>
      <c r="D534" s="5" t="s">
        <v>9</v>
      </c>
      <c r="E534" s="68">
        <v>750000</v>
      </c>
      <c r="F534" s="152">
        <v>750000</v>
      </c>
    </row>
    <row r="535" spans="1:6">
      <c r="A535" s="5" t="s">
        <v>6</v>
      </c>
      <c r="B535" s="5" t="s">
        <v>510</v>
      </c>
      <c r="C535" s="133">
        <v>1</v>
      </c>
      <c r="D535" s="5" t="s">
        <v>9</v>
      </c>
      <c r="E535" s="68">
        <v>2340000</v>
      </c>
      <c r="F535" s="152">
        <v>2340000</v>
      </c>
    </row>
    <row r="536" spans="1:6">
      <c r="A536" s="5" t="s">
        <v>6</v>
      </c>
      <c r="B536" s="5" t="s">
        <v>510</v>
      </c>
      <c r="C536" s="133">
        <v>1</v>
      </c>
      <c r="D536" s="5" t="s">
        <v>9</v>
      </c>
      <c r="E536" s="68">
        <v>2430000</v>
      </c>
      <c r="F536" s="152">
        <v>2430000</v>
      </c>
    </row>
    <row r="537" spans="1:6">
      <c r="A537" s="5" t="s">
        <v>6</v>
      </c>
      <c r="B537" s="5" t="s">
        <v>510</v>
      </c>
      <c r="C537" s="133">
        <v>1</v>
      </c>
      <c r="D537" s="5" t="s">
        <v>9</v>
      </c>
      <c r="E537" s="68">
        <v>2340000</v>
      </c>
      <c r="F537" s="152">
        <v>2340000</v>
      </c>
    </row>
    <row r="538" spans="1:6">
      <c r="A538" s="5" t="s">
        <v>6</v>
      </c>
      <c r="B538" s="5" t="s">
        <v>510</v>
      </c>
      <c r="C538" s="133">
        <v>1</v>
      </c>
      <c r="D538" s="5" t="s">
        <v>9</v>
      </c>
      <c r="E538" s="68">
        <v>1500000</v>
      </c>
      <c r="F538" s="152">
        <v>1500000</v>
      </c>
    </row>
    <row r="539" spans="1:6">
      <c r="A539" s="5" t="s">
        <v>6</v>
      </c>
      <c r="B539" s="5" t="s">
        <v>510</v>
      </c>
      <c r="C539" s="133">
        <v>1</v>
      </c>
      <c r="D539" s="5" t="s">
        <v>9</v>
      </c>
      <c r="E539" s="68">
        <v>1260000</v>
      </c>
      <c r="F539" s="152">
        <v>1260000</v>
      </c>
    </row>
    <row r="540" spans="1:6">
      <c r="A540" s="5" t="s">
        <v>6</v>
      </c>
      <c r="B540" s="5" t="s">
        <v>510</v>
      </c>
      <c r="C540" s="133">
        <v>1</v>
      </c>
      <c r="D540" s="5" t="s">
        <v>9</v>
      </c>
      <c r="E540" s="68">
        <v>1560000</v>
      </c>
      <c r="F540" s="152">
        <v>1560000</v>
      </c>
    </row>
    <row r="541" spans="1:6">
      <c r="A541" s="5" t="s">
        <v>6</v>
      </c>
      <c r="B541" s="5" t="s">
        <v>510</v>
      </c>
      <c r="C541" s="133">
        <v>1</v>
      </c>
      <c r="D541" s="5" t="s">
        <v>9</v>
      </c>
      <c r="E541" s="68">
        <v>1620000</v>
      </c>
      <c r="F541" s="152">
        <v>1620000</v>
      </c>
    </row>
    <row r="542" spans="1:6">
      <c r="A542" s="5" t="s">
        <v>6</v>
      </c>
      <c r="B542" s="5" t="s">
        <v>510</v>
      </c>
      <c r="C542" s="133">
        <v>1</v>
      </c>
      <c r="D542" s="5" t="s">
        <v>9</v>
      </c>
      <c r="E542" s="68">
        <v>2250000</v>
      </c>
      <c r="F542" s="152">
        <v>2250000</v>
      </c>
    </row>
    <row r="543" spans="1:6">
      <c r="A543" s="5" t="s">
        <v>6</v>
      </c>
      <c r="B543" s="5" t="s">
        <v>510</v>
      </c>
      <c r="C543" s="133">
        <v>1</v>
      </c>
      <c r="D543" s="5" t="s">
        <v>9</v>
      </c>
      <c r="E543" s="68">
        <v>1620000</v>
      </c>
      <c r="F543" s="152">
        <v>1620000</v>
      </c>
    </row>
    <row r="544" spans="1:6">
      <c r="A544" s="5" t="s">
        <v>6</v>
      </c>
      <c r="B544" s="5" t="s">
        <v>510</v>
      </c>
      <c r="C544" s="133">
        <v>1</v>
      </c>
      <c r="D544" s="5" t="s">
        <v>9</v>
      </c>
      <c r="E544" s="68">
        <v>2430000</v>
      </c>
      <c r="F544" s="152">
        <v>2430000</v>
      </c>
    </row>
    <row r="545" spans="1:6">
      <c r="A545" s="5" t="s">
        <v>6</v>
      </c>
      <c r="B545" s="5" t="s">
        <v>510</v>
      </c>
      <c r="C545" s="133">
        <v>1</v>
      </c>
      <c r="D545" s="5" t="s">
        <v>9</v>
      </c>
      <c r="E545" s="68">
        <v>2340000</v>
      </c>
      <c r="F545" s="152">
        <v>2340000</v>
      </c>
    </row>
    <row r="546" spans="1:6">
      <c r="A546" s="5" t="s">
        <v>6</v>
      </c>
      <c r="B546" s="5" t="s">
        <v>510</v>
      </c>
      <c r="C546" s="133">
        <v>1</v>
      </c>
      <c r="D546" s="5" t="s">
        <v>9</v>
      </c>
      <c r="E546" s="68">
        <v>1440000</v>
      </c>
      <c r="F546" s="152">
        <v>1440000</v>
      </c>
    </row>
    <row r="547" spans="1:6">
      <c r="A547" s="5" t="s">
        <v>6</v>
      </c>
      <c r="B547" s="5" t="s">
        <v>527</v>
      </c>
      <c r="C547" s="133">
        <v>1</v>
      </c>
      <c r="D547" s="5" t="s">
        <v>9</v>
      </c>
      <c r="E547" s="68">
        <v>450000</v>
      </c>
      <c r="F547" s="152">
        <v>450000</v>
      </c>
    </row>
    <row r="548" spans="1:6">
      <c r="A548" s="5" t="s">
        <v>6</v>
      </c>
      <c r="B548" s="5" t="s">
        <v>527</v>
      </c>
      <c r="C548" s="133">
        <v>1</v>
      </c>
      <c r="D548" s="5" t="s">
        <v>9</v>
      </c>
      <c r="E548" s="68">
        <v>450000</v>
      </c>
      <c r="F548" s="152">
        <v>450000</v>
      </c>
    </row>
    <row r="549" spans="1:6">
      <c r="A549" s="5" t="s">
        <v>6</v>
      </c>
      <c r="B549" s="5" t="s">
        <v>527</v>
      </c>
      <c r="C549" s="133">
        <v>1</v>
      </c>
      <c r="D549" s="5" t="s">
        <v>9</v>
      </c>
      <c r="E549" s="68">
        <v>450000</v>
      </c>
      <c r="F549" s="152">
        <v>450000</v>
      </c>
    </row>
    <row r="550" spans="1:6">
      <c r="A550" s="5" t="s">
        <v>6</v>
      </c>
      <c r="B550" s="5" t="s">
        <v>527</v>
      </c>
      <c r="C550" s="133">
        <v>1</v>
      </c>
      <c r="D550" s="5" t="s">
        <v>9</v>
      </c>
      <c r="E550" s="68">
        <v>450000</v>
      </c>
      <c r="F550" s="152">
        <v>450000</v>
      </c>
    </row>
    <row r="551" spans="1:6">
      <c r="A551" s="5" t="s">
        <v>6</v>
      </c>
      <c r="B551" s="5" t="s">
        <v>536</v>
      </c>
      <c r="C551" s="133">
        <v>1</v>
      </c>
      <c r="D551" s="5" t="s">
        <v>9</v>
      </c>
      <c r="E551" s="68">
        <v>1000000</v>
      </c>
      <c r="F551" s="152">
        <v>1000000</v>
      </c>
    </row>
    <row r="552" spans="1:6">
      <c r="A552" s="5" t="s">
        <v>6</v>
      </c>
      <c r="B552" s="5" t="s">
        <v>536</v>
      </c>
      <c r="C552" s="133">
        <v>1</v>
      </c>
      <c r="D552" s="5" t="s">
        <v>9</v>
      </c>
      <c r="E552" s="68">
        <v>1000000</v>
      </c>
      <c r="F552" s="152">
        <v>1000000</v>
      </c>
    </row>
    <row r="553" spans="1:6">
      <c r="A553" s="5" t="s">
        <v>6</v>
      </c>
      <c r="B553" s="5" t="s">
        <v>536</v>
      </c>
      <c r="C553" s="133">
        <v>1</v>
      </c>
      <c r="D553" s="5" t="s">
        <v>9</v>
      </c>
      <c r="E553" s="68">
        <v>1000000</v>
      </c>
      <c r="F553" s="152">
        <v>1000000</v>
      </c>
    </row>
    <row r="554" spans="1:6">
      <c r="A554" s="5" t="s">
        <v>6</v>
      </c>
      <c r="B554" s="5" t="s">
        <v>536</v>
      </c>
      <c r="C554" s="133">
        <v>1</v>
      </c>
      <c r="D554" s="5" t="s">
        <v>9</v>
      </c>
      <c r="E554" s="68">
        <v>1000000</v>
      </c>
      <c r="F554" s="152">
        <v>1000000</v>
      </c>
    </row>
    <row r="555" spans="1:6">
      <c r="A555" s="5" t="s">
        <v>6</v>
      </c>
      <c r="B555" s="5" t="s">
        <v>536</v>
      </c>
      <c r="C555" s="133">
        <v>1</v>
      </c>
      <c r="D555" s="5" t="s">
        <v>9</v>
      </c>
      <c r="E555" s="68">
        <v>1000000</v>
      </c>
      <c r="F555" s="152">
        <v>1000000</v>
      </c>
    </row>
    <row r="556" spans="1:6">
      <c r="A556" s="5" t="s">
        <v>6</v>
      </c>
      <c r="B556" s="5" t="s">
        <v>536</v>
      </c>
      <c r="C556" s="133">
        <v>1</v>
      </c>
      <c r="D556" s="5" t="s">
        <v>9</v>
      </c>
      <c r="E556" s="68">
        <v>1000000</v>
      </c>
      <c r="F556" s="152">
        <v>1000000</v>
      </c>
    </row>
    <row r="557" spans="1:6">
      <c r="A557" s="5" t="s">
        <v>6</v>
      </c>
      <c r="B557" s="5" t="s">
        <v>536</v>
      </c>
      <c r="C557" s="133">
        <v>1</v>
      </c>
      <c r="D557" s="5" t="s">
        <v>9</v>
      </c>
      <c r="E557" s="68">
        <v>1000000</v>
      </c>
      <c r="F557" s="152">
        <v>1000000</v>
      </c>
    </row>
    <row r="558" spans="1:6">
      <c r="A558" s="5" t="s">
        <v>6</v>
      </c>
      <c r="B558" s="5" t="s">
        <v>536</v>
      </c>
      <c r="C558" s="133">
        <v>1</v>
      </c>
      <c r="D558" s="5" t="s">
        <v>9</v>
      </c>
      <c r="E558" s="68">
        <v>1000000</v>
      </c>
      <c r="F558" s="152">
        <v>1000000</v>
      </c>
    </row>
    <row r="559" spans="1:6">
      <c r="A559" s="5" t="s">
        <v>6</v>
      </c>
      <c r="B559" s="5" t="s">
        <v>536</v>
      </c>
      <c r="C559" s="133">
        <v>1</v>
      </c>
      <c r="D559" s="5" t="s">
        <v>9</v>
      </c>
      <c r="E559" s="68">
        <v>2000000</v>
      </c>
      <c r="F559" s="152">
        <v>2000000</v>
      </c>
    </row>
    <row r="560" spans="1:6">
      <c r="A560" s="5" t="s">
        <v>6</v>
      </c>
      <c r="B560" s="5" t="s">
        <v>536</v>
      </c>
      <c r="C560" s="133">
        <v>1</v>
      </c>
      <c r="D560" s="5" t="s">
        <v>9</v>
      </c>
      <c r="E560" s="68">
        <v>1000000</v>
      </c>
      <c r="F560" s="152">
        <v>1000000</v>
      </c>
    </row>
    <row r="561" spans="1:6">
      <c r="A561" s="5" t="s">
        <v>6</v>
      </c>
      <c r="B561" s="5" t="s">
        <v>536</v>
      </c>
      <c r="C561" s="133">
        <v>1</v>
      </c>
      <c r="D561" s="5" t="s">
        <v>9</v>
      </c>
      <c r="E561" s="68">
        <v>1000000</v>
      </c>
      <c r="F561" s="152">
        <v>1000000</v>
      </c>
    </row>
    <row r="562" spans="1:6">
      <c r="A562" s="5" t="s">
        <v>6</v>
      </c>
      <c r="B562" s="5" t="s">
        <v>536</v>
      </c>
      <c r="C562" s="133">
        <v>1</v>
      </c>
      <c r="D562" s="5" t="s">
        <v>9</v>
      </c>
      <c r="E562" s="68">
        <v>1000000</v>
      </c>
      <c r="F562" s="152">
        <v>1000000</v>
      </c>
    </row>
    <row r="563" spans="1:6">
      <c r="A563" s="5" t="s">
        <v>6</v>
      </c>
      <c r="B563" s="5" t="s">
        <v>232</v>
      </c>
      <c r="C563" s="133">
        <v>1</v>
      </c>
      <c r="D563" s="5" t="s">
        <v>9</v>
      </c>
      <c r="E563" s="68">
        <v>70000</v>
      </c>
      <c r="F563" s="152">
        <v>70000</v>
      </c>
    </row>
    <row r="564" spans="1:6">
      <c r="A564" s="5" t="s">
        <v>6</v>
      </c>
      <c r="B564" s="5" t="s">
        <v>232</v>
      </c>
      <c r="C564" s="133">
        <v>1</v>
      </c>
      <c r="D564" s="5" t="s">
        <v>9</v>
      </c>
      <c r="E564" s="68">
        <v>80000</v>
      </c>
      <c r="F564" s="152">
        <v>80000</v>
      </c>
    </row>
    <row r="565" spans="1:6">
      <c r="A565" s="5" t="s">
        <v>6</v>
      </c>
      <c r="B565" s="5" t="s">
        <v>232</v>
      </c>
      <c r="C565" s="133">
        <v>1</v>
      </c>
      <c r="D565" s="5" t="s">
        <v>9</v>
      </c>
      <c r="E565" s="68">
        <v>50000</v>
      </c>
      <c r="F565" s="152">
        <v>50000</v>
      </c>
    </row>
    <row r="566" spans="1:6">
      <c r="A566" s="5" t="s">
        <v>6</v>
      </c>
      <c r="B566" s="5" t="s">
        <v>510</v>
      </c>
      <c r="C566" s="133">
        <v>1</v>
      </c>
      <c r="D566" s="5" t="s">
        <v>9</v>
      </c>
      <c r="E566" s="68">
        <v>8100000</v>
      </c>
      <c r="F566" s="152">
        <v>8100000</v>
      </c>
    </row>
    <row r="567" spans="1:6">
      <c r="A567" s="5" t="s">
        <v>6</v>
      </c>
      <c r="B567" s="5" t="s">
        <v>195</v>
      </c>
      <c r="C567" s="133">
        <v>7</v>
      </c>
      <c r="D567" s="5" t="s">
        <v>24</v>
      </c>
      <c r="E567" s="160">
        <v>28847</v>
      </c>
      <c r="F567" s="152">
        <v>201929</v>
      </c>
    </row>
    <row r="568" spans="1:6">
      <c r="A568" s="5" t="s">
        <v>6</v>
      </c>
      <c r="B568" s="5" t="s">
        <v>195</v>
      </c>
      <c r="C568" s="133">
        <v>7</v>
      </c>
      <c r="D568" s="5" t="s">
        <v>24</v>
      </c>
      <c r="E568" s="160">
        <v>28847</v>
      </c>
      <c r="F568" s="152">
        <v>201929</v>
      </c>
    </row>
    <row r="569" spans="1:6">
      <c r="A569" s="5" t="s">
        <v>6</v>
      </c>
      <c r="B569" s="5" t="s">
        <v>195</v>
      </c>
      <c r="C569" s="133">
        <v>9</v>
      </c>
      <c r="D569" s="5" t="s">
        <v>24</v>
      </c>
      <c r="E569" s="160">
        <v>28847</v>
      </c>
      <c r="F569" s="152">
        <v>259623</v>
      </c>
    </row>
    <row r="570" spans="1:6">
      <c r="A570" s="5" t="s">
        <v>6</v>
      </c>
      <c r="B570" s="5" t="s">
        <v>195</v>
      </c>
      <c r="C570" s="133">
        <v>9</v>
      </c>
      <c r="D570" s="5" t="s">
        <v>24</v>
      </c>
      <c r="E570" s="160">
        <v>28847</v>
      </c>
      <c r="F570" s="152">
        <v>259623</v>
      </c>
    </row>
    <row r="571" spans="1:6">
      <c r="A571" s="5" t="s">
        <v>6</v>
      </c>
      <c r="B571" s="5" t="s">
        <v>76</v>
      </c>
      <c r="C571" s="133">
        <v>7</v>
      </c>
      <c r="D571" s="5" t="s">
        <v>24</v>
      </c>
      <c r="E571" s="160">
        <v>5912</v>
      </c>
      <c r="F571" s="152">
        <v>41384</v>
      </c>
    </row>
    <row r="572" spans="1:6">
      <c r="A572" s="5" t="s">
        <v>6</v>
      </c>
      <c r="B572" s="5" t="s">
        <v>76</v>
      </c>
      <c r="C572" s="133">
        <v>7</v>
      </c>
      <c r="D572" s="5" t="s">
        <v>24</v>
      </c>
      <c r="E572" s="160">
        <v>5912</v>
      </c>
      <c r="F572" s="152">
        <v>41384</v>
      </c>
    </row>
    <row r="573" spans="1:6">
      <c r="A573" s="5" t="s">
        <v>6</v>
      </c>
      <c r="B573" s="5" t="s">
        <v>76</v>
      </c>
      <c r="C573" s="133">
        <v>9</v>
      </c>
      <c r="D573" s="5" t="s">
        <v>24</v>
      </c>
      <c r="E573" s="160">
        <v>5912</v>
      </c>
      <c r="F573" s="152">
        <v>53208</v>
      </c>
    </row>
    <row r="574" spans="1:6">
      <c r="A574" s="5" t="s">
        <v>6</v>
      </c>
      <c r="B574" s="5" t="s">
        <v>76</v>
      </c>
      <c r="C574" s="133">
        <v>9</v>
      </c>
      <c r="D574" s="5" t="s">
        <v>24</v>
      </c>
      <c r="E574" s="160">
        <v>5912</v>
      </c>
      <c r="F574" s="152">
        <v>53208</v>
      </c>
    </row>
    <row r="575" spans="1:6">
      <c r="A575" s="5" t="s">
        <v>6</v>
      </c>
      <c r="B575" s="5" t="s">
        <v>510</v>
      </c>
      <c r="C575" s="133">
        <v>1</v>
      </c>
      <c r="D575" s="5" t="s">
        <v>9</v>
      </c>
      <c r="E575" s="68">
        <v>4680000</v>
      </c>
      <c r="F575" s="152">
        <v>4680000</v>
      </c>
    </row>
    <row r="576" spans="1:6">
      <c r="A576" s="5" t="s">
        <v>6</v>
      </c>
      <c r="B576" s="5" t="s">
        <v>107</v>
      </c>
      <c r="C576" s="133">
        <v>7</v>
      </c>
      <c r="D576" s="5" t="s">
        <v>24</v>
      </c>
      <c r="E576" s="160">
        <v>29558</v>
      </c>
      <c r="F576" s="152">
        <v>206906</v>
      </c>
    </row>
    <row r="577" spans="1:6">
      <c r="A577" s="5" t="s">
        <v>6</v>
      </c>
      <c r="B577" s="5" t="s">
        <v>107</v>
      </c>
      <c r="C577" s="133">
        <v>7</v>
      </c>
      <c r="D577" s="5" t="s">
        <v>24</v>
      </c>
      <c r="E577" s="160">
        <v>29558</v>
      </c>
      <c r="F577" s="152">
        <v>206906</v>
      </c>
    </row>
    <row r="578" spans="1:6">
      <c r="A578" s="5" t="s">
        <v>6</v>
      </c>
      <c r="B578" s="5" t="s">
        <v>107</v>
      </c>
      <c r="C578" s="133">
        <v>9</v>
      </c>
      <c r="D578" s="5" t="s">
        <v>24</v>
      </c>
      <c r="E578" s="160">
        <v>29558</v>
      </c>
      <c r="F578" s="152">
        <v>266022</v>
      </c>
    </row>
    <row r="579" spans="1:6">
      <c r="A579" s="5" t="s">
        <v>6</v>
      </c>
      <c r="B579" s="5" t="s">
        <v>107</v>
      </c>
      <c r="C579" s="133">
        <v>9</v>
      </c>
      <c r="D579" s="5" t="s">
        <v>24</v>
      </c>
      <c r="E579" s="160">
        <v>29558</v>
      </c>
      <c r="F579" s="152">
        <v>266022</v>
      </c>
    </row>
    <row r="580" spans="1:6">
      <c r="A580" s="5" t="s">
        <v>6</v>
      </c>
      <c r="B580" s="5" t="s">
        <v>64</v>
      </c>
      <c r="C580" s="133">
        <v>80</v>
      </c>
      <c r="D580" s="5" t="s">
        <v>24</v>
      </c>
      <c r="E580" s="160">
        <v>233</v>
      </c>
      <c r="F580" s="152">
        <v>18640</v>
      </c>
    </row>
    <row r="581" spans="1:6">
      <c r="A581" s="5" t="s">
        <v>6</v>
      </c>
      <c r="B581" s="5" t="s">
        <v>64</v>
      </c>
      <c r="C581" s="133">
        <v>80</v>
      </c>
      <c r="D581" s="5" t="s">
        <v>24</v>
      </c>
      <c r="E581" s="160">
        <v>233</v>
      </c>
      <c r="F581" s="152">
        <v>18640</v>
      </c>
    </row>
    <row r="582" spans="1:6">
      <c r="A582" s="5" t="s">
        <v>6</v>
      </c>
      <c r="B582" s="5" t="s">
        <v>64</v>
      </c>
      <c r="C582" s="133">
        <v>80</v>
      </c>
      <c r="D582" s="5" t="s">
        <v>24</v>
      </c>
      <c r="E582" s="160">
        <v>233</v>
      </c>
      <c r="F582" s="152">
        <v>18640</v>
      </c>
    </row>
    <row r="583" spans="1:6">
      <c r="A583" s="5" t="s">
        <v>6</v>
      </c>
      <c r="B583" s="5" t="s">
        <v>64</v>
      </c>
      <c r="C583" s="133">
        <v>80</v>
      </c>
      <c r="D583" s="5" t="s">
        <v>24</v>
      </c>
      <c r="E583" s="160">
        <v>233</v>
      </c>
      <c r="F583" s="152">
        <v>18640</v>
      </c>
    </row>
    <row r="584" spans="1:6">
      <c r="A584" s="5" t="s">
        <v>6</v>
      </c>
      <c r="B584" s="5" t="s">
        <v>243</v>
      </c>
      <c r="C584" s="133">
        <v>5</v>
      </c>
      <c r="D584" s="5" t="s">
        <v>237</v>
      </c>
      <c r="E584" s="160">
        <v>6223</v>
      </c>
      <c r="F584" s="152">
        <v>31115</v>
      </c>
    </row>
    <row r="585" spans="1:6">
      <c r="A585" s="5" t="s">
        <v>6</v>
      </c>
      <c r="B585" s="5" t="s">
        <v>243</v>
      </c>
      <c r="C585" s="133">
        <v>5</v>
      </c>
      <c r="D585" s="5" t="s">
        <v>237</v>
      </c>
      <c r="E585" s="160">
        <v>6223</v>
      </c>
      <c r="F585" s="152">
        <v>31115</v>
      </c>
    </row>
    <row r="586" spans="1:6">
      <c r="A586" s="5" t="s">
        <v>6</v>
      </c>
      <c r="B586" s="5" t="s">
        <v>243</v>
      </c>
      <c r="C586" s="133">
        <v>5</v>
      </c>
      <c r="D586" s="5" t="s">
        <v>237</v>
      </c>
      <c r="E586" s="160">
        <v>6223</v>
      </c>
      <c r="F586" s="152">
        <v>31115</v>
      </c>
    </row>
    <row r="587" spans="1:6">
      <c r="A587" s="5" t="s">
        <v>6</v>
      </c>
      <c r="B587" s="5" t="s">
        <v>243</v>
      </c>
      <c r="C587" s="133">
        <v>5</v>
      </c>
      <c r="D587" s="5" t="s">
        <v>237</v>
      </c>
      <c r="E587" s="160">
        <v>6223</v>
      </c>
      <c r="F587" s="152">
        <v>31115</v>
      </c>
    </row>
    <row r="588" spans="1:6">
      <c r="A588" s="5" t="s">
        <v>6</v>
      </c>
      <c r="B588" s="5" t="s">
        <v>245</v>
      </c>
      <c r="C588" s="133">
        <v>5</v>
      </c>
      <c r="D588" s="5" t="s">
        <v>237</v>
      </c>
      <c r="E588" s="160">
        <v>9050</v>
      </c>
      <c r="F588" s="152">
        <v>45250</v>
      </c>
    </row>
    <row r="589" spans="1:6">
      <c r="A589" s="5" t="s">
        <v>6</v>
      </c>
      <c r="B589" s="5" t="s">
        <v>245</v>
      </c>
      <c r="C589" s="133">
        <v>5</v>
      </c>
      <c r="D589" s="5" t="s">
        <v>237</v>
      </c>
      <c r="E589" s="160">
        <v>9050</v>
      </c>
      <c r="F589" s="152">
        <v>45250</v>
      </c>
    </row>
    <row r="590" spans="1:6">
      <c r="A590" s="5" t="s">
        <v>6</v>
      </c>
      <c r="B590" s="5" t="s">
        <v>245</v>
      </c>
      <c r="C590" s="133">
        <v>5</v>
      </c>
      <c r="D590" s="5" t="s">
        <v>237</v>
      </c>
      <c r="E590" s="160">
        <v>9050</v>
      </c>
      <c r="F590" s="152">
        <v>45250</v>
      </c>
    </row>
    <row r="591" spans="1:6">
      <c r="A591" s="5" t="s">
        <v>6</v>
      </c>
      <c r="B591" s="5" t="s">
        <v>245</v>
      </c>
      <c r="C591" s="133">
        <v>5</v>
      </c>
      <c r="D591" s="5" t="s">
        <v>237</v>
      </c>
      <c r="E591" s="160">
        <v>9050</v>
      </c>
      <c r="F591" s="152">
        <v>45250</v>
      </c>
    </row>
    <row r="592" spans="1:6">
      <c r="A592" s="5" t="s">
        <v>6</v>
      </c>
      <c r="B592" s="5" t="s">
        <v>365</v>
      </c>
      <c r="C592" s="133">
        <v>1</v>
      </c>
      <c r="D592" s="5" t="s">
        <v>24</v>
      </c>
      <c r="E592" s="160">
        <v>538462</v>
      </c>
      <c r="F592" s="152">
        <v>538462</v>
      </c>
    </row>
    <row r="593" spans="1:6">
      <c r="A593" s="5" t="s">
        <v>6</v>
      </c>
      <c r="B593" s="5" t="s">
        <v>365</v>
      </c>
      <c r="C593" s="133">
        <v>1</v>
      </c>
      <c r="D593" s="5" t="s">
        <v>24</v>
      </c>
      <c r="E593" s="160">
        <v>538462</v>
      </c>
      <c r="F593" s="152">
        <v>538462</v>
      </c>
    </row>
    <row r="594" spans="1:6">
      <c r="A594" s="5" t="s">
        <v>6</v>
      </c>
      <c r="B594" s="5" t="s">
        <v>365</v>
      </c>
      <c r="C594" s="133">
        <v>1</v>
      </c>
      <c r="D594" s="5" t="s">
        <v>24</v>
      </c>
      <c r="E594" s="160">
        <v>538462</v>
      </c>
      <c r="F594" s="152">
        <v>538462</v>
      </c>
    </row>
    <row r="595" spans="1:6">
      <c r="A595" s="5" t="s">
        <v>6</v>
      </c>
      <c r="B595" s="5" t="s">
        <v>365</v>
      </c>
      <c r="C595" s="133">
        <v>1</v>
      </c>
      <c r="D595" s="5" t="s">
        <v>24</v>
      </c>
      <c r="E595" s="160">
        <v>538462</v>
      </c>
      <c r="F595" s="152">
        <v>538462</v>
      </c>
    </row>
    <row r="596" spans="1:6">
      <c r="A596" s="5" t="s">
        <v>6</v>
      </c>
      <c r="B596" s="5" t="s">
        <v>510</v>
      </c>
      <c r="C596" s="133">
        <v>1</v>
      </c>
      <c r="D596" s="5"/>
      <c r="E596" s="68">
        <v>4320000</v>
      </c>
      <c r="F596" s="152">
        <v>4320000</v>
      </c>
    </row>
    <row r="597" spans="1:6">
      <c r="A597" s="5" t="s">
        <v>6</v>
      </c>
      <c r="B597" s="5" t="s">
        <v>510</v>
      </c>
      <c r="C597" s="133">
        <v>1</v>
      </c>
      <c r="D597" s="5"/>
      <c r="E597" s="68">
        <v>3960000</v>
      </c>
      <c r="F597" s="152">
        <v>3960000</v>
      </c>
    </row>
    <row r="598" spans="1:6">
      <c r="A598" s="5" t="s">
        <v>6</v>
      </c>
      <c r="B598" s="5" t="s">
        <v>510</v>
      </c>
      <c r="C598" s="133">
        <v>1</v>
      </c>
      <c r="D598" s="5"/>
      <c r="E598" s="68">
        <v>3960000</v>
      </c>
      <c r="F598" s="152">
        <v>3960000</v>
      </c>
    </row>
    <row r="599" spans="1:6">
      <c r="A599" s="5" t="s">
        <v>6</v>
      </c>
      <c r="B599" s="5" t="s">
        <v>510</v>
      </c>
      <c r="C599" s="133">
        <v>1</v>
      </c>
      <c r="D599" s="5"/>
      <c r="E599" s="68">
        <v>4140000</v>
      </c>
      <c r="F599" s="152">
        <v>4140000</v>
      </c>
    </row>
    <row r="600" spans="1:6">
      <c r="A600" s="5" t="s">
        <v>6</v>
      </c>
      <c r="B600" s="5" t="s">
        <v>226</v>
      </c>
      <c r="C600" s="131">
        <v>800</v>
      </c>
      <c r="D600" s="5" t="s">
        <v>24</v>
      </c>
      <c r="E600" s="68">
        <v>100</v>
      </c>
      <c r="F600" s="67">
        <v>80000</v>
      </c>
    </row>
    <row r="601" spans="1:6">
      <c r="A601" s="5" t="s">
        <v>6</v>
      </c>
      <c r="B601" s="5" t="s">
        <v>226</v>
      </c>
      <c r="C601" s="131">
        <v>600</v>
      </c>
      <c r="D601" s="5" t="s">
        <v>24</v>
      </c>
      <c r="E601" s="68">
        <v>100</v>
      </c>
      <c r="F601" s="67">
        <v>60000</v>
      </c>
    </row>
    <row r="602" spans="1:6">
      <c r="A602" s="5" t="s">
        <v>6</v>
      </c>
      <c r="B602" s="5" t="s">
        <v>226</v>
      </c>
      <c r="C602" s="131">
        <v>700</v>
      </c>
      <c r="D602" s="5" t="s">
        <v>24</v>
      </c>
      <c r="E602" s="68">
        <v>100</v>
      </c>
      <c r="F602" s="67">
        <v>70000</v>
      </c>
    </row>
    <row r="603" spans="1:6">
      <c r="A603" s="5" t="s">
        <v>6</v>
      </c>
      <c r="B603" s="5" t="s">
        <v>226</v>
      </c>
      <c r="C603" s="131">
        <v>600</v>
      </c>
      <c r="D603" s="5" t="s">
        <v>24</v>
      </c>
      <c r="E603" s="68">
        <v>100</v>
      </c>
      <c r="F603" s="67">
        <v>60000</v>
      </c>
    </row>
    <row r="604" spans="1:6">
      <c r="A604" s="5" t="s">
        <v>6</v>
      </c>
      <c r="B604" s="5" t="s">
        <v>81</v>
      </c>
      <c r="C604" s="133">
        <v>1</v>
      </c>
      <c r="D604" s="5" t="s">
        <v>9</v>
      </c>
      <c r="E604" s="68">
        <v>2000000</v>
      </c>
      <c r="F604" s="152">
        <v>2000000</v>
      </c>
    </row>
    <row r="605" spans="1:6">
      <c r="A605" s="5" t="s">
        <v>6</v>
      </c>
      <c r="B605" s="5" t="s">
        <v>232</v>
      </c>
      <c r="C605" s="133">
        <v>1</v>
      </c>
      <c r="D605" s="5" t="s">
        <v>9</v>
      </c>
      <c r="E605" s="68">
        <v>612000</v>
      </c>
      <c r="F605" s="152">
        <v>612000</v>
      </c>
    </row>
    <row r="606" spans="1:6">
      <c r="A606" s="5" t="s">
        <v>6</v>
      </c>
      <c r="B606" s="5" t="s">
        <v>232</v>
      </c>
      <c r="C606" s="133">
        <v>1</v>
      </c>
      <c r="D606" s="5" t="s">
        <v>9</v>
      </c>
      <c r="E606" s="68">
        <v>165000</v>
      </c>
      <c r="F606" s="152">
        <v>165000</v>
      </c>
    </row>
    <row r="607" spans="1:6">
      <c r="A607" s="5" t="s">
        <v>6</v>
      </c>
      <c r="B607" s="5" t="s">
        <v>232</v>
      </c>
      <c r="C607" s="133">
        <v>1</v>
      </c>
      <c r="D607" s="5" t="s">
        <v>9</v>
      </c>
      <c r="E607" s="68">
        <v>252000</v>
      </c>
      <c r="F607" s="152">
        <v>252000</v>
      </c>
    </row>
    <row r="608" spans="1:6">
      <c r="A608" s="5" t="s">
        <v>6</v>
      </c>
      <c r="B608" s="5" t="s">
        <v>232</v>
      </c>
      <c r="C608" s="133">
        <v>1</v>
      </c>
      <c r="D608" s="5" t="s">
        <v>9</v>
      </c>
      <c r="E608" s="68">
        <v>132000</v>
      </c>
      <c r="F608" s="152">
        <v>132000</v>
      </c>
    </row>
    <row r="609" spans="1:6">
      <c r="A609" s="5" t="s">
        <v>6</v>
      </c>
      <c r="B609" s="5" t="s">
        <v>57</v>
      </c>
      <c r="C609" s="133">
        <v>50</v>
      </c>
      <c r="D609" s="5" t="s">
        <v>24</v>
      </c>
      <c r="E609" s="160">
        <v>1634</v>
      </c>
      <c r="F609" s="152">
        <v>81700</v>
      </c>
    </row>
    <row r="610" spans="1:6">
      <c r="A610" s="5" t="s">
        <v>6</v>
      </c>
      <c r="B610" s="5" t="s">
        <v>541</v>
      </c>
      <c r="C610" s="133">
        <v>100</v>
      </c>
      <c r="D610" s="5" t="s">
        <v>24</v>
      </c>
      <c r="E610" s="160">
        <v>216</v>
      </c>
      <c r="F610" s="152">
        <v>21600</v>
      </c>
    </row>
    <row r="611" spans="1:6">
      <c r="A611" s="5" t="s">
        <v>6</v>
      </c>
      <c r="B611" s="5" t="s">
        <v>85</v>
      </c>
      <c r="C611" s="133">
        <v>100</v>
      </c>
      <c r="D611" s="5" t="s">
        <v>24</v>
      </c>
      <c r="E611" s="160">
        <v>111</v>
      </c>
      <c r="F611" s="152">
        <v>11100</v>
      </c>
    </row>
    <row r="612" spans="1:6">
      <c r="A612" s="5" t="s">
        <v>6</v>
      </c>
      <c r="B612" s="5" t="s">
        <v>113</v>
      </c>
      <c r="C612" s="133">
        <v>3</v>
      </c>
      <c r="D612" s="5" t="s">
        <v>24</v>
      </c>
      <c r="E612" s="160">
        <v>8310</v>
      </c>
      <c r="F612" s="152">
        <v>24930</v>
      </c>
    </row>
    <row r="613" spans="1:6">
      <c r="A613" s="5" t="s">
        <v>6</v>
      </c>
      <c r="B613" s="5" t="s">
        <v>146</v>
      </c>
      <c r="C613" s="133">
        <v>50</v>
      </c>
      <c r="D613" s="5" t="s">
        <v>24</v>
      </c>
      <c r="E613" s="160">
        <v>1443</v>
      </c>
      <c r="F613" s="152">
        <v>72150</v>
      </c>
    </row>
    <row r="614" spans="1:6">
      <c r="A614" s="5" t="s">
        <v>6</v>
      </c>
      <c r="B614" s="5" t="s">
        <v>183</v>
      </c>
      <c r="C614" s="133">
        <v>50</v>
      </c>
      <c r="D614" s="5" t="s">
        <v>24</v>
      </c>
      <c r="E614" s="160">
        <v>385</v>
      </c>
      <c r="F614" s="152">
        <v>19250</v>
      </c>
    </row>
    <row r="615" spans="1:6">
      <c r="A615" s="5" t="s">
        <v>6</v>
      </c>
      <c r="B615" s="5" t="s">
        <v>200</v>
      </c>
      <c r="C615" s="133">
        <v>20</v>
      </c>
      <c r="D615" s="5" t="s">
        <v>24</v>
      </c>
      <c r="E615" s="160">
        <v>649</v>
      </c>
      <c r="F615" s="152">
        <v>12980</v>
      </c>
    </row>
    <row r="616" spans="1:6">
      <c r="A616" s="5" t="s">
        <v>6</v>
      </c>
      <c r="B616" s="5" t="s">
        <v>208</v>
      </c>
      <c r="C616" s="133">
        <v>20</v>
      </c>
      <c r="D616" s="5" t="s">
        <v>24</v>
      </c>
      <c r="E616" s="160">
        <v>675</v>
      </c>
      <c r="F616" s="152">
        <v>13500</v>
      </c>
    </row>
    <row r="617" spans="1:6">
      <c r="A617" s="5" t="s">
        <v>6</v>
      </c>
      <c r="B617" s="5" t="s">
        <v>243</v>
      </c>
      <c r="C617" s="133">
        <v>20</v>
      </c>
      <c r="D617" s="5" t="s">
        <v>237</v>
      </c>
      <c r="E617" s="160">
        <v>6223</v>
      </c>
      <c r="F617" s="152">
        <v>124460</v>
      </c>
    </row>
    <row r="618" spans="1:6">
      <c r="A618" s="5" t="s">
        <v>6</v>
      </c>
      <c r="B618" s="5" t="s">
        <v>295</v>
      </c>
      <c r="C618" s="133">
        <v>2</v>
      </c>
      <c r="D618" s="5" t="s">
        <v>109</v>
      </c>
      <c r="E618" s="160">
        <v>10776</v>
      </c>
      <c r="F618" s="152">
        <v>21552</v>
      </c>
    </row>
    <row r="619" spans="1:6">
      <c r="A619" s="5" t="s">
        <v>6</v>
      </c>
      <c r="B619" s="5" t="s">
        <v>315</v>
      </c>
      <c r="C619" s="133">
        <v>100</v>
      </c>
      <c r="D619" s="5" t="s">
        <v>24</v>
      </c>
      <c r="E619" s="160">
        <v>58</v>
      </c>
      <c r="F619" s="152">
        <v>5800</v>
      </c>
    </row>
    <row r="620" spans="1:6">
      <c r="A620" s="5" t="s">
        <v>6</v>
      </c>
      <c r="B620" s="5" t="s">
        <v>356</v>
      </c>
      <c r="C620" s="133">
        <v>1</v>
      </c>
      <c r="D620" s="5" t="s">
        <v>24</v>
      </c>
      <c r="E620" s="160">
        <v>241136</v>
      </c>
      <c r="F620" s="152">
        <v>241136</v>
      </c>
    </row>
    <row r="621" spans="1:6">
      <c r="A621" s="5" t="s">
        <v>6</v>
      </c>
      <c r="B621" s="5" t="s">
        <v>298</v>
      </c>
      <c r="C621" s="133">
        <v>1</v>
      </c>
      <c r="D621" s="5" t="s">
        <v>9</v>
      </c>
      <c r="E621" s="68">
        <v>2000000</v>
      </c>
      <c r="F621" s="152">
        <v>2000000</v>
      </c>
    </row>
    <row r="622" spans="1:6">
      <c r="A622" s="5" t="s">
        <v>6</v>
      </c>
      <c r="B622" s="5" t="s">
        <v>298</v>
      </c>
      <c r="C622" s="133">
        <v>1</v>
      </c>
      <c r="D622" s="5" t="s">
        <v>9</v>
      </c>
      <c r="E622" s="68">
        <v>2000000</v>
      </c>
      <c r="F622" s="152">
        <v>2000000</v>
      </c>
    </row>
    <row r="623" spans="1:6">
      <c r="A623" s="5" t="s">
        <v>6</v>
      </c>
      <c r="B623" s="5" t="s">
        <v>298</v>
      </c>
      <c r="C623" s="133">
        <v>1</v>
      </c>
      <c r="D623" s="5" t="s">
        <v>9</v>
      </c>
      <c r="E623" s="68">
        <v>2000000</v>
      </c>
      <c r="F623" s="152">
        <v>2000000</v>
      </c>
    </row>
    <row r="624" spans="1:6">
      <c r="A624" s="5" t="s">
        <v>6</v>
      </c>
      <c r="B624" s="5" t="s">
        <v>298</v>
      </c>
      <c r="C624" s="133">
        <v>1</v>
      </c>
      <c r="D624" s="5" t="s">
        <v>9</v>
      </c>
      <c r="E624" s="68">
        <v>2000000</v>
      </c>
      <c r="F624" s="152">
        <v>2000000</v>
      </c>
    </row>
    <row r="625" spans="1:6">
      <c r="A625" s="5" t="s">
        <v>6</v>
      </c>
      <c r="B625" s="5" t="s">
        <v>232</v>
      </c>
      <c r="C625" s="133">
        <v>1</v>
      </c>
      <c r="D625" s="5" t="s">
        <v>9</v>
      </c>
      <c r="E625" s="68">
        <v>120000</v>
      </c>
      <c r="F625" s="152">
        <v>120000</v>
      </c>
    </row>
    <row r="626" spans="1:6">
      <c r="A626" s="5" t="s">
        <v>6</v>
      </c>
      <c r="B626" s="5" t="s">
        <v>549</v>
      </c>
      <c r="C626" s="133">
        <v>1</v>
      </c>
      <c r="D626" s="5" t="s">
        <v>9</v>
      </c>
      <c r="E626" s="68">
        <v>1000000</v>
      </c>
      <c r="F626" s="152">
        <v>1000000</v>
      </c>
    </row>
    <row r="627" spans="1:6">
      <c r="A627" s="5" t="s">
        <v>6</v>
      </c>
      <c r="B627" s="5" t="s">
        <v>549</v>
      </c>
      <c r="C627" s="133">
        <v>1</v>
      </c>
      <c r="D627" s="5" t="s">
        <v>9</v>
      </c>
      <c r="E627" s="68">
        <v>1000000</v>
      </c>
      <c r="F627" s="152">
        <v>1000000</v>
      </c>
    </row>
    <row r="628" spans="1:6">
      <c r="A628" s="5" t="s">
        <v>6</v>
      </c>
      <c r="B628" s="5" t="s">
        <v>232</v>
      </c>
      <c r="C628" s="133">
        <v>1</v>
      </c>
      <c r="D628" s="5" t="s">
        <v>9</v>
      </c>
      <c r="E628" s="68">
        <v>170000</v>
      </c>
      <c r="F628" s="152">
        <v>170000</v>
      </c>
    </row>
    <row r="629" spans="1:6">
      <c r="A629" s="5" t="s">
        <v>6</v>
      </c>
      <c r="B629" s="5" t="s">
        <v>232</v>
      </c>
      <c r="C629" s="133">
        <v>1</v>
      </c>
      <c r="D629" s="5" t="s">
        <v>9</v>
      </c>
      <c r="E629" s="68">
        <v>106000</v>
      </c>
      <c r="F629" s="152">
        <v>106000</v>
      </c>
    </row>
    <row r="630" spans="1:6">
      <c r="A630" s="5" t="s">
        <v>6</v>
      </c>
      <c r="B630" s="5" t="s">
        <v>232</v>
      </c>
      <c r="C630" s="133">
        <v>1</v>
      </c>
      <c r="D630" s="5" t="s">
        <v>9</v>
      </c>
      <c r="E630" s="68">
        <v>7416000</v>
      </c>
      <c r="F630" s="152">
        <v>7416000</v>
      </c>
    </row>
    <row r="631" spans="1:6">
      <c r="A631" s="5" t="s">
        <v>6</v>
      </c>
      <c r="B631" s="5" t="s">
        <v>232</v>
      </c>
      <c r="C631" s="133">
        <v>1</v>
      </c>
      <c r="D631" s="5" t="s">
        <v>9</v>
      </c>
      <c r="E631" s="68">
        <v>96000</v>
      </c>
      <c r="F631" s="152">
        <v>96000</v>
      </c>
    </row>
    <row r="632" spans="1:6">
      <c r="A632" s="5" t="s">
        <v>6</v>
      </c>
      <c r="B632" s="5" t="s">
        <v>232</v>
      </c>
      <c r="C632" s="133">
        <v>1</v>
      </c>
      <c r="D632" s="5" t="s">
        <v>9</v>
      </c>
      <c r="E632" s="68">
        <v>120000</v>
      </c>
      <c r="F632" s="152">
        <v>120000</v>
      </c>
    </row>
    <row r="633" spans="1:6">
      <c r="A633" s="5" t="s">
        <v>6</v>
      </c>
      <c r="B633" s="5" t="s">
        <v>232</v>
      </c>
      <c r="C633" s="133">
        <v>1</v>
      </c>
      <c r="D633" s="5" t="s">
        <v>9</v>
      </c>
      <c r="E633" s="68">
        <v>100000</v>
      </c>
      <c r="F633" s="152">
        <v>100000</v>
      </c>
    </row>
    <row r="634" spans="1:6">
      <c r="A634" s="5" t="s">
        <v>6</v>
      </c>
      <c r="B634" s="5" t="s">
        <v>232</v>
      </c>
      <c r="C634" s="133">
        <v>1</v>
      </c>
      <c r="D634" s="5" t="s">
        <v>9</v>
      </c>
      <c r="E634" s="68">
        <v>48000</v>
      </c>
      <c r="F634" s="152">
        <v>48000</v>
      </c>
    </row>
    <row r="635" spans="1:6">
      <c r="A635" s="5" t="s">
        <v>6</v>
      </c>
      <c r="B635" s="5" t="s">
        <v>232</v>
      </c>
      <c r="C635" s="133">
        <v>1</v>
      </c>
      <c r="D635" s="5" t="s">
        <v>9</v>
      </c>
      <c r="E635" s="68">
        <v>45000</v>
      </c>
      <c r="F635" s="152">
        <v>45000</v>
      </c>
    </row>
    <row r="636" spans="1:6">
      <c r="A636" s="5" t="s">
        <v>6</v>
      </c>
      <c r="B636" s="5" t="s">
        <v>232</v>
      </c>
      <c r="C636" s="133">
        <v>1</v>
      </c>
      <c r="D636" s="5" t="s">
        <v>9</v>
      </c>
      <c r="E636" s="68">
        <v>132000</v>
      </c>
      <c r="F636" s="152">
        <v>132000</v>
      </c>
    </row>
    <row r="637" spans="1:6">
      <c r="A637" s="5" t="s">
        <v>6</v>
      </c>
      <c r="B637" s="5" t="s">
        <v>232</v>
      </c>
      <c r="C637" s="133">
        <v>1</v>
      </c>
      <c r="D637" s="5" t="s">
        <v>9</v>
      </c>
      <c r="E637" s="68">
        <v>300000</v>
      </c>
      <c r="F637" s="152">
        <v>300000</v>
      </c>
    </row>
    <row r="638" spans="1:6">
      <c r="A638" s="5" t="s">
        <v>6</v>
      </c>
      <c r="B638" s="5" t="s">
        <v>232</v>
      </c>
      <c r="C638" s="133">
        <v>1</v>
      </c>
      <c r="D638" s="5" t="s">
        <v>9</v>
      </c>
      <c r="E638" s="68">
        <v>200000</v>
      </c>
      <c r="F638" s="152">
        <v>200000</v>
      </c>
    </row>
    <row r="639" spans="1:6">
      <c r="A639" s="5" t="s">
        <v>6</v>
      </c>
      <c r="B639" s="5" t="s">
        <v>232</v>
      </c>
      <c r="C639" s="133">
        <v>1</v>
      </c>
      <c r="D639" s="5" t="s">
        <v>9</v>
      </c>
      <c r="E639" s="68">
        <v>390000</v>
      </c>
      <c r="F639" s="152">
        <v>390000</v>
      </c>
    </row>
    <row r="640" spans="1:6">
      <c r="A640" s="5" t="s">
        <v>6</v>
      </c>
      <c r="B640" s="5" t="s">
        <v>232</v>
      </c>
      <c r="C640" s="133">
        <v>1</v>
      </c>
      <c r="D640" s="5" t="s">
        <v>9</v>
      </c>
      <c r="E640" s="68">
        <v>600000</v>
      </c>
      <c r="F640" s="152">
        <v>600000</v>
      </c>
    </row>
    <row r="641" spans="1:6">
      <c r="A641" s="5" t="s">
        <v>6</v>
      </c>
      <c r="B641" s="5" t="s">
        <v>232</v>
      </c>
      <c r="C641" s="133">
        <v>1</v>
      </c>
      <c r="D641" s="5" t="s">
        <v>9</v>
      </c>
      <c r="E641" s="68">
        <v>450000</v>
      </c>
      <c r="F641" s="152">
        <v>450000</v>
      </c>
    </row>
    <row r="642" spans="1:6">
      <c r="A642" s="5" t="s">
        <v>6</v>
      </c>
      <c r="B642" s="5" t="s">
        <v>232</v>
      </c>
      <c r="C642" s="133">
        <v>1</v>
      </c>
      <c r="D642" s="5" t="s">
        <v>9</v>
      </c>
      <c r="E642" s="68">
        <v>105000</v>
      </c>
      <c r="F642" s="152">
        <v>105000</v>
      </c>
    </row>
    <row r="643" spans="1:6">
      <c r="A643" s="5" t="s">
        <v>6</v>
      </c>
      <c r="B643" s="5" t="s">
        <v>232</v>
      </c>
      <c r="C643" s="133">
        <v>1</v>
      </c>
      <c r="D643" s="5" t="s">
        <v>9</v>
      </c>
      <c r="E643" s="68">
        <v>200000</v>
      </c>
      <c r="F643" s="152">
        <v>200000</v>
      </c>
    </row>
    <row r="644" spans="1:6">
      <c r="A644" s="5" t="s">
        <v>6</v>
      </c>
      <c r="B644" s="5" t="s">
        <v>232</v>
      </c>
      <c r="C644" s="133">
        <v>1</v>
      </c>
      <c r="D644" s="5" t="s">
        <v>9</v>
      </c>
      <c r="E644" s="68">
        <v>180000</v>
      </c>
      <c r="F644" s="152">
        <v>180000</v>
      </c>
    </row>
    <row r="645" spans="1:6">
      <c r="A645" s="5" t="s">
        <v>6</v>
      </c>
      <c r="B645" s="5" t="s">
        <v>232</v>
      </c>
      <c r="C645" s="133">
        <v>1</v>
      </c>
      <c r="D645" s="5" t="s">
        <v>9</v>
      </c>
      <c r="E645" s="68">
        <v>600000</v>
      </c>
      <c r="F645" s="152">
        <v>600000</v>
      </c>
    </row>
    <row r="646" spans="1:6">
      <c r="A646" s="5" t="s">
        <v>6</v>
      </c>
      <c r="B646" s="5" t="s">
        <v>232</v>
      </c>
      <c r="C646" s="133">
        <v>1</v>
      </c>
      <c r="D646" s="5" t="s">
        <v>9</v>
      </c>
      <c r="E646" s="68">
        <v>510000</v>
      </c>
      <c r="F646" s="152">
        <v>510000</v>
      </c>
    </row>
    <row r="647" spans="1:6">
      <c r="A647" s="5" t="s">
        <v>6</v>
      </c>
      <c r="B647" s="5" t="s">
        <v>232</v>
      </c>
      <c r="C647" s="133">
        <v>1</v>
      </c>
      <c r="D647" s="5" t="s">
        <v>9</v>
      </c>
      <c r="E647" s="68">
        <v>260000</v>
      </c>
      <c r="F647" s="152">
        <v>260000</v>
      </c>
    </row>
    <row r="648" spans="1:6">
      <c r="A648" s="5" t="s">
        <v>6</v>
      </c>
      <c r="B648" s="5" t="s">
        <v>232</v>
      </c>
      <c r="C648" s="133">
        <v>1</v>
      </c>
      <c r="D648" s="5" t="s">
        <v>9</v>
      </c>
      <c r="E648" s="68">
        <v>100000</v>
      </c>
      <c r="F648" s="152">
        <v>100000</v>
      </c>
    </row>
    <row r="649" spans="1:6">
      <c r="A649" s="5" t="s">
        <v>6</v>
      </c>
      <c r="B649" s="5" t="s">
        <v>232</v>
      </c>
      <c r="C649" s="133">
        <v>1</v>
      </c>
      <c r="D649" s="5" t="s">
        <v>9</v>
      </c>
      <c r="E649" s="68">
        <v>360000</v>
      </c>
      <c r="F649" s="152">
        <v>360000</v>
      </c>
    </row>
    <row r="650" spans="1:6">
      <c r="A650" s="5" t="s">
        <v>6</v>
      </c>
      <c r="B650" s="5" t="s">
        <v>232</v>
      </c>
      <c r="C650" s="133">
        <v>1</v>
      </c>
      <c r="D650" s="5" t="s">
        <v>9</v>
      </c>
      <c r="E650" s="68">
        <v>120000</v>
      </c>
      <c r="F650" s="152">
        <v>120000</v>
      </c>
    </row>
    <row r="651" spans="1:6">
      <c r="A651" s="5" t="s">
        <v>6</v>
      </c>
      <c r="B651" s="5" t="s">
        <v>232</v>
      </c>
      <c r="C651" s="133">
        <v>1</v>
      </c>
      <c r="D651" s="5" t="s">
        <v>9</v>
      </c>
      <c r="E651" s="68">
        <v>60000</v>
      </c>
      <c r="F651" s="152">
        <v>60000</v>
      </c>
    </row>
    <row r="652" spans="1:6">
      <c r="A652" s="5" t="s">
        <v>6</v>
      </c>
      <c r="B652" s="5" t="s">
        <v>232</v>
      </c>
      <c r="C652" s="133">
        <v>1</v>
      </c>
      <c r="D652" s="5" t="s">
        <v>9</v>
      </c>
      <c r="E652" s="68">
        <v>300000</v>
      </c>
      <c r="F652" s="152">
        <v>300000</v>
      </c>
    </row>
    <row r="653" spans="1:6">
      <c r="A653" s="5" t="s">
        <v>6</v>
      </c>
      <c r="B653" s="5" t="s">
        <v>52</v>
      </c>
      <c r="C653" s="133">
        <v>5</v>
      </c>
      <c r="D653" s="5" t="s">
        <v>24</v>
      </c>
      <c r="E653" s="160">
        <v>1708</v>
      </c>
      <c r="F653" s="152">
        <v>8540</v>
      </c>
    </row>
    <row r="654" spans="1:6">
      <c r="A654" s="5" t="s">
        <v>6</v>
      </c>
      <c r="B654" s="5" t="s">
        <v>54</v>
      </c>
      <c r="C654" s="133">
        <v>15</v>
      </c>
      <c r="D654" s="5" t="s">
        <v>24</v>
      </c>
      <c r="E654" s="160">
        <v>1308</v>
      </c>
      <c r="F654" s="152">
        <v>19620</v>
      </c>
    </row>
    <row r="655" spans="1:6">
      <c r="A655" s="5" t="s">
        <v>6</v>
      </c>
      <c r="B655" s="5" t="s">
        <v>56</v>
      </c>
      <c r="C655" s="133">
        <v>15</v>
      </c>
      <c r="D655" s="5" t="s">
        <v>24</v>
      </c>
      <c r="E655" s="160">
        <v>137</v>
      </c>
      <c r="F655" s="152">
        <v>2055</v>
      </c>
    </row>
    <row r="656" spans="1:6">
      <c r="A656" s="5" t="s">
        <v>6</v>
      </c>
      <c r="B656" s="5" t="s">
        <v>56</v>
      </c>
      <c r="C656" s="133">
        <v>15</v>
      </c>
      <c r="D656" s="5" t="s">
        <v>24</v>
      </c>
      <c r="E656" s="160">
        <v>137</v>
      </c>
      <c r="F656" s="152">
        <v>2055</v>
      </c>
    </row>
    <row r="657" spans="1:6">
      <c r="A657" s="5" t="s">
        <v>6</v>
      </c>
      <c r="B657" s="5" t="s">
        <v>56</v>
      </c>
      <c r="C657" s="133">
        <v>20</v>
      </c>
      <c r="D657" s="5" t="s">
        <v>24</v>
      </c>
      <c r="E657" s="160">
        <v>137</v>
      </c>
      <c r="F657" s="152">
        <v>2740</v>
      </c>
    </row>
    <row r="658" spans="1:6">
      <c r="A658" s="5" t="s">
        <v>6</v>
      </c>
      <c r="B658" s="5" t="s">
        <v>56</v>
      </c>
      <c r="C658" s="133">
        <v>15</v>
      </c>
      <c r="D658" s="5" t="s">
        <v>24</v>
      </c>
      <c r="E658" s="160">
        <v>137</v>
      </c>
      <c r="F658" s="152">
        <v>2055</v>
      </c>
    </row>
    <row r="659" spans="1:6">
      <c r="A659" s="5" t="s">
        <v>6</v>
      </c>
      <c r="B659" s="5" t="s">
        <v>56</v>
      </c>
      <c r="C659" s="133">
        <v>15</v>
      </c>
      <c r="D659" s="5" t="s">
        <v>24</v>
      </c>
      <c r="E659" s="160">
        <v>137</v>
      </c>
      <c r="F659" s="152">
        <v>2055</v>
      </c>
    </row>
    <row r="660" spans="1:6">
      <c r="A660" s="5" t="s">
        <v>6</v>
      </c>
      <c r="B660" s="5" t="s">
        <v>70</v>
      </c>
      <c r="C660" s="133">
        <v>15</v>
      </c>
      <c r="D660" s="5" t="s">
        <v>24</v>
      </c>
      <c r="E660" s="160">
        <v>720</v>
      </c>
      <c r="F660" s="152">
        <v>10800</v>
      </c>
    </row>
    <row r="661" spans="1:6">
      <c r="A661" s="5" t="s">
        <v>6</v>
      </c>
      <c r="B661" s="5" t="s">
        <v>70</v>
      </c>
      <c r="C661" s="133">
        <v>15</v>
      </c>
      <c r="D661" s="5" t="s">
        <v>24</v>
      </c>
      <c r="E661" s="160">
        <v>720</v>
      </c>
      <c r="F661" s="152">
        <v>10800</v>
      </c>
    </row>
    <row r="662" spans="1:6">
      <c r="A662" s="5" t="s">
        <v>6</v>
      </c>
      <c r="B662" s="5" t="s">
        <v>70</v>
      </c>
      <c r="C662" s="133">
        <v>25</v>
      </c>
      <c r="D662" s="5" t="s">
        <v>24</v>
      </c>
      <c r="E662" s="160">
        <v>720</v>
      </c>
      <c r="F662" s="152">
        <v>18000</v>
      </c>
    </row>
    <row r="663" spans="1:6">
      <c r="A663" s="5" t="s">
        <v>6</v>
      </c>
      <c r="B663" s="5" t="s">
        <v>70</v>
      </c>
      <c r="C663" s="133">
        <v>15</v>
      </c>
      <c r="D663" s="5" t="s">
        <v>24</v>
      </c>
      <c r="E663" s="160">
        <v>720</v>
      </c>
      <c r="F663" s="152">
        <v>10800</v>
      </c>
    </row>
    <row r="664" spans="1:6">
      <c r="A664" s="5" t="s">
        <v>6</v>
      </c>
      <c r="B664" s="5" t="s">
        <v>70</v>
      </c>
      <c r="C664" s="133">
        <v>15</v>
      </c>
      <c r="D664" s="5" t="s">
        <v>24</v>
      </c>
      <c r="E664" s="160">
        <v>720</v>
      </c>
      <c r="F664" s="152">
        <v>10800</v>
      </c>
    </row>
    <row r="665" spans="1:6">
      <c r="A665" s="5" t="s">
        <v>6</v>
      </c>
      <c r="B665" s="5" t="s">
        <v>117</v>
      </c>
      <c r="C665" s="133">
        <v>3</v>
      </c>
      <c r="D665" s="5" t="s">
        <v>112</v>
      </c>
      <c r="E665" s="160">
        <v>1790</v>
      </c>
      <c r="F665" s="152">
        <v>5370</v>
      </c>
    </row>
    <row r="666" spans="1:6">
      <c r="A666" s="5" t="s">
        <v>6</v>
      </c>
      <c r="B666" s="5" t="s">
        <v>117</v>
      </c>
      <c r="C666" s="133">
        <v>4</v>
      </c>
      <c r="D666" s="5" t="s">
        <v>112</v>
      </c>
      <c r="E666" s="160">
        <v>1790</v>
      </c>
      <c r="F666" s="152">
        <v>7160</v>
      </c>
    </row>
    <row r="667" spans="1:6">
      <c r="A667" s="5" t="s">
        <v>6</v>
      </c>
      <c r="B667" s="5" t="s">
        <v>117</v>
      </c>
      <c r="C667" s="133">
        <v>4</v>
      </c>
      <c r="D667" s="5" t="s">
        <v>112</v>
      </c>
      <c r="E667" s="160">
        <v>1790</v>
      </c>
      <c r="F667" s="152">
        <v>7160</v>
      </c>
    </row>
    <row r="668" spans="1:6">
      <c r="A668" s="5" t="s">
        <v>6</v>
      </c>
      <c r="B668" s="5" t="s">
        <v>117</v>
      </c>
      <c r="C668" s="133">
        <v>4</v>
      </c>
      <c r="D668" s="5" t="s">
        <v>112</v>
      </c>
      <c r="E668" s="160">
        <v>1790</v>
      </c>
      <c r="F668" s="152">
        <v>7160</v>
      </c>
    </row>
    <row r="669" spans="1:6">
      <c r="A669" s="5" t="s">
        <v>6</v>
      </c>
      <c r="B669" s="5" t="s">
        <v>550</v>
      </c>
      <c r="C669" s="133">
        <v>3</v>
      </c>
      <c r="D669" s="5" t="s">
        <v>24</v>
      </c>
      <c r="E669" s="160">
        <v>2199</v>
      </c>
      <c r="F669" s="152">
        <v>6597</v>
      </c>
    </row>
    <row r="670" spans="1:6">
      <c r="A670" s="5" t="s">
        <v>6</v>
      </c>
      <c r="B670" s="5" t="s">
        <v>550</v>
      </c>
      <c r="C670" s="133">
        <v>4</v>
      </c>
      <c r="D670" s="5" t="s">
        <v>24</v>
      </c>
      <c r="E670" s="160">
        <v>2199</v>
      </c>
      <c r="F670" s="152">
        <v>8796</v>
      </c>
    </row>
    <row r="671" spans="1:6">
      <c r="A671" s="5" t="s">
        <v>6</v>
      </c>
      <c r="B671" s="5" t="s">
        <v>550</v>
      </c>
      <c r="C671" s="133">
        <v>4</v>
      </c>
      <c r="D671" s="5" t="s">
        <v>24</v>
      </c>
      <c r="E671" s="160">
        <v>2199</v>
      </c>
      <c r="F671" s="152">
        <v>8796</v>
      </c>
    </row>
    <row r="672" spans="1:6">
      <c r="A672" s="5" t="s">
        <v>6</v>
      </c>
      <c r="B672" s="5" t="s">
        <v>550</v>
      </c>
      <c r="C672" s="133">
        <v>4</v>
      </c>
      <c r="D672" s="5" t="s">
        <v>24</v>
      </c>
      <c r="E672" s="160">
        <v>2199</v>
      </c>
      <c r="F672" s="152">
        <v>8796</v>
      </c>
    </row>
    <row r="673" spans="1:6">
      <c r="A673" s="5" t="s">
        <v>6</v>
      </c>
      <c r="B673" s="5" t="s">
        <v>152</v>
      </c>
      <c r="C673" s="133">
        <v>10</v>
      </c>
      <c r="D673" s="5" t="s">
        <v>24</v>
      </c>
      <c r="E673" s="160">
        <v>3077</v>
      </c>
      <c r="F673" s="152">
        <v>30770</v>
      </c>
    </row>
    <row r="674" spans="1:6">
      <c r="A674" s="5" t="s">
        <v>6</v>
      </c>
      <c r="B674" s="5" t="s">
        <v>152</v>
      </c>
      <c r="C674" s="133">
        <v>10</v>
      </c>
      <c r="D674" s="5" t="s">
        <v>24</v>
      </c>
      <c r="E674" s="160">
        <v>3077</v>
      </c>
      <c r="F674" s="152">
        <v>30770</v>
      </c>
    </row>
    <row r="675" spans="1:6">
      <c r="A675" s="5" t="s">
        <v>6</v>
      </c>
      <c r="B675" s="5" t="s">
        <v>152</v>
      </c>
      <c r="C675" s="133">
        <v>15</v>
      </c>
      <c r="D675" s="5" t="s">
        <v>24</v>
      </c>
      <c r="E675" s="160">
        <v>3077</v>
      </c>
      <c r="F675" s="152">
        <v>46155</v>
      </c>
    </row>
    <row r="676" spans="1:6">
      <c r="A676" s="5" t="s">
        <v>6</v>
      </c>
      <c r="B676" s="5" t="s">
        <v>152</v>
      </c>
      <c r="C676" s="133">
        <v>10</v>
      </c>
      <c r="D676" s="5" t="s">
        <v>24</v>
      </c>
      <c r="E676" s="160">
        <v>3077</v>
      </c>
      <c r="F676" s="152">
        <v>30770</v>
      </c>
    </row>
    <row r="677" spans="1:6">
      <c r="A677" s="5" t="s">
        <v>6</v>
      </c>
      <c r="B677" s="5" t="s">
        <v>154</v>
      </c>
      <c r="C677" s="133">
        <v>10</v>
      </c>
      <c r="D677" s="5" t="s">
        <v>24</v>
      </c>
      <c r="E677" s="160">
        <v>3933</v>
      </c>
      <c r="F677" s="152">
        <v>39330</v>
      </c>
    </row>
    <row r="678" spans="1:6">
      <c r="A678" s="5" t="s">
        <v>6</v>
      </c>
      <c r="B678" s="5" t="s">
        <v>154</v>
      </c>
      <c r="C678" s="133">
        <v>15</v>
      </c>
      <c r="D678" s="5" t="s">
        <v>24</v>
      </c>
      <c r="E678" s="160">
        <v>3933</v>
      </c>
      <c r="F678" s="152">
        <v>58995</v>
      </c>
    </row>
    <row r="679" spans="1:6">
      <c r="A679" s="5" t="s">
        <v>6</v>
      </c>
      <c r="B679" s="5" t="s">
        <v>154</v>
      </c>
      <c r="C679" s="133">
        <v>15</v>
      </c>
      <c r="D679" s="5" t="s">
        <v>24</v>
      </c>
      <c r="E679" s="160">
        <v>3933</v>
      </c>
      <c r="F679" s="152">
        <v>58995</v>
      </c>
    </row>
    <row r="680" spans="1:6">
      <c r="A680" s="5" t="s">
        <v>6</v>
      </c>
      <c r="B680" s="5" t="s">
        <v>154</v>
      </c>
      <c r="C680" s="133">
        <v>15</v>
      </c>
      <c r="D680" s="5" t="s">
        <v>24</v>
      </c>
      <c r="E680" s="160">
        <v>3933</v>
      </c>
      <c r="F680" s="152">
        <v>58995</v>
      </c>
    </row>
    <row r="681" spans="1:6">
      <c r="A681" s="5" t="s">
        <v>6</v>
      </c>
      <c r="B681" s="5" t="s">
        <v>154</v>
      </c>
      <c r="C681" s="133">
        <v>15</v>
      </c>
      <c r="D681" s="5" t="s">
        <v>24</v>
      </c>
      <c r="E681" s="160">
        <v>3933</v>
      </c>
      <c r="F681" s="152">
        <v>58995</v>
      </c>
    </row>
    <row r="682" spans="1:6">
      <c r="A682" s="5" t="s">
        <v>6</v>
      </c>
      <c r="B682" s="5" t="s">
        <v>157</v>
      </c>
      <c r="C682" s="133">
        <v>2</v>
      </c>
      <c r="D682" s="5" t="s">
        <v>109</v>
      </c>
      <c r="E682" s="160">
        <v>267</v>
      </c>
      <c r="F682" s="152">
        <v>534</v>
      </c>
    </row>
    <row r="683" spans="1:6">
      <c r="A683" s="5" t="s">
        <v>6</v>
      </c>
      <c r="B683" s="5" t="s">
        <v>157</v>
      </c>
      <c r="C683" s="133">
        <v>2</v>
      </c>
      <c r="D683" s="5" t="s">
        <v>109</v>
      </c>
      <c r="E683" s="160">
        <v>267</v>
      </c>
      <c r="F683" s="152">
        <v>534</v>
      </c>
    </row>
    <row r="684" spans="1:6">
      <c r="A684" s="5" t="s">
        <v>6</v>
      </c>
      <c r="B684" s="5" t="s">
        <v>157</v>
      </c>
      <c r="C684" s="133">
        <v>2</v>
      </c>
      <c r="D684" s="5" t="s">
        <v>109</v>
      </c>
      <c r="E684" s="160">
        <v>267</v>
      </c>
      <c r="F684" s="152">
        <v>534</v>
      </c>
    </row>
    <row r="685" spans="1:6">
      <c r="A685" s="5" t="s">
        <v>6</v>
      </c>
      <c r="B685" s="5" t="s">
        <v>157</v>
      </c>
      <c r="C685" s="133">
        <v>2</v>
      </c>
      <c r="D685" s="5" t="s">
        <v>109</v>
      </c>
      <c r="E685" s="160">
        <v>267</v>
      </c>
      <c r="F685" s="152">
        <v>534</v>
      </c>
    </row>
    <row r="686" spans="1:6">
      <c r="A686" s="5" t="s">
        <v>6</v>
      </c>
      <c r="B686" s="5" t="s">
        <v>163</v>
      </c>
      <c r="C686" s="133">
        <v>1</v>
      </c>
      <c r="D686" s="5" t="s">
        <v>109</v>
      </c>
      <c r="E686" s="160">
        <v>1382</v>
      </c>
      <c r="F686" s="152">
        <v>1382</v>
      </c>
    </row>
    <row r="687" spans="1:6">
      <c r="A687" s="5" t="s">
        <v>6</v>
      </c>
      <c r="B687" s="5" t="s">
        <v>163</v>
      </c>
      <c r="C687" s="133">
        <v>1</v>
      </c>
      <c r="D687" s="5" t="s">
        <v>109</v>
      </c>
      <c r="E687" s="160">
        <v>1382</v>
      </c>
      <c r="F687" s="152">
        <v>1382</v>
      </c>
    </row>
    <row r="688" spans="1:6">
      <c r="A688" s="5" t="s">
        <v>6</v>
      </c>
      <c r="B688" s="5" t="s">
        <v>163</v>
      </c>
      <c r="C688" s="133">
        <v>2</v>
      </c>
      <c r="D688" s="5" t="s">
        <v>109</v>
      </c>
      <c r="E688" s="160">
        <v>1382</v>
      </c>
      <c r="F688" s="152">
        <v>2764</v>
      </c>
    </row>
    <row r="689" spans="1:6">
      <c r="A689" s="5" t="s">
        <v>6</v>
      </c>
      <c r="B689" s="5" t="s">
        <v>163</v>
      </c>
      <c r="C689" s="133">
        <v>3</v>
      </c>
      <c r="D689" s="5" t="s">
        <v>109</v>
      </c>
      <c r="E689" s="160">
        <v>1382</v>
      </c>
      <c r="F689" s="152">
        <v>4146</v>
      </c>
    </row>
    <row r="690" spans="1:6">
      <c r="A690" s="5" t="s">
        <v>6</v>
      </c>
      <c r="B690" s="5" t="s">
        <v>163</v>
      </c>
      <c r="C690" s="133">
        <v>2</v>
      </c>
      <c r="D690" s="5" t="s">
        <v>109</v>
      </c>
      <c r="E690" s="160">
        <v>1382</v>
      </c>
      <c r="F690" s="152">
        <v>2764</v>
      </c>
    </row>
    <row r="691" spans="1:6">
      <c r="A691" s="5" t="s">
        <v>6</v>
      </c>
      <c r="B691" s="5" t="s">
        <v>168</v>
      </c>
      <c r="C691" s="133">
        <v>5</v>
      </c>
      <c r="D691" s="5" t="s">
        <v>109</v>
      </c>
      <c r="E691" s="160">
        <v>819</v>
      </c>
      <c r="F691" s="152">
        <v>4095</v>
      </c>
    </row>
    <row r="692" spans="1:6">
      <c r="A692" s="5" t="s">
        <v>6</v>
      </c>
      <c r="B692" s="5" t="s">
        <v>183</v>
      </c>
      <c r="C692" s="133">
        <v>10</v>
      </c>
      <c r="D692" s="5" t="s">
        <v>24</v>
      </c>
      <c r="E692" s="160">
        <v>385</v>
      </c>
      <c r="F692" s="152">
        <v>3850</v>
      </c>
    </row>
    <row r="693" spans="1:6">
      <c r="A693" s="5" t="s">
        <v>6</v>
      </c>
      <c r="B693" s="5" t="s">
        <v>183</v>
      </c>
      <c r="C693" s="133">
        <v>10</v>
      </c>
      <c r="D693" s="5" t="s">
        <v>24</v>
      </c>
      <c r="E693" s="160">
        <v>385</v>
      </c>
      <c r="F693" s="152">
        <v>3850</v>
      </c>
    </row>
    <row r="694" spans="1:6">
      <c r="A694" s="5" t="s">
        <v>6</v>
      </c>
      <c r="B694" s="5" t="s">
        <v>183</v>
      </c>
      <c r="C694" s="133">
        <v>15</v>
      </c>
      <c r="D694" s="5" t="s">
        <v>24</v>
      </c>
      <c r="E694" s="160">
        <v>385</v>
      </c>
      <c r="F694" s="152">
        <v>5775</v>
      </c>
    </row>
    <row r="695" spans="1:6">
      <c r="A695" s="5" t="s">
        <v>6</v>
      </c>
      <c r="B695" s="5" t="s">
        <v>183</v>
      </c>
      <c r="C695" s="133">
        <v>10</v>
      </c>
      <c r="D695" s="5" t="s">
        <v>24</v>
      </c>
      <c r="E695" s="160">
        <v>385</v>
      </c>
      <c r="F695" s="152">
        <v>3850</v>
      </c>
    </row>
    <row r="696" spans="1:6">
      <c r="A696" s="5" t="s">
        <v>6</v>
      </c>
      <c r="B696" s="5" t="s">
        <v>183</v>
      </c>
      <c r="C696" s="133">
        <v>10</v>
      </c>
      <c r="D696" s="5" t="s">
        <v>24</v>
      </c>
      <c r="E696" s="160">
        <v>385</v>
      </c>
      <c r="F696" s="152">
        <v>3850</v>
      </c>
    </row>
    <row r="697" spans="1:6">
      <c r="A697" s="5" t="s">
        <v>6</v>
      </c>
      <c r="B697" s="5" t="s">
        <v>198</v>
      </c>
      <c r="C697" s="133">
        <v>5</v>
      </c>
      <c r="D697" s="5" t="s">
        <v>24</v>
      </c>
      <c r="E697" s="160">
        <v>1868</v>
      </c>
      <c r="F697" s="152">
        <v>9340</v>
      </c>
    </row>
    <row r="698" spans="1:6">
      <c r="A698" s="5" t="s">
        <v>6</v>
      </c>
      <c r="B698" s="5" t="s">
        <v>198</v>
      </c>
      <c r="C698" s="133">
        <v>5</v>
      </c>
      <c r="D698" s="5" t="s">
        <v>24</v>
      </c>
      <c r="E698" s="160">
        <v>1868</v>
      </c>
      <c r="F698" s="152">
        <v>9340</v>
      </c>
    </row>
    <row r="699" spans="1:6">
      <c r="A699" s="5" t="s">
        <v>6</v>
      </c>
      <c r="B699" s="5" t="s">
        <v>198</v>
      </c>
      <c r="C699" s="133">
        <v>5</v>
      </c>
      <c r="D699" s="5" t="s">
        <v>24</v>
      </c>
      <c r="E699" s="160">
        <v>1868</v>
      </c>
      <c r="F699" s="152">
        <v>9340</v>
      </c>
    </row>
    <row r="700" spans="1:6">
      <c r="A700" s="5" t="s">
        <v>6</v>
      </c>
      <c r="B700" s="5" t="s">
        <v>198</v>
      </c>
      <c r="C700" s="133">
        <v>5</v>
      </c>
      <c r="D700" s="5" t="s">
        <v>24</v>
      </c>
      <c r="E700" s="160">
        <v>1868</v>
      </c>
      <c r="F700" s="152">
        <v>9340</v>
      </c>
    </row>
    <row r="701" spans="1:6">
      <c r="A701" s="5" t="s">
        <v>6</v>
      </c>
      <c r="B701" s="5" t="s">
        <v>244</v>
      </c>
      <c r="C701" s="133">
        <v>3</v>
      </c>
      <c r="D701" s="5" t="s">
        <v>237</v>
      </c>
      <c r="E701" s="160">
        <v>7311</v>
      </c>
      <c r="F701" s="152">
        <v>21933</v>
      </c>
    </row>
    <row r="702" spans="1:6">
      <c r="A702" s="5" t="s">
        <v>6</v>
      </c>
      <c r="B702" s="5" t="s">
        <v>244</v>
      </c>
      <c r="C702" s="133">
        <v>3</v>
      </c>
      <c r="D702" s="5" t="s">
        <v>237</v>
      </c>
      <c r="E702" s="160">
        <v>7311</v>
      </c>
      <c r="F702" s="152">
        <v>21933</v>
      </c>
    </row>
    <row r="703" spans="1:6">
      <c r="A703" s="5" t="s">
        <v>6</v>
      </c>
      <c r="B703" s="5" t="s">
        <v>244</v>
      </c>
      <c r="C703" s="133">
        <v>4</v>
      </c>
      <c r="D703" s="5" t="s">
        <v>237</v>
      </c>
      <c r="E703" s="160">
        <v>7311</v>
      </c>
      <c r="F703" s="152">
        <v>29244</v>
      </c>
    </row>
    <row r="704" spans="1:6">
      <c r="A704" s="5" t="s">
        <v>6</v>
      </c>
      <c r="B704" s="5" t="s">
        <v>244</v>
      </c>
      <c r="C704" s="133">
        <v>3</v>
      </c>
      <c r="D704" s="5" t="s">
        <v>237</v>
      </c>
      <c r="E704" s="160">
        <v>7311</v>
      </c>
      <c r="F704" s="152">
        <v>21933</v>
      </c>
    </row>
    <row r="705" spans="1:6">
      <c r="A705" s="5" t="s">
        <v>6</v>
      </c>
      <c r="B705" s="5" t="s">
        <v>248</v>
      </c>
      <c r="C705" s="133">
        <v>3</v>
      </c>
      <c r="D705" s="5" t="s">
        <v>237</v>
      </c>
      <c r="E705" s="160">
        <v>7474</v>
      </c>
      <c r="F705" s="152">
        <v>22422</v>
      </c>
    </row>
    <row r="706" spans="1:6">
      <c r="A706" s="5" t="s">
        <v>6</v>
      </c>
      <c r="B706" s="5" t="s">
        <v>248</v>
      </c>
      <c r="C706" s="133">
        <v>3</v>
      </c>
      <c r="D706" s="5" t="s">
        <v>237</v>
      </c>
      <c r="E706" s="160">
        <v>7474</v>
      </c>
      <c r="F706" s="152">
        <v>22422</v>
      </c>
    </row>
    <row r="707" spans="1:6">
      <c r="A707" s="5" t="s">
        <v>6</v>
      </c>
      <c r="B707" s="5" t="s">
        <v>248</v>
      </c>
      <c r="C707" s="133">
        <v>3</v>
      </c>
      <c r="D707" s="5" t="s">
        <v>237</v>
      </c>
      <c r="E707" s="160">
        <v>7474</v>
      </c>
      <c r="F707" s="152">
        <v>22422</v>
      </c>
    </row>
    <row r="708" spans="1:6">
      <c r="A708" s="5" t="s">
        <v>6</v>
      </c>
      <c r="B708" s="5" t="s">
        <v>249</v>
      </c>
      <c r="C708" s="133">
        <v>2</v>
      </c>
      <c r="D708" s="5" t="s">
        <v>237</v>
      </c>
      <c r="E708" s="160">
        <v>7472</v>
      </c>
      <c r="F708" s="152">
        <v>14944</v>
      </c>
    </row>
    <row r="709" spans="1:6">
      <c r="A709" s="5" t="s">
        <v>6</v>
      </c>
      <c r="B709" s="5" t="s">
        <v>315</v>
      </c>
      <c r="C709" s="133">
        <v>20</v>
      </c>
      <c r="D709" s="5" t="s">
        <v>24</v>
      </c>
      <c r="E709" s="160">
        <v>58</v>
      </c>
      <c r="F709" s="152">
        <v>1160</v>
      </c>
    </row>
    <row r="710" spans="1:6">
      <c r="A710" s="5" t="s">
        <v>6</v>
      </c>
      <c r="B710" s="5" t="s">
        <v>315</v>
      </c>
      <c r="C710" s="133">
        <v>25</v>
      </c>
      <c r="D710" s="5" t="s">
        <v>24</v>
      </c>
      <c r="E710" s="160">
        <v>58</v>
      </c>
      <c r="F710" s="152">
        <v>1450</v>
      </c>
    </row>
    <row r="711" spans="1:6">
      <c r="A711" s="5" t="s">
        <v>6</v>
      </c>
      <c r="B711" s="5" t="s">
        <v>315</v>
      </c>
      <c r="C711" s="133">
        <v>50</v>
      </c>
      <c r="D711" s="5" t="s">
        <v>24</v>
      </c>
      <c r="E711" s="160">
        <v>58</v>
      </c>
      <c r="F711" s="152">
        <v>2900</v>
      </c>
    </row>
    <row r="712" spans="1:6">
      <c r="A712" s="5" t="s">
        <v>6</v>
      </c>
      <c r="B712" s="5" t="s">
        <v>315</v>
      </c>
      <c r="C712" s="133">
        <v>50</v>
      </c>
      <c r="D712" s="5" t="s">
        <v>24</v>
      </c>
      <c r="E712" s="160">
        <v>58</v>
      </c>
      <c r="F712" s="152">
        <v>2900</v>
      </c>
    </row>
    <row r="713" spans="1:6">
      <c r="A713" s="5" t="s">
        <v>6</v>
      </c>
      <c r="B713" s="5" t="s">
        <v>315</v>
      </c>
      <c r="C713" s="133">
        <v>50</v>
      </c>
      <c r="D713" s="5" t="s">
        <v>24</v>
      </c>
      <c r="E713" s="160">
        <v>58</v>
      </c>
      <c r="F713" s="152">
        <v>2900</v>
      </c>
    </row>
    <row r="714" spans="1:6">
      <c r="A714" s="5" t="s">
        <v>6</v>
      </c>
      <c r="B714" s="5" t="s">
        <v>346</v>
      </c>
      <c r="C714" s="133">
        <v>6</v>
      </c>
      <c r="D714" s="5" t="s">
        <v>24</v>
      </c>
      <c r="E714" s="160">
        <v>207</v>
      </c>
      <c r="F714" s="152">
        <v>1242</v>
      </c>
    </row>
    <row r="715" spans="1:6">
      <c r="A715" s="5" t="s">
        <v>6</v>
      </c>
      <c r="B715" s="5" t="s">
        <v>346</v>
      </c>
      <c r="C715" s="133">
        <v>6</v>
      </c>
      <c r="D715" s="5" t="s">
        <v>24</v>
      </c>
      <c r="E715" s="160">
        <v>207</v>
      </c>
      <c r="F715" s="152">
        <v>1242</v>
      </c>
    </row>
    <row r="716" spans="1:6">
      <c r="A716" s="5" t="s">
        <v>6</v>
      </c>
      <c r="B716" s="5" t="s">
        <v>346</v>
      </c>
      <c r="C716" s="133">
        <v>10</v>
      </c>
      <c r="D716" s="5" t="s">
        <v>24</v>
      </c>
      <c r="E716" s="160">
        <v>207</v>
      </c>
      <c r="F716" s="152">
        <v>2070</v>
      </c>
    </row>
    <row r="717" spans="1:6">
      <c r="A717" s="5" t="s">
        <v>6</v>
      </c>
      <c r="B717" s="5" t="s">
        <v>346</v>
      </c>
      <c r="C717" s="133">
        <v>6</v>
      </c>
      <c r="D717" s="5" t="s">
        <v>24</v>
      </c>
      <c r="E717" s="160">
        <v>207</v>
      </c>
      <c r="F717" s="152">
        <v>1242</v>
      </c>
    </row>
    <row r="718" spans="1:6">
      <c r="A718" s="5" t="s">
        <v>6</v>
      </c>
      <c r="B718" s="5"/>
      <c r="C718" s="133">
        <v>1</v>
      </c>
      <c r="D718" s="5" t="s">
        <v>9</v>
      </c>
      <c r="E718" s="152">
        <v>200000</v>
      </c>
      <c r="F718" s="152">
        <v>200000</v>
      </c>
    </row>
    <row r="719" spans="1:6">
      <c r="A719" s="5" t="s">
        <v>6</v>
      </c>
      <c r="B719" s="5" t="s">
        <v>232</v>
      </c>
      <c r="C719" s="133">
        <v>1</v>
      </c>
      <c r="D719" s="5" t="s">
        <v>9</v>
      </c>
      <c r="E719" s="68">
        <v>86000</v>
      </c>
      <c r="F719" s="152">
        <v>86000</v>
      </c>
    </row>
    <row r="720" spans="1:6">
      <c r="A720" s="5" t="s">
        <v>6</v>
      </c>
      <c r="B720" s="5" t="s">
        <v>232</v>
      </c>
      <c r="C720" s="133">
        <v>1</v>
      </c>
      <c r="D720" s="5" t="s">
        <v>9</v>
      </c>
      <c r="E720" s="68">
        <v>25000</v>
      </c>
      <c r="F720" s="152">
        <v>25000</v>
      </c>
    </row>
    <row r="721" spans="1:6">
      <c r="A721" s="161" t="s">
        <v>6</v>
      </c>
      <c r="B721" s="162" t="s">
        <v>219</v>
      </c>
      <c r="C721" s="163">
        <v>1</v>
      </c>
      <c r="D721" s="162" t="s">
        <v>9</v>
      </c>
      <c r="E721" s="164">
        <v>200000</v>
      </c>
      <c r="F721" s="165">
        <v>200000</v>
      </c>
    </row>
    <row r="722" spans="1:6">
      <c r="A722" s="161" t="s">
        <v>6</v>
      </c>
      <c r="B722" s="162" t="s">
        <v>219</v>
      </c>
      <c r="C722" s="163">
        <v>1</v>
      </c>
      <c r="D722" s="162" t="s">
        <v>9</v>
      </c>
      <c r="E722" s="164">
        <v>600000</v>
      </c>
      <c r="F722" s="165">
        <v>600000</v>
      </c>
    </row>
    <row r="723" spans="1:6">
      <c r="A723" s="5" t="s">
        <v>6</v>
      </c>
      <c r="B723" s="5" t="s">
        <v>232</v>
      </c>
      <c r="C723" s="133">
        <v>1</v>
      </c>
      <c r="D723" s="5" t="s">
        <v>9</v>
      </c>
      <c r="E723" s="68">
        <v>114000</v>
      </c>
      <c r="F723" s="152">
        <v>114000</v>
      </c>
    </row>
    <row r="724" spans="1:6">
      <c r="A724" s="5" t="s">
        <v>6</v>
      </c>
      <c r="B724" s="5" t="s">
        <v>232</v>
      </c>
      <c r="C724" s="133">
        <v>1</v>
      </c>
      <c r="D724" s="5" t="s">
        <v>9</v>
      </c>
      <c r="E724" s="68">
        <v>75000</v>
      </c>
      <c r="F724" s="152">
        <v>75000</v>
      </c>
    </row>
    <row r="725" spans="1:6">
      <c r="A725" s="5" t="s">
        <v>6</v>
      </c>
      <c r="B725" s="5" t="s">
        <v>553</v>
      </c>
      <c r="C725" s="133">
        <v>3</v>
      </c>
      <c r="D725" s="5" t="s">
        <v>24</v>
      </c>
      <c r="E725" s="68">
        <v>700000</v>
      </c>
      <c r="F725" s="152">
        <v>2100000</v>
      </c>
    </row>
    <row r="726" spans="1:6">
      <c r="A726" s="5" t="s">
        <v>6</v>
      </c>
      <c r="B726" s="5" t="s">
        <v>232</v>
      </c>
      <c r="C726" s="133">
        <v>1</v>
      </c>
      <c r="D726" s="5" t="s">
        <v>9</v>
      </c>
      <c r="E726" s="68">
        <v>39000</v>
      </c>
      <c r="F726" s="152">
        <v>39000</v>
      </c>
    </row>
    <row r="727" spans="1:6">
      <c r="A727" s="5" t="s">
        <v>6</v>
      </c>
      <c r="B727" s="5" t="s">
        <v>232</v>
      </c>
      <c r="C727" s="133">
        <v>1</v>
      </c>
      <c r="D727" s="5" t="s">
        <v>9</v>
      </c>
      <c r="E727" s="68">
        <v>39000</v>
      </c>
      <c r="F727" s="152">
        <v>39000</v>
      </c>
    </row>
    <row r="728" spans="1:6">
      <c r="A728" s="5" t="s">
        <v>6</v>
      </c>
      <c r="B728" s="5" t="s">
        <v>232</v>
      </c>
      <c r="C728" s="133">
        <v>1</v>
      </c>
      <c r="D728" s="5" t="s">
        <v>9</v>
      </c>
      <c r="E728" s="68">
        <v>39000</v>
      </c>
      <c r="F728" s="152">
        <v>39000</v>
      </c>
    </row>
    <row r="729" spans="1:6">
      <c r="A729" s="5" t="s">
        <v>6</v>
      </c>
      <c r="B729" s="5" t="s">
        <v>232</v>
      </c>
      <c r="C729" s="133">
        <v>1</v>
      </c>
      <c r="D729" s="5" t="s">
        <v>9</v>
      </c>
      <c r="E729" s="68">
        <v>39000</v>
      </c>
      <c r="F729" s="152">
        <v>39000</v>
      </c>
    </row>
    <row r="730" spans="1:6">
      <c r="A730" s="5" t="s">
        <v>6</v>
      </c>
      <c r="B730" s="5" t="s">
        <v>232</v>
      </c>
      <c r="C730" s="133">
        <v>1</v>
      </c>
      <c r="D730" s="5" t="s">
        <v>9</v>
      </c>
      <c r="E730" s="68">
        <v>167000</v>
      </c>
      <c r="F730" s="152">
        <v>167000</v>
      </c>
    </row>
    <row r="731" spans="1:6">
      <c r="A731" s="5" t="s">
        <v>6</v>
      </c>
      <c r="B731" s="5" t="s">
        <v>232</v>
      </c>
      <c r="C731" s="133">
        <v>1</v>
      </c>
      <c r="D731" s="5" t="s">
        <v>9</v>
      </c>
      <c r="E731" s="68">
        <v>167000</v>
      </c>
      <c r="F731" s="152">
        <v>167000</v>
      </c>
    </row>
    <row r="732" spans="1:6">
      <c r="A732" s="5" t="s">
        <v>6</v>
      </c>
      <c r="B732" s="5" t="s">
        <v>232</v>
      </c>
      <c r="C732" s="133">
        <v>1</v>
      </c>
      <c r="D732" s="5" t="s">
        <v>9</v>
      </c>
      <c r="E732" s="68">
        <v>167000</v>
      </c>
      <c r="F732" s="152">
        <v>167000</v>
      </c>
    </row>
    <row r="733" spans="1:6">
      <c r="A733" s="5" t="s">
        <v>6</v>
      </c>
      <c r="B733" s="5" t="s">
        <v>232</v>
      </c>
      <c r="C733" s="133">
        <v>1</v>
      </c>
      <c r="D733" s="5" t="s">
        <v>9</v>
      </c>
      <c r="E733" s="68">
        <v>167000</v>
      </c>
      <c r="F733" s="152">
        <v>167000</v>
      </c>
    </row>
    <row r="734" spans="1:6">
      <c r="A734" s="5" t="s">
        <v>6</v>
      </c>
      <c r="B734" s="5" t="s">
        <v>232</v>
      </c>
      <c r="C734" s="133">
        <v>1</v>
      </c>
      <c r="D734" s="5" t="s">
        <v>9</v>
      </c>
      <c r="E734" s="68">
        <v>76000</v>
      </c>
      <c r="F734" s="152">
        <v>76000</v>
      </c>
    </row>
    <row r="735" spans="1:6">
      <c r="A735" s="5" t="s">
        <v>6</v>
      </c>
      <c r="B735" s="5" t="s">
        <v>232</v>
      </c>
      <c r="C735" s="133">
        <v>1</v>
      </c>
      <c r="D735" s="5" t="s">
        <v>9</v>
      </c>
      <c r="E735" s="68">
        <v>76000</v>
      </c>
      <c r="F735" s="152">
        <v>76000</v>
      </c>
    </row>
    <row r="736" spans="1:6">
      <c r="A736" s="5" t="s">
        <v>6</v>
      </c>
      <c r="B736" s="5" t="s">
        <v>232</v>
      </c>
      <c r="C736" s="133">
        <v>1</v>
      </c>
      <c r="D736" s="5" t="s">
        <v>9</v>
      </c>
      <c r="E736" s="68">
        <v>76000</v>
      </c>
      <c r="F736" s="152">
        <v>76000</v>
      </c>
    </row>
    <row r="737" spans="1:6">
      <c r="A737" s="5" t="s">
        <v>6</v>
      </c>
      <c r="B737" s="5" t="s">
        <v>232</v>
      </c>
      <c r="C737" s="133">
        <v>1</v>
      </c>
      <c r="D737" s="5" t="s">
        <v>9</v>
      </c>
      <c r="E737" s="68">
        <v>76000</v>
      </c>
      <c r="F737" s="152">
        <v>76000</v>
      </c>
    </row>
    <row r="738" spans="1:6">
      <c r="A738" s="5" t="s">
        <v>6</v>
      </c>
      <c r="B738" s="5" t="s">
        <v>232</v>
      </c>
      <c r="C738" s="133">
        <v>1</v>
      </c>
      <c r="D738" s="5" t="s">
        <v>9</v>
      </c>
      <c r="E738" s="68">
        <v>116000</v>
      </c>
      <c r="F738" s="152">
        <v>116000</v>
      </c>
    </row>
    <row r="739" spans="1:6">
      <c r="A739" s="5" t="s">
        <v>6</v>
      </c>
      <c r="B739" s="5" t="s">
        <v>232</v>
      </c>
      <c r="C739" s="133">
        <v>1</v>
      </c>
      <c r="D739" s="5" t="s">
        <v>9</v>
      </c>
      <c r="E739" s="68">
        <v>116000</v>
      </c>
      <c r="F739" s="152">
        <v>116000</v>
      </c>
    </row>
    <row r="740" spans="1:6">
      <c r="A740" s="5" t="s">
        <v>6</v>
      </c>
      <c r="B740" s="5" t="s">
        <v>232</v>
      </c>
      <c r="C740" s="133">
        <v>1</v>
      </c>
      <c r="D740" s="5" t="s">
        <v>9</v>
      </c>
      <c r="E740" s="68">
        <v>116000</v>
      </c>
      <c r="F740" s="152">
        <v>116000</v>
      </c>
    </row>
    <row r="741" spans="1:6">
      <c r="A741" s="5" t="s">
        <v>6</v>
      </c>
      <c r="B741" s="5" t="s">
        <v>232</v>
      </c>
      <c r="C741" s="133">
        <v>1</v>
      </c>
      <c r="D741" s="5" t="s">
        <v>9</v>
      </c>
      <c r="E741" s="68">
        <v>116000</v>
      </c>
      <c r="F741" s="152">
        <v>116000</v>
      </c>
    </row>
    <row r="742" spans="1:6">
      <c r="A742" s="5" t="s">
        <v>6</v>
      </c>
      <c r="B742" s="5" t="s">
        <v>219</v>
      </c>
      <c r="C742" s="133">
        <v>1</v>
      </c>
      <c r="D742" s="5" t="s">
        <v>9</v>
      </c>
      <c r="E742" s="68">
        <v>800000</v>
      </c>
      <c r="F742" s="152">
        <v>800000</v>
      </c>
    </row>
    <row r="743" spans="1:6">
      <c r="A743" s="5" t="s">
        <v>6</v>
      </c>
      <c r="B743" s="5" t="s">
        <v>232</v>
      </c>
      <c r="C743" s="133">
        <v>1</v>
      </c>
      <c r="D743" s="5" t="s">
        <v>9</v>
      </c>
      <c r="E743" s="68">
        <v>250000</v>
      </c>
      <c r="F743" s="152">
        <v>250000</v>
      </c>
    </row>
    <row r="744" spans="1:6">
      <c r="A744" s="5" t="s">
        <v>6</v>
      </c>
      <c r="B744" s="5" t="s">
        <v>232</v>
      </c>
      <c r="C744" s="133">
        <v>1</v>
      </c>
      <c r="D744" s="5" t="s">
        <v>9</v>
      </c>
      <c r="E744" s="68">
        <v>150000</v>
      </c>
      <c r="F744" s="152">
        <v>150000</v>
      </c>
    </row>
    <row r="745" spans="1:6">
      <c r="A745" s="5" t="s">
        <v>6</v>
      </c>
      <c r="B745" s="5" t="s">
        <v>553</v>
      </c>
      <c r="C745" s="133">
        <v>1</v>
      </c>
      <c r="D745" s="5" t="s">
        <v>9</v>
      </c>
      <c r="E745" s="68">
        <v>700000</v>
      </c>
      <c r="F745" s="152">
        <v>700000</v>
      </c>
    </row>
    <row r="746" spans="1:6">
      <c r="A746" s="5" t="s">
        <v>6</v>
      </c>
      <c r="B746" s="5" t="s">
        <v>553</v>
      </c>
      <c r="C746" s="133">
        <v>1</v>
      </c>
      <c r="D746" s="5" t="s">
        <v>9</v>
      </c>
      <c r="E746" s="68">
        <v>700000</v>
      </c>
      <c r="F746" s="152">
        <v>700000</v>
      </c>
    </row>
    <row r="747" spans="1:6">
      <c r="A747" s="5" t="s">
        <v>6</v>
      </c>
      <c r="B747" s="5" t="s">
        <v>553</v>
      </c>
      <c r="C747" s="133">
        <v>1</v>
      </c>
      <c r="D747" s="5" t="s">
        <v>9</v>
      </c>
      <c r="E747" s="68">
        <v>700000</v>
      </c>
      <c r="F747" s="152">
        <v>700000</v>
      </c>
    </row>
    <row r="748" spans="1:6">
      <c r="A748" s="5" t="s">
        <v>6</v>
      </c>
      <c r="B748" s="5" t="s">
        <v>510</v>
      </c>
      <c r="C748" s="133">
        <v>1</v>
      </c>
      <c r="D748" s="5" t="s">
        <v>9</v>
      </c>
      <c r="E748" s="68">
        <v>4500000</v>
      </c>
      <c r="F748" s="152">
        <v>4500000</v>
      </c>
    </row>
    <row r="749" spans="1:6">
      <c r="A749" s="5" t="s">
        <v>6</v>
      </c>
      <c r="B749" s="5" t="s">
        <v>510</v>
      </c>
      <c r="C749" s="133">
        <v>1</v>
      </c>
      <c r="D749" s="5" t="s">
        <v>9</v>
      </c>
      <c r="E749" s="68">
        <v>4140000</v>
      </c>
      <c r="F749" s="152">
        <v>4140000</v>
      </c>
    </row>
    <row r="750" spans="1:6">
      <c r="A750" s="5" t="s">
        <v>6</v>
      </c>
      <c r="B750" s="5" t="s">
        <v>510</v>
      </c>
      <c r="C750" s="133">
        <v>1</v>
      </c>
      <c r="D750" s="5" t="s">
        <v>9</v>
      </c>
      <c r="E750" s="68">
        <v>5940000</v>
      </c>
      <c r="F750" s="152">
        <v>5940000</v>
      </c>
    </row>
    <row r="751" spans="1:6">
      <c r="A751" s="5" t="s">
        <v>6</v>
      </c>
      <c r="B751" s="5" t="s">
        <v>832</v>
      </c>
      <c r="C751" s="166">
        <v>2</v>
      </c>
      <c r="D751" s="166"/>
      <c r="E751" s="16">
        <v>1000000</v>
      </c>
      <c r="F751" s="152">
        <v>2000000</v>
      </c>
    </row>
    <row r="752" spans="1:6">
      <c r="A752" s="5" t="s">
        <v>6</v>
      </c>
      <c r="B752" s="5" t="s">
        <v>832</v>
      </c>
      <c r="C752" s="166">
        <v>2</v>
      </c>
      <c r="D752" s="166"/>
      <c r="E752" s="16">
        <v>1000000</v>
      </c>
      <c r="F752" s="152">
        <v>2000000</v>
      </c>
    </row>
    <row r="753" spans="1:6">
      <c r="A753" s="5" t="s">
        <v>6</v>
      </c>
      <c r="B753" s="5" t="s">
        <v>832</v>
      </c>
      <c r="C753" s="166">
        <v>2</v>
      </c>
      <c r="D753" s="166"/>
      <c r="E753" s="16">
        <v>1000000</v>
      </c>
      <c r="F753" s="152">
        <v>2000000</v>
      </c>
    </row>
    <row r="754" spans="1:6">
      <c r="A754" s="5" t="s">
        <v>6</v>
      </c>
      <c r="B754" s="5" t="s">
        <v>832</v>
      </c>
      <c r="C754" s="166">
        <v>1</v>
      </c>
      <c r="D754" s="166"/>
      <c r="E754" s="16">
        <v>2000000</v>
      </c>
      <c r="F754" s="152">
        <v>2000000</v>
      </c>
    </row>
    <row r="755" spans="1:6">
      <c r="A755" s="5" t="s">
        <v>6</v>
      </c>
      <c r="B755" s="5" t="s">
        <v>832</v>
      </c>
      <c r="C755" s="133">
        <v>1</v>
      </c>
      <c r="D755" s="5" t="s">
        <v>9</v>
      </c>
      <c r="E755" s="68">
        <v>1000000</v>
      </c>
      <c r="F755" s="152">
        <v>1000000</v>
      </c>
    </row>
    <row r="756" spans="1:6">
      <c r="A756" s="5" t="s">
        <v>6</v>
      </c>
      <c r="B756" s="5" t="s">
        <v>555</v>
      </c>
      <c r="C756" s="133">
        <v>1</v>
      </c>
      <c r="D756" s="5" t="s">
        <v>9</v>
      </c>
      <c r="E756" s="68">
        <v>1000000</v>
      </c>
      <c r="F756" s="152">
        <v>1000000</v>
      </c>
    </row>
    <row r="757" spans="1:6">
      <c r="A757" s="5" t="s">
        <v>6</v>
      </c>
      <c r="B757" s="5" t="s">
        <v>555</v>
      </c>
      <c r="C757" s="133">
        <v>1</v>
      </c>
      <c r="D757" s="5" t="s">
        <v>9</v>
      </c>
      <c r="E757" s="68">
        <v>2000000</v>
      </c>
      <c r="F757" s="152">
        <v>2000000</v>
      </c>
    </row>
    <row r="758" spans="1:6">
      <c r="A758" s="5" t="s">
        <v>6</v>
      </c>
      <c r="B758" s="5" t="s">
        <v>79</v>
      </c>
      <c r="C758" s="133">
        <v>1</v>
      </c>
      <c r="D758" s="5" t="s">
        <v>9</v>
      </c>
      <c r="E758" s="68">
        <v>2000000</v>
      </c>
      <c r="F758" s="152">
        <v>2000000</v>
      </c>
    </row>
    <row r="759" spans="1:6">
      <c r="A759" s="5" t="s">
        <v>6</v>
      </c>
      <c r="B759" s="5" t="s">
        <v>79</v>
      </c>
      <c r="C759" s="133">
        <v>1</v>
      </c>
      <c r="D759" s="5" t="s">
        <v>9</v>
      </c>
      <c r="E759" s="68">
        <v>2000000</v>
      </c>
      <c r="F759" s="152">
        <v>2000000</v>
      </c>
    </row>
    <row r="760" spans="1:6">
      <c r="A760" s="5" t="s">
        <v>6</v>
      </c>
      <c r="B760" s="5" t="s">
        <v>79</v>
      </c>
      <c r="C760" s="133">
        <v>1</v>
      </c>
      <c r="D760" s="5" t="s">
        <v>9</v>
      </c>
      <c r="E760" s="68">
        <v>2000000</v>
      </c>
      <c r="F760" s="152">
        <v>2000000</v>
      </c>
    </row>
    <row r="761" spans="1:6">
      <c r="A761" s="5" t="s">
        <v>6</v>
      </c>
      <c r="B761" s="5" t="s">
        <v>79</v>
      </c>
      <c r="C761" s="133">
        <v>1</v>
      </c>
      <c r="D761" s="5" t="s">
        <v>9</v>
      </c>
      <c r="E761" s="68">
        <v>2000000</v>
      </c>
      <c r="F761" s="152">
        <v>2000000</v>
      </c>
    </row>
    <row r="762" spans="1:6">
      <c r="A762" s="5" t="s">
        <v>6</v>
      </c>
      <c r="B762" s="5" t="s">
        <v>79</v>
      </c>
      <c r="C762" s="133">
        <v>1</v>
      </c>
      <c r="D762" s="5" t="s">
        <v>9</v>
      </c>
      <c r="E762" s="68">
        <v>1000000</v>
      </c>
      <c r="F762" s="152">
        <v>1000000</v>
      </c>
    </row>
    <row r="763" spans="1:6">
      <c r="A763" s="5" t="s">
        <v>6</v>
      </c>
      <c r="B763" s="5" t="s">
        <v>79</v>
      </c>
      <c r="C763" s="133">
        <v>1</v>
      </c>
      <c r="D763" s="5" t="s">
        <v>9</v>
      </c>
      <c r="E763" s="68">
        <v>1000000</v>
      </c>
      <c r="F763" s="152">
        <v>1000000</v>
      </c>
    </row>
    <row r="764" spans="1:6">
      <c r="A764" s="5" t="s">
        <v>6</v>
      </c>
      <c r="B764" s="5" t="s">
        <v>232</v>
      </c>
      <c r="C764" s="133">
        <v>1</v>
      </c>
      <c r="D764" s="5" t="s">
        <v>9</v>
      </c>
      <c r="E764" s="68">
        <v>54000</v>
      </c>
      <c r="F764" s="152">
        <v>54000</v>
      </c>
    </row>
    <row r="765" spans="1:6">
      <c r="A765" s="5" t="s">
        <v>6</v>
      </c>
      <c r="B765" s="5" t="s">
        <v>232</v>
      </c>
      <c r="C765" s="133">
        <v>1</v>
      </c>
      <c r="D765" s="5" t="s">
        <v>9</v>
      </c>
      <c r="E765" s="68">
        <v>240000</v>
      </c>
      <c r="F765" s="152">
        <v>240000</v>
      </c>
    </row>
    <row r="766" spans="1:6">
      <c r="A766" s="5" t="s">
        <v>6</v>
      </c>
      <c r="B766" s="5" t="s">
        <v>232</v>
      </c>
      <c r="C766" s="133">
        <v>1</v>
      </c>
      <c r="D766" s="5" t="s">
        <v>9</v>
      </c>
      <c r="E766" s="68">
        <v>320000</v>
      </c>
      <c r="F766" s="152">
        <v>320000</v>
      </c>
    </row>
  </sheetData>
  <sheetProtection autoFilter="0"/>
  <autoFilter ref="A1:F766"/>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IS668"/>
  <sheetViews>
    <sheetView zoomScaleNormal="100" workbookViewId="0">
      <pane ySplit="1" topLeftCell="A2" activePane="bottomLeft" state="frozen"/>
      <selection pane="bottomLeft" activeCell="A2" sqref="A2"/>
    </sheetView>
  </sheetViews>
  <sheetFormatPr baseColWidth="10" defaultColWidth="40.7109375" defaultRowHeight="15"/>
  <cols>
    <col min="1" max="1" width="8.5703125" style="145" customWidth="1"/>
    <col min="2" max="2" width="31.140625" style="145" customWidth="1"/>
    <col min="3" max="3" width="13.28515625" style="145" customWidth="1"/>
    <col min="4" max="4" width="12.85546875" style="145" customWidth="1"/>
    <col min="5" max="5" width="10.5703125" style="187" customWidth="1"/>
    <col min="6" max="6" width="16.5703125" style="188" customWidth="1"/>
    <col min="7" max="222" width="40.7109375" style="169"/>
    <col min="223" max="223" width="14.7109375" style="169" bestFit="1" customWidth="1"/>
    <col min="224" max="224" width="35.85546875" style="169" customWidth="1"/>
    <col min="225" max="225" width="51.42578125" style="169" customWidth="1"/>
    <col min="226" max="226" width="11.42578125" style="169" customWidth="1"/>
    <col min="227" max="227" width="14" style="169" customWidth="1"/>
    <col min="228" max="228" width="12" style="169" customWidth="1"/>
    <col min="229" max="229" width="8.5703125" style="169" customWidth="1"/>
    <col min="230" max="230" width="10.140625" style="169" customWidth="1"/>
    <col min="231" max="231" width="11" style="169" customWidth="1"/>
    <col min="232" max="232" width="12" style="169" customWidth="1"/>
    <col min="233" max="233" width="11.5703125" style="169" customWidth="1"/>
    <col min="234" max="234" width="9.42578125" style="169" customWidth="1"/>
    <col min="235" max="235" width="31.140625" style="169" customWidth="1"/>
    <col min="236" max="236" width="25" style="169" customWidth="1"/>
    <col min="237" max="237" width="12" style="169" customWidth="1"/>
    <col min="238" max="238" width="29.7109375" style="169" bestFit="1" customWidth="1"/>
    <col min="239" max="239" width="31" style="169" customWidth="1"/>
    <col min="240" max="240" width="17" style="169" customWidth="1"/>
    <col min="241" max="241" width="10.42578125" style="169" customWidth="1"/>
    <col min="242" max="242" width="13.28515625" style="169" customWidth="1"/>
    <col min="243" max="243" width="12.85546875" style="169" customWidth="1"/>
    <col min="244" max="244" width="10.5703125" style="169" customWidth="1"/>
    <col min="245" max="245" width="16.5703125" style="169" customWidth="1"/>
    <col min="246" max="246" width="13.28515625" style="169" customWidth="1"/>
    <col min="247" max="247" width="0" style="169" hidden="1" customWidth="1"/>
    <col min="248" max="249" width="14.28515625" style="169" customWidth="1"/>
    <col min="250" max="250" width="13.140625" style="169" customWidth="1"/>
    <col min="251" max="251" width="12.140625" style="169" customWidth="1"/>
    <col min="252" max="252" width="12.28515625" style="169" customWidth="1"/>
    <col min="253" max="253" width="10.5703125" style="169" customWidth="1"/>
    <col min="254" max="254" width="11" style="169" customWidth="1"/>
    <col min="255" max="255" width="15.42578125" style="169" customWidth="1"/>
    <col min="256" max="256" width="11.5703125" style="169" customWidth="1"/>
    <col min="257" max="257" width="14.42578125" style="169" customWidth="1"/>
    <col min="258" max="258" width="10.42578125" style="169" customWidth="1"/>
    <col min="259" max="478" width="40.7109375" style="169"/>
    <col min="479" max="479" width="14.7109375" style="169" bestFit="1" customWidth="1"/>
    <col min="480" max="480" width="35.85546875" style="169" customWidth="1"/>
    <col min="481" max="481" width="51.42578125" style="169" customWidth="1"/>
    <col min="482" max="482" width="11.42578125" style="169" customWidth="1"/>
    <col min="483" max="483" width="14" style="169" customWidth="1"/>
    <col min="484" max="484" width="12" style="169" customWidth="1"/>
    <col min="485" max="485" width="8.5703125" style="169" customWidth="1"/>
    <col min="486" max="486" width="10.140625" style="169" customWidth="1"/>
    <col min="487" max="487" width="11" style="169" customWidth="1"/>
    <col min="488" max="488" width="12" style="169" customWidth="1"/>
    <col min="489" max="489" width="11.5703125" style="169" customWidth="1"/>
    <col min="490" max="490" width="9.42578125" style="169" customWidth="1"/>
    <col min="491" max="491" width="31.140625" style="169" customWidth="1"/>
    <col min="492" max="492" width="25" style="169" customWidth="1"/>
    <col min="493" max="493" width="12" style="169" customWidth="1"/>
    <col min="494" max="494" width="29.7109375" style="169" bestFit="1" customWidth="1"/>
    <col min="495" max="495" width="31" style="169" customWidth="1"/>
    <col min="496" max="496" width="17" style="169" customWidth="1"/>
    <col min="497" max="497" width="10.42578125" style="169" customWidth="1"/>
    <col min="498" max="498" width="13.28515625" style="169" customWidth="1"/>
    <col min="499" max="499" width="12.85546875" style="169" customWidth="1"/>
    <col min="500" max="500" width="10.5703125" style="169" customWidth="1"/>
    <col min="501" max="501" width="16.5703125" style="169" customWidth="1"/>
    <col min="502" max="502" width="13.28515625" style="169" customWidth="1"/>
    <col min="503" max="503" width="0" style="169" hidden="1" customWidth="1"/>
    <col min="504" max="505" width="14.28515625" style="169" customWidth="1"/>
    <col min="506" max="506" width="13.140625" style="169" customWidth="1"/>
    <col min="507" max="507" width="12.140625" style="169" customWidth="1"/>
    <col min="508" max="508" width="12.28515625" style="169" customWidth="1"/>
    <col min="509" max="509" width="10.5703125" style="169" customWidth="1"/>
    <col min="510" max="510" width="11" style="169" customWidth="1"/>
    <col min="511" max="511" width="15.42578125" style="169" customWidth="1"/>
    <col min="512" max="512" width="11.5703125" style="169" customWidth="1"/>
    <col min="513" max="513" width="14.42578125" style="169" customWidth="1"/>
    <col min="514" max="514" width="10.42578125" style="169" customWidth="1"/>
    <col min="515" max="734" width="40.7109375" style="169"/>
    <col min="735" max="735" width="14.7109375" style="169" bestFit="1" customWidth="1"/>
    <col min="736" max="736" width="35.85546875" style="169" customWidth="1"/>
    <col min="737" max="737" width="51.42578125" style="169" customWidth="1"/>
    <col min="738" max="738" width="11.42578125" style="169" customWidth="1"/>
    <col min="739" max="739" width="14" style="169" customWidth="1"/>
    <col min="740" max="740" width="12" style="169" customWidth="1"/>
    <col min="741" max="741" width="8.5703125" style="169" customWidth="1"/>
    <col min="742" max="742" width="10.140625" style="169" customWidth="1"/>
    <col min="743" max="743" width="11" style="169" customWidth="1"/>
    <col min="744" max="744" width="12" style="169" customWidth="1"/>
    <col min="745" max="745" width="11.5703125" style="169" customWidth="1"/>
    <col min="746" max="746" width="9.42578125" style="169" customWidth="1"/>
    <col min="747" max="747" width="31.140625" style="169" customWidth="1"/>
    <col min="748" max="748" width="25" style="169" customWidth="1"/>
    <col min="749" max="749" width="12" style="169" customWidth="1"/>
    <col min="750" max="750" width="29.7109375" style="169" bestFit="1" customWidth="1"/>
    <col min="751" max="751" width="31" style="169" customWidth="1"/>
    <col min="752" max="752" width="17" style="169" customWidth="1"/>
    <col min="753" max="753" width="10.42578125" style="169" customWidth="1"/>
    <col min="754" max="754" width="13.28515625" style="169" customWidth="1"/>
    <col min="755" max="755" width="12.85546875" style="169" customWidth="1"/>
    <col min="756" max="756" width="10.5703125" style="169" customWidth="1"/>
    <col min="757" max="757" width="16.5703125" style="169" customWidth="1"/>
    <col min="758" max="758" width="13.28515625" style="169" customWidth="1"/>
    <col min="759" max="759" width="0" style="169" hidden="1" customWidth="1"/>
    <col min="760" max="761" width="14.28515625" style="169" customWidth="1"/>
    <col min="762" max="762" width="13.140625" style="169" customWidth="1"/>
    <col min="763" max="763" width="12.140625" style="169" customWidth="1"/>
    <col min="764" max="764" width="12.28515625" style="169" customWidth="1"/>
    <col min="765" max="765" width="10.5703125" style="169" customWidth="1"/>
    <col min="766" max="766" width="11" style="169" customWidth="1"/>
    <col min="767" max="767" width="15.42578125" style="169" customWidth="1"/>
    <col min="768" max="768" width="11.5703125" style="169" customWidth="1"/>
    <col min="769" max="769" width="14.42578125" style="169" customWidth="1"/>
    <col min="770" max="770" width="10.42578125" style="169" customWidth="1"/>
    <col min="771" max="990" width="40.7109375" style="169"/>
    <col min="991" max="991" width="14.7109375" style="169" bestFit="1" customWidth="1"/>
    <col min="992" max="992" width="35.85546875" style="169" customWidth="1"/>
    <col min="993" max="993" width="51.42578125" style="169" customWidth="1"/>
    <col min="994" max="994" width="11.42578125" style="169" customWidth="1"/>
    <col min="995" max="995" width="14" style="169" customWidth="1"/>
    <col min="996" max="996" width="12" style="169" customWidth="1"/>
    <col min="997" max="997" width="8.5703125" style="169" customWidth="1"/>
    <col min="998" max="998" width="10.140625" style="169" customWidth="1"/>
    <col min="999" max="999" width="11" style="169" customWidth="1"/>
    <col min="1000" max="1000" width="12" style="169" customWidth="1"/>
    <col min="1001" max="1001" width="11.5703125" style="169" customWidth="1"/>
    <col min="1002" max="1002" width="9.42578125" style="169" customWidth="1"/>
    <col min="1003" max="1003" width="31.140625" style="169" customWidth="1"/>
    <col min="1004" max="1004" width="25" style="169" customWidth="1"/>
    <col min="1005" max="1005" width="12" style="169" customWidth="1"/>
    <col min="1006" max="1006" width="29.7109375" style="169" bestFit="1" customWidth="1"/>
    <col min="1007" max="1007" width="31" style="169" customWidth="1"/>
    <col min="1008" max="1008" width="17" style="169" customWidth="1"/>
    <col min="1009" max="1009" width="10.42578125" style="169" customWidth="1"/>
    <col min="1010" max="1010" width="13.28515625" style="169" customWidth="1"/>
    <col min="1011" max="1011" width="12.85546875" style="169" customWidth="1"/>
    <col min="1012" max="1012" width="10.5703125" style="169" customWidth="1"/>
    <col min="1013" max="1013" width="16.5703125" style="169" customWidth="1"/>
    <col min="1014" max="1014" width="13.28515625" style="169" customWidth="1"/>
    <col min="1015" max="1015" width="0" style="169" hidden="1" customWidth="1"/>
    <col min="1016" max="1017" width="14.28515625" style="169" customWidth="1"/>
    <col min="1018" max="1018" width="13.140625" style="169" customWidth="1"/>
    <col min="1019" max="1019" width="12.140625" style="169" customWidth="1"/>
    <col min="1020" max="1020" width="12.28515625" style="169" customWidth="1"/>
    <col min="1021" max="1021" width="10.5703125" style="169" customWidth="1"/>
    <col min="1022" max="1022" width="11" style="169" customWidth="1"/>
    <col min="1023" max="1023" width="15.42578125" style="169" customWidth="1"/>
    <col min="1024" max="1024" width="11.5703125" style="169" customWidth="1"/>
    <col min="1025" max="1025" width="14.42578125" style="169" customWidth="1"/>
    <col min="1026" max="1026" width="10.42578125" style="169" customWidth="1"/>
    <col min="1027" max="1246" width="40.7109375" style="169"/>
    <col min="1247" max="1247" width="14.7109375" style="169" bestFit="1" customWidth="1"/>
    <col min="1248" max="1248" width="35.85546875" style="169" customWidth="1"/>
    <col min="1249" max="1249" width="51.42578125" style="169" customWidth="1"/>
    <col min="1250" max="1250" width="11.42578125" style="169" customWidth="1"/>
    <col min="1251" max="1251" width="14" style="169" customWidth="1"/>
    <col min="1252" max="1252" width="12" style="169" customWidth="1"/>
    <col min="1253" max="1253" width="8.5703125" style="169" customWidth="1"/>
    <col min="1254" max="1254" width="10.140625" style="169" customWidth="1"/>
    <col min="1255" max="1255" width="11" style="169" customWidth="1"/>
    <col min="1256" max="1256" width="12" style="169" customWidth="1"/>
    <col min="1257" max="1257" width="11.5703125" style="169" customWidth="1"/>
    <col min="1258" max="1258" width="9.42578125" style="169" customWidth="1"/>
    <col min="1259" max="1259" width="31.140625" style="169" customWidth="1"/>
    <col min="1260" max="1260" width="25" style="169" customWidth="1"/>
    <col min="1261" max="1261" width="12" style="169" customWidth="1"/>
    <col min="1262" max="1262" width="29.7109375" style="169" bestFit="1" customWidth="1"/>
    <col min="1263" max="1263" width="31" style="169" customWidth="1"/>
    <col min="1264" max="1264" width="17" style="169" customWidth="1"/>
    <col min="1265" max="1265" width="10.42578125" style="169" customWidth="1"/>
    <col min="1266" max="1266" width="13.28515625" style="169" customWidth="1"/>
    <col min="1267" max="1267" width="12.85546875" style="169" customWidth="1"/>
    <col min="1268" max="1268" width="10.5703125" style="169" customWidth="1"/>
    <col min="1269" max="1269" width="16.5703125" style="169" customWidth="1"/>
    <col min="1270" max="1270" width="13.28515625" style="169" customWidth="1"/>
    <col min="1271" max="1271" width="0" style="169" hidden="1" customWidth="1"/>
    <col min="1272" max="1273" width="14.28515625" style="169" customWidth="1"/>
    <col min="1274" max="1274" width="13.140625" style="169" customWidth="1"/>
    <col min="1275" max="1275" width="12.140625" style="169" customWidth="1"/>
    <col min="1276" max="1276" width="12.28515625" style="169" customWidth="1"/>
    <col min="1277" max="1277" width="10.5703125" style="169" customWidth="1"/>
    <col min="1278" max="1278" width="11" style="169" customWidth="1"/>
    <col min="1279" max="1279" width="15.42578125" style="169" customWidth="1"/>
    <col min="1280" max="1280" width="11.5703125" style="169" customWidth="1"/>
    <col min="1281" max="1281" width="14.42578125" style="169" customWidth="1"/>
    <col min="1282" max="1282" width="10.42578125" style="169" customWidth="1"/>
    <col min="1283" max="1502" width="40.7109375" style="169"/>
    <col min="1503" max="1503" width="14.7109375" style="169" bestFit="1" customWidth="1"/>
    <col min="1504" max="1504" width="35.85546875" style="169" customWidth="1"/>
    <col min="1505" max="1505" width="51.42578125" style="169" customWidth="1"/>
    <col min="1506" max="1506" width="11.42578125" style="169" customWidth="1"/>
    <col min="1507" max="1507" width="14" style="169" customWidth="1"/>
    <col min="1508" max="1508" width="12" style="169" customWidth="1"/>
    <col min="1509" max="1509" width="8.5703125" style="169" customWidth="1"/>
    <col min="1510" max="1510" width="10.140625" style="169" customWidth="1"/>
    <col min="1511" max="1511" width="11" style="169" customWidth="1"/>
    <col min="1512" max="1512" width="12" style="169" customWidth="1"/>
    <col min="1513" max="1513" width="11.5703125" style="169" customWidth="1"/>
    <col min="1514" max="1514" width="9.42578125" style="169" customWidth="1"/>
    <col min="1515" max="1515" width="31.140625" style="169" customWidth="1"/>
    <col min="1516" max="1516" width="25" style="169" customWidth="1"/>
    <col min="1517" max="1517" width="12" style="169" customWidth="1"/>
    <col min="1518" max="1518" width="29.7109375" style="169" bestFit="1" customWidth="1"/>
    <col min="1519" max="1519" width="31" style="169" customWidth="1"/>
    <col min="1520" max="1520" width="17" style="169" customWidth="1"/>
    <col min="1521" max="1521" width="10.42578125" style="169" customWidth="1"/>
    <col min="1522" max="1522" width="13.28515625" style="169" customWidth="1"/>
    <col min="1523" max="1523" width="12.85546875" style="169" customWidth="1"/>
    <col min="1524" max="1524" width="10.5703125" style="169" customWidth="1"/>
    <col min="1525" max="1525" width="16.5703125" style="169" customWidth="1"/>
    <col min="1526" max="1526" width="13.28515625" style="169" customWidth="1"/>
    <col min="1527" max="1527" width="0" style="169" hidden="1" customWidth="1"/>
    <col min="1528" max="1529" width="14.28515625" style="169" customWidth="1"/>
    <col min="1530" max="1530" width="13.140625" style="169" customWidth="1"/>
    <col min="1531" max="1531" width="12.140625" style="169" customWidth="1"/>
    <col min="1532" max="1532" width="12.28515625" style="169" customWidth="1"/>
    <col min="1533" max="1533" width="10.5703125" style="169" customWidth="1"/>
    <col min="1534" max="1534" width="11" style="169" customWidth="1"/>
    <col min="1535" max="1535" width="15.42578125" style="169" customWidth="1"/>
    <col min="1536" max="1536" width="11.5703125" style="169" customWidth="1"/>
    <col min="1537" max="1537" width="14.42578125" style="169" customWidth="1"/>
    <col min="1538" max="1538" width="10.42578125" style="169" customWidth="1"/>
    <col min="1539" max="1758" width="40.7109375" style="169"/>
    <col min="1759" max="1759" width="14.7109375" style="169" bestFit="1" customWidth="1"/>
    <col min="1760" max="1760" width="35.85546875" style="169" customWidth="1"/>
    <col min="1761" max="1761" width="51.42578125" style="169" customWidth="1"/>
    <col min="1762" max="1762" width="11.42578125" style="169" customWidth="1"/>
    <col min="1763" max="1763" width="14" style="169" customWidth="1"/>
    <col min="1764" max="1764" width="12" style="169" customWidth="1"/>
    <col min="1765" max="1765" width="8.5703125" style="169" customWidth="1"/>
    <col min="1766" max="1766" width="10.140625" style="169" customWidth="1"/>
    <col min="1767" max="1767" width="11" style="169" customWidth="1"/>
    <col min="1768" max="1768" width="12" style="169" customWidth="1"/>
    <col min="1769" max="1769" width="11.5703125" style="169" customWidth="1"/>
    <col min="1770" max="1770" width="9.42578125" style="169" customWidth="1"/>
    <col min="1771" max="1771" width="31.140625" style="169" customWidth="1"/>
    <col min="1772" max="1772" width="25" style="169" customWidth="1"/>
    <col min="1773" max="1773" width="12" style="169" customWidth="1"/>
    <col min="1774" max="1774" width="29.7109375" style="169" bestFit="1" customWidth="1"/>
    <col min="1775" max="1775" width="31" style="169" customWidth="1"/>
    <col min="1776" max="1776" width="17" style="169" customWidth="1"/>
    <col min="1777" max="1777" width="10.42578125" style="169" customWidth="1"/>
    <col min="1778" max="1778" width="13.28515625" style="169" customWidth="1"/>
    <col min="1779" max="1779" width="12.85546875" style="169" customWidth="1"/>
    <col min="1780" max="1780" width="10.5703125" style="169" customWidth="1"/>
    <col min="1781" max="1781" width="16.5703125" style="169" customWidth="1"/>
    <col min="1782" max="1782" width="13.28515625" style="169" customWidth="1"/>
    <col min="1783" max="1783" width="0" style="169" hidden="1" customWidth="1"/>
    <col min="1784" max="1785" width="14.28515625" style="169" customWidth="1"/>
    <col min="1786" max="1786" width="13.140625" style="169" customWidth="1"/>
    <col min="1787" max="1787" width="12.140625" style="169" customWidth="1"/>
    <col min="1788" max="1788" width="12.28515625" style="169" customWidth="1"/>
    <col min="1789" max="1789" width="10.5703125" style="169" customWidth="1"/>
    <col min="1790" max="1790" width="11" style="169" customWidth="1"/>
    <col min="1791" max="1791" width="15.42578125" style="169" customWidth="1"/>
    <col min="1792" max="1792" width="11.5703125" style="169" customWidth="1"/>
    <col min="1793" max="1793" width="14.42578125" style="169" customWidth="1"/>
    <col min="1794" max="1794" width="10.42578125" style="169" customWidth="1"/>
    <col min="1795" max="2014" width="40.7109375" style="169"/>
    <col min="2015" max="2015" width="14.7109375" style="169" bestFit="1" customWidth="1"/>
    <col min="2016" max="2016" width="35.85546875" style="169" customWidth="1"/>
    <col min="2017" max="2017" width="51.42578125" style="169" customWidth="1"/>
    <col min="2018" max="2018" width="11.42578125" style="169" customWidth="1"/>
    <col min="2019" max="2019" width="14" style="169" customWidth="1"/>
    <col min="2020" max="2020" width="12" style="169" customWidth="1"/>
    <col min="2021" max="2021" width="8.5703125" style="169" customWidth="1"/>
    <col min="2022" max="2022" width="10.140625" style="169" customWidth="1"/>
    <col min="2023" max="2023" width="11" style="169" customWidth="1"/>
    <col min="2024" max="2024" width="12" style="169" customWidth="1"/>
    <col min="2025" max="2025" width="11.5703125" style="169" customWidth="1"/>
    <col min="2026" max="2026" width="9.42578125" style="169" customWidth="1"/>
    <col min="2027" max="2027" width="31.140625" style="169" customWidth="1"/>
    <col min="2028" max="2028" width="25" style="169" customWidth="1"/>
    <col min="2029" max="2029" width="12" style="169" customWidth="1"/>
    <col min="2030" max="2030" width="29.7109375" style="169" bestFit="1" customWidth="1"/>
    <col min="2031" max="2031" width="31" style="169" customWidth="1"/>
    <col min="2032" max="2032" width="17" style="169" customWidth="1"/>
    <col min="2033" max="2033" width="10.42578125" style="169" customWidth="1"/>
    <col min="2034" max="2034" width="13.28515625" style="169" customWidth="1"/>
    <col min="2035" max="2035" width="12.85546875" style="169" customWidth="1"/>
    <col min="2036" max="2036" width="10.5703125" style="169" customWidth="1"/>
    <col min="2037" max="2037" width="16.5703125" style="169" customWidth="1"/>
    <col min="2038" max="2038" width="13.28515625" style="169" customWidth="1"/>
    <col min="2039" max="2039" width="0" style="169" hidden="1" customWidth="1"/>
    <col min="2040" max="2041" width="14.28515625" style="169" customWidth="1"/>
    <col min="2042" max="2042" width="13.140625" style="169" customWidth="1"/>
    <col min="2043" max="2043" width="12.140625" style="169" customWidth="1"/>
    <col min="2044" max="2044" width="12.28515625" style="169" customWidth="1"/>
    <col min="2045" max="2045" width="10.5703125" style="169" customWidth="1"/>
    <col min="2046" max="2046" width="11" style="169" customWidth="1"/>
    <col min="2047" max="2047" width="15.42578125" style="169" customWidth="1"/>
    <col min="2048" max="2048" width="11.5703125" style="169" customWidth="1"/>
    <col min="2049" max="2049" width="14.42578125" style="169" customWidth="1"/>
    <col min="2050" max="2050" width="10.42578125" style="169" customWidth="1"/>
    <col min="2051" max="2270" width="40.7109375" style="169"/>
    <col min="2271" max="2271" width="14.7109375" style="169" bestFit="1" customWidth="1"/>
    <col min="2272" max="2272" width="35.85546875" style="169" customWidth="1"/>
    <col min="2273" max="2273" width="51.42578125" style="169" customWidth="1"/>
    <col min="2274" max="2274" width="11.42578125" style="169" customWidth="1"/>
    <col min="2275" max="2275" width="14" style="169" customWidth="1"/>
    <col min="2276" max="2276" width="12" style="169" customWidth="1"/>
    <col min="2277" max="2277" width="8.5703125" style="169" customWidth="1"/>
    <col min="2278" max="2278" width="10.140625" style="169" customWidth="1"/>
    <col min="2279" max="2279" width="11" style="169" customWidth="1"/>
    <col min="2280" max="2280" width="12" style="169" customWidth="1"/>
    <col min="2281" max="2281" width="11.5703125" style="169" customWidth="1"/>
    <col min="2282" max="2282" width="9.42578125" style="169" customWidth="1"/>
    <col min="2283" max="2283" width="31.140625" style="169" customWidth="1"/>
    <col min="2284" max="2284" width="25" style="169" customWidth="1"/>
    <col min="2285" max="2285" width="12" style="169" customWidth="1"/>
    <col min="2286" max="2286" width="29.7109375" style="169" bestFit="1" customWidth="1"/>
    <col min="2287" max="2287" width="31" style="169" customWidth="1"/>
    <col min="2288" max="2288" width="17" style="169" customWidth="1"/>
    <col min="2289" max="2289" width="10.42578125" style="169" customWidth="1"/>
    <col min="2290" max="2290" width="13.28515625" style="169" customWidth="1"/>
    <col min="2291" max="2291" width="12.85546875" style="169" customWidth="1"/>
    <col min="2292" max="2292" width="10.5703125" style="169" customWidth="1"/>
    <col min="2293" max="2293" width="16.5703125" style="169" customWidth="1"/>
    <col min="2294" max="2294" width="13.28515625" style="169" customWidth="1"/>
    <col min="2295" max="2295" width="0" style="169" hidden="1" customWidth="1"/>
    <col min="2296" max="2297" width="14.28515625" style="169" customWidth="1"/>
    <col min="2298" max="2298" width="13.140625" style="169" customWidth="1"/>
    <col min="2299" max="2299" width="12.140625" style="169" customWidth="1"/>
    <col min="2300" max="2300" width="12.28515625" style="169" customWidth="1"/>
    <col min="2301" max="2301" width="10.5703125" style="169" customWidth="1"/>
    <col min="2302" max="2302" width="11" style="169" customWidth="1"/>
    <col min="2303" max="2303" width="15.42578125" style="169" customWidth="1"/>
    <col min="2304" max="2304" width="11.5703125" style="169" customWidth="1"/>
    <col min="2305" max="2305" width="14.42578125" style="169" customWidth="1"/>
    <col min="2306" max="2306" width="10.42578125" style="169" customWidth="1"/>
    <col min="2307" max="2526" width="40.7109375" style="169"/>
    <col min="2527" max="2527" width="14.7109375" style="169" bestFit="1" customWidth="1"/>
    <col min="2528" max="2528" width="35.85546875" style="169" customWidth="1"/>
    <col min="2529" max="2529" width="51.42578125" style="169" customWidth="1"/>
    <col min="2530" max="2530" width="11.42578125" style="169" customWidth="1"/>
    <col min="2531" max="2531" width="14" style="169" customWidth="1"/>
    <col min="2532" max="2532" width="12" style="169" customWidth="1"/>
    <col min="2533" max="2533" width="8.5703125" style="169" customWidth="1"/>
    <col min="2534" max="2534" width="10.140625" style="169" customWidth="1"/>
    <col min="2535" max="2535" width="11" style="169" customWidth="1"/>
    <col min="2536" max="2536" width="12" style="169" customWidth="1"/>
    <col min="2537" max="2537" width="11.5703125" style="169" customWidth="1"/>
    <col min="2538" max="2538" width="9.42578125" style="169" customWidth="1"/>
    <col min="2539" max="2539" width="31.140625" style="169" customWidth="1"/>
    <col min="2540" max="2540" width="25" style="169" customWidth="1"/>
    <col min="2541" max="2541" width="12" style="169" customWidth="1"/>
    <col min="2542" max="2542" width="29.7109375" style="169" bestFit="1" customWidth="1"/>
    <col min="2543" max="2543" width="31" style="169" customWidth="1"/>
    <col min="2544" max="2544" width="17" style="169" customWidth="1"/>
    <col min="2545" max="2545" width="10.42578125" style="169" customWidth="1"/>
    <col min="2546" max="2546" width="13.28515625" style="169" customWidth="1"/>
    <col min="2547" max="2547" width="12.85546875" style="169" customWidth="1"/>
    <col min="2548" max="2548" width="10.5703125" style="169" customWidth="1"/>
    <col min="2549" max="2549" width="16.5703125" style="169" customWidth="1"/>
    <col min="2550" max="2550" width="13.28515625" style="169" customWidth="1"/>
    <col min="2551" max="2551" width="0" style="169" hidden="1" customWidth="1"/>
    <col min="2552" max="2553" width="14.28515625" style="169" customWidth="1"/>
    <col min="2554" max="2554" width="13.140625" style="169" customWidth="1"/>
    <col min="2555" max="2555" width="12.140625" style="169" customWidth="1"/>
    <col min="2556" max="2556" width="12.28515625" style="169" customWidth="1"/>
    <col min="2557" max="2557" width="10.5703125" style="169" customWidth="1"/>
    <col min="2558" max="2558" width="11" style="169" customWidth="1"/>
    <col min="2559" max="2559" width="15.42578125" style="169" customWidth="1"/>
    <col min="2560" max="2560" width="11.5703125" style="169" customWidth="1"/>
    <col min="2561" max="2561" width="14.42578125" style="169" customWidth="1"/>
    <col min="2562" max="2562" width="10.42578125" style="169" customWidth="1"/>
    <col min="2563" max="2782" width="40.7109375" style="169"/>
    <col min="2783" max="2783" width="14.7109375" style="169" bestFit="1" customWidth="1"/>
    <col min="2784" max="2784" width="35.85546875" style="169" customWidth="1"/>
    <col min="2785" max="2785" width="51.42578125" style="169" customWidth="1"/>
    <col min="2786" max="2786" width="11.42578125" style="169" customWidth="1"/>
    <col min="2787" max="2787" width="14" style="169" customWidth="1"/>
    <col min="2788" max="2788" width="12" style="169" customWidth="1"/>
    <col min="2789" max="2789" width="8.5703125" style="169" customWidth="1"/>
    <col min="2790" max="2790" width="10.140625" style="169" customWidth="1"/>
    <col min="2791" max="2791" width="11" style="169" customWidth="1"/>
    <col min="2792" max="2792" width="12" style="169" customWidth="1"/>
    <col min="2793" max="2793" width="11.5703125" style="169" customWidth="1"/>
    <col min="2794" max="2794" width="9.42578125" style="169" customWidth="1"/>
    <col min="2795" max="2795" width="31.140625" style="169" customWidth="1"/>
    <col min="2796" max="2796" width="25" style="169" customWidth="1"/>
    <col min="2797" max="2797" width="12" style="169" customWidth="1"/>
    <col min="2798" max="2798" width="29.7109375" style="169" bestFit="1" customWidth="1"/>
    <col min="2799" max="2799" width="31" style="169" customWidth="1"/>
    <col min="2800" max="2800" width="17" style="169" customWidth="1"/>
    <col min="2801" max="2801" width="10.42578125" style="169" customWidth="1"/>
    <col min="2802" max="2802" width="13.28515625" style="169" customWidth="1"/>
    <col min="2803" max="2803" width="12.85546875" style="169" customWidth="1"/>
    <col min="2804" max="2804" width="10.5703125" style="169" customWidth="1"/>
    <col min="2805" max="2805" width="16.5703125" style="169" customWidth="1"/>
    <col min="2806" max="2806" width="13.28515625" style="169" customWidth="1"/>
    <col min="2807" max="2807" width="0" style="169" hidden="1" customWidth="1"/>
    <col min="2808" max="2809" width="14.28515625" style="169" customWidth="1"/>
    <col min="2810" max="2810" width="13.140625" style="169" customWidth="1"/>
    <col min="2811" max="2811" width="12.140625" style="169" customWidth="1"/>
    <col min="2812" max="2812" width="12.28515625" style="169" customWidth="1"/>
    <col min="2813" max="2813" width="10.5703125" style="169" customWidth="1"/>
    <col min="2814" max="2814" width="11" style="169" customWidth="1"/>
    <col min="2815" max="2815" width="15.42578125" style="169" customWidth="1"/>
    <col min="2816" max="2816" width="11.5703125" style="169" customWidth="1"/>
    <col min="2817" max="2817" width="14.42578125" style="169" customWidth="1"/>
    <col min="2818" max="2818" width="10.42578125" style="169" customWidth="1"/>
    <col min="2819" max="3038" width="40.7109375" style="169"/>
    <col min="3039" max="3039" width="14.7109375" style="169" bestFit="1" customWidth="1"/>
    <col min="3040" max="3040" width="35.85546875" style="169" customWidth="1"/>
    <col min="3041" max="3041" width="51.42578125" style="169" customWidth="1"/>
    <col min="3042" max="3042" width="11.42578125" style="169" customWidth="1"/>
    <col min="3043" max="3043" width="14" style="169" customWidth="1"/>
    <col min="3044" max="3044" width="12" style="169" customWidth="1"/>
    <col min="3045" max="3045" width="8.5703125" style="169" customWidth="1"/>
    <col min="3046" max="3046" width="10.140625" style="169" customWidth="1"/>
    <col min="3047" max="3047" width="11" style="169" customWidth="1"/>
    <col min="3048" max="3048" width="12" style="169" customWidth="1"/>
    <col min="3049" max="3049" width="11.5703125" style="169" customWidth="1"/>
    <col min="3050" max="3050" width="9.42578125" style="169" customWidth="1"/>
    <col min="3051" max="3051" width="31.140625" style="169" customWidth="1"/>
    <col min="3052" max="3052" width="25" style="169" customWidth="1"/>
    <col min="3053" max="3053" width="12" style="169" customWidth="1"/>
    <col min="3054" max="3054" width="29.7109375" style="169" bestFit="1" customWidth="1"/>
    <col min="3055" max="3055" width="31" style="169" customWidth="1"/>
    <col min="3056" max="3056" width="17" style="169" customWidth="1"/>
    <col min="3057" max="3057" width="10.42578125" style="169" customWidth="1"/>
    <col min="3058" max="3058" width="13.28515625" style="169" customWidth="1"/>
    <col min="3059" max="3059" width="12.85546875" style="169" customWidth="1"/>
    <col min="3060" max="3060" width="10.5703125" style="169" customWidth="1"/>
    <col min="3061" max="3061" width="16.5703125" style="169" customWidth="1"/>
    <col min="3062" max="3062" width="13.28515625" style="169" customWidth="1"/>
    <col min="3063" max="3063" width="0" style="169" hidden="1" customWidth="1"/>
    <col min="3064" max="3065" width="14.28515625" style="169" customWidth="1"/>
    <col min="3066" max="3066" width="13.140625" style="169" customWidth="1"/>
    <col min="3067" max="3067" width="12.140625" style="169" customWidth="1"/>
    <col min="3068" max="3068" width="12.28515625" style="169" customWidth="1"/>
    <col min="3069" max="3069" width="10.5703125" style="169" customWidth="1"/>
    <col min="3070" max="3070" width="11" style="169" customWidth="1"/>
    <col min="3071" max="3071" width="15.42578125" style="169" customWidth="1"/>
    <col min="3072" max="3072" width="11.5703125" style="169" customWidth="1"/>
    <col min="3073" max="3073" width="14.42578125" style="169" customWidth="1"/>
    <col min="3074" max="3074" width="10.42578125" style="169" customWidth="1"/>
    <col min="3075" max="3294" width="40.7109375" style="169"/>
    <col min="3295" max="3295" width="14.7109375" style="169" bestFit="1" customWidth="1"/>
    <col min="3296" max="3296" width="35.85546875" style="169" customWidth="1"/>
    <col min="3297" max="3297" width="51.42578125" style="169" customWidth="1"/>
    <col min="3298" max="3298" width="11.42578125" style="169" customWidth="1"/>
    <col min="3299" max="3299" width="14" style="169" customWidth="1"/>
    <col min="3300" max="3300" width="12" style="169" customWidth="1"/>
    <col min="3301" max="3301" width="8.5703125" style="169" customWidth="1"/>
    <col min="3302" max="3302" width="10.140625" style="169" customWidth="1"/>
    <col min="3303" max="3303" width="11" style="169" customWidth="1"/>
    <col min="3304" max="3304" width="12" style="169" customWidth="1"/>
    <col min="3305" max="3305" width="11.5703125" style="169" customWidth="1"/>
    <col min="3306" max="3306" width="9.42578125" style="169" customWidth="1"/>
    <col min="3307" max="3307" width="31.140625" style="169" customWidth="1"/>
    <col min="3308" max="3308" width="25" style="169" customWidth="1"/>
    <col min="3309" max="3309" width="12" style="169" customWidth="1"/>
    <col min="3310" max="3310" width="29.7109375" style="169" bestFit="1" customWidth="1"/>
    <col min="3311" max="3311" width="31" style="169" customWidth="1"/>
    <col min="3312" max="3312" width="17" style="169" customWidth="1"/>
    <col min="3313" max="3313" width="10.42578125" style="169" customWidth="1"/>
    <col min="3314" max="3314" width="13.28515625" style="169" customWidth="1"/>
    <col min="3315" max="3315" width="12.85546875" style="169" customWidth="1"/>
    <col min="3316" max="3316" width="10.5703125" style="169" customWidth="1"/>
    <col min="3317" max="3317" width="16.5703125" style="169" customWidth="1"/>
    <col min="3318" max="3318" width="13.28515625" style="169" customWidth="1"/>
    <col min="3319" max="3319" width="0" style="169" hidden="1" customWidth="1"/>
    <col min="3320" max="3321" width="14.28515625" style="169" customWidth="1"/>
    <col min="3322" max="3322" width="13.140625" style="169" customWidth="1"/>
    <col min="3323" max="3323" width="12.140625" style="169" customWidth="1"/>
    <col min="3324" max="3324" width="12.28515625" style="169" customWidth="1"/>
    <col min="3325" max="3325" width="10.5703125" style="169" customWidth="1"/>
    <col min="3326" max="3326" width="11" style="169" customWidth="1"/>
    <col min="3327" max="3327" width="15.42578125" style="169" customWidth="1"/>
    <col min="3328" max="3328" width="11.5703125" style="169" customWidth="1"/>
    <col min="3329" max="3329" width="14.42578125" style="169" customWidth="1"/>
    <col min="3330" max="3330" width="10.42578125" style="169" customWidth="1"/>
    <col min="3331" max="3550" width="40.7109375" style="169"/>
    <col min="3551" max="3551" width="14.7109375" style="169" bestFit="1" customWidth="1"/>
    <col min="3552" max="3552" width="35.85546875" style="169" customWidth="1"/>
    <col min="3553" max="3553" width="51.42578125" style="169" customWidth="1"/>
    <col min="3554" max="3554" width="11.42578125" style="169" customWidth="1"/>
    <col min="3555" max="3555" width="14" style="169" customWidth="1"/>
    <col min="3556" max="3556" width="12" style="169" customWidth="1"/>
    <col min="3557" max="3557" width="8.5703125" style="169" customWidth="1"/>
    <col min="3558" max="3558" width="10.140625" style="169" customWidth="1"/>
    <col min="3559" max="3559" width="11" style="169" customWidth="1"/>
    <col min="3560" max="3560" width="12" style="169" customWidth="1"/>
    <col min="3561" max="3561" width="11.5703125" style="169" customWidth="1"/>
    <col min="3562" max="3562" width="9.42578125" style="169" customWidth="1"/>
    <col min="3563" max="3563" width="31.140625" style="169" customWidth="1"/>
    <col min="3564" max="3564" width="25" style="169" customWidth="1"/>
    <col min="3565" max="3565" width="12" style="169" customWidth="1"/>
    <col min="3566" max="3566" width="29.7109375" style="169" bestFit="1" customWidth="1"/>
    <col min="3567" max="3567" width="31" style="169" customWidth="1"/>
    <col min="3568" max="3568" width="17" style="169" customWidth="1"/>
    <col min="3569" max="3569" width="10.42578125" style="169" customWidth="1"/>
    <col min="3570" max="3570" width="13.28515625" style="169" customWidth="1"/>
    <col min="3571" max="3571" width="12.85546875" style="169" customWidth="1"/>
    <col min="3572" max="3572" width="10.5703125" style="169" customWidth="1"/>
    <col min="3573" max="3573" width="16.5703125" style="169" customWidth="1"/>
    <col min="3574" max="3574" width="13.28515625" style="169" customWidth="1"/>
    <col min="3575" max="3575" width="0" style="169" hidden="1" customWidth="1"/>
    <col min="3576" max="3577" width="14.28515625" style="169" customWidth="1"/>
    <col min="3578" max="3578" width="13.140625" style="169" customWidth="1"/>
    <col min="3579" max="3579" width="12.140625" style="169" customWidth="1"/>
    <col min="3580" max="3580" width="12.28515625" style="169" customWidth="1"/>
    <col min="3581" max="3581" width="10.5703125" style="169" customWidth="1"/>
    <col min="3582" max="3582" width="11" style="169" customWidth="1"/>
    <col min="3583" max="3583" width="15.42578125" style="169" customWidth="1"/>
    <col min="3584" max="3584" width="11.5703125" style="169" customWidth="1"/>
    <col min="3585" max="3585" width="14.42578125" style="169" customWidth="1"/>
    <col min="3586" max="3586" width="10.42578125" style="169" customWidth="1"/>
    <col min="3587" max="3806" width="40.7109375" style="169"/>
    <col min="3807" max="3807" width="14.7109375" style="169" bestFit="1" customWidth="1"/>
    <col min="3808" max="3808" width="35.85546875" style="169" customWidth="1"/>
    <col min="3809" max="3809" width="51.42578125" style="169" customWidth="1"/>
    <col min="3810" max="3810" width="11.42578125" style="169" customWidth="1"/>
    <col min="3811" max="3811" width="14" style="169" customWidth="1"/>
    <col min="3812" max="3812" width="12" style="169" customWidth="1"/>
    <col min="3813" max="3813" width="8.5703125" style="169" customWidth="1"/>
    <col min="3814" max="3814" width="10.140625" style="169" customWidth="1"/>
    <col min="3815" max="3815" width="11" style="169" customWidth="1"/>
    <col min="3816" max="3816" width="12" style="169" customWidth="1"/>
    <col min="3817" max="3817" width="11.5703125" style="169" customWidth="1"/>
    <col min="3818" max="3818" width="9.42578125" style="169" customWidth="1"/>
    <col min="3819" max="3819" width="31.140625" style="169" customWidth="1"/>
    <col min="3820" max="3820" width="25" style="169" customWidth="1"/>
    <col min="3821" max="3821" width="12" style="169" customWidth="1"/>
    <col min="3822" max="3822" width="29.7109375" style="169" bestFit="1" customWidth="1"/>
    <col min="3823" max="3823" width="31" style="169" customWidth="1"/>
    <col min="3824" max="3824" width="17" style="169" customWidth="1"/>
    <col min="3825" max="3825" width="10.42578125" style="169" customWidth="1"/>
    <col min="3826" max="3826" width="13.28515625" style="169" customWidth="1"/>
    <col min="3827" max="3827" width="12.85546875" style="169" customWidth="1"/>
    <col min="3828" max="3828" width="10.5703125" style="169" customWidth="1"/>
    <col min="3829" max="3829" width="16.5703125" style="169" customWidth="1"/>
    <col min="3830" max="3830" width="13.28515625" style="169" customWidth="1"/>
    <col min="3831" max="3831" width="0" style="169" hidden="1" customWidth="1"/>
    <col min="3832" max="3833" width="14.28515625" style="169" customWidth="1"/>
    <col min="3834" max="3834" width="13.140625" style="169" customWidth="1"/>
    <col min="3835" max="3835" width="12.140625" style="169" customWidth="1"/>
    <col min="3836" max="3836" width="12.28515625" style="169" customWidth="1"/>
    <col min="3837" max="3837" width="10.5703125" style="169" customWidth="1"/>
    <col min="3838" max="3838" width="11" style="169" customWidth="1"/>
    <col min="3839" max="3839" width="15.42578125" style="169" customWidth="1"/>
    <col min="3840" max="3840" width="11.5703125" style="169" customWidth="1"/>
    <col min="3841" max="3841" width="14.42578125" style="169" customWidth="1"/>
    <col min="3842" max="3842" width="10.42578125" style="169" customWidth="1"/>
    <col min="3843" max="4062" width="40.7109375" style="169"/>
    <col min="4063" max="4063" width="14.7109375" style="169" bestFit="1" customWidth="1"/>
    <col min="4064" max="4064" width="35.85546875" style="169" customWidth="1"/>
    <col min="4065" max="4065" width="51.42578125" style="169" customWidth="1"/>
    <col min="4066" max="4066" width="11.42578125" style="169" customWidth="1"/>
    <col min="4067" max="4067" width="14" style="169" customWidth="1"/>
    <col min="4068" max="4068" width="12" style="169" customWidth="1"/>
    <col min="4069" max="4069" width="8.5703125" style="169" customWidth="1"/>
    <col min="4070" max="4070" width="10.140625" style="169" customWidth="1"/>
    <col min="4071" max="4071" width="11" style="169" customWidth="1"/>
    <col min="4072" max="4072" width="12" style="169" customWidth="1"/>
    <col min="4073" max="4073" width="11.5703125" style="169" customWidth="1"/>
    <col min="4074" max="4074" width="9.42578125" style="169" customWidth="1"/>
    <col min="4075" max="4075" width="31.140625" style="169" customWidth="1"/>
    <col min="4076" max="4076" width="25" style="169" customWidth="1"/>
    <col min="4077" max="4077" width="12" style="169" customWidth="1"/>
    <col min="4078" max="4078" width="29.7109375" style="169" bestFit="1" customWidth="1"/>
    <col min="4079" max="4079" width="31" style="169" customWidth="1"/>
    <col min="4080" max="4080" width="17" style="169" customWidth="1"/>
    <col min="4081" max="4081" width="10.42578125" style="169" customWidth="1"/>
    <col min="4082" max="4082" width="13.28515625" style="169" customWidth="1"/>
    <col min="4083" max="4083" width="12.85546875" style="169" customWidth="1"/>
    <col min="4084" max="4084" width="10.5703125" style="169" customWidth="1"/>
    <col min="4085" max="4085" width="16.5703125" style="169" customWidth="1"/>
    <col min="4086" max="4086" width="13.28515625" style="169" customWidth="1"/>
    <col min="4087" max="4087" width="0" style="169" hidden="1" customWidth="1"/>
    <col min="4088" max="4089" width="14.28515625" style="169" customWidth="1"/>
    <col min="4090" max="4090" width="13.140625" style="169" customWidth="1"/>
    <col min="4091" max="4091" width="12.140625" style="169" customWidth="1"/>
    <col min="4092" max="4092" width="12.28515625" style="169" customWidth="1"/>
    <col min="4093" max="4093" width="10.5703125" style="169" customWidth="1"/>
    <col min="4094" max="4094" width="11" style="169" customWidth="1"/>
    <col min="4095" max="4095" width="15.42578125" style="169" customWidth="1"/>
    <col min="4096" max="4096" width="11.5703125" style="169" customWidth="1"/>
    <col min="4097" max="4097" width="14.42578125" style="169" customWidth="1"/>
    <col min="4098" max="4098" width="10.42578125" style="169" customWidth="1"/>
    <col min="4099" max="4318" width="40.7109375" style="169"/>
    <col min="4319" max="4319" width="14.7109375" style="169" bestFit="1" customWidth="1"/>
    <col min="4320" max="4320" width="35.85546875" style="169" customWidth="1"/>
    <col min="4321" max="4321" width="51.42578125" style="169" customWidth="1"/>
    <col min="4322" max="4322" width="11.42578125" style="169" customWidth="1"/>
    <col min="4323" max="4323" width="14" style="169" customWidth="1"/>
    <col min="4324" max="4324" width="12" style="169" customWidth="1"/>
    <col min="4325" max="4325" width="8.5703125" style="169" customWidth="1"/>
    <col min="4326" max="4326" width="10.140625" style="169" customWidth="1"/>
    <col min="4327" max="4327" width="11" style="169" customWidth="1"/>
    <col min="4328" max="4328" width="12" style="169" customWidth="1"/>
    <col min="4329" max="4329" width="11.5703125" style="169" customWidth="1"/>
    <col min="4330" max="4330" width="9.42578125" style="169" customWidth="1"/>
    <col min="4331" max="4331" width="31.140625" style="169" customWidth="1"/>
    <col min="4332" max="4332" width="25" style="169" customWidth="1"/>
    <col min="4333" max="4333" width="12" style="169" customWidth="1"/>
    <col min="4334" max="4334" width="29.7109375" style="169" bestFit="1" customWidth="1"/>
    <col min="4335" max="4335" width="31" style="169" customWidth="1"/>
    <col min="4336" max="4336" width="17" style="169" customWidth="1"/>
    <col min="4337" max="4337" width="10.42578125" style="169" customWidth="1"/>
    <col min="4338" max="4338" width="13.28515625" style="169" customWidth="1"/>
    <col min="4339" max="4339" width="12.85546875" style="169" customWidth="1"/>
    <col min="4340" max="4340" width="10.5703125" style="169" customWidth="1"/>
    <col min="4341" max="4341" width="16.5703125" style="169" customWidth="1"/>
    <col min="4342" max="4342" width="13.28515625" style="169" customWidth="1"/>
    <col min="4343" max="4343" width="0" style="169" hidden="1" customWidth="1"/>
    <col min="4344" max="4345" width="14.28515625" style="169" customWidth="1"/>
    <col min="4346" max="4346" width="13.140625" style="169" customWidth="1"/>
    <col min="4347" max="4347" width="12.140625" style="169" customWidth="1"/>
    <col min="4348" max="4348" width="12.28515625" style="169" customWidth="1"/>
    <col min="4349" max="4349" width="10.5703125" style="169" customWidth="1"/>
    <col min="4350" max="4350" width="11" style="169" customWidth="1"/>
    <col min="4351" max="4351" width="15.42578125" style="169" customWidth="1"/>
    <col min="4352" max="4352" width="11.5703125" style="169" customWidth="1"/>
    <col min="4353" max="4353" width="14.42578125" style="169" customWidth="1"/>
    <col min="4354" max="4354" width="10.42578125" style="169" customWidth="1"/>
    <col min="4355" max="4574" width="40.7109375" style="169"/>
    <col min="4575" max="4575" width="14.7109375" style="169" bestFit="1" customWidth="1"/>
    <col min="4576" max="4576" width="35.85546875" style="169" customWidth="1"/>
    <col min="4577" max="4577" width="51.42578125" style="169" customWidth="1"/>
    <col min="4578" max="4578" width="11.42578125" style="169" customWidth="1"/>
    <col min="4579" max="4579" width="14" style="169" customWidth="1"/>
    <col min="4580" max="4580" width="12" style="169" customWidth="1"/>
    <col min="4581" max="4581" width="8.5703125" style="169" customWidth="1"/>
    <col min="4582" max="4582" width="10.140625" style="169" customWidth="1"/>
    <col min="4583" max="4583" width="11" style="169" customWidth="1"/>
    <col min="4584" max="4584" width="12" style="169" customWidth="1"/>
    <col min="4585" max="4585" width="11.5703125" style="169" customWidth="1"/>
    <col min="4586" max="4586" width="9.42578125" style="169" customWidth="1"/>
    <col min="4587" max="4587" width="31.140625" style="169" customWidth="1"/>
    <col min="4588" max="4588" width="25" style="169" customWidth="1"/>
    <col min="4589" max="4589" width="12" style="169" customWidth="1"/>
    <col min="4590" max="4590" width="29.7109375" style="169" bestFit="1" customWidth="1"/>
    <col min="4591" max="4591" width="31" style="169" customWidth="1"/>
    <col min="4592" max="4592" width="17" style="169" customWidth="1"/>
    <col min="4593" max="4593" width="10.42578125" style="169" customWidth="1"/>
    <col min="4594" max="4594" width="13.28515625" style="169" customWidth="1"/>
    <col min="4595" max="4595" width="12.85546875" style="169" customWidth="1"/>
    <col min="4596" max="4596" width="10.5703125" style="169" customWidth="1"/>
    <col min="4597" max="4597" width="16.5703125" style="169" customWidth="1"/>
    <col min="4598" max="4598" width="13.28515625" style="169" customWidth="1"/>
    <col min="4599" max="4599" width="0" style="169" hidden="1" customWidth="1"/>
    <col min="4600" max="4601" width="14.28515625" style="169" customWidth="1"/>
    <col min="4602" max="4602" width="13.140625" style="169" customWidth="1"/>
    <col min="4603" max="4603" width="12.140625" style="169" customWidth="1"/>
    <col min="4604" max="4604" width="12.28515625" style="169" customWidth="1"/>
    <col min="4605" max="4605" width="10.5703125" style="169" customWidth="1"/>
    <col min="4606" max="4606" width="11" style="169" customWidth="1"/>
    <col min="4607" max="4607" width="15.42578125" style="169" customWidth="1"/>
    <col min="4608" max="4608" width="11.5703125" style="169" customWidth="1"/>
    <col min="4609" max="4609" width="14.42578125" style="169" customWidth="1"/>
    <col min="4610" max="4610" width="10.42578125" style="169" customWidth="1"/>
    <col min="4611" max="4830" width="40.7109375" style="169"/>
    <col min="4831" max="4831" width="14.7109375" style="169" bestFit="1" customWidth="1"/>
    <col min="4832" max="4832" width="35.85546875" style="169" customWidth="1"/>
    <col min="4833" max="4833" width="51.42578125" style="169" customWidth="1"/>
    <col min="4834" max="4834" width="11.42578125" style="169" customWidth="1"/>
    <col min="4835" max="4835" width="14" style="169" customWidth="1"/>
    <col min="4836" max="4836" width="12" style="169" customWidth="1"/>
    <col min="4837" max="4837" width="8.5703125" style="169" customWidth="1"/>
    <col min="4838" max="4838" width="10.140625" style="169" customWidth="1"/>
    <col min="4839" max="4839" width="11" style="169" customWidth="1"/>
    <col min="4840" max="4840" width="12" style="169" customWidth="1"/>
    <col min="4841" max="4841" width="11.5703125" style="169" customWidth="1"/>
    <col min="4842" max="4842" width="9.42578125" style="169" customWidth="1"/>
    <col min="4843" max="4843" width="31.140625" style="169" customWidth="1"/>
    <col min="4844" max="4844" width="25" style="169" customWidth="1"/>
    <col min="4845" max="4845" width="12" style="169" customWidth="1"/>
    <col min="4846" max="4846" width="29.7109375" style="169" bestFit="1" customWidth="1"/>
    <col min="4847" max="4847" width="31" style="169" customWidth="1"/>
    <col min="4848" max="4848" width="17" style="169" customWidth="1"/>
    <col min="4849" max="4849" width="10.42578125" style="169" customWidth="1"/>
    <col min="4850" max="4850" width="13.28515625" style="169" customWidth="1"/>
    <col min="4851" max="4851" width="12.85546875" style="169" customWidth="1"/>
    <col min="4852" max="4852" width="10.5703125" style="169" customWidth="1"/>
    <col min="4853" max="4853" width="16.5703125" style="169" customWidth="1"/>
    <col min="4854" max="4854" width="13.28515625" style="169" customWidth="1"/>
    <col min="4855" max="4855" width="0" style="169" hidden="1" customWidth="1"/>
    <col min="4856" max="4857" width="14.28515625" style="169" customWidth="1"/>
    <col min="4858" max="4858" width="13.140625" style="169" customWidth="1"/>
    <col min="4859" max="4859" width="12.140625" style="169" customWidth="1"/>
    <col min="4860" max="4860" width="12.28515625" style="169" customWidth="1"/>
    <col min="4861" max="4861" width="10.5703125" style="169" customWidth="1"/>
    <col min="4862" max="4862" width="11" style="169" customWidth="1"/>
    <col min="4863" max="4863" width="15.42578125" style="169" customWidth="1"/>
    <col min="4864" max="4864" width="11.5703125" style="169" customWidth="1"/>
    <col min="4865" max="4865" width="14.42578125" style="169" customWidth="1"/>
    <col min="4866" max="4866" width="10.42578125" style="169" customWidth="1"/>
    <col min="4867" max="5086" width="40.7109375" style="169"/>
    <col min="5087" max="5087" width="14.7109375" style="169" bestFit="1" customWidth="1"/>
    <col min="5088" max="5088" width="35.85546875" style="169" customWidth="1"/>
    <col min="5089" max="5089" width="51.42578125" style="169" customWidth="1"/>
    <col min="5090" max="5090" width="11.42578125" style="169" customWidth="1"/>
    <col min="5091" max="5091" width="14" style="169" customWidth="1"/>
    <col min="5092" max="5092" width="12" style="169" customWidth="1"/>
    <col min="5093" max="5093" width="8.5703125" style="169" customWidth="1"/>
    <col min="5094" max="5094" width="10.140625" style="169" customWidth="1"/>
    <col min="5095" max="5095" width="11" style="169" customWidth="1"/>
    <col min="5096" max="5096" width="12" style="169" customWidth="1"/>
    <col min="5097" max="5097" width="11.5703125" style="169" customWidth="1"/>
    <col min="5098" max="5098" width="9.42578125" style="169" customWidth="1"/>
    <col min="5099" max="5099" width="31.140625" style="169" customWidth="1"/>
    <col min="5100" max="5100" width="25" style="169" customWidth="1"/>
    <col min="5101" max="5101" width="12" style="169" customWidth="1"/>
    <col min="5102" max="5102" width="29.7109375" style="169" bestFit="1" customWidth="1"/>
    <col min="5103" max="5103" width="31" style="169" customWidth="1"/>
    <col min="5104" max="5104" width="17" style="169" customWidth="1"/>
    <col min="5105" max="5105" width="10.42578125" style="169" customWidth="1"/>
    <col min="5106" max="5106" width="13.28515625" style="169" customWidth="1"/>
    <col min="5107" max="5107" width="12.85546875" style="169" customWidth="1"/>
    <col min="5108" max="5108" width="10.5703125" style="169" customWidth="1"/>
    <col min="5109" max="5109" width="16.5703125" style="169" customWidth="1"/>
    <col min="5110" max="5110" width="13.28515625" style="169" customWidth="1"/>
    <col min="5111" max="5111" width="0" style="169" hidden="1" customWidth="1"/>
    <col min="5112" max="5113" width="14.28515625" style="169" customWidth="1"/>
    <col min="5114" max="5114" width="13.140625" style="169" customWidth="1"/>
    <col min="5115" max="5115" width="12.140625" style="169" customWidth="1"/>
    <col min="5116" max="5116" width="12.28515625" style="169" customWidth="1"/>
    <col min="5117" max="5117" width="10.5703125" style="169" customWidth="1"/>
    <col min="5118" max="5118" width="11" style="169" customWidth="1"/>
    <col min="5119" max="5119" width="15.42578125" style="169" customWidth="1"/>
    <col min="5120" max="5120" width="11.5703125" style="169" customWidth="1"/>
    <col min="5121" max="5121" width="14.42578125" style="169" customWidth="1"/>
    <col min="5122" max="5122" width="10.42578125" style="169" customWidth="1"/>
    <col min="5123" max="5342" width="40.7109375" style="169"/>
    <col min="5343" max="5343" width="14.7109375" style="169" bestFit="1" customWidth="1"/>
    <col min="5344" max="5344" width="35.85546875" style="169" customWidth="1"/>
    <col min="5345" max="5345" width="51.42578125" style="169" customWidth="1"/>
    <col min="5346" max="5346" width="11.42578125" style="169" customWidth="1"/>
    <col min="5347" max="5347" width="14" style="169" customWidth="1"/>
    <col min="5348" max="5348" width="12" style="169" customWidth="1"/>
    <col min="5349" max="5349" width="8.5703125" style="169" customWidth="1"/>
    <col min="5350" max="5350" width="10.140625" style="169" customWidth="1"/>
    <col min="5351" max="5351" width="11" style="169" customWidth="1"/>
    <col min="5352" max="5352" width="12" style="169" customWidth="1"/>
    <col min="5353" max="5353" width="11.5703125" style="169" customWidth="1"/>
    <col min="5354" max="5354" width="9.42578125" style="169" customWidth="1"/>
    <col min="5355" max="5355" width="31.140625" style="169" customWidth="1"/>
    <col min="5356" max="5356" width="25" style="169" customWidth="1"/>
    <col min="5357" max="5357" width="12" style="169" customWidth="1"/>
    <col min="5358" max="5358" width="29.7109375" style="169" bestFit="1" customWidth="1"/>
    <col min="5359" max="5359" width="31" style="169" customWidth="1"/>
    <col min="5360" max="5360" width="17" style="169" customWidth="1"/>
    <col min="5361" max="5361" width="10.42578125" style="169" customWidth="1"/>
    <col min="5362" max="5362" width="13.28515625" style="169" customWidth="1"/>
    <col min="5363" max="5363" width="12.85546875" style="169" customWidth="1"/>
    <col min="5364" max="5364" width="10.5703125" style="169" customWidth="1"/>
    <col min="5365" max="5365" width="16.5703125" style="169" customWidth="1"/>
    <col min="5366" max="5366" width="13.28515625" style="169" customWidth="1"/>
    <col min="5367" max="5367" width="0" style="169" hidden="1" customWidth="1"/>
    <col min="5368" max="5369" width="14.28515625" style="169" customWidth="1"/>
    <col min="5370" max="5370" width="13.140625" style="169" customWidth="1"/>
    <col min="5371" max="5371" width="12.140625" style="169" customWidth="1"/>
    <col min="5372" max="5372" width="12.28515625" style="169" customWidth="1"/>
    <col min="5373" max="5373" width="10.5703125" style="169" customWidth="1"/>
    <col min="5374" max="5374" width="11" style="169" customWidth="1"/>
    <col min="5375" max="5375" width="15.42578125" style="169" customWidth="1"/>
    <col min="5376" max="5376" width="11.5703125" style="169" customWidth="1"/>
    <col min="5377" max="5377" width="14.42578125" style="169" customWidth="1"/>
    <col min="5378" max="5378" width="10.42578125" style="169" customWidth="1"/>
    <col min="5379" max="5598" width="40.7109375" style="169"/>
    <col min="5599" max="5599" width="14.7109375" style="169" bestFit="1" customWidth="1"/>
    <col min="5600" max="5600" width="35.85546875" style="169" customWidth="1"/>
    <col min="5601" max="5601" width="51.42578125" style="169" customWidth="1"/>
    <col min="5602" max="5602" width="11.42578125" style="169" customWidth="1"/>
    <col min="5603" max="5603" width="14" style="169" customWidth="1"/>
    <col min="5604" max="5604" width="12" style="169" customWidth="1"/>
    <col min="5605" max="5605" width="8.5703125" style="169" customWidth="1"/>
    <col min="5606" max="5606" width="10.140625" style="169" customWidth="1"/>
    <col min="5607" max="5607" width="11" style="169" customWidth="1"/>
    <col min="5608" max="5608" width="12" style="169" customWidth="1"/>
    <col min="5609" max="5609" width="11.5703125" style="169" customWidth="1"/>
    <col min="5610" max="5610" width="9.42578125" style="169" customWidth="1"/>
    <col min="5611" max="5611" width="31.140625" style="169" customWidth="1"/>
    <col min="5612" max="5612" width="25" style="169" customWidth="1"/>
    <col min="5613" max="5613" width="12" style="169" customWidth="1"/>
    <col min="5614" max="5614" width="29.7109375" style="169" bestFit="1" customWidth="1"/>
    <col min="5615" max="5615" width="31" style="169" customWidth="1"/>
    <col min="5616" max="5616" width="17" style="169" customWidth="1"/>
    <col min="5617" max="5617" width="10.42578125" style="169" customWidth="1"/>
    <col min="5618" max="5618" width="13.28515625" style="169" customWidth="1"/>
    <col min="5619" max="5619" width="12.85546875" style="169" customWidth="1"/>
    <col min="5620" max="5620" width="10.5703125" style="169" customWidth="1"/>
    <col min="5621" max="5621" width="16.5703125" style="169" customWidth="1"/>
    <col min="5622" max="5622" width="13.28515625" style="169" customWidth="1"/>
    <col min="5623" max="5623" width="0" style="169" hidden="1" customWidth="1"/>
    <col min="5624" max="5625" width="14.28515625" style="169" customWidth="1"/>
    <col min="5626" max="5626" width="13.140625" style="169" customWidth="1"/>
    <col min="5627" max="5627" width="12.140625" style="169" customWidth="1"/>
    <col min="5628" max="5628" width="12.28515625" style="169" customWidth="1"/>
    <col min="5629" max="5629" width="10.5703125" style="169" customWidth="1"/>
    <col min="5630" max="5630" width="11" style="169" customWidth="1"/>
    <col min="5631" max="5631" width="15.42578125" style="169" customWidth="1"/>
    <col min="5632" max="5632" width="11.5703125" style="169" customWidth="1"/>
    <col min="5633" max="5633" width="14.42578125" style="169" customWidth="1"/>
    <col min="5634" max="5634" width="10.42578125" style="169" customWidth="1"/>
    <col min="5635" max="5854" width="40.7109375" style="169"/>
    <col min="5855" max="5855" width="14.7109375" style="169" bestFit="1" customWidth="1"/>
    <col min="5856" max="5856" width="35.85546875" style="169" customWidth="1"/>
    <col min="5857" max="5857" width="51.42578125" style="169" customWidth="1"/>
    <col min="5858" max="5858" width="11.42578125" style="169" customWidth="1"/>
    <col min="5859" max="5859" width="14" style="169" customWidth="1"/>
    <col min="5860" max="5860" width="12" style="169" customWidth="1"/>
    <col min="5861" max="5861" width="8.5703125" style="169" customWidth="1"/>
    <col min="5862" max="5862" width="10.140625" style="169" customWidth="1"/>
    <col min="5863" max="5863" width="11" style="169" customWidth="1"/>
    <col min="5864" max="5864" width="12" style="169" customWidth="1"/>
    <col min="5865" max="5865" width="11.5703125" style="169" customWidth="1"/>
    <col min="5866" max="5866" width="9.42578125" style="169" customWidth="1"/>
    <col min="5867" max="5867" width="31.140625" style="169" customWidth="1"/>
    <col min="5868" max="5868" width="25" style="169" customWidth="1"/>
    <col min="5869" max="5869" width="12" style="169" customWidth="1"/>
    <col min="5870" max="5870" width="29.7109375" style="169" bestFit="1" customWidth="1"/>
    <col min="5871" max="5871" width="31" style="169" customWidth="1"/>
    <col min="5872" max="5872" width="17" style="169" customWidth="1"/>
    <col min="5873" max="5873" width="10.42578125" style="169" customWidth="1"/>
    <col min="5874" max="5874" width="13.28515625" style="169" customWidth="1"/>
    <col min="5875" max="5875" width="12.85546875" style="169" customWidth="1"/>
    <col min="5876" max="5876" width="10.5703125" style="169" customWidth="1"/>
    <col min="5877" max="5877" width="16.5703125" style="169" customWidth="1"/>
    <col min="5878" max="5878" width="13.28515625" style="169" customWidth="1"/>
    <col min="5879" max="5879" width="0" style="169" hidden="1" customWidth="1"/>
    <col min="5880" max="5881" width="14.28515625" style="169" customWidth="1"/>
    <col min="5882" max="5882" width="13.140625" style="169" customWidth="1"/>
    <col min="5883" max="5883" width="12.140625" style="169" customWidth="1"/>
    <col min="5884" max="5884" width="12.28515625" style="169" customWidth="1"/>
    <col min="5885" max="5885" width="10.5703125" style="169" customWidth="1"/>
    <col min="5886" max="5886" width="11" style="169" customWidth="1"/>
    <col min="5887" max="5887" width="15.42578125" style="169" customWidth="1"/>
    <col min="5888" max="5888" width="11.5703125" style="169" customWidth="1"/>
    <col min="5889" max="5889" width="14.42578125" style="169" customWidth="1"/>
    <col min="5890" max="5890" width="10.42578125" style="169" customWidth="1"/>
    <col min="5891" max="6110" width="40.7109375" style="169"/>
    <col min="6111" max="6111" width="14.7109375" style="169" bestFit="1" customWidth="1"/>
    <col min="6112" max="6112" width="35.85546875" style="169" customWidth="1"/>
    <col min="6113" max="6113" width="51.42578125" style="169" customWidth="1"/>
    <col min="6114" max="6114" width="11.42578125" style="169" customWidth="1"/>
    <col min="6115" max="6115" width="14" style="169" customWidth="1"/>
    <col min="6116" max="6116" width="12" style="169" customWidth="1"/>
    <col min="6117" max="6117" width="8.5703125" style="169" customWidth="1"/>
    <col min="6118" max="6118" width="10.140625" style="169" customWidth="1"/>
    <col min="6119" max="6119" width="11" style="169" customWidth="1"/>
    <col min="6120" max="6120" width="12" style="169" customWidth="1"/>
    <col min="6121" max="6121" width="11.5703125" style="169" customWidth="1"/>
    <col min="6122" max="6122" width="9.42578125" style="169" customWidth="1"/>
    <col min="6123" max="6123" width="31.140625" style="169" customWidth="1"/>
    <col min="6124" max="6124" width="25" style="169" customWidth="1"/>
    <col min="6125" max="6125" width="12" style="169" customWidth="1"/>
    <col min="6126" max="6126" width="29.7109375" style="169" bestFit="1" customWidth="1"/>
    <col min="6127" max="6127" width="31" style="169" customWidth="1"/>
    <col min="6128" max="6128" width="17" style="169" customWidth="1"/>
    <col min="6129" max="6129" width="10.42578125" style="169" customWidth="1"/>
    <col min="6130" max="6130" width="13.28515625" style="169" customWidth="1"/>
    <col min="6131" max="6131" width="12.85546875" style="169" customWidth="1"/>
    <col min="6132" max="6132" width="10.5703125" style="169" customWidth="1"/>
    <col min="6133" max="6133" width="16.5703125" style="169" customWidth="1"/>
    <col min="6134" max="6134" width="13.28515625" style="169" customWidth="1"/>
    <col min="6135" max="6135" width="0" style="169" hidden="1" customWidth="1"/>
    <col min="6136" max="6137" width="14.28515625" style="169" customWidth="1"/>
    <col min="6138" max="6138" width="13.140625" style="169" customWidth="1"/>
    <col min="6139" max="6139" width="12.140625" style="169" customWidth="1"/>
    <col min="6140" max="6140" width="12.28515625" style="169" customWidth="1"/>
    <col min="6141" max="6141" width="10.5703125" style="169" customWidth="1"/>
    <col min="6142" max="6142" width="11" style="169" customWidth="1"/>
    <col min="6143" max="6143" width="15.42578125" style="169" customWidth="1"/>
    <col min="6144" max="6144" width="11.5703125" style="169" customWidth="1"/>
    <col min="6145" max="6145" width="14.42578125" style="169" customWidth="1"/>
    <col min="6146" max="6146" width="10.42578125" style="169" customWidth="1"/>
    <col min="6147" max="6366" width="40.7109375" style="169"/>
    <col min="6367" max="6367" width="14.7109375" style="169" bestFit="1" customWidth="1"/>
    <col min="6368" max="6368" width="35.85546875" style="169" customWidth="1"/>
    <col min="6369" max="6369" width="51.42578125" style="169" customWidth="1"/>
    <col min="6370" max="6370" width="11.42578125" style="169" customWidth="1"/>
    <col min="6371" max="6371" width="14" style="169" customWidth="1"/>
    <col min="6372" max="6372" width="12" style="169" customWidth="1"/>
    <col min="6373" max="6373" width="8.5703125" style="169" customWidth="1"/>
    <col min="6374" max="6374" width="10.140625" style="169" customWidth="1"/>
    <col min="6375" max="6375" width="11" style="169" customWidth="1"/>
    <col min="6376" max="6376" width="12" style="169" customWidth="1"/>
    <col min="6377" max="6377" width="11.5703125" style="169" customWidth="1"/>
    <col min="6378" max="6378" width="9.42578125" style="169" customWidth="1"/>
    <col min="6379" max="6379" width="31.140625" style="169" customWidth="1"/>
    <col min="6380" max="6380" width="25" style="169" customWidth="1"/>
    <col min="6381" max="6381" width="12" style="169" customWidth="1"/>
    <col min="6382" max="6382" width="29.7109375" style="169" bestFit="1" customWidth="1"/>
    <col min="6383" max="6383" width="31" style="169" customWidth="1"/>
    <col min="6384" max="6384" width="17" style="169" customWidth="1"/>
    <col min="6385" max="6385" width="10.42578125" style="169" customWidth="1"/>
    <col min="6386" max="6386" width="13.28515625" style="169" customWidth="1"/>
    <col min="6387" max="6387" width="12.85546875" style="169" customWidth="1"/>
    <col min="6388" max="6388" width="10.5703125" style="169" customWidth="1"/>
    <col min="6389" max="6389" width="16.5703125" style="169" customWidth="1"/>
    <col min="6390" max="6390" width="13.28515625" style="169" customWidth="1"/>
    <col min="6391" max="6391" width="0" style="169" hidden="1" customWidth="1"/>
    <col min="6392" max="6393" width="14.28515625" style="169" customWidth="1"/>
    <col min="6394" max="6394" width="13.140625" style="169" customWidth="1"/>
    <col min="6395" max="6395" width="12.140625" style="169" customWidth="1"/>
    <col min="6396" max="6396" width="12.28515625" style="169" customWidth="1"/>
    <col min="6397" max="6397" width="10.5703125" style="169" customWidth="1"/>
    <col min="6398" max="6398" width="11" style="169" customWidth="1"/>
    <col min="6399" max="6399" width="15.42578125" style="169" customWidth="1"/>
    <col min="6400" max="6400" width="11.5703125" style="169" customWidth="1"/>
    <col min="6401" max="6401" width="14.42578125" style="169" customWidth="1"/>
    <col min="6402" max="6402" width="10.42578125" style="169" customWidth="1"/>
    <col min="6403" max="6622" width="40.7109375" style="169"/>
    <col min="6623" max="6623" width="14.7109375" style="169" bestFit="1" customWidth="1"/>
    <col min="6624" max="6624" width="35.85546875" style="169" customWidth="1"/>
    <col min="6625" max="6625" width="51.42578125" style="169" customWidth="1"/>
    <col min="6626" max="6626" width="11.42578125" style="169" customWidth="1"/>
    <col min="6627" max="6627" width="14" style="169" customWidth="1"/>
    <col min="6628" max="6628" width="12" style="169" customWidth="1"/>
    <col min="6629" max="6629" width="8.5703125" style="169" customWidth="1"/>
    <col min="6630" max="6630" width="10.140625" style="169" customWidth="1"/>
    <col min="6631" max="6631" width="11" style="169" customWidth="1"/>
    <col min="6632" max="6632" width="12" style="169" customWidth="1"/>
    <col min="6633" max="6633" width="11.5703125" style="169" customWidth="1"/>
    <col min="6634" max="6634" width="9.42578125" style="169" customWidth="1"/>
    <col min="6635" max="6635" width="31.140625" style="169" customWidth="1"/>
    <col min="6636" max="6636" width="25" style="169" customWidth="1"/>
    <col min="6637" max="6637" width="12" style="169" customWidth="1"/>
    <col min="6638" max="6638" width="29.7109375" style="169" bestFit="1" customWidth="1"/>
    <col min="6639" max="6639" width="31" style="169" customWidth="1"/>
    <col min="6640" max="6640" width="17" style="169" customWidth="1"/>
    <col min="6641" max="6641" width="10.42578125" style="169" customWidth="1"/>
    <col min="6642" max="6642" width="13.28515625" style="169" customWidth="1"/>
    <col min="6643" max="6643" width="12.85546875" style="169" customWidth="1"/>
    <col min="6644" max="6644" width="10.5703125" style="169" customWidth="1"/>
    <col min="6645" max="6645" width="16.5703125" style="169" customWidth="1"/>
    <col min="6646" max="6646" width="13.28515625" style="169" customWidth="1"/>
    <col min="6647" max="6647" width="0" style="169" hidden="1" customWidth="1"/>
    <col min="6648" max="6649" width="14.28515625" style="169" customWidth="1"/>
    <col min="6650" max="6650" width="13.140625" style="169" customWidth="1"/>
    <col min="6651" max="6651" width="12.140625" style="169" customWidth="1"/>
    <col min="6652" max="6652" width="12.28515625" style="169" customWidth="1"/>
    <col min="6653" max="6653" width="10.5703125" style="169" customWidth="1"/>
    <col min="6654" max="6654" width="11" style="169" customWidth="1"/>
    <col min="6655" max="6655" width="15.42578125" style="169" customWidth="1"/>
    <col min="6656" max="6656" width="11.5703125" style="169" customWidth="1"/>
    <col min="6657" max="6657" width="14.42578125" style="169" customWidth="1"/>
    <col min="6658" max="6658" width="10.42578125" style="169" customWidth="1"/>
    <col min="6659" max="6878" width="40.7109375" style="169"/>
    <col min="6879" max="6879" width="14.7109375" style="169" bestFit="1" customWidth="1"/>
    <col min="6880" max="6880" width="35.85546875" style="169" customWidth="1"/>
    <col min="6881" max="6881" width="51.42578125" style="169" customWidth="1"/>
    <col min="6882" max="6882" width="11.42578125" style="169" customWidth="1"/>
    <col min="6883" max="6883" width="14" style="169" customWidth="1"/>
    <col min="6884" max="6884" width="12" style="169" customWidth="1"/>
    <col min="6885" max="6885" width="8.5703125" style="169" customWidth="1"/>
    <col min="6886" max="6886" width="10.140625" style="169" customWidth="1"/>
    <col min="6887" max="6887" width="11" style="169" customWidth="1"/>
    <col min="6888" max="6888" width="12" style="169" customWidth="1"/>
    <col min="6889" max="6889" width="11.5703125" style="169" customWidth="1"/>
    <col min="6890" max="6890" width="9.42578125" style="169" customWidth="1"/>
    <col min="6891" max="6891" width="31.140625" style="169" customWidth="1"/>
    <col min="6892" max="6892" width="25" style="169" customWidth="1"/>
    <col min="6893" max="6893" width="12" style="169" customWidth="1"/>
    <col min="6894" max="6894" width="29.7109375" style="169" bestFit="1" customWidth="1"/>
    <col min="6895" max="6895" width="31" style="169" customWidth="1"/>
    <col min="6896" max="6896" width="17" style="169" customWidth="1"/>
    <col min="6897" max="6897" width="10.42578125" style="169" customWidth="1"/>
    <col min="6898" max="6898" width="13.28515625" style="169" customWidth="1"/>
    <col min="6899" max="6899" width="12.85546875" style="169" customWidth="1"/>
    <col min="6900" max="6900" width="10.5703125" style="169" customWidth="1"/>
    <col min="6901" max="6901" width="16.5703125" style="169" customWidth="1"/>
    <col min="6902" max="6902" width="13.28515625" style="169" customWidth="1"/>
    <col min="6903" max="6903" width="0" style="169" hidden="1" customWidth="1"/>
    <col min="6904" max="6905" width="14.28515625" style="169" customWidth="1"/>
    <col min="6906" max="6906" width="13.140625" style="169" customWidth="1"/>
    <col min="6907" max="6907" width="12.140625" style="169" customWidth="1"/>
    <col min="6908" max="6908" width="12.28515625" style="169" customWidth="1"/>
    <col min="6909" max="6909" width="10.5703125" style="169" customWidth="1"/>
    <col min="6910" max="6910" width="11" style="169" customWidth="1"/>
    <col min="6911" max="6911" width="15.42578125" style="169" customWidth="1"/>
    <col min="6912" max="6912" width="11.5703125" style="169" customWidth="1"/>
    <col min="6913" max="6913" width="14.42578125" style="169" customWidth="1"/>
    <col min="6914" max="6914" width="10.42578125" style="169" customWidth="1"/>
    <col min="6915" max="7134" width="40.7109375" style="169"/>
    <col min="7135" max="7135" width="14.7109375" style="169" bestFit="1" customWidth="1"/>
    <col min="7136" max="7136" width="35.85546875" style="169" customWidth="1"/>
    <col min="7137" max="7137" width="51.42578125" style="169" customWidth="1"/>
    <col min="7138" max="7138" width="11.42578125" style="169" customWidth="1"/>
    <col min="7139" max="7139" width="14" style="169" customWidth="1"/>
    <col min="7140" max="7140" width="12" style="169" customWidth="1"/>
    <col min="7141" max="7141" width="8.5703125" style="169" customWidth="1"/>
    <col min="7142" max="7142" width="10.140625" style="169" customWidth="1"/>
    <col min="7143" max="7143" width="11" style="169" customWidth="1"/>
    <col min="7144" max="7144" width="12" style="169" customWidth="1"/>
    <col min="7145" max="7145" width="11.5703125" style="169" customWidth="1"/>
    <col min="7146" max="7146" width="9.42578125" style="169" customWidth="1"/>
    <col min="7147" max="7147" width="31.140625" style="169" customWidth="1"/>
    <col min="7148" max="7148" width="25" style="169" customWidth="1"/>
    <col min="7149" max="7149" width="12" style="169" customWidth="1"/>
    <col min="7150" max="7150" width="29.7109375" style="169" bestFit="1" customWidth="1"/>
    <col min="7151" max="7151" width="31" style="169" customWidth="1"/>
    <col min="7152" max="7152" width="17" style="169" customWidth="1"/>
    <col min="7153" max="7153" width="10.42578125" style="169" customWidth="1"/>
    <col min="7154" max="7154" width="13.28515625" style="169" customWidth="1"/>
    <col min="7155" max="7155" width="12.85546875" style="169" customWidth="1"/>
    <col min="7156" max="7156" width="10.5703125" style="169" customWidth="1"/>
    <col min="7157" max="7157" width="16.5703125" style="169" customWidth="1"/>
    <col min="7158" max="7158" width="13.28515625" style="169" customWidth="1"/>
    <col min="7159" max="7159" width="0" style="169" hidden="1" customWidth="1"/>
    <col min="7160" max="7161" width="14.28515625" style="169" customWidth="1"/>
    <col min="7162" max="7162" width="13.140625" style="169" customWidth="1"/>
    <col min="7163" max="7163" width="12.140625" style="169" customWidth="1"/>
    <col min="7164" max="7164" width="12.28515625" style="169" customWidth="1"/>
    <col min="7165" max="7165" width="10.5703125" style="169" customWidth="1"/>
    <col min="7166" max="7166" width="11" style="169" customWidth="1"/>
    <col min="7167" max="7167" width="15.42578125" style="169" customWidth="1"/>
    <col min="7168" max="7168" width="11.5703125" style="169" customWidth="1"/>
    <col min="7169" max="7169" width="14.42578125" style="169" customWidth="1"/>
    <col min="7170" max="7170" width="10.42578125" style="169" customWidth="1"/>
    <col min="7171" max="7390" width="40.7109375" style="169"/>
    <col min="7391" max="7391" width="14.7109375" style="169" bestFit="1" customWidth="1"/>
    <col min="7392" max="7392" width="35.85546875" style="169" customWidth="1"/>
    <col min="7393" max="7393" width="51.42578125" style="169" customWidth="1"/>
    <col min="7394" max="7394" width="11.42578125" style="169" customWidth="1"/>
    <col min="7395" max="7395" width="14" style="169" customWidth="1"/>
    <col min="7396" max="7396" width="12" style="169" customWidth="1"/>
    <col min="7397" max="7397" width="8.5703125" style="169" customWidth="1"/>
    <col min="7398" max="7398" width="10.140625" style="169" customWidth="1"/>
    <col min="7399" max="7399" width="11" style="169" customWidth="1"/>
    <col min="7400" max="7400" width="12" style="169" customWidth="1"/>
    <col min="7401" max="7401" width="11.5703125" style="169" customWidth="1"/>
    <col min="7402" max="7402" width="9.42578125" style="169" customWidth="1"/>
    <col min="7403" max="7403" width="31.140625" style="169" customWidth="1"/>
    <col min="7404" max="7404" width="25" style="169" customWidth="1"/>
    <col min="7405" max="7405" width="12" style="169" customWidth="1"/>
    <col min="7406" max="7406" width="29.7109375" style="169" bestFit="1" customWidth="1"/>
    <col min="7407" max="7407" width="31" style="169" customWidth="1"/>
    <col min="7408" max="7408" width="17" style="169" customWidth="1"/>
    <col min="7409" max="7409" width="10.42578125" style="169" customWidth="1"/>
    <col min="7410" max="7410" width="13.28515625" style="169" customWidth="1"/>
    <col min="7411" max="7411" width="12.85546875" style="169" customWidth="1"/>
    <col min="7412" max="7412" width="10.5703125" style="169" customWidth="1"/>
    <col min="7413" max="7413" width="16.5703125" style="169" customWidth="1"/>
    <col min="7414" max="7414" width="13.28515625" style="169" customWidth="1"/>
    <col min="7415" max="7415" width="0" style="169" hidden="1" customWidth="1"/>
    <col min="7416" max="7417" width="14.28515625" style="169" customWidth="1"/>
    <col min="7418" max="7418" width="13.140625" style="169" customWidth="1"/>
    <col min="7419" max="7419" width="12.140625" style="169" customWidth="1"/>
    <col min="7420" max="7420" width="12.28515625" style="169" customWidth="1"/>
    <col min="7421" max="7421" width="10.5703125" style="169" customWidth="1"/>
    <col min="7422" max="7422" width="11" style="169" customWidth="1"/>
    <col min="7423" max="7423" width="15.42578125" style="169" customWidth="1"/>
    <col min="7424" max="7424" width="11.5703125" style="169" customWidth="1"/>
    <col min="7425" max="7425" width="14.42578125" style="169" customWidth="1"/>
    <col min="7426" max="7426" width="10.42578125" style="169" customWidth="1"/>
    <col min="7427" max="7646" width="40.7109375" style="169"/>
    <col min="7647" max="7647" width="14.7109375" style="169" bestFit="1" customWidth="1"/>
    <col min="7648" max="7648" width="35.85546875" style="169" customWidth="1"/>
    <col min="7649" max="7649" width="51.42578125" style="169" customWidth="1"/>
    <col min="7650" max="7650" width="11.42578125" style="169" customWidth="1"/>
    <col min="7651" max="7651" width="14" style="169" customWidth="1"/>
    <col min="7652" max="7652" width="12" style="169" customWidth="1"/>
    <col min="7653" max="7653" width="8.5703125" style="169" customWidth="1"/>
    <col min="7654" max="7654" width="10.140625" style="169" customWidth="1"/>
    <col min="7655" max="7655" width="11" style="169" customWidth="1"/>
    <col min="7656" max="7656" width="12" style="169" customWidth="1"/>
    <col min="7657" max="7657" width="11.5703125" style="169" customWidth="1"/>
    <col min="7658" max="7658" width="9.42578125" style="169" customWidth="1"/>
    <col min="7659" max="7659" width="31.140625" style="169" customWidth="1"/>
    <col min="7660" max="7660" width="25" style="169" customWidth="1"/>
    <col min="7661" max="7661" width="12" style="169" customWidth="1"/>
    <col min="7662" max="7662" width="29.7109375" style="169" bestFit="1" customWidth="1"/>
    <col min="7663" max="7663" width="31" style="169" customWidth="1"/>
    <col min="7664" max="7664" width="17" style="169" customWidth="1"/>
    <col min="7665" max="7665" width="10.42578125" style="169" customWidth="1"/>
    <col min="7666" max="7666" width="13.28515625" style="169" customWidth="1"/>
    <col min="7667" max="7667" width="12.85546875" style="169" customWidth="1"/>
    <col min="7668" max="7668" width="10.5703125" style="169" customWidth="1"/>
    <col min="7669" max="7669" width="16.5703125" style="169" customWidth="1"/>
    <col min="7670" max="7670" width="13.28515625" style="169" customWidth="1"/>
    <col min="7671" max="7671" width="0" style="169" hidden="1" customWidth="1"/>
    <col min="7672" max="7673" width="14.28515625" style="169" customWidth="1"/>
    <col min="7674" max="7674" width="13.140625" style="169" customWidth="1"/>
    <col min="7675" max="7675" width="12.140625" style="169" customWidth="1"/>
    <col min="7676" max="7676" width="12.28515625" style="169" customWidth="1"/>
    <col min="7677" max="7677" width="10.5703125" style="169" customWidth="1"/>
    <col min="7678" max="7678" width="11" style="169" customWidth="1"/>
    <col min="7679" max="7679" width="15.42578125" style="169" customWidth="1"/>
    <col min="7680" max="7680" width="11.5703125" style="169" customWidth="1"/>
    <col min="7681" max="7681" width="14.42578125" style="169" customWidth="1"/>
    <col min="7682" max="7682" width="10.42578125" style="169" customWidth="1"/>
    <col min="7683" max="7902" width="40.7109375" style="169"/>
    <col min="7903" max="7903" width="14.7109375" style="169" bestFit="1" customWidth="1"/>
    <col min="7904" max="7904" width="35.85546875" style="169" customWidth="1"/>
    <col min="7905" max="7905" width="51.42578125" style="169" customWidth="1"/>
    <col min="7906" max="7906" width="11.42578125" style="169" customWidth="1"/>
    <col min="7907" max="7907" width="14" style="169" customWidth="1"/>
    <col min="7908" max="7908" width="12" style="169" customWidth="1"/>
    <col min="7909" max="7909" width="8.5703125" style="169" customWidth="1"/>
    <col min="7910" max="7910" width="10.140625" style="169" customWidth="1"/>
    <col min="7911" max="7911" width="11" style="169" customWidth="1"/>
    <col min="7912" max="7912" width="12" style="169" customWidth="1"/>
    <col min="7913" max="7913" width="11.5703125" style="169" customWidth="1"/>
    <col min="7914" max="7914" width="9.42578125" style="169" customWidth="1"/>
    <col min="7915" max="7915" width="31.140625" style="169" customWidth="1"/>
    <col min="7916" max="7916" width="25" style="169" customWidth="1"/>
    <col min="7917" max="7917" width="12" style="169" customWidth="1"/>
    <col min="7918" max="7918" width="29.7109375" style="169" bestFit="1" customWidth="1"/>
    <col min="7919" max="7919" width="31" style="169" customWidth="1"/>
    <col min="7920" max="7920" width="17" style="169" customWidth="1"/>
    <col min="7921" max="7921" width="10.42578125" style="169" customWidth="1"/>
    <col min="7922" max="7922" width="13.28515625" style="169" customWidth="1"/>
    <col min="7923" max="7923" width="12.85546875" style="169" customWidth="1"/>
    <col min="7924" max="7924" width="10.5703125" style="169" customWidth="1"/>
    <col min="7925" max="7925" width="16.5703125" style="169" customWidth="1"/>
    <col min="7926" max="7926" width="13.28515625" style="169" customWidth="1"/>
    <col min="7927" max="7927" width="0" style="169" hidden="1" customWidth="1"/>
    <col min="7928" max="7929" width="14.28515625" style="169" customWidth="1"/>
    <col min="7930" max="7930" width="13.140625" style="169" customWidth="1"/>
    <col min="7931" max="7931" width="12.140625" style="169" customWidth="1"/>
    <col min="7932" max="7932" width="12.28515625" style="169" customWidth="1"/>
    <col min="7933" max="7933" width="10.5703125" style="169" customWidth="1"/>
    <col min="7934" max="7934" width="11" style="169" customWidth="1"/>
    <col min="7935" max="7935" width="15.42578125" style="169" customWidth="1"/>
    <col min="7936" max="7936" width="11.5703125" style="169" customWidth="1"/>
    <col min="7937" max="7937" width="14.42578125" style="169" customWidth="1"/>
    <col min="7938" max="7938" width="10.42578125" style="169" customWidth="1"/>
    <col min="7939" max="8158" width="40.7109375" style="169"/>
    <col min="8159" max="8159" width="14.7109375" style="169" bestFit="1" customWidth="1"/>
    <col min="8160" max="8160" width="35.85546875" style="169" customWidth="1"/>
    <col min="8161" max="8161" width="51.42578125" style="169" customWidth="1"/>
    <col min="8162" max="8162" width="11.42578125" style="169" customWidth="1"/>
    <col min="8163" max="8163" width="14" style="169" customWidth="1"/>
    <col min="8164" max="8164" width="12" style="169" customWidth="1"/>
    <col min="8165" max="8165" width="8.5703125" style="169" customWidth="1"/>
    <col min="8166" max="8166" width="10.140625" style="169" customWidth="1"/>
    <col min="8167" max="8167" width="11" style="169" customWidth="1"/>
    <col min="8168" max="8168" width="12" style="169" customWidth="1"/>
    <col min="8169" max="8169" width="11.5703125" style="169" customWidth="1"/>
    <col min="8170" max="8170" width="9.42578125" style="169" customWidth="1"/>
    <col min="8171" max="8171" width="31.140625" style="169" customWidth="1"/>
    <col min="8172" max="8172" width="25" style="169" customWidth="1"/>
    <col min="8173" max="8173" width="12" style="169" customWidth="1"/>
    <col min="8174" max="8174" width="29.7109375" style="169" bestFit="1" customWidth="1"/>
    <col min="8175" max="8175" width="31" style="169" customWidth="1"/>
    <col min="8176" max="8176" width="17" style="169" customWidth="1"/>
    <col min="8177" max="8177" width="10.42578125" style="169" customWidth="1"/>
    <col min="8178" max="8178" width="13.28515625" style="169" customWidth="1"/>
    <col min="8179" max="8179" width="12.85546875" style="169" customWidth="1"/>
    <col min="8180" max="8180" width="10.5703125" style="169" customWidth="1"/>
    <col min="8181" max="8181" width="16.5703125" style="169" customWidth="1"/>
    <col min="8182" max="8182" width="13.28515625" style="169" customWidth="1"/>
    <col min="8183" max="8183" width="0" style="169" hidden="1" customWidth="1"/>
    <col min="8184" max="8185" width="14.28515625" style="169" customWidth="1"/>
    <col min="8186" max="8186" width="13.140625" style="169" customWidth="1"/>
    <col min="8187" max="8187" width="12.140625" style="169" customWidth="1"/>
    <col min="8188" max="8188" width="12.28515625" style="169" customWidth="1"/>
    <col min="8189" max="8189" width="10.5703125" style="169" customWidth="1"/>
    <col min="8190" max="8190" width="11" style="169" customWidth="1"/>
    <col min="8191" max="8191" width="15.42578125" style="169" customWidth="1"/>
    <col min="8192" max="8192" width="11.5703125" style="169" customWidth="1"/>
    <col min="8193" max="8193" width="14.42578125" style="169" customWidth="1"/>
    <col min="8194" max="8194" width="10.42578125" style="169" customWidth="1"/>
    <col min="8195" max="8414" width="40.7109375" style="169"/>
    <col min="8415" max="8415" width="14.7109375" style="169" bestFit="1" customWidth="1"/>
    <col min="8416" max="8416" width="35.85546875" style="169" customWidth="1"/>
    <col min="8417" max="8417" width="51.42578125" style="169" customWidth="1"/>
    <col min="8418" max="8418" width="11.42578125" style="169" customWidth="1"/>
    <col min="8419" max="8419" width="14" style="169" customWidth="1"/>
    <col min="8420" max="8420" width="12" style="169" customWidth="1"/>
    <col min="8421" max="8421" width="8.5703125" style="169" customWidth="1"/>
    <col min="8422" max="8422" width="10.140625" style="169" customWidth="1"/>
    <col min="8423" max="8423" width="11" style="169" customWidth="1"/>
    <col min="8424" max="8424" width="12" style="169" customWidth="1"/>
    <col min="8425" max="8425" width="11.5703125" style="169" customWidth="1"/>
    <col min="8426" max="8426" width="9.42578125" style="169" customWidth="1"/>
    <col min="8427" max="8427" width="31.140625" style="169" customWidth="1"/>
    <col min="8428" max="8428" width="25" style="169" customWidth="1"/>
    <col min="8429" max="8429" width="12" style="169" customWidth="1"/>
    <col min="8430" max="8430" width="29.7109375" style="169" bestFit="1" customWidth="1"/>
    <col min="8431" max="8431" width="31" style="169" customWidth="1"/>
    <col min="8432" max="8432" width="17" style="169" customWidth="1"/>
    <col min="8433" max="8433" width="10.42578125" style="169" customWidth="1"/>
    <col min="8434" max="8434" width="13.28515625" style="169" customWidth="1"/>
    <col min="8435" max="8435" width="12.85546875" style="169" customWidth="1"/>
    <col min="8436" max="8436" width="10.5703125" style="169" customWidth="1"/>
    <col min="8437" max="8437" width="16.5703125" style="169" customWidth="1"/>
    <col min="8438" max="8438" width="13.28515625" style="169" customWidth="1"/>
    <col min="8439" max="8439" width="0" style="169" hidden="1" customWidth="1"/>
    <col min="8440" max="8441" width="14.28515625" style="169" customWidth="1"/>
    <col min="8442" max="8442" width="13.140625" style="169" customWidth="1"/>
    <col min="8443" max="8443" width="12.140625" style="169" customWidth="1"/>
    <col min="8444" max="8444" width="12.28515625" style="169" customWidth="1"/>
    <col min="8445" max="8445" width="10.5703125" style="169" customWidth="1"/>
    <col min="8446" max="8446" width="11" style="169" customWidth="1"/>
    <col min="8447" max="8447" width="15.42578125" style="169" customWidth="1"/>
    <col min="8448" max="8448" width="11.5703125" style="169" customWidth="1"/>
    <col min="8449" max="8449" width="14.42578125" style="169" customWidth="1"/>
    <col min="8450" max="8450" width="10.42578125" style="169" customWidth="1"/>
    <col min="8451" max="8670" width="40.7109375" style="169"/>
    <col min="8671" max="8671" width="14.7109375" style="169" bestFit="1" customWidth="1"/>
    <col min="8672" max="8672" width="35.85546875" style="169" customWidth="1"/>
    <col min="8673" max="8673" width="51.42578125" style="169" customWidth="1"/>
    <col min="8674" max="8674" width="11.42578125" style="169" customWidth="1"/>
    <col min="8675" max="8675" width="14" style="169" customWidth="1"/>
    <col min="8676" max="8676" width="12" style="169" customWidth="1"/>
    <col min="8677" max="8677" width="8.5703125" style="169" customWidth="1"/>
    <col min="8678" max="8678" width="10.140625" style="169" customWidth="1"/>
    <col min="8679" max="8679" width="11" style="169" customWidth="1"/>
    <col min="8680" max="8680" width="12" style="169" customWidth="1"/>
    <col min="8681" max="8681" width="11.5703125" style="169" customWidth="1"/>
    <col min="8682" max="8682" width="9.42578125" style="169" customWidth="1"/>
    <col min="8683" max="8683" width="31.140625" style="169" customWidth="1"/>
    <col min="8684" max="8684" width="25" style="169" customWidth="1"/>
    <col min="8685" max="8685" width="12" style="169" customWidth="1"/>
    <col min="8686" max="8686" width="29.7109375" style="169" bestFit="1" customWidth="1"/>
    <col min="8687" max="8687" width="31" style="169" customWidth="1"/>
    <col min="8688" max="8688" width="17" style="169" customWidth="1"/>
    <col min="8689" max="8689" width="10.42578125" style="169" customWidth="1"/>
    <col min="8690" max="8690" width="13.28515625" style="169" customWidth="1"/>
    <col min="8691" max="8691" width="12.85546875" style="169" customWidth="1"/>
    <col min="8692" max="8692" width="10.5703125" style="169" customWidth="1"/>
    <col min="8693" max="8693" width="16.5703125" style="169" customWidth="1"/>
    <col min="8694" max="8694" width="13.28515625" style="169" customWidth="1"/>
    <col min="8695" max="8695" width="0" style="169" hidden="1" customWidth="1"/>
    <col min="8696" max="8697" width="14.28515625" style="169" customWidth="1"/>
    <col min="8698" max="8698" width="13.140625" style="169" customWidth="1"/>
    <col min="8699" max="8699" width="12.140625" style="169" customWidth="1"/>
    <col min="8700" max="8700" width="12.28515625" style="169" customWidth="1"/>
    <col min="8701" max="8701" width="10.5703125" style="169" customWidth="1"/>
    <col min="8702" max="8702" width="11" style="169" customWidth="1"/>
    <col min="8703" max="8703" width="15.42578125" style="169" customWidth="1"/>
    <col min="8704" max="8704" width="11.5703125" style="169" customWidth="1"/>
    <col min="8705" max="8705" width="14.42578125" style="169" customWidth="1"/>
    <col min="8706" max="8706" width="10.42578125" style="169" customWidth="1"/>
    <col min="8707" max="8926" width="40.7109375" style="169"/>
    <col min="8927" max="8927" width="14.7109375" style="169" bestFit="1" customWidth="1"/>
    <col min="8928" max="8928" width="35.85546875" style="169" customWidth="1"/>
    <col min="8929" max="8929" width="51.42578125" style="169" customWidth="1"/>
    <col min="8930" max="8930" width="11.42578125" style="169" customWidth="1"/>
    <col min="8931" max="8931" width="14" style="169" customWidth="1"/>
    <col min="8932" max="8932" width="12" style="169" customWidth="1"/>
    <col min="8933" max="8933" width="8.5703125" style="169" customWidth="1"/>
    <col min="8934" max="8934" width="10.140625" style="169" customWidth="1"/>
    <col min="8935" max="8935" width="11" style="169" customWidth="1"/>
    <col min="8936" max="8936" width="12" style="169" customWidth="1"/>
    <col min="8937" max="8937" width="11.5703125" style="169" customWidth="1"/>
    <col min="8938" max="8938" width="9.42578125" style="169" customWidth="1"/>
    <col min="8939" max="8939" width="31.140625" style="169" customWidth="1"/>
    <col min="8940" max="8940" width="25" style="169" customWidth="1"/>
    <col min="8941" max="8941" width="12" style="169" customWidth="1"/>
    <col min="8942" max="8942" width="29.7109375" style="169" bestFit="1" customWidth="1"/>
    <col min="8943" max="8943" width="31" style="169" customWidth="1"/>
    <col min="8944" max="8944" width="17" style="169" customWidth="1"/>
    <col min="8945" max="8945" width="10.42578125" style="169" customWidth="1"/>
    <col min="8946" max="8946" width="13.28515625" style="169" customWidth="1"/>
    <col min="8947" max="8947" width="12.85546875" style="169" customWidth="1"/>
    <col min="8948" max="8948" width="10.5703125" style="169" customWidth="1"/>
    <col min="8949" max="8949" width="16.5703125" style="169" customWidth="1"/>
    <col min="8950" max="8950" width="13.28515625" style="169" customWidth="1"/>
    <col min="8951" max="8951" width="0" style="169" hidden="1" customWidth="1"/>
    <col min="8952" max="8953" width="14.28515625" style="169" customWidth="1"/>
    <col min="8954" max="8954" width="13.140625" style="169" customWidth="1"/>
    <col min="8955" max="8955" width="12.140625" style="169" customWidth="1"/>
    <col min="8956" max="8956" width="12.28515625" style="169" customWidth="1"/>
    <col min="8957" max="8957" width="10.5703125" style="169" customWidth="1"/>
    <col min="8958" max="8958" width="11" style="169" customWidth="1"/>
    <col min="8959" max="8959" width="15.42578125" style="169" customWidth="1"/>
    <col min="8960" max="8960" width="11.5703125" style="169" customWidth="1"/>
    <col min="8961" max="8961" width="14.42578125" style="169" customWidth="1"/>
    <col min="8962" max="8962" width="10.42578125" style="169" customWidth="1"/>
    <col min="8963" max="9182" width="40.7109375" style="169"/>
    <col min="9183" max="9183" width="14.7109375" style="169" bestFit="1" customWidth="1"/>
    <col min="9184" max="9184" width="35.85546875" style="169" customWidth="1"/>
    <col min="9185" max="9185" width="51.42578125" style="169" customWidth="1"/>
    <col min="9186" max="9186" width="11.42578125" style="169" customWidth="1"/>
    <col min="9187" max="9187" width="14" style="169" customWidth="1"/>
    <col min="9188" max="9188" width="12" style="169" customWidth="1"/>
    <col min="9189" max="9189" width="8.5703125" style="169" customWidth="1"/>
    <col min="9190" max="9190" width="10.140625" style="169" customWidth="1"/>
    <col min="9191" max="9191" width="11" style="169" customWidth="1"/>
    <col min="9192" max="9192" width="12" style="169" customWidth="1"/>
    <col min="9193" max="9193" width="11.5703125" style="169" customWidth="1"/>
    <col min="9194" max="9194" width="9.42578125" style="169" customWidth="1"/>
    <col min="9195" max="9195" width="31.140625" style="169" customWidth="1"/>
    <col min="9196" max="9196" width="25" style="169" customWidth="1"/>
    <col min="9197" max="9197" width="12" style="169" customWidth="1"/>
    <col min="9198" max="9198" width="29.7109375" style="169" bestFit="1" customWidth="1"/>
    <col min="9199" max="9199" width="31" style="169" customWidth="1"/>
    <col min="9200" max="9200" width="17" style="169" customWidth="1"/>
    <col min="9201" max="9201" width="10.42578125" style="169" customWidth="1"/>
    <col min="9202" max="9202" width="13.28515625" style="169" customWidth="1"/>
    <col min="9203" max="9203" width="12.85546875" style="169" customWidth="1"/>
    <col min="9204" max="9204" width="10.5703125" style="169" customWidth="1"/>
    <col min="9205" max="9205" width="16.5703125" style="169" customWidth="1"/>
    <col min="9206" max="9206" width="13.28515625" style="169" customWidth="1"/>
    <col min="9207" max="9207" width="0" style="169" hidden="1" customWidth="1"/>
    <col min="9208" max="9209" width="14.28515625" style="169" customWidth="1"/>
    <col min="9210" max="9210" width="13.140625" style="169" customWidth="1"/>
    <col min="9211" max="9211" width="12.140625" style="169" customWidth="1"/>
    <col min="9212" max="9212" width="12.28515625" style="169" customWidth="1"/>
    <col min="9213" max="9213" width="10.5703125" style="169" customWidth="1"/>
    <col min="9214" max="9214" width="11" style="169" customWidth="1"/>
    <col min="9215" max="9215" width="15.42578125" style="169" customWidth="1"/>
    <col min="9216" max="9216" width="11.5703125" style="169" customWidth="1"/>
    <col min="9217" max="9217" width="14.42578125" style="169" customWidth="1"/>
    <col min="9218" max="9218" width="10.42578125" style="169" customWidth="1"/>
    <col min="9219" max="9438" width="40.7109375" style="169"/>
    <col min="9439" max="9439" width="14.7109375" style="169" bestFit="1" customWidth="1"/>
    <col min="9440" max="9440" width="35.85546875" style="169" customWidth="1"/>
    <col min="9441" max="9441" width="51.42578125" style="169" customWidth="1"/>
    <col min="9442" max="9442" width="11.42578125" style="169" customWidth="1"/>
    <col min="9443" max="9443" width="14" style="169" customWidth="1"/>
    <col min="9444" max="9444" width="12" style="169" customWidth="1"/>
    <col min="9445" max="9445" width="8.5703125" style="169" customWidth="1"/>
    <col min="9446" max="9446" width="10.140625" style="169" customWidth="1"/>
    <col min="9447" max="9447" width="11" style="169" customWidth="1"/>
    <col min="9448" max="9448" width="12" style="169" customWidth="1"/>
    <col min="9449" max="9449" width="11.5703125" style="169" customWidth="1"/>
    <col min="9450" max="9450" width="9.42578125" style="169" customWidth="1"/>
    <col min="9451" max="9451" width="31.140625" style="169" customWidth="1"/>
    <col min="9452" max="9452" width="25" style="169" customWidth="1"/>
    <col min="9453" max="9453" width="12" style="169" customWidth="1"/>
    <col min="9454" max="9454" width="29.7109375" style="169" bestFit="1" customWidth="1"/>
    <col min="9455" max="9455" width="31" style="169" customWidth="1"/>
    <col min="9456" max="9456" width="17" style="169" customWidth="1"/>
    <col min="9457" max="9457" width="10.42578125" style="169" customWidth="1"/>
    <col min="9458" max="9458" width="13.28515625" style="169" customWidth="1"/>
    <col min="9459" max="9459" width="12.85546875" style="169" customWidth="1"/>
    <col min="9460" max="9460" width="10.5703125" style="169" customWidth="1"/>
    <col min="9461" max="9461" width="16.5703125" style="169" customWidth="1"/>
    <col min="9462" max="9462" width="13.28515625" style="169" customWidth="1"/>
    <col min="9463" max="9463" width="0" style="169" hidden="1" customWidth="1"/>
    <col min="9464" max="9465" width="14.28515625" style="169" customWidth="1"/>
    <col min="9466" max="9466" width="13.140625" style="169" customWidth="1"/>
    <col min="9467" max="9467" width="12.140625" style="169" customWidth="1"/>
    <col min="9468" max="9468" width="12.28515625" style="169" customWidth="1"/>
    <col min="9469" max="9469" width="10.5703125" style="169" customWidth="1"/>
    <col min="9470" max="9470" width="11" style="169" customWidth="1"/>
    <col min="9471" max="9471" width="15.42578125" style="169" customWidth="1"/>
    <col min="9472" max="9472" width="11.5703125" style="169" customWidth="1"/>
    <col min="9473" max="9473" width="14.42578125" style="169" customWidth="1"/>
    <col min="9474" max="9474" width="10.42578125" style="169" customWidth="1"/>
    <col min="9475" max="9694" width="40.7109375" style="169"/>
    <col min="9695" max="9695" width="14.7109375" style="169" bestFit="1" customWidth="1"/>
    <col min="9696" max="9696" width="35.85546875" style="169" customWidth="1"/>
    <col min="9697" max="9697" width="51.42578125" style="169" customWidth="1"/>
    <col min="9698" max="9698" width="11.42578125" style="169" customWidth="1"/>
    <col min="9699" max="9699" width="14" style="169" customWidth="1"/>
    <col min="9700" max="9700" width="12" style="169" customWidth="1"/>
    <col min="9701" max="9701" width="8.5703125" style="169" customWidth="1"/>
    <col min="9702" max="9702" width="10.140625" style="169" customWidth="1"/>
    <col min="9703" max="9703" width="11" style="169" customWidth="1"/>
    <col min="9704" max="9704" width="12" style="169" customWidth="1"/>
    <col min="9705" max="9705" width="11.5703125" style="169" customWidth="1"/>
    <col min="9706" max="9706" width="9.42578125" style="169" customWidth="1"/>
    <col min="9707" max="9707" width="31.140625" style="169" customWidth="1"/>
    <col min="9708" max="9708" width="25" style="169" customWidth="1"/>
    <col min="9709" max="9709" width="12" style="169" customWidth="1"/>
    <col min="9710" max="9710" width="29.7109375" style="169" bestFit="1" customWidth="1"/>
    <col min="9711" max="9711" width="31" style="169" customWidth="1"/>
    <col min="9712" max="9712" width="17" style="169" customWidth="1"/>
    <col min="9713" max="9713" width="10.42578125" style="169" customWidth="1"/>
    <col min="9714" max="9714" width="13.28515625" style="169" customWidth="1"/>
    <col min="9715" max="9715" width="12.85546875" style="169" customWidth="1"/>
    <col min="9716" max="9716" width="10.5703125" style="169" customWidth="1"/>
    <col min="9717" max="9717" width="16.5703125" style="169" customWidth="1"/>
    <col min="9718" max="9718" width="13.28515625" style="169" customWidth="1"/>
    <col min="9719" max="9719" width="0" style="169" hidden="1" customWidth="1"/>
    <col min="9720" max="9721" width="14.28515625" style="169" customWidth="1"/>
    <col min="9722" max="9722" width="13.140625" style="169" customWidth="1"/>
    <col min="9723" max="9723" width="12.140625" style="169" customWidth="1"/>
    <col min="9724" max="9724" width="12.28515625" style="169" customWidth="1"/>
    <col min="9725" max="9725" width="10.5703125" style="169" customWidth="1"/>
    <col min="9726" max="9726" width="11" style="169" customWidth="1"/>
    <col min="9727" max="9727" width="15.42578125" style="169" customWidth="1"/>
    <col min="9728" max="9728" width="11.5703125" style="169" customWidth="1"/>
    <col min="9729" max="9729" width="14.42578125" style="169" customWidth="1"/>
    <col min="9730" max="9730" width="10.42578125" style="169" customWidth="1"/>
    <col min="9731" max="9950" width="40.7109375" style="169"/>
    <col min="9951" max="9951" width="14.7109375" style="169" bestFit="1" customWidth="1"/>
    <col min="9952" max="9952" width="35.85546875" style="169" customWidth="1"/>
    <col min="9953" max="9953" width="51.42578125" style="169" customWidth="1"/>
    <col min="9954" max="9954" width="11.42578125" style="169" customWidth="1"/>
    <col min="9955" max="9955" width="14" style="169" customWidth="1"/>
    <col min="9956" max="9956" width="12" style="169" customWidth="1"/>
    <col min="9957" max="9957" width="8.5703125" style="169" customWidth="1"/>
    <col min="9958" max="9958" width="10.140625" style="169" customWidth="1"/>
    <col min="9959" max="9959" width="11" style="169" customWidth="1"/>
    <col min="9960" max="9960" width="12" style="169" customWidth="1"/>
    <col min="9961" max="9961" width="11.5703125" style="169" customWidth="1"/>
    <col min="9962" max="9962" width="9.42578125" style="169" customWidth="1"/>
    <col min="9963" max="9963" width="31.140625" style="169" customWidth="1"/>
    <col min="9964" max="9964" width="25" style="169" customWidth="1"/>
    <col min="9965" max="9965" width="12" style="169" customWidth="1"/>
    <col min="9966" max="9966" width="29.7109375" style="169" bestFit="1" customWidth="1"/>
    <col min="9967" max="9967" width="31" style="169" customWidth="1"/>
    <col min="9968" max="9968" width="17" style="169" customWidth="1"/>
    <col min="9969" max="9969" width="10.42578125" style="169" customWidth="1"/>
    <col min="9970" max="9970" width="13.28515625" style="169" customWidth="1"/>
    <col min="9971" max="9971" width="12.85546875" style="169" customWidth="1"/>
    <col min="9972" max="9972" width="10.5703125" style="169" customWidth="1"/>
    <col min="9973" max="9973" width="16.5703125" style="169" customWidth="1"/>
    <col min="9974" max="9974" width="13.28515625" style="169" customWidth="1"/>
    <col min="9975" max="9975" width="0" style="169" hidden="1" customWidth="1"/>
    <col min="9976" max="9977" width="14.28515625" style="169" customWidth="1"/>
    <col min="9978" max="9978" width="13.140625" style="169" customWidth="1"/>
    <col min="9979" max="9979" width="12.140625" style="169" customWidth="1"/>
    <col min="9980" max="9980" width="12.28515625" style="169" customWidth="1"/>
    <col min="9981" max="9981" width="10.5703125" style="169" customWidth="1"/>
    <col min="9982" max="9982" width="11" style="169" customWidth="1"/>
    <col min="9983" max="9983" width="15.42578125" style="169" customWidth="1"/>
    <col min="9984" max="9984" width="11.5703125" style="169" customWidth="1"/>
    <col min="9985" max="9985" width="14.42578125" style="169" customWidth="1"/>
    <col min="9986" max="9986" width="10.42578125" style="169" customWidth="1"/>
    <col min="9987" max="10206" width="40.7109375" style="169"/>
    <col min="10207" max="10207" width="14.7109375" style="169" bestFit="1" customWidth="1"/>
    <col min="10208" max="10208" width="35.85546875" style="169" customWidth="1"/>
    <col min="10209" max="10209" width="51.42578125" style="169" customWidth="1"/>
    <col min="10210" max="10210" width="11.42578125" style="169" customWidth="1"/>
    <col min="10211" max="10211" width="14" style="169" customWidth="1"/>
    <col min="10212" max="10212" width="12" style="169" customWidth="1"/>
    <col min="10213" max="10213" width="8.5703125" style="169" customWidth="1"/>
    <col min="10214" max="10214" width="10.140625" style="169" customWidth="1"/>
    <col min="10215" max="10215" width="11" style="169" customWidth="1"/>
    <col min="10216" max="10216" width="12" style="169" customWidth="1"/>
    <col min="10217" max="10217" width="11.5703125" style="169" customWidth="1"/>
    <col min="10218" max="10218" width="9.42578125" style="169" customWidth="1"/>
    <col min="10219" max="10219" width="31.140625" style="169" customWidth="1"/>
    <col min="10220" max="10220" width="25" style="169" customWidth="1"/>
    <col min="10221" max="10221" width="12" style="169" customWidth="1"/>
    <col min="10222" max="10222" width="29.7109375" style="169" bestFit="1" customWidth="1"/>
    <col min="10223" max="10223" width="31" style="169" customWidth="1"/>
    <col min="10224" max="10224" width="17" style="169" customWidth="1"/>
    <col min="10225" max="10225" width="10.42578125" style="169" customWidth="1"/>
    <col min="10226" max="10226" width="13.28515625" style="169" customWidth="1"/>
    <col min="10227" max="10227" width="12.85546875" style="169" customWidth="1"/>
    <col min="10228" max="10228" width="10.5703125" style="169" customWidth="1"/>
    <col min="10229" max="10229" width="16.5703125" style="169" customWidth="1"/>
    <col min="10230" max="10230" width="13.28515625" style="169" customWidth="1"/>
    <col min="10231" max="10231" width="0" style="169" hidden="1" customWidth="1"/>
    <col min="10232" max="10233" width="14.28515625" style="169" customWidth="1"/>
    <col min="10234" max="10234" width="13.140625" style="169" customWidth="1"/>
    <col min="10235" max="10235" width="12.140625" style="169" customWidth="1"/>
    <col min="10236" max="10236" width="12.28515625" style="169" customWidth="1"/>
    <col min="10237" max="10237" width="10.5703125" style="169" customWidth="1"/>
    <col min="10238" max="10238" width="11" style="169" customWidth="1"/>
    <col min="10239" max="10239" width="15.42578125" style="169" customWidth="1"/>
    <col min="10240" max="10240" width="11.5703125" style="169" customWidth="1"/>
    <col min="10241" max="10241" width="14.42578125" style="169" customWidth="1"/>
    <col min="10242" max="10242" width="10.42578125" style="169" customWidth="1"/>
    <col min="10243" max="10462" width="40.7109375" style="169"/>
    <col min="10463" max="10463" width="14.7109375" style="169" bestFit="1" customWidth="1"/>
    <col min="10464" max="10464" width="35.85546875" style="169" customWidth="1"/>
    <col min="10465" max="10465" width="51.42578125" style="169" customWidth="1"/>
    <col min="10466" max="10466" width="11.42578125" style="169" customWidth="1"/>
    <col min="10467" max="10467" width="14" style="169" customWidth="1"/>
    <col min="10468" max="10468" width="12" style="169" customWidth="1"/>
    <col min="10469" max="10469" width="8.5703125" style="169" customWidth="1"/>
    <col min="10470" max="10470" width="10.140625" style="169" customWidth="1"/>
    <col min="10471" max="10471" width="11" style="169" customWidth="1"/>
    <col min="10472" max="10472" width="12" style="169" customWidth="1"/>
    <col min="10473" max="10473" width="11.5703125" style="169" customWidth="1"/>
    <col min="10474" max="10474" width="9.42578125" style="169" customWidth="1"/>
    <col min="10475" max="10475" width="31.140625" style="169" customWidth="1"/>
    <col min="10476" max="10476" width="25" style="169" customWidth="1"/>
    <col min="10477" max="10477" width="12" style="169" customWidth="1"/>
    <col min="10478" max="10478" width="29.7109375" style="169" bestFit="1" customWidth="1"/>
    <col min="10479" max="10479" width="31" style="169" customWidth="1"/>
    <col min="10480" max="10480" width="17" style="169" customWidth="1"/>
    <col min="10481" max="10481" width="10.42578125" style="169" customWidth="1"/>
    <col min="10482" max="10482" width="13.28515625" style="169" customWidth="1"/>
    <col min="10483" max="10483" width="12.85546875" style="169" customWidth="1"/>
    <col min="10484" max="10484" width="10.5703125" style="169" customWidth="1"/>
    <col min="10485" max="10485" width="16.5703125" style="169" customWidth="1"/>
    <col min="10486" max="10486" width="13.28515625" style="169" customWidth="1"/>
    <col min="10487" max="10487" width="0" style="169" hidden="1" customWidth="1"/>
    <col min="10488" max="10489" width="14.28515625" style="169" customWidth="1"/>
    <col min="10490" max="10490" width="13.140625" style="169" customWidth="1"/>
    <col min="10491" max="10491" width="12.140625" style="169" customWidth="1"/>
    <col min="10492" max="10492" width="12.28515625" style="169" customWidth="1"/>
    <col min="10493" max="10493" width="10.5703125" style="169" customWidth="1"/>
    <col min="10494" max="10494" width="11" style="169" customWidth="1"/>
    <col min="10495" max="10495" width="15.42578125" style="169" customWidth="1"/>
    <col min="10496" max="10496" width="11.5703125" style="169" customWidth="1"/>
    <col min="10497" max="10497" width="14.42578125" style="169" customWidth="1"/>
    <col min="10498" max="10498" width="10.42578125" style="169" customWidth="1"/>
    <col min="10499" max="10718" width="40.7109375" style="169"/>
    <col min="10719" max="10719" width="14.7109375" style="169" bestFit="1" customWidth="1"/>
    <col min="10720" max="10720" width="35.85546875" style="169" customWidth="1"/>
    <col min="10721" max="10721" width="51.42578125" style="169" customWidth="1"/>
    <col min="10722" max="10722" width="11.42578125" style="169" customWidth="1"/>
    <col min="10723" max="10723" width="14" style="169" customWidth="1"/>
    <col min="10724" max="10724" width="12" style="169" customWidth="1"/>
    <col min="10725" max="10725" width="8.5703125" style="169" customWidth="1"/>
    <col min="10726" max="10726" width="10.140625" style="169" customWidth="1"/>
    <col min="10727" max="10727" width="11" style="169" customWidth="1"/>
    <col min="10728" max="10728" width="12" style="169" customWidth="1"/>
    <col min="10729" max="10729" width="11.5703125" style="169" customWidth="1"/>
    <col min="10730" max="10730" width="9.42578125" style="169" customWidth="1"/>
    <col min="10731" max="10731" width="31.140625" style="169" customWidth="1"/>
    <col min="10732" max="10732" width="25" style="169" customWidth="1"/>
    <col min="10733" max="10733" width="12" style="169" customWidth="1"/>
    <col min="10734" max="10734" width="29.7109375" style="169" bestFit="1" customWidth="1"/>
    <col min="10735" max="10735" width="31" style="169" customWidth="1"/>
    <col min="10736" max="10736" width="17" style="169" customWidth="1"/>
    <col min="10737" max="10737" width="10.42578125" style="169" customWidth="1"/>
    <col min="10738" max="10738" width="13.28515625" style="169" customWidth="1"/>
    <col min="10739" max="10739" width="12.85546875" style="169" customWidth="1"/>
    <col min="10740" max="10740" width="10.5703125" style="169" customWidth="1"/>
    <col min="10741" max="10741" width="16.5703125" style="169" customWidth="1"/>
    <col min="10742" max="10742" width="13.28515625" style="169" customWidth="1"/>
    <col min="10743" max="10743" width="0" style="169" hidden="1" customWidth="1"/>
    <col min="10744" max="10745" width="14.28515625" style="169" customWidth="1"/>
    <col min="10746" max="10746" width="13.140625" style="169" customWidth="1"/>
    <col min="10747" max="10747" width="12.140625" style="169" customWidth="1"/>
    <col min="10748" max="10748" width="12.28515625" style="169" customWidth="1"/>
    <col min="10749" max="10749" width="10.5703125" style="169" customWidth="1"/>
    <col min="10750" max="10750" width="11" style="169" customWidth="1"/>
    <col min="10751" max="10751" width="15.42578125" style="169" customWidth="1"/>
    <col min="10752" max="10752" width="11.5703125" style="169" customWidth="1"/>
    <col min="10753" max="10753" width="14.42578125" style="169" customWidth="1"/>
    <col min="10754" max="10754" width="10.42578125" style="169" customWidth="1"/>
    <col min="10755" max="10974" width="40.7109375" style="169"/>
    <col min="10975" max="10975" width="14.7109375" style="169" bestFit="1" customWidth="1"/>
    <col min="10976" max="10976" width="35.85546875" style="169" customWidth="1"/>
    <col min="10977" max="10977" width="51.42578125" style="169" customWidth="1"/>
    <col min="10978" max="10978" width="11.42578125" style="169" customWidth="1"/>
    <col min="10979" max="10979" width="14" style="169" customWidth="1"/>
    <col min="10980" max="10980" width="12" style="169" customWidth="1"/>
    <col min="10981" max="10981" width="8.5703125" style="169" customWidth="1"/>
    <col min="10982" max="10982" width="10.140625" style="169" customWidth="1"/>
    <col min="10983" max="10983" width="11" style="169" customWidth="1"/>
    <col min="10984" max="10984" width="12" style="169" customWidth="1"/>
    <col min="10985" max="10985" width="11.5703125" style="169" customWidth="1"/>
    <col min="10986" max="10986" width="9.42578125" style="169" customWidth="1"/>
    <col min="10987" max="10987" width="31.140625" style="169" customWidth="1"/>
    <col min="10988" max="10988" width="25" style="169" customWidth="1"/>
    <col min="10989" max="10989" width="12" style="169" customWidth="1"/>
    <col min="10990" max="10990" width="29.7109375" style="169" bestFit="1" customWidth="1"/>
    <col min="10991" max="10991" width="31" style="169" customWidth="1"/>
    <col min="10992" max="10992" width="17" style="169" customWidth="1"/>
    <col min="10993" max="10993" width="10.42578125" style="169" customWidth="1"/>
    <col min="10994" max="10994" width="13.28515625" style="169" customWidth="1"/>
    <col min="10995" max="10995" width="12.85546875" style="169" customWidth="1"/>
    <col min="10996" max="10996" width="10.5703125" style="169" customWidth="1"/>
    <col min="10997" max="10997" width="16.5703125" style="169" customWidth="1"/>
    <col min="10998" max="10998" width="13.28515625" style="169" customWidth="1"/>
    <col min="10999" max="10999" width="0" style="169" hidden="1" customWidth="1"/>
    <col min="11000" max="11001" width="14.28515625" style="169" customWidth="1"/>
    <col min="11002" max="11002" width="13.140625" style="169" customWidth="1"/>
    <col min="11003" max="11003" width="12.140625" style="169" customWidth="1"/>
    <col min="11004" max="11004" width="12.28515625" style="169" customWidth="1"/>
    <col min="11005" max="11005" width="10.5703125" style="169" customWidth="1"/>
    <col min="11006" max="11006" width="11" style="169" customWidth="1"/>
    <col min="11007" max="11007" width="15.42578125" style="169" customWidth="1"/>
    <col min="11008" max="11008" width="11.5703125" style="169" customWidth="1"/>
    <col min="11009" max="11009" width="14.42578125" style="169" customWidth="1"/>
    <col min="11010" max="11010" width="10.42578125" style="169" customWidth="1"/>
    <col min="11011" max="11230" width="40.7109375" style="169"/>
    <col min="11231" max="11231" width="14.7109375" style="169" bestFit="1" customWidth="1"/>
    <col min="11232" max="11232" width="35.85546875" style="169" customWidth="1"/>
    <col min="11233" max="11233" width="51.42578125" style="169" customWidth="1"/>
    <col min="11234" max="11234" width="11.42578125" style="169" customWidth="1"/>
    <col min="11235" max="11235" width="14" style="169" customWidth="1"/>
    <col min="11236" max="11236" width="12" style="169" customWidth="1"/>
    <col min="11237" max="11237" width="8.5703125" style="169" customWidth="1"/>
    <col min="11238" max="11238" width="10.140625" style="169" customWidth="1"/>
    <col min="11239" max="11239" width="11" style="169" customWidth="1"/>
    <col min="11240" max="11240" width="12" style="169" customWidth="1"/>
    <col min="11241" max="11241" width="11.5703125" style="169" customWidth="1"/>
    <col min="11242" max="11242" width="9.42578125" style="169" customWidth="1"/>
    <col min="11243" max="11243" width="31.140625" style="169" customWidth="1"/>
    <col min="11244" max="11244" width="25" style="169" customWidth="1"/>
    <col min="11245" max="11245" width="12" style="169" customWidth="1"/>
    <col min="11246" max="11246" width="29.7109375" style="169" bestFit="1" customWidth="1"/>
    <col min="11247" max="11247" width="31" style="169" customWidth="1"/>
    <col min="11248" max="11248" width="17" style="169" customWidth="1"/>
    <col min="11249" max="11249" width="10.42578125" style="169" customWidth="1"/>
    <col min="11250" max="11250" width="13.28515625" style="169" customWidth="1"/>
    <col min="11251" max="11251" width="12.85546875" style="169" customWidth="1"/>
    <col min="11252" max="11252" width="10.5703125" style="169" customWidth="1"/>
    <col min="11253" max="11253" width="16.5703125" style="169" customWidth="1"/>
    <col min="11254" max="11254" width="13.28515625" style="169" customWidth="1"/>
    <col min="11255" max="11255" width="0" style="169" hidden="1" customWidth="1"/>
    <col min="11256" max="11257" width="14.28515625" style="169" customWidth="1"/>
    <col min="11258" max="11258" width="13.140625" style="169" customWidth="1"/>
    <col min="11259" max="11259" width="12.140625" style="169" customWidth="1"/>
    <col min="11260" max="11260" width="12.28515625" style="169" customWidth="1"/>
    <col min="11261" max="11261" width="10.5703125" style="169" customWidth="1"/>
    <col min="11262" max="11262" width="11" style="169" customWidth="1"/>
    <col min="11263" max="11263" width="15.42578125" style="169" customWidth="1"/>
    <col min="11264" max="11264" width="11.5703125" style="169" customWidth="1"/>
    <col min="11265" max="11265" width="14.42578125" style="169" customWidth="1"/>
    <col min="11266" max="11266" width="10.42578125" style="169" customWidth="1"/>
    <col min="11267" max="11486" width="40.7109375" style="169"/>
    <col min="11487" max="11487" width="14.7109375" style="169" bestFit="1" customWidth="1"/>
    <col min="11488" max="11488" width="35.85546875" style="169" customWidth="1"/>
    <col min="11489" max="11489" width="51.42578125" style="169" customWidth="1"/>
    <col min="11490" max="11490" width="11.42578125" style="169" customWidth="1"/>
    <col min="11491" max="11491" width="14" style="169" customWidth="1"/>
    <col min="11492" max="11492" width="12" style="169" customWidth="1"/>
    <col min="11493" max="11493" width="8.5703125" style="169" customWidth="1"/>
    <col min="11494" max="11494" width="10.140625" style="169" customWidth="1"/>
    <col min="11495" max="11495" width="11" style="169" customWidth="1"/>
    <col min="11496" max="11496" width="12" style="169" customWidth="1"/>
    <col min="11497" max="11497" width="11.5703125" style="169" customWidth="1"/>
    <col min="11498" max="11498" width="9.42578125" style="169" customWidth="1"/>
    <col min="11499" max="11499" width="31.140625" style="169" customWidth="1"/>
    <col min="11500" max="11500" width="25" style="169" customWidth="1"/>
    <col min="11501" max="11501" width="12" style="169" customWidth="1"/>
    <col min="11502" max="11502" width="29.7109375" style="169" bestFit="1" customWidth="1"/>
    <col min="11503" max="11503" width="31" style="169" customWidth="1"/>
    <col min="11504" max="11504" width="17" style="169" customWidth="1"/>
    <col min="11505" max="11505" width="10.42578125" style="169" customWidth="1"/>
    <col min="11506" max="11506" width="13.28515625" style="169" customWidth="1"/>
    <col min="11507" max="11507" width="12.85546875" style="169" customWidth="1"/>
    <col min="11508" max="11508" width="10.5703125" style="169" customWidth="1"/>
    <col min="11509" max="11509" width="16.5703125" style="169" customWidth="1"/>
    <col min="11510" max="11510" width="13.28515625" style="169" customWidth="1"/>
    <col min="11511" max="11511" width="0" style="169" hidden="1" customWidth="1"/>
    <col min="11512" max="11513" width="14.28515625" style="169" customWidth="1"/>
    <col min="11514" max="11514" width="13.140625" style="169" customWidth="1"/>
    <col min="11515" max="11515" width="12.140625" style="169" customWidth="1"/>
    <col min="11516" max="11516" width="12.28515625" style="169" customWidth="1"/>
    <col min="11517" max="11517" width="10.5703125" style="169" customWidth="1"/>
    <col min="11518" max="11518" width="11" style="169" customWidth="1"/>
    <col min="11519" max="11519" width="15.42578125" style="169" customWidth="1"/>
    <col min="11520" max="11520" width="11.5703125" style="169" customWidth="1"/>
    <col min="11521" max="11521" width="14.42578125" style="169" customWidth="1"/>
    <col min="11522" max="11522" width="10.42578125" style="169" customWidth="1"/>
    <col min="11523" max="11742" width="40.7109375" style="169"/>
    <col min="11743" max="11743" width="14.7109375" style="169" bestFit="1" customWidth="1"/>
    <col min="11744" max="11744" width="35.85546875" style="169" customWidth="1"/>
    <col min="11745" max="11745" width="51.42578125" style="169" customWidth="1"/>
    <col min="11746" max="11746" width="11.42578125" style="169" customWidth="1"/>
    <col min="11747" max="11747" width="14" style="169" customWidth="1"/>
    <col min="11748" max="11748" width="12" style="169" customWidth="1"/>
    <col min="11749" max="11749" width="8.5703125" style="169" customWidth="1"/>
    <col min="11750" max="11750" width="10.140625" style="169" customWidth="1"/>
    <col min="11751" max="11751" width="11" style="169" customWidth="1"/>
    <col min="11752" max="11752" width="12" style="169" customWidth="1"/>
    <col min="11753" max="11753" width="11.5703125" style="169" customWidth="1"/>
    <col min="11754" max="11754" width="9.42578125" style="169" customWidth="1"/>
    <col min="11755" max="11755" width="31.140625" style="169" customWidth="1"/>
    <col min="11756" max="11756" width="25" style="169" customWidth="1"/>
    <col min="11757" max="11757" width="12" style="169" customWidth="1"/>
    <col min="11758" max="11758" width="29.7109375" style="169" bestFit="1" customWidth="1"/>
    <col min="11759" max="11759" width="31" style="169" customWidth="1"/>
    <col min="11760" max="11760" width="17" style="169" customWidth="1"/>
    <col min="11761" max="11761" width="10.42578125" style="169" customWidth="1"/>
    <col min="11762" max="11762" width="13.28515625" style="169" customWidth="1"/>
    <col min="11763" max="11763" width="12.85546875" style="169" customWidth="1"/>
    <col min="11764" max="11764" width="10.5703125" style="169" customWidth="1"/>
    <col min="11765" max="11765" width="16.5703125" style="169" customWidth="1"/>
    <col min="11766" max="11766" width="13.28515625" style="169" customWidth="1"/>
    <col min="11767" max="11767" width="0" style="169" hidden="1" customWidth="1"/>
    <col min="11768" max="11769" width="14.28515625" style="169" customWidth="1"/>
    <col min="11770" max="11770" width="13.140625" style="169" customWidth="1"/>
    <col min="11771" max="11771" width="12.140625" style="169" customWidth="1"/>
    <col min="11772" max="11772" width="12.28515625" style="169" customWidth="1"/>
    <col min="11773" max="11773" width="10.5703125" style="169" customWidth="1"/>
    <col min="11774" max="11774" width="11" style="169" customWidth="1"/>
    <col min="11775" max="11775" width="15.42578125" style="169" customWidth="1"/>
    <col min="11776" max="11776" width="11.5703125" style="169" customWidth="1"/>
    <col min="11777" max="11777" width="14.42578125" style="169" customWidth="1"/>
    <col min="11778" max="11778" width="10.42578125" style="169" customWidth="1"/>
    <col min="11779" max="11998" width="40.7109375" style="169"/>
    <col min="11999" max="11999" width="14.7109375" style="169" bestFit="1" customWidth="1"/>
    <col min="12000" max="12000" width="35.85546875" style="169" customWidth="1"/>
    <col min="12001" max="12001" width="51.42578125" style="169" customWidth="1"/>
    <col min="12002" max="12002" width="11.42578125" style="169" customWidth="1"/>
    <col min="12003" max="12003" width="14" style="169" customWidth="1"/>
    <col min="12004" max="12004" width="12" style="169" customWidth="1"/>
    <col min="12005" max="12005" width="8.5703125" style="169" customWidth="1"/>
    <col min="12006" max="12006" width="10.140625" style="169" customWidth="1"/>
    <col min="12007" max="12007" width="11" style="169" customWidth="1"/>
    <col min="12008" max="12008" width="12" style="169" customWidth="1"/>
    <col min="12009" max="12009" width="11.5703125" style="169" customWidth="1"/>
    <col min="12010" max="12010" width="9.42578125" style="169" customWidth="1"/>
    <col min="12011" max="12011" width="31.140625" style="169" customWidth="1"/>
    <col min="12012" max="12012" width="25" style="169" customWidth="1"/>
    <col min="12013" max="12013" width="12" style="169" customWidth="1"/>
    <col min="12014" max="12014" width="29.7109375" style="169" bestFit="1" customWidth="1"/>
    <col min="12015" max="12015" width="31" style="169" customWidth="1"/>
    <col min="12016" max="12016" width="17" style="169" customWidth="1"/>
    <col min="12017" max="12017" width="10.42578125" style="169" customWidth="1"/>
    <col min="12018" max="12018" width="13.28515625" style="169" customWidth="1"/>
    <col min="12019" max="12019" width="12.85546875" style="169" customWidth="1"/>
    <col min="12020" max="12020" width="10.5703125" style="169" customWidth="1"/>
    <col min="12021" max="12021" width="16.5703125" style="169" customWidth="1"/>
    <col min="12022" max="12022" width="13.28515625" style="169" customWidth="1"/>
    <col min="12023" max="12023" width="0" style="169" hidden="1" customWidth="1"/>
    <col min="12024" max="12025" width="14.28515625" style="169" customWidth="1"/>
    <col min="12026" max="12026" width="13.140625" style="169" customWidth="1"/>
    <col min="12027" max="12027" width="12.140625" style="169" customWidth="1"/>
    <col min="12028" max="12028" width="12.28515625" style="169" customWidth="1"/>
    <col min="12029" max="12029" width="10.5703125" style="169" customWidth="1"/>
    <col min="12030" max="12030" width="11" style="169" customWidth="1"/>
    <col min="12031" max="12031" width="15.42578125" style="169" customWidth="1"/>
    <col min="12032" max="12032" width="11.5703125" style="169" customWidth="1"/>
    <col min="12033" max="12033" width="14.42578125" style="169" customWidth="1"/>
    <col min="12034" max="12034" width="10.42578125" style="169" customWidth="1"/>
    <col min="12035" max="12254" width="40.7109375" style="169"/>
    <col min="12255" max="12255" width="14.7109375" style="169" bestFit="1" customWidth="1"/>
    <col min="12256" max="12256" width="35.85546875" style="169" customWidth="1"/>
    <col min="12257" max="12257" width="51.42578125" style="169" customWidth="1"/>
    <col min="12258" max="12258" width="11.42578125" style="169" customWidth="1"/>
    <col min="12259" max="12259" width="14" style="169" customWidth="1"/>
    <col min="12260" max="12260" width="12" style="169" customWidth="1"/>
    <col min="12261" max="12261" width="8.5703125" style="169" customWidth="1"/>
    <col min="12262" max="12262" width="10.140625" style="169" customWidth="1"/>
    <col min="12263" max="12263" width="11" style="169" customWidth="1"/>
    <col min="12264" max="12264" width="12" style="169" customWidth="1"/>
    <col min="12265" max="12265" width="11.5703125" style="169" customWidth="1"/>
    <col min="12266" max="12266" width="9.42578125" style="169" customWidth="1"/>
    <col min="12267" max="12267" width="31.140625" style="169" customWidth="1"/>
    <col min="12268" max="12268" width="25" style="169" customWidth="1"/>
    <col min="12269" max="12269" width="12" style="169" customWidth="1"/>
    <col min="12270" max="12270" width="29.7109375" style="169" bestFit="1" customWidth="1"/>
    <col min="12271" max="12271" width="31" style="169" customWidth="1"/>
    <col min="12272" max="12272" width="17" style="169" customWidth="1"/>
    <col min="12273" max="12273" width="10.42578125" style="169" customWidth="1"/>
    <col min="12274" max="12274" width="13.28515625" style="169" customWidth="1"/>
    <col min="12275" max="12275" width="12.85546875" style="169" customWidth="1"/>
    <col min="12276" max="12276" width="10.5703125" style="169" customWidth="1"/>
    <col min="12277" max="12277" width="16.5703125" style="169" customWidth="1"/>
    <col min="12278" max="12278" width="13.28515625" style="169" customWidth="1"/>
    <col min="12279" max="12279" width="0" style="169" hidden="1" customWidth="1"/>
    <col min="12280" max="12281" width="14.28515625" style="169" customWidth="1"/>
    <col min="12282" max="12282" width="13.140625" style="169" customWidth="1"/>
    <col min="12283" max="12283" width="12.140625" style="169" customWidth="1"/>
    <col min="12284" max="12284" width="12.28515625" style="169" customWidth="1"/>
    <col min="12285" max="12285" width="10.5703125" style="169" customWidth="1"/>
    <col min="12286" max="12286" width="11" style="169" customWidth="1"/>
    <col min="12287" max="12287" width="15.42578125" style="169" customWidth="1"/>
    <col min="12288" max="12288" width="11.5703125" style="169" customWidth="1"/>
    <col min="12289" max="12289" width="14.42578125" style="169" customWidth="1"/>
    <col min="12290" max="12290" width="10.42578125" style="169" customWidth="1"/>
    <col min="12291" max="12510" width="40.7109375" style="169"/>
    <col min="12511" max="12511" width="14.7109375" style="169" bestFit="1" customWidth="1"/>
    <col min="12512" max="12512" width="35.85546875" style="169" customWidth="1"/>
    <col min="12513" max="12513" width="51.42578125" style="169" customWidth="1"/>
    <col min="12514" max="12514" width="11.42578125" style="169" customWidth="1"/>
    <col min="12515" max="12515" width="14" style="169" customWidth="1"/>
    <col min="12516" max="12516" width="12" style="169" customWidth="1"/>
    <col min="12517" max="12517" width="8.5703125" style="169" customWidth="1"/>
    <col min="12518" max="12518" width="10.140625" style="169" customWidth="1"/>
    <col min="12519" max="12519" width="11" style="169" customWidth="1"/>
    <col min="12520" max="12520" width="12" style="169" customWidth="1"/>
    <col min="12521" max="12521" width="11.5703125" style="169" customWidth="1"/>
    <col min="12522" max="12522" width="9.42578125" style="169" customWidth="1"/>
    <col min="12523" max="12523" width="31.140625" style="169" customWidth="1"/>
    <col min="12524" max="12524" width="25" style="169" customWidth="1"/>
    <col min="12525" max="12525" width="12" style="169" customWidth="1"/>
    <col min="12526" max="12526" width="29.7109375" style="169" bestFit="1" customWidth="1"/>
    <col min="12527" max="12527" width="31" style="169" customWidth="1"/>
    <col min="12528" max="12528" width="17" style="169" customWidth="1"/>
    <col min="12529" max="12529" width="10.42578125" style="169" customWidth="1"/>
    <col min="12530" max="12530" width="13.28515625" style="169" customWidth="1"/>
    <col min="12531" max="12531" width="12.85546875" style="169" customWidth="1"/>
    <col min="12532" max="12532" width="10.5703125" style="169" customWidth="1"/>
    <col min="12533" max="12533" width="16.5703125" style="169" customWidth="1"/>
    <col min="12534" max="12534" width="13.28515625" style="169" customWidth="1"/>
    <col min="12535" max="12535" width="0" style="169" hidden="1" customWidth="1"/>
    <col min="12536" max="12537" width="14.28515625" style="169" customWidth="1"/>
    <col min="12538" max="12538" width="13.140625" style="169" customWidth="1"/>
    <col min="12539" max="12539" width="12.140625" style="169" customWidth="1"/>
    <col min="12540" max="12540" width="12.28515625" style="169" customWidth="1"/>
    <col min="12541" max="12541" width="10.5703125" style="169" customWidth="1"/>
    <col min="12542" max="12542" width="11" style="169" customWidth="1"/>
    <col min="12543" max="12543" width="15.42578125" style="169" customWidth="1"/>
    <col min="12544" max="12544" width="11.5703125" style="169" customWidth="1"/>
    <col min="12545" max="12545" width="14.42578125" style="169" customWidth="1"/>
    <col min="12546" max="12546" width="10.42578125" style="169" customWidth="1"/>
    <col min="12547" max="12766" width="40.7109375" style="169"/>
    <col min="12767" max="12767" width="14.7109375" style="169" bestFit="1" customWidth="1"/>
    <col min="12768" max="12768" width="35.85546875" style="169" customWidth="1"/>
    <col min="12769" max="12769" width="51.42578125" style="169" customWidth="1"/>
    <col min="12770" max="12770" width="11.42578125" style="169" customWidth="1"/>
    <col min="12771" max="12771" width="14" style="169" customWidth="1"/>
    <col min="12772" max="12772" width="12" style="169" customWidth="1"/>
    <col min="12773" max="12773" width="8.5703125" style="169" customWidth="1"/>
    <col min="12774" max="12774" width="10.140625" style="169" customWidth="1"/>
    <col min="12775" max="12775" width="11" style="169" customWidth="1"/>
    <col min="12776" max="12776" width="12" style="169" customWidth="1"/>
    <col min="12777" max="12777" width="11.5703125" style="169" customWidth="1"/>
    <col min="12778" max="12778" width="9.42578125" style="169" customWidth="1"/>
    <col min="12779" max="12779" width="31.140625" style="169" customWidth="1"/>
    <col min="12780" max="12780" width="25" style="169" customWidth="1"/>
    <col min="12781" max="12781" width="12" style="169" customWidth="1"/>
    <col min="12782" max="12782" width="29.7109375" style="169" bestFit="1" customWidth="1"/>
    <col min="12783" max="12783" width="31" style="169" customWidth="1"/>
    <col min="12784" max="12784" width="17" style="169" customWidth="1"/>
    <col min="12785" max="12785" width="10.42578125" style="169" customWidth="1"/>
    <col min="12786" max="12786" width="13.28515625" style="169" customWidth="1"/>
    <col min="12787" max="12787" width="12.85546875" style="169" customWidth="1"/>
    <col min="12788" max="12788" width="10.5703125" style="169" customWidth="1"/>
    <col min="12789" max="12789" width="16.5703125" style="169" customWidth="1"/>
    <col min="12790" max="12790" width="13.28515625" style="169" customWidth="1"/>
    <col min="12791" max="12791" width="0" style="169" hidden="1" customWidth="1"/>
    <col min="12792" max="12793" width="14.28515625" style="169" customWidth="1"/>
    <col min="12794" max="12794" width="13.140625" style="169" customWidth="1"/>
    <col min="12795" max="12795" width="12.140625" style="169" customWidth="1"/>
    <col min="12796" max="12796" width="12.28515625" style="169" customWidth="1"/>
    <col min="12797" max="12797" width="10.5703125" style="169" customWidth="1"/>
    <col min="12798" max="12798" width="11" style="169" customWidth="1"/>
    <col min="12799" max="12799" width="15.42578125" style="169" customWidth="1"/>
    <col min="12800" max="12800" width="11.5703125" style="169" customWidth="1"/>
    <col min="12801" max="12801" width="14.42578125" style="169" customWidth="1"/>
    <col min="12802" max="12802" width="10.42578125" style="169" customWidth="1"/>
    <col min="12803" max="13022" width="40.7109375" style="169"/>
    <col min="13023" max="13023" width="14.7109375" style="169" bestFit="1" customWidth="1"/>
    <col min="13024" max="13024" width="35.85546875" style="169" customWidth="1"/>
    <col min="13025" max="13025" width="51.42578125" style="169" customWidth="1"/>
    <col min="13026" max="13026" width="11.42578125" style="169" customWidth="1"/>
    <col min="13027" max="13027" width="14" style="169" customWidth="1"/>
    <col min="13028" max="13028" width="12" style="169" customWidth="1"/>
    <col min="13029" max="13029" width="8.5703125" style="169" customWidth="1"/>
    <col min="13030" max="13030" width="10.140625" style="169" customWidth="1"/>
    <col min="13031" max="13031" width="11" style="169" customWidth="1"/>
    <col min="13032" max="13032" width="12" style="169" customWidth="1"/>
    <col min="13033" max="13033" width="11.5703125" style="169" customWidth="1"/>
    <col min="13034" max="13034" width="9.42578125" style="169" customWidth="1"/>
    <col min="13035" max="13035" width="31.140625" style="169" customWidth="1"/>
    <col min="13036" max="13036" width="25" style="169" customWidth="1"/>
    <col min="13037" max="13037" width="12" style="169" customWidth="1"/>
    <col min="13038" max="13038" width="29.7109375" style="169" bestFit="1" customWidth="1"/>
    <col min="13039" max="13039" width="31" style="169" customWidth="1"/>
    <col min="13040" max="13040" width="17" style="169" customWidth="1"/>
    <col min="13041" max="13041" width="10.42578125" style="169" customWidth="1"/>
    <col min="13042" max="13042" width="13.28515625" style="169" customWidth="1"/>
    <col min="13043" max="13043" width="12.85546875" style="169" customWidth="1"/>
    <col min="13044" max="13044" width="10.5703125" style="169" customWidth="1"/>
    <col min="13045" max="13045" width="16.5703125" style="169" customWidth="1"/>
    <col min="13046" max="13046" width="13.28515625" style="169" customWidth="1"/>
    <col min="13047" max="13047" width="0" style="169" hidden="1" customWidth="1"/>
    <col min="13048" max="13049" width="14.28515625" style="169" customWidth="1"/>
    <col min="13050" max="13050" width="13.140625" style="169" customWidth="1"/>
    <col min="13051" max="13051" width="12.140625" style="169" customWidth="1"/>
    <col min="13052" max="13052" width="12.28515625" style="169" customWidth="1"/>
    <col min="13053" max="13053" width="10.5703125" style="169" customWidth="1"/>
    <col min="13054" max="13054" width="11" style="169" customWidth="1"/>
    <col min="13055" max="13055" width="15.42578125" style="169" customWidth="1"/>
    <col min="13056" max="13056" width="11.5703125" style="169" customWidth="1"/>
    <col min="13057" max="13057" width="14.42578125" style="169" customWidth="1"/>
    <col min="13058" max="13058" width="10.42578125" style="169" customWidth="1"/>
    <col min="13059" max="13278" width="40.7109375" style="169"/>
    <col min="13279" max="13279" width="14.7109375" style="169" bestFit="1" customWidth="1"/>
    <col min="13280" max="13280" width="35.85546875" style="169" customWidth="1"/>
    <col min="13281" max="13281" width="51.42578125" style="169" customWidth="1"/>
    <col min="13282" max="13282" width="11.42578125" style="169" customWidth="1"/>
    <col min="13283" max="13283" width="14" style="169" customWidth="1"/>
    <col min="13284" max="13284" width="12" style="169" customWidth="1"/>
    <col min="13285" max="13285" width="8.5703125" style="169" customWidth="1"/>
    <col min="13286" max="13286" width="10.140625" style="169" customWidth="1"/>
    <col min="13287" max="13287" width="11" style="169" customWidth="1"/>
    <col min="13288" max="13288" width="12" style="169" customWidth="1"/>
    <col min="13289" max="13289" width="11.5703125" style="169" customWidth="1"/>
    <col min="13290" max="13290" width="9.42578125" style="169" customWidth="1"/>
    <col min="13291" max="13291" width="31.140625" style="169" customWidth="1"/>
    <col min="13292" max="13292" width="25" style="169" customWidth="1"/>
    <col min="13293" max="13293" width="12" style="169" customWidth="1"/>
    <col min="13294" max="13294" width="29.7109375" style="169" bestFit="1" customWidth="1"/>
    <col min="13295" max="13295" width="31" style="169" customWidth="1"/>
    <col min="13296" max="13296" width="17" style="169" customWidth="1"/>
    <col min="13297" max="13297" width="10.42578125" style="169" customWidth="1"/>
    <col min="13298" max="13298" width="13.28515625" style="169" customWidth="1"/>
    <col min="13299" max="13299" width="12.85546875" style="169" customWidth="1"/>
    <col min="13300" max="13300" width="10.5703125" style="169" customWidth="1"/>
    <col min="13301" max="13301" width="16.5703125" style="169" customWidth="1"/>
    <col min="13302" max="13302" width="13.28515625" style="169" customWidth="1"/>
    <col min="13303" max="13303" width="0" style="169" hidden="1" customWidth="1"/>
    <col min="13304" max="13305" width="14.28515625" style="169" customWidth="1"/>
    <col min="13306" max="13306" width="13.140625" style="169" customWidth="1"/>
    <col min="13307" max="13307" width="12.140625" style="169" customWidth="1"/>
    <col min="13308" max="13308" width="12.28515625" style="169" customWidth="1"/>
    <col min="13309" max="13309" width="10.5703125" style="169" customWidth="1"/>
    <col min="13310" max="13310" width="11" style="169" customWidth="1"/>
    <col min="13311" max="13311" width="15.42578125" style="169" customWidth="1"/>
    <col min="13312" max="13312" width="11.5703125" style="169" customWidth="1"/>
    <col min="13313" max="13313" width="14.42578125" style="169" customWidth="1"/>
    <col min="13314" max="13314" width="10.42578125" style="169" customWidth="1"/>
    <col min="13315" max="13534" width="40.7109375" style="169"/>
    <col min="13535" max="13535" width="14.7109375" style="169" bestFit="1" customWidth="1"/>
    <col min="13536" max="13536" width="35.85546875" style="169" customWidth="1"/>
    <col min="13537" max="13537" width="51.42578125" style="169" customWidth="1"/>
    <col min="13538" max="13538" width="11.42578125" style="169" customWidth="1"/>
    <col min="13539" max="13539" width="14" style="169" customWidth="1"/>
    <col min="13540" max="13540" width="12" style="169" customWidth="1"/>
    <col min="13541" max="13541" width="8.5703125" style="169" customWidth="1"/>
    <col min="13542" max="13542" width="10.140625" style="169" customWidth="1"/>
    <col min="13543" max="13543" width="11" style="169" customWidth="1"/>
    <col min="13544" max="13544" width="12" style="169" customWidth="1"/>
    <col min="13545" max="13545" width="11.5703125" style="169" customWidth="1"/>
    <col min="13546" max="13546" width="9.42578125" style="169" customWidth="1"/>
    <col min="13547" max="13547" width="31.140625" style="169" customWidth="1"/>
    <col min="13548" max="13548" width="25" style="169" customWidth="1"/>
    <col min="13549" max="13549" width="12" style="169" customWidth="1"/>
    <col min="13550" max="13550" width="29.7109375" style="169" bestFit="1" customWidth="1"/>
    <col min="13551" max="13551" width="31" style="169" customWidth="1"/>
    <col min="13552" max="13552" width="17" style="169" customWidth="1"/>
    <col min="13553" max="13553" width="10.42578125" style="169" customWidth="1"/>
    <col min="13554" max="13554" width="13.28515625" style="169" customWidth="1"/>
    <col min="13555" max="13555" width="12.85546875" style="169" customWidth="1"/>
    <col min="13556" max="13556" width="10.5703125" style="169" customWidth="1"/>
    <col min="13557" max="13557" width="16.5703125" style="169" customWidth="1"/>
    <col min="13558" max="13558" width="13.28515625" style="169" customWidth="1"/>
    <col min="13559" max="13559" width="0" style="169" hidden="1" customWidth="1"/>
    <col min="13560" max="13561" width="14.28515625" style="169" customWidth="1"/>
    <col min="13562" max="13562" width="13.140625" style="169" customWidth="1"/>
    <col min="13563" max="13563" width="12.140625" style="169" customWidth="1"/>
    <col min="13564" max="13564" width="12.28515625" style="169" customWidth="1"/>
    <col min="13565" max="13565" width="10.5703125" style="169" customWidth="1"/>
    <col min="13566" max="13566" width="11" style="169" customWidth="1"/>
    <col min="13567" max="13567" width="15.42578125" style="169" customWidth="1"/>
    <col min="13568" max="13568" width="11.5703125" style="169" customWidth="1"/>
    <col min="13569" max="13569" width="14.42578125" style="169" customWidth="1"/>
    <col min="13570" max="13570" width="10.42578125" style="169" customWidth="1"/>
    <col min="13571" max="13790" width="40.7109375" style="169"/>
    <col min="13791" max="13791" width="14.7109375" style="169" bestFit="1" customWidth="1"/>
    <col min="13792" max="13792" width="35.85546875" style="169" customWidth="1"/>
    <col min="13793" max="13793" width="51.42578125" style="169" customWidth="1"/>
    <col min="13794" max="13794" width="11.42578125" style="169" customWidth="1"/>
    <col min="13795" max="13795" width="14" style="169" customWidth="1"/>
    <col min="13796" max="13796" width="12" style="169" customWidth="1"/>
    <col min="13797" max="13797" width="8.5703125" style="169" customWidth="1"/>
    <col min="13798" max="13798" width="10.140625" style="169" customWidth="1"/>
    <col min="13799" max="13799" width="11" style="169" customWidth="1"/>
    <col min="13800" max="13800" width="12" style="169" customWidth="1"/>
    <col min="13801" max="13801" width="11.5703125" style="169" customWidth="1"/>
    <col min="13802" max="13802" width="9.42578125" style="169" customWidth="1"/>
    <col min="13803" max="13803" width="31.140625" style="169" customWidth="1"/>
    <col min="13804" max="13804" width="25" style="169" customWidth="1"/>
    <col min="13805" max="13805" width="12" style="169" customWidth="1"/>
    <col min="13806" max="13806" width="29.7109375" style="169" bestFit="1" customWidth="1"/>
    <col min="13807" max="13807" width="31" style="169" customWidth="1"/>
    <col min="13808" max="13808" width="17" style="169" customWidth="1"/>
    <col min="13809" max="13809" width="10.42578125" style="169" customWidth="1"/>
    <col min="13810" max="13810" width="13.28515625" style="169" customWidth="1"/>
    <col min="13811" max="13811" width="12.85546875" style="169" customWidth="1"/>
    <col min="13812" max="13812" width="10.5703125" style="169" customWidth="1"/>
    <col min="13813" max="13813" width="16.5703125" style="169" customWidth="1"/>
    <col min="13814" max="13814" width="13.28515625" style="169" customWidth="1"/>
    <col min="13815" max="13815" width="0" style="169" hidden="1" customWidth="1"/>
    <col min="13816" max="13817" width="14.28515625" style="169" customWidth="1"/>
    <col min="13818" max="13818" width="13.140625" style="169" customWidth="1"/>
    <col min="13819" max="13819" width="12.140625" style="169" customWidth="1"/>
    <col min="13820" max="13820" width="12.28515625" style="169" customWidth="1"/>
    <col min="13821" max="13821" width="10.5703125" style="169" customWidth="1"/>
    <col min="13822" max="13822" width="11" style="169" customWidth="1"/>
    <col min="13823" max="13823" width="15.42578125" style="169" customWidth="1"/>
    <col min="13824" max="13824" width="11.5703125" style="169" customWidth="1"/>
    <col min="13825" max="13825" width="14.42578125" style="169" customWidth="1"/>
    <col min="13826" max="13826" width="10.42578125" style="169" customWidth="1"/>
    <col min="13827" max="14046" width="40.7109375" style="169"/>
    <col min="14047" max="14047" width="14.7109375" style="169" bestFit="1" customWidth="1"/>
    <col min="14048" max="14048" width="35.85546875" style="169" customWidth="1"/>
    <col min="14049" max="14049" width="51.42578125" style="169" customWidth="1"/>
    <col min="14050" max="14050" width="11.42578125" style="169" customWidth="1"/>
    <col min="14051" max="14051" width="14" style="169" customWidth="1"/>
    <col min="14052" max="14052" width="12" style="169" customWidth="1"/>
    <col min="14053" max="14053" width="8.5703125" style="169" customWidth="1"/>
    <col min="14054" max="14054" width="10.140625" style="169" customWidth="1"/>
    <col min="14055" max="14055" width="11" style="169" customWidth="1"/>
    <col min="14056" max="14056" width="12" style="169" customWidth="1"/>
    <col min="14057" max="14057" width="11.5703125" style="169" customWidth="1"/>
    <col min="14058" max="14058" width="9.42578125" style="169" customWidth="1"/>
    <col min="14059" max="14059" width="31.140625" style="169" customWidth="1"/>
    <col min="14060" max="14060" width="25" style="169" customWidth="1"/>
    <col min="14061" max="14061" width="12" style="169" customWidth="1"/>
    <col min="14062" max="14062" width="29.7109375" style="169" bestFit="1" customWidth="1"/>
    <col min="14063" max="14063" width="31" style="169" customWidth="1"/>
    <col min="14064" max="14064" width="17" style="169" customWidth="1"/>
    <col min="14065" max="14065" width="10.42578125" style="169" customWidth="1"/>
    <col min="14066" max="14066" width="13.28515625" style="169" customWidth="1"/>
    <col min="14067" max="14067" width="12.85546875" style="169" customWidth="1"/>
    <col min="14068" max="14068" width="10.5703125" style="169" customWidth="1"/>
    <col min="14069" max="14069" width="16.5703125" style="169" customWidth="1"/>
    <col min="14070" max="14070" width="13.28515625" style="169" customWidth="1"/>
    <col min="14071" max="14071" width="0" style="169" hidden="1" customWidth="1"/>
    <col min="14072" max="14073" width="14.28515625" style="169" customWidth="1"/>
    <col min="14074" max="14074" width="13.140625" style="169" customWidth="1"/>
    <col min="14075" max="14075" width="12.140625" style="169" customWidth="1"/>
    <col min="14076" max="14076" width="12.28515625" style="169" customWidth="1"/>
    <col min="14077" max="14077" width="10.5703125" style="169" customWidth="1"/>
    <col min="14078" max="14078" width="11" style="169" customWidth="1"/>
    <col min="14079" max="14079" width="15.42578125" style="169" customWidth="1"/>
    <col min="14080" max="14080" width="11.5703125" style="169" customWidth="1"/>
    <col min="14081" max="14081" width="14.42578125" style="169" customWidth="1"/>
    <col min="14082" max="14082" width="10.42578125" style="169" customWidth="1"/>
    <col min="14083" max="14302" width="40.7109375" style="169"/>
    <col min="14303" max="14303" width="14.7109375" style="169" bestFit="1" customWidth="1"/>
    <col min="14304" max="14304" width="35.85546875" style="169" customWidth="1"/>
    <col min="14305" max="14305" width="51.42578125" style="169" customWidth="1"/>
    <col min="14306" max="14306" width="11.42578125" style="169" customWidth="1"/>
    <col min="14307" max="14307" width="14" style="169" customWidth="1"/>
    <col min="14308" max="14308" width="12" style="169" customWidth="1"/>
    <col min="14309" max="14309" width="8.5703125" style="169" customWidth="1"/>
    <col min="14310" max="14310" width="10.140625" style="169" customWidth="1"/>
    <col min="14311" max="14311" width="11" style="169" customWidth="1"/>
    <col min="14312" max="14312" width="12" style="169" customWidth="1"/>
    <col min="14313" max="14313" width="11.5703125" style="169" customWidth="1"/>
    <col min="14314" max="14314" width="9.42578125" style="169" customWidth="1"/>
    <col min="14315" max="14315" width="31.140625" style="169" customWidth="1"/>
    <col min="14316" max="14316" width="25" style="169" customWidth="1"/>
    <col min="14317" max="14317" width="12" style="169" customWidth="1"/>
    <col min="14318" max="14318" width="29.7109375" style="169" bestFit="1" customWidth="1"/>
    <col min="14319" max="14319" width="31" style="169" customWidth="1"/>
    <col min="14320" max="14320" width="17" style="169" customWidth="1"/>
    <col min="14321" max="14321" width="10.42578125" style="169" customWidth="1"/>
    <col min="14322" max="14322" width="13.28515625" style="169" customWidth="1"/>
    <col min="14323" max="14323" width="12.85546875" style="169" customWidth="1"/>
    <col min="14324" max="14324" width="10.5703125" style="169" customWidth="1"/>
    <col min="14325" max="14325" width="16.5703125" style="169" customWidth="1"/>
    <col min="14326" max="14326" width="13.28515625" style="169" customWidth="1"/>
    <col min="14327" max="14327" width="0" style="169" hidden="1" customWidth="1"/>
    <col min="14328" max="14329" width="14.28515625" style="169" customWidth="1"/>
    <col min="14330" max="14330" width="13.140625" style="169" customWidth="1"/>
    <col min="14331" max="14331" width="12.140625" style="169" customWidth="1"/>
    <col min="14332" max="14332" width="12.28515625" style="169" customWidth="1"/>
    <col min="14333" max="14333" width="10.5703125" style="169" customWidth="1"/>
    <col min="14334" max="14334" width="11" style="169" customWidth="1"/>
    <col min="14335" max="14335" width="15.42578125" style="169" customWidth="1"/>
    <col min="14336" max="14336" width="11.5703125" style="169" customWidth="1"/>
    <col min="14337" max="14337" width="14.42578125" style="169" customWidth="1"/>
    <col min="14338" max="14338" width="10.42578125" style="169" customWidth="1"/>
    <col min="14339" max="14558" width="40.7109375" style="169"/>
    <col min="14559" max="14559" width="14.7109375" style="169" bestFit="1" customWidth="1"/>
    <col min="14560" max="14560" width="35.85546875" style="169" customWidth="1"/>
    <col min="14561" max="14561" width="51.42578125" style="169" customWidth="1"/>
    <col min="14562" max="14562" width="11.42578125" style="169" customWidth="1"/>
    <col min="14563" max="14563" width="14" style="169" customWidth="1"/>
    <col min="14564" max="14564" width="12" style="169" customWidth="1"/>
    <col min="14565" max="14565" width="8.5703125" style="169" customWidth="1"/>
    <col min="14566" max="14566" width="10.140625" style="169" customWidth="1"/>
    <col min="14567" max="14567" width="11" style="169" customWidth="1"/>
    <col min="14568" max="14568" width="12" style="169" customWidth="1"/>
    <col min="14569" max="14569" width="11.5703125" style="169" customWidth="1"/>
    <col min="14570" max="14570" width="9.42578125" style="169" customWidth="1"/>
    <col min="14571" max="14571" width="31.140625" style="169" customWidth="1"/>
    <col min="14572" max="14572" width="25" style="169" customWidth="1"/>
    <col min="14573" max="14573" width="12" style="169" customWidth="1"/>
    <col min="14574" max="14574" width="29.7109375" style="169" bestFit="1" customWidth="1"/>
    <col min="14575" max="14575" width="31" style="169" customWidth="1"/>
    <col min="14576" max="14576" width="17" style="169" customWidth="1"/>
    <col min="14577" max="14577" width="10.42578125" style="169" customWidth="1"/>
    <col min="14578" max="14578" width="13.28515625" style="169" customWidth="1"/>
    <col min="14579" max="14579" width="12.85546875" style="169" customWidth="1"/>
    <col min="14580" max="14580" width="10.5703125" style="169" customWidth="1"/>
    <col min="14581" max="14581" width="16.5703125" style="169" customWidth="1"/>
    <col min="14582" max="14582" width="13.28515625" style="169" customWidth="1"/>
    <col min="14583" max="14583" width="0" style="169" hidden="1" customWidth="1"/>
    <col min="14584" max="14585" width="14.28515625" style="169" customWidth="1"/>
    <col min="14586" max="14586" width="13.140625" style="169" customWidth="1"/>
    <col min="14587" max="14587" width="12.140625" style="169" customWidth="1"/>
    <col min="14588" max="14588" width="12.28515625" style="169" customWidth="1"/>
    <col min="14589" max="14589" width="10.5703125" style="169" customWidth="1"/>
    <col min="14590" max="14590" width="11" style="169" customWidth="1"/>
    <col min="14591" max="14591" width="15.42578125" style="169" customWidth="1"/>
    <col min="14592" max="14592" width="11.5703125" style="169" customWidth="1"/>
    <col min="14593" max="14593" width="14.42578125" style="169" customWidth="1"/>
    <col min="14594" max="14594" width="10.42578125" style="169" customWidth="1"/>
    <col min="14595" max="14814" width="40.7109375" style="169"/>
    <col min="14815" max="14815" width="14.7109375" style="169" bestFit="1" customWidth="1"/>
    <col min="14816" max="14816" width="35.85546875" style="169" customWidth="1"/>
    <col min="14817" max="14817" width="51.42578125" style="169" customWidth="1"/>
    <col min="14818" max="14818" width="11.42578125" style="169" customWidth="1"/>
    <col min="14819" max="14819" width="14" style="169" customWidth="1"/>
    <col min="14820" max="14820" width="12" style="169" customWidth="1"/>
    <col min="14821" max="14821" width="8.5703125" style="169" customWidth="1"/>
    <col min="14822" max="14822" width="10.140625" style="169" customWidth="1"/>
    <col min="14823" max="14823" width="11" style="169" customWidth="1"/>
    <col min="14824" max="14824" width="12" style="169" customWidth="1"/>
    <col min="14825" max="14825" width="11.5703125" style="169" customWidth="1"/>
    <col min="14826" max="14826" width="9.42578125" style="169" customWidth="1"/>
    <col min="14827" max="14827" width="31.140625" style="169" customWidth="1"/>
    <col min="14828" max="14828" width="25" style="169" customWidth="1"/>
    <col min="14829" max="14829" width="12" style="169" customWidth="1"/>
    <col min="14830" max="14830" width="29.7109375" style="169" bestFit="1" customWidth="1"/>
    <col min="14831" max="14831" width="31" style="169" customWidth="1"/>
    <col min="14832" max="14832" width="17" style="169" customWidth="1"/>
    <col min="14833" max="14833" width="10.42578125" style="169" customWidth="1"/>
    <col min="14834" max="14834" width="13.28515625" style="169" customWidth="1"/>
    <col min="14835" max="14835" width="12.85546875" style="169" customWidth="1"/>
    <col min="14836" max="14836" width="10.5703125" style="169" customWidth="1"/>
    <col min="14837" max="14837" width="16.5703125" style="169" customWidth="1"/>
    <col min="14838" max="14838" width="13.28515625" style="169" customWidth="1"/>
    <col min="14839" max="14839" width="0" style="169" hidden="1" customWidth="1"/>
    <col min="14840" max="14841" width="14.28515625" style="169" customWidth="1"/>
    <col min="14842" max="14842" width="13.140625" style="169" customWidth="1"/>
    <col min="14843" max="14843" width="12.140625" style="169" customWidth="1"/>
    <col min="14844" max="14844" width="12.28515625" style="169" customWidth="1"/>
    <col min="14845" max="14845" width="10.5703125" style="169" customWidth="1"/>
    <col min="14846" max="14846" width="11" style="169" customWidth="1"/>
    <col min="14847" max="14847" width="15.42578125" style="169" customWidth="1"/>
    <col min="14848" max="14848" width="11.5703125" style="169" customWidth="1"/>
    <col min="14849" max="14849" width="14.42578125" style="169" customWidth="1"/>
    <col min="14850" max="14850" width="10.42578125" style="169" customWidth="1"/>
    <col min="14851" max="15070" width="40.7109375" style="169"/>
    <col min="15071" max="15071" width="14.7109375" style="169" bestFit="1" customWidth="1"/>
    <col min="15072" max="15072" width="35.85546875" style="169" customWidth="1"/>
    <col min="15073" max="15073" width="51.42578125" style="169" customWidth="1"/>
    <col min="15074" max="15074" width="11.42578125" style="169" customWidth="1"/>
    <col min="15075" max="15075" width="14" style="169" customWidth="1"/>
    <col min="15076" max="15076" width="12" style="169" customWidth="1"/>
    <col min="15077" max="15077" width="8.5703125" style="169" customWidth="1"/>
    <col min="15078" max="15078" width="10.140625" style="169" customWidth="1"/>
    <col min="15079" max="15079" width="11" style="169" customWidth="1"/>
    <col min="15080" max="15080" width="12" style="169" customWidth="1"/>
    <col min="15081" max="15081" width="11.5703125" style="169" customWidth="1"/>
    <col min="15082" max="15082" width="9.42578125" style="169" customWidth="1"/>
    <col min="15083" max="15083" width="31.140625" style="169" customWidth="1"/>
    <col min="15084" max="15084" width="25" style="169" customWidth="1"/>
    <col min="15085" max="15085" width="12" style="169" customWidth="1"/>
    <col min="15086" max="15086" width="29.7109375" style="169" bestFit="1" customWidth="1"/>
    <col min="15087" max="15087" width="31" style="169" customWidth="1"/>
    <col min="15088" max="15088" width="17" style="169" customWidth="1"/>
    <col min="15089" max="15089" width="10.42578125" style="169" customWidth="1"/>
    <col min="15090" max="15090" width="13.28515625" style="169" customWidth="1"/>
    <col min="15091" max="15091" width="12.85546875" style="169" customWidth="1"/>
    <col min="15092" max="15092" width="10.5703125" style="169" customWidth="1"/>
    <col min="15093" max="15093" width="16.5703125" style="169" customWidth="1"/>
    <col min="15094" max="15094" width="13.28515625" style="169" customWidth="1"/>
    <col min="15095" max="15095" width="0" style="169" hidden="1" customWidth="1"/>
    <col min="15096" max="15097" width="14.28515625" style="169" customWidth="1"/>
    <col min="15098" max="15098" width="13.140625" style="169" customWidth="1"/>
    <col min="15099" max="15099" width="12.140625" style="169" customWidth="1"/>
    <col min="15100" max="15100" width="12.28515625" style="169" customWidth="1"/>
    <col min="15101" max="15101" width="10.5703125" style="169" customWidth="1"/>
    <col min="15102" max="15102" width="11" style="169" customWidth="1"/>
    <col min="15103" max="15103" width="15.42578125" style="169" customWidth="1"/>
    <col min="15104" max="15104" width="11.5703125" style="169" customWidth="1"/>
    <col min="15105" max="15105" width="14.42578125" style="169" customWidth="1"/>
    <col min="15106" max="15106" width="10.42578125" style="169" customWidth="1"/>
    <col min="15107" max="15326" width="40.7109375" style="169"/>
    <col min="15327" max="15327" width="14.7109375" style="169" bestFit="1" customWidth="1"/>
    <col min="15328" max="15328" width="35.85546875" style="169" customWidth="1"/>
    <col min="15329" max="15329" width="51.42578125" style="169" customWidth="1"/>
    <col min="15330" max="15330" width="11.42578125" style="169" customWidth="1"/>
    <col min="15331" max="15331" width="14" style="169" customWidth="1"/>
    <col min="15332" max="15332" width="12" style="169" customWidth="1"/>
    <col min="15333" max="15333" width="8.5703125" style="169" customWidth="1"/>
    <col min="15334" max="15334" width="10.140625" style="169" customWidth="1"/>
    <col min="15335" max="15335" width="11" style="169" customWidth="1"/>
    <col min="15336" max="15336" width="12" style="169" customWidth="1"/>
    <col min="15337" max="15337" width="11.5703125" style="169" customWidth="1"/>
    <col min="15338" max="15338" width="9.42578125" style="169" customWidth="1"/>
    <col min="15339" max="15339" width="31.140625" style="169" customWidth="1"/>
    <col min="15340" max="15340" width="25" style="169" customWidth="1"/>
    <col min="15341" max="15341" width="12" style="169" customWidth="1"/>
    <col min="15342" max="15342" width="29.7109375" style="169" bestFit="1" customWidth="1"/>
    <col min="15343" max="15343" width="31" style="169" customWidth="1"/>
    <col min="15344" max="15344" width="17" style="169" customWidth="1"/>
    <col min="15345" max="15345" width="10.42578125" style="169" customWidth="1"/>
    <col min="15346" max="15346" width="13.28515625" style="169" customWidth="1"/>
    <col min="15347" max="15347" width="12.85546875" style="169" customWidth="1"/>
    <col min="15348" max="15348" width="10.5703125" style="169" customWidth="1"/>
    <col min="15349" max="15349" width="16.5703125" style="169" customWidth="1"/>
    <col min="15350" max="15350" width="13.28515625" style="169" customWidth="1"/>
    <col min="15351" max="15351" width="0" style="169" hidden="1" customWidth="1"/>
    <col min="15352" max="15353" width="14.28515625" style="169" customWidth="1"/>
    <col min="15354" max="15354" width="13.140625" style="169" customWidth="1"/>
    <col min="15355" max="15355" width="12.140625" style="169" customWidth="1"/>
    <col min="15356" max="15356" width="12.28515625" style="169" customWidth="1"/>
    <col min="15357" max="15357" width="10.5703125" style="169" customWidth="1"/>
    <col min="15358" max="15358" width="11" style="169" customWidth="1"/>
    <col min="15359" max="15359" width="15.42578125" style="169" customWidth="1"/>
    <col min="15360" max="15360" width="11.5703125" style="169" customWidth="1"/>
    <col min="15361" max="15361" width="14.42578125" style="169" customWidth="1"/>
    <col min="15362" max="15362" width="10.42578125" style="169" customWidth="1"/>
    <col min="15363" max="15582" width="40.7109375" style="169"/>
    <col min="15583" max="15583" width="14.7109375" style="169" bestFit="1" customWidth="1"/>
    <col min="15584" max="15584" width="35.85546875" style="169" customWidth="1"/>
    <col min="15585" max="15585" width="51.42578125" style="169" customWidth="1"/>
    <col min="15586" max="15586" width="11.42578125" style="169" customWidth="1"/>
    <col min="15587" max="15587" width="14" style="169" customWidth="1"/>
    <col min="15588" max="15588" width="12" style="169" customWidth="1"/>
    <col min="15589" max="15589" width="8.5703125" style="169" customWidth="1"/>
    <col min="15590" max="15590" width="10.140625" style="169" customWidth="1"/>
    <col min="15591" max="15591" width="11" style="169" customWidth="1"/>
    <col min="15592" max="15592" width="12" style="169" customWidth="1"/>
    <col min="15593" max="15593" width="11.5703125" style="169" customWidth="1"/>
    <col min="15594" max="15594" width="9.42578125" style="169" customWidth="1"/>
    <col min="15595" max="15595" width="31.140625" style="169" customWidth="1"/>
    <col min="15596" max="15596" width="25" style="169" customWidth="1"/>
    <col min="15597" max="15597" width="12" style="169" customWidth="1"/>
    <col min="15598" max="15598" width="29.7109375" style="169" bestFit="1" customWidth="1"/>
    <col min="15599" max="15599" width="31" style="169" customWidth="1"/>
    <col min="15600" max="15600" width="17" style="169" customWidth="1"/>
    <col min="15601" max="15601" width="10.42578125" style="169" customWidth="1"/>
    <col min="15602" max="15602" width="13.28515625" style="169" customWidth="1"/>
    <col min="15603" max="15603" width="12.85546875" style="169" customWidth="1"/>
    <col min="15604" max="15604" width="10.5703125" style="169" customWidth="1"/>
    <col min="15605" max="15605" width="16.5703125" style="169" customWidth="1"/>
    <col min="15606" max="15606" width="13.28515625" style="169" customWidth="1"/>
    <col min="15607" max="15607" width="0" style="169" hidden="1" customWidth="1"/>
    <col min="15608" max="15609" width="14.28515625" style="169" customWidth="1"/>
    <col min="15610" max="15610" width="13.140625" style="169" customWidth="1"/>
    <col min="15611" max="15611" width="12.140625" style="169" customWidth="1"/>
    <col min="15612" max="15612" width="12.28515625" style="169" customWidth="1"/>
    <col min="15613" max="15613" width="10.5703125" style="169" customWidth="1"/>
    <col min="15614" max="15614" width="11" style="169" customWidth="1"/>
    <col min="15615" max="15615" width="15.42578125" style="169" customWidth="1"/>
    <col min="15616" max="15616" width="11.5703125" style="169" customWidth="1"/>
    <col min="15617" max="15617" width="14.42578125" style="169" customWidth="1"/>
    <col min="15618" max="15618" width="10.42578125" style="169" customWidth="1"/>
    <col min="15619" max="15838" width="40.7109375" style="169"/>
    <col min="15839" max="15839" width="14.7109375" style="169" bestFit="1" customWidth="1"/>
    <col min="15840" max="15840" width="35.85546875" style="169" customWidth="1"/>
    <col min="15841" max="15841" width="51.42578125" style="169" customWidth="1"/>
    <col min="15842" max="15842" width="11.42578125" style="169" customWidth="1"/>
    <col min="15843" max="15843" width="14" style="169" customWidth="1"/>
    <col min="15844" max="15844" width="12" style="169" customWidth="1"/>
    <col min="15845" max="15845" width="8.5703125" style="169" customWidth="1"/>
    <col min="15846" max="15846" width="10.140625" style="169" customWidth="1"/>
    <col min="15847" max="15847" width="11" style="169" customWidth="1"/>
    <col min="15848" max="15848" width="12" style="169" customWidth="1"/>
    <col min="15849" max="15849" width="11.5703125" style="169" customWidth="1"/>
    <col min="15850" max="15850" width="9.42578125" style="169" customWidth="1"/>
    <col min="15851" max="15851" width="31.140625" style="169" customWidth="1"/>
    <col min="15852" max="15852" width="25" style="169" customWidth="1"/>
    <col min="15853" max="15853" width="12" style="169" customWidth="1"/>
    <col min="15854" max="15854" width="29.7109375" style="169" bestFit="1" customWidth="1"/>
    <col min="15855" max="15855" width="31" style="169" customWidth="1"/>
    <col min="15856" max="15856" width="17" style="169" customWidth="1"/>
    <col min="15857" max="15857" width="10.42578125" style="169" customWidth="1"/>
    <col min="15858" max="15858" width="13.28515625" style="169" customWidth="1"/>
    <col min="15859" max="15859" width="12.85546875" style="169" customWidth="1"/>
    <col min="15860" max="15860" width="10.5703125" style="169" customWidth="1"/>
    <col min="15861" max="15861" width="16.5703125" style="169" customWidth="1"/>
    <col min="15862" max="15862" width="13.28515625" style="169" customWidth="1"/>
    <col min="15863" max="15863" width="0" style="169" hidden="1" customWidth="1"/>
    <col min="15864" max="15865" width="14.28515625" style="169" customWidth="1"/>
    <col min="15866" max="15866" width="13.140625" style="169" customWidth="1"/>
    <col min="15867" max="15867" width="12.140625" style="169" customWidth="1"/>
    <col min="15868" max="15868" width="12.28515625" style="169" customWidth="1"/>
    <col min="15869" max="15869" width="10.5703125" style="169" customWidth="1"/>
    <col min="15870" max="15870" width="11" style="169" customWidth="1"/>
    <col min="15871" max="15871" width="15.42578125" style="169" customWidth="1"/>
    <col min="15872" max="15872" width="11.5703125" style="169" customWidth="1"/>
    <col min="15873" max="15873" width="14.42578125" style="169" customWidth="1"/>
    <col min="15874" max="15874" width="10.42578125" style="169" customWidth="1"/>
    <col min="15875" max="16094" width="40.7109375" style="169"/>
    <col min="16095" max="16095" width="14.7109375" style="169" bestFit="1" customWidth="1"/>
    <col min="16096" max="16096" width="35.85546875" style="169" customWidth="1"/>
    <col min="16097" max="16097" width="51.42578125" style="169" customWidth="1"/>
    <col min="16098" max="16098" width="11.42578125" style="169" customWidth="1"/>
    <col min="16099" max="16099" width="14" style="169" customWidth="1"/>
    <col min="16100" max="16100" width="12" style="169" customWidth="1"/>
    <col min="16101" max="16101" width="8.5703125" style="169" customWidth="1"/>
    <col min="16102" max="16102" width="10.140625" style="169" customWidth="1"/>
    <col min="16103" max="16103" width="11" style="169" customWidth="1"/>
    <col min="16104" max="16104" width="12" style="169" customWidth="1"/>
    <col min="16105" max="16105" width="11.5703125" style="169" customWidth="1"/>
    <col min="16106" max="16106" width="9.42578125" style="169" customWidth="1"/>
    <col min="16107" max="16107" width="31.140625" style="169" customWidth="1"/>
    <col min="16108" max="16108" width="25" style="169" customWidth="1"/>
    <col min="16109" max="16109" width="12" style="169" customWidth="1"/>
    <col min="16110" max="16110" width="29.7109375" style="169" bestFit="1" customWidth="1"/>
    <col min="16111" max="16111" width="31" style="169" customWidth="1"/>
    <col min="16112" max="16112" width="17" style="169" customWidth="1"/>
    <col min="16113" max="16113" width="10.42578125" style="169" customWidth="1"/>
    <col min="16114" max="16114" width="13.28515625" style="169" customWidth="1"/>
    <col min="16115" max="16115" width="12.85546875" style="169" customWidth="1"/>
    <col min="16116" max="16116" width="10.5703125" style="169" customWidth="1"/>
    <col min="16117" max="16117" width="16.5703125" style="169" customWidth="1"/>
    <col min="16118" max="16118" width="13.28515625" style="169" customWidth="1"/>
    <col min="16119" max="16119" width="0" style="169" hidden="1" customWidth="1"/>
    <col min="16120" max="16121" width="14.28515625" style="169" customWidth="1"/>
    <col min="16122" max="16122" width="13.140625" style="169" customWidth="1"/>
    <col min="16123" max="16123" width="12.140625" style="169" customWidth="1"/>
    <col min="16124" max="16124" width="12.28515625" style="169" customWidth="1"/>
    <col min="16125" max="16125" width="10.5703125" style="169" customWidth="1"/>
    <col min="16126" max="16126" width="11" style="169" customWidth="1"/>
    <col min="16127" max="16127" width="15.42578125" style="169" customWidth="1"/>
    <col min="16128" max="16128" width="11.5703125" style="169" customWidth="1"/>
    <col min="16129" max="16129" width="14.42578125" style="169" customWidth="1"/>
    <col min="16130" max="16130" width="10.42578125" style="169" customWidth="1"/>
    <col min="16131" max="16384" width="40.7109375" style="169"/>
  </cols>
  <sheetData>
    <row r="1" spans="1:219" s="167" customFormat="1" ht="45" customHeight="1">
      <c r="A1" s="189" t="s">
        <v>834</v>
      </c>
      <c r="B1" s="189" t="s">
        <v>835</v>
      </c>
      <c r="C1" s="190" t="s">
        <v>836</v>
      </c>
      <c r="D1" s="190" t="s">
        <v>837</v>
      </c>
      <c r="E1" s="191" t="s">
        <v>838</v>
      </c>
      <c r="F1" s="191" t="s">
        <v>839</v>
      </c>
      <c r="HK1" s="168"/>
    </row>
    <row r="2" spans="1:219" ht="15" customHeight="1">
      <c r="A2" s="170" t="s">
        <v>6</v>
      </c>
      <c r="B2" s="170" t="s">
        <v>510</v>
      </c>
      <c r="C2" s="172">
        <v>1</v>
      </c>
      <c r="D2" s="172" t="s">
        <v>9</v>
      </c>
      <c r="E2" s="173">
        <v>1125000</v>
      </c>
      <c r="F2" s="174">
        <v>1125000</v>
      </c>
    </row>
    <row r="3" spans="1:219" ht="15" customHeight="1">
      <c r="A3" s="170" t="s">
        <v>6</v>
      </c>
      <c r="B3" s="170" t="s">
        <v>510</v>
      </c>
      <c r="C3" s="172">
        <v>1</v>
      </c>
      <c r="D3" s="172" t="s">
        <v>9</v>
      </c>
      <c r="E3" s="173">
        <v>1125000</v>
      </c>
      <c r="F3" s="174">
        <v>1125000</v>
      </c>
    </row>
    <row r="4" spans="1:219" ht="15" customHeight="1">
      <c r="A4" s="170" t="s">
        <v>6</v>
      </c>
      <c r="B4" s="170" t="s">
        <v>510</v>
      </c>
      <c r="C4" s="172">
        <v>1</v>
      </c>
      <c r="D4" s="172" t="s">
        <v>9</v>
      </c>
      <c r="E4" s="173">
        <v>1500000</v>
      </c>
      <c r="F4" s="174">
        <v>1500000</v>
      </c>
    </row>
    <row r="5" spans="1:219" ht="15" customHeight="1">
      <c r="A5" s="170" t="s">
        <v>6</v>
      </c>
      <c r="B5" s="170" t="s">
        <v>840</v>
      </c>
      <c r="C5" s="172">
        <v>11</v>
      </c>
      <c r="D5" s="172" t="s">
        <v>808</v>
      </c>
      <c r="E5" s="173">
        <v>4880000</v>
      </c>
      <c r="F5" s="174">
        <v>53680000</v>
      </c>
    </row>
    <row r="6" spans="1:219" ht="15" customHeight="1">
      <c r="A6" s="170" t="s">
        <v>6</v>
      </c>
      <c r="B6" s="170" t="s">
        <v>841</v>
      </c>
      <c r="C6" s="172">
        <v>3</v>
      </c>
      <c r="D6" s="172" t="s">
        <v>808</v>
      </c>
      <c r="E6" s="173">
        <v>3620422</v>
      </c>
      <c r="F6" s="174">
        <f>10861266+3669270</f>
        <v>14530536</v>
      </c>
    </row>
    <row r="7" spans="1:219" ht="15" customHeight="1">
      <c r="A7" s="170" t="s">
        <v>6</v>
      </c>
      <c r="B7" s="170" t="s">
        <v>842</v>
      </c>
      <c r="C7" s="172">
        <v>11</v>
      </c>
      <c r="D7" s="172" t="s">
        <v>808</v>
      </c>
      <c r="E7" s="173">
        <v>3764166</v>
      </c>
      <c r="F7" s="174">
        <v>41405826</v>
      </c>
    </row>
    <row r="8" spans="1:219" ht="15" customHeight="1">
      <c r="A8" s="170" t="s">
        <v>6</v>
      </c>
      <c r="B8" s="170" t="s">
        <v>842</v>
      </c>
      <c r="C8" s="172">
        <v>11</v>
      </c>
      <c r="D8" s="172" t="s">
        <v>808</v>
      </c>
      <c r="E8" s="173">
        <v>785278</v>
      </c>
      <c r="F8" s="174">
        <v>8638058</v>
      </c>
    </row>
    <row r="9" spans="1:219" ht="15" customHeight="1">
      <c r="A9" s="170" t="s">
        <v>6</v>
      </c>
      <c r="B9" s="170" t="s">
        <v>843</v>
      </c>
      <c r="C9" s="172">
        <v>1</v>
      </c>
      <c r="D9" s="172" t="s">
        <v>844</v>
      </c>
      <c r="E9" s="173">
        <v>2500000</v>
      </c>
      <c r="F9" s="174">
        <f>3221122+4078</f>
        <v>3225200</v>
      </c>
    </row>
    <row r="10" spans="1:219" ht="15" customHeight="1">
      <c r="A10" s="170" t="s">
        <v>6</v>
      </c>
      <c r="B10" s="170" t="s">
        <v>845</v>
      </c>
      <c r="C10" s="172">
        <v>1</v>
      </c>
      <c r="D10" s="172" t="s">
        <v>844</v>
      </c>
      <c r="E10" s="173">
        <v>3428000</v>
      </c>
      <c r="F10" s="174">
        <v>2702800</v>
      </c>
    </row>
    <row r="11" spans="1:219" ht="15" customHeight="1">
      <c r="A11" s="170" t="s">
        <v>6</v>
      </c>
      <c r="B11" s="170" t="s">
        <v>846</v>
      </c>
      <c r="C11" s="172">
        <v>1</v>
      </c>
      <c r="D11" s="172" t="s">
        <v>844</v>
      </c>
      <c r="E11" s="173">
        <v>72000</v>
      </c>
      <c r="F11" s="174">
        <v>72000</v>
      </c>
    </row>
    <row r="12" spans="1:219" ht="15" customHeight="1">
      <c r="A12" s="170" t="s">
        <v>6</v>
      </c>
      <c r="B12" s="170" t="s">
        <v>847</v>
      </c>
      <c r="C12" s="172">
        <v>60</v>
      </c>
      <c r="D12" s="172" t="s">
        <v>24</v>
      </c>
      <c r="E12" s="173">
        <v>4800</v>
      </c>
      <c r="F12" s="174">
        <v>288000</v>
      </c>
    </row>
    <row r="13" spans="1:219" ht="15" customHeight="1">
      <c r="A13" s="170" t="s">
        <v>6</v>
      </c>
      <c r="B13" s="170" t="s">
        <v>848</v>
      </c>
      <c r="C13" s="172">
        <v>31</v>
      </c>
      <c r="D13" s="172" t="s">
        <v>24</v>
      </c>
      <c r="E13" s="173">
        <v>3897</v>
      </c>
      <c r="F13" s="174">
        <v>120807</v>
      </c>
    </row>
    <row r="14" spans="1:219" ht="15" customHeight="1">
      <c r="A14" s="170" t="s">
        <v>6</v>
      </c>
      <c r="B14" s="170" t="s">
        <v>849</v>
      </c>
      <c r="C14" s="172">
        <v>700</v>
      </c>
      <c r="D14" s="172" t="s">
        <v>24</v>
      </c>
      <c r="E14" s="173">
        <v>1210</v>
      </c>
      <c r="F14" s="174">
        <v>847000</v>
      </c>
    </row>
    <row r="15" spans="1:219" ht="15" customHeight="1">
      <c r="A15" s="170" t="s">
        <v>6</v>
      </c>
      <c r="B15" s="170" t="s">
        <v>850</v>
      </c>
      <c r="C15" s="172">
        <v>110</v>
      </c>
      <c r="D15" s="172" t="s">
        <v>237</v>
      </c>
      <c r="E15" s="173">
        <v>8584</v>
      </c>
      <c r="F15" s="174">
        <v>944240</v>
      </c>
    </row>
    <row r="16" spans="1:219" ht="15" customHeight="1">
      <c r="A16" s="170" t="s">
        <v>6</v>
      </c>
      <c r="B16" s="170" t="s">
        <v>851</v>
      </c>
      <c r="C16" s="172">
        <v>50</v>
      </c>
      <c r="D16" s="172" t="s">
        <v>237</v>
      </c>
      <c r="E16" s="173">
        <v>10405</v>
      </c>
      <c r="F16" s="174">
        <v>520250</v>
      </c>
    </row>
    <row r="17" spans="1:6" ht="15" customHeight="1">
      <c r="A17" s="170" t="s">
        <v>6</v>
      </c>
      <c r="B17" s="170" t="s">
        <v>852</v>
      </c>
      <c r="C17" s="172">
        <v>1</v>
      </c>
      <c r="D17" s="172" t="s">
        <v>24</v>
      </c>
      <c r="E17" s="173">
        <v>470103</v>
      </c>
      <c r="F17" s="174">
        <v>470103</v>
      </c>
    </row>
    <row r="18" spans="1:6" ht="15" customHeight="1">
      <c r="A18" s="170" t="s">
        <v>6</v>
      </c>
      <c r="B18" s="170" t="s">
        <v>853</v>
      </c>
      <c r="C18" s="172">
        <v>5</v>
      </c>
      <c r="D18" s="172" t="s">
        <v>24</v>
      </c>
      <c r="E18" s="173">
        <v>361920</v>
      </c>
      <c r="F18" s="174">
        <v>1809600</v>
      </c>
    </row>
    <row r="19" spans="1:6" ht="15" customHeight="1">
      <c r="A19" s="170" t="s">
        <v>6</v>
      </c>
      <c r="B19" s="170" t="s">
        <v>510</v>
      </c>
      <c r="C19" s="172">
        <v>480</v>
      </c>
      <c r="D19" s="172" t="s">
        <v>854</v>
      </c>
      <c r="E19" s="173">
        <v>15000</v>
      </c>
      <c r="F19" s="174">
        <v>7200000</v>
      </c>
    </row>
    <row r="20" spans="1:6" ht="15" customHeight="1">
      <c r="A20" s="171" t="s">
        <v>6</v>
      </c>
      <c r="B20" s="171" t="s">
        <v>232</v>
      </c>
      <c r="C20" s="176">
        <v>1</v>
      </c>
      <c r="D20" s="176" t="s">
        <v>9</v>
      </c>
      <c r="E20" s="177">
        <v>765000</v>
      </c>
      <c r="F20" s="178">
        <v>765000</v>
      </c>
    </row>
    <row r="21" spans="1:6" ht="15" customHeight="1">
      <c r="A21" s="170" t="s">
        <v>6</v>
      </c>
      <c r="B21" s="170" t="s">
        <v>671</v>
      </c>
      <c r="C21" s="172">
        <v>1</v>
      </c>
      <c r="D21" s="172" t="s">
        <v>9</v>
      </c>
      <c r="E21" s="173">
        <v>2000000</v>
      </c>
      <c r="F21" s="174">
        <v>2000000</v>
      </c>
    </row>
    <row r="22" spans="1:6" ht="15" customHeight="1">
      <c r="A22" s="170" t="s">
        <v>6</v>
      </c>
      <c r="B22" s="170" t="s">
        <v>510</v>
      </c>
      <c r="C22" s="172">
        <v>1</v>
      </c>
      <c r="D22" s="172" t="s">
        <v>9</v>
      </c>
      <c r="E22" s="173">
        <v>375000</v>
      </c>
      <c r="F22" s="174">
        <v>375000</v>
      </c>
    </row>
    <row r="23" spans="1:6" ht="15" customHeight="1">
      <c r="A23" s="179" t="s">
        <v>6</v>
      </c>
      <c r="B23" s="179" t="s">
        <v>510</v>
      </c>
      <c r="C23" s="180">
        <v>1</v>
      </c>
      <c r="D23" s="180" t="s">
        <v>9</v>
      </c>
      <c r="E23" s="181">
        <v>375000</v>
      </c>
      <c r="F23" s="182">
        <v>375000</v>
      </c>
    </row>
    <row r="24" spans="1:6" ht="15" customHeight="1">
      <c r="A24" s="170" t="s">
        <v>6</v>
      </c>
      <c r="B24" s="170" t="s">
        <v>510</v>
      </c>
      <c r="C24" s="172">
        <v>1</v>
      </c>
      <c r="D24" s="172" t="s">
        <v>9</v>
      </c>
      <c r="E24" s="173">
        <v>375000</v>
      </c>
      <c r="F24" s="174">
        <v>375000</v>
      </c>
    </row>
    <row r="25" spans="1:6" ht="15" customHeight="1">
      <c r="A25" s="171" t="s">
        <v>6</v>
      </c>
      <c r="B25" s="171" t="s">
        <v>510</v>
      </c>
      <c r="C25" s="176">
        <v>1</v>
      </c>
      <c r="D25" s="176" t="s">
        <v>9</v>
      </c>
      <c r="E25" s="177">
        <v>375000</v>
      </c>
      <c r="F25" s="178">
        <v>375000</v>
      </c>
    </row>
    <row r="26" spans="1:6" ht="15" customHeight="1">
      <c r="A26" s="170" t="s">
        <v>6</v>
      </c>
      <c r="B26" s="170" t="s">
        <v>510</v>
      </c>
      <c r="C26" s="172">
        <v>1</v>
      </c>
      <c r="D26" s="172" t="s">
        <v>9</v>
      </c>
      <c r="E26" s="173">
        <v>4200000</v>
      </c>
      <c r="F26" s="174">
        <v>4200000</v>
      </c>
    </row>
    <row r="27" spans="1:6" ht="15" customHeight="1">
      <c r="A27" s="179" t="s">
        <v>6</v>
      </c>
      <c r="B27" s="179" t="s">
        <v>510</v>
      </c>
      <c r="C27" s="180">
        <v>1</v>
      </c>
      <c r="D27" s="180" t="s">
        <v>9</v>
      </c>
      <c r="E27" s="181">
        <v>4200000</v>
      </c>
      <c r="F27" s="182">
        <v>4200000</v>
      </c>
    </row>
    <row r="28" spans="1:6" ht="15" customHeight="1">
      <c r="A28" s="170" t="s">
        <v>6</v>
      </c>
      <c r="B28" s="170" t="s">
        <v>510</v>
      </c>
      <c r="C28" s="172">
        <v>1</v>
      </c>
      <c r="D28" s="172" t="s">
        <v>9</v>
      </c>
      <c r="E28" s="173">
        <v>4200000</v>
      </c>
      <c r="F28" s="174">
        <v>4200000</v>
      </c>
    </row>
    <row r="29" spans="1:6" ht="15" customHeight="1">
      <c r="A29" s="170" t="s">
        <v>6</v>
      </c>
      <c r="B29" s="170" t="s">
        <v>510</v>
      </c>
      <c r="C29" s="172">
        <v>1</v>
      </c>
      <c r="D29" s="172" t="s">
        <v>9</v>
      </c>
      <c r="E29" s="173">
        <v>4200000</v>
      </c>
      <c r="F29" s="174">
        <v>4200000</v>
      </c>
    </row>
    <row r="30" spans="1:6" ht="15" customHeight="1">
      <c r="A30" s="170" t="s">
        <v>6</v>
      </c>
      <c r="B30" s="170" t="s">
        <v>510</v>
      </c>
      <c r="C30" s="172">
        <v>1</v>
      </c>
      <c r="D30" s="172" t="s">
        <v>9</v>
      </c>
      <c r="E30" s="173">
        <v>4200000</v>
      </c>
      <c r="F30" s="174">
        <v>4200000</v>
      </c>
    </row>
    <row r="31" spans="1:6" ht="15" customHeight="1">
      <c r="A31" s="170" t="s">
        <v>6</v>
      </c>
      <c r="B31" s="170" t="s">
        <v>510</v>
      </c>
      <c r="C31" s="172">
        <v>1</v>
      </c>
      <c r="D31" s="172" t="s">
        <v>9</v>
      </c>
      <c r="E31" s="173">
        <v>4200000</v>
      </c>
      <c r="F31" s="174">
        <v>4200000</v>
      </c>
    </row>
    <row r="32" spans="1:6" ht="15" customHeight="1">
      <c r="A32" s="170" t="s">
        <v>6</v>
      </c>
      <c r="B32" s="170" t="s">
        <v>510</v>
      </c>
      <c r="C32" s="172">
        <v>1</v>
      </c>
      <c r="D32" s="172" t="s">
        <v>9</v>
      </c>
      <c r="E32" s="173">
        <v>4200000</v>
      </c>
      <c r="F32" s="174">
        <v>4200000</v>
      </c>
    </row>
    <row r="33" spans="1:253" s="145" customFormat="1" ht="15" customHeight="1">
      <c r="A33" s="170" t="s">
        <v>6</v>
      </c>
      <c r="B33" s="170" t="s">
        <v>510</v>
      </c>
      <c r="C33" s="172">
        <v>1</v>
      </c>
      <c r="D33" s="172" t="s">
        <v>9</v>
      </c>
      <c r="E33" s="173">
        <v>750000</v>
      </c>
      <c r="F33" s="174">
        <v>750000</v>
      </c>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169"/>
      <c r="BZ33" s="169"/>
      <c r="CA33" s="169"/>
      <c r="CB33" s="169"/>
      <c r="CC33" s="169"/>
      <c r="CD33" s="169"/>
      <c r="CE33" s="169"/>
      <c r="CF33" s="169"/>
      <c r="CG33" s="169"/>
      <c r="CH33" s="169"/>
      <c r="CI33" s="169"/>
      <c r="CJ33" s="169"/>
      <c r="CK33" s="169"/>
      <c r="CL33" s="169"/>
      <c r="CM33" s="169"/>
      <c r="CN33" s="169"/>
      <c r="CO33" s="169"/>
      <c r="CP33" s="169"/>
      <c r="CQ33" s="169"/>
      <c r="CR33" s="169"/>
      <c r="CS33" s="169"/>
      <c r="CT33" s="169"/>
      <c r="CU33" s="169"/>
      <c r="CV33" s="169"/>
      <c r="CW33" s="169"/>
      <c r="CX33" s="169"/>
      <c r="CY33" s="169"/>
      <c r="CZ33" s="169"/>
      <c r="DA33" s="169"/>
      <c r="DB33" s="169"/>
      <c r="DC33" s="169"/>
      <c r="DD33" s="169"/>
      <c r="DE33" s="169"/>
      <c r="DF33" s="169"/>
      <c r="DG33" s="169"/>
      <c r="DH33" s="169"/>
      <c r="DI33" s="169"/>
      <c r="DJ33" s="169"/>
      <c r="DK33" s="169"/>
      <c r="DL33" s="169"/>
      <c r="DM33" s="169"/>
      <c r="DN33" s="169"/>
      <c r="DO33" s="169"/>
      <c r="DP33" s="169"/>
      <c r="DQ33" s="169"/>
      <c r="DR33" s="169"/>
      <c r="DS33" s="169"/>
      <c r="DT33" s="169"/>
      <c r="DU33" s="169"/>
      <c r="DV33" s="169"/>
      <c r="DW33" s="169"/>
      <c r="DX33" s="169"/>
      <c r="DY33" s="169"/>
      <c r="DZ33" s="169"/>
      <c r="EA33" s="169"/>
      <c r="EB33" s="169"/>
      <c r="EC33" s="169"/>
      <c r="ED33" s="169"/>
      <c r="EE33" s="169"/>
      <c r="EF33" s="169"/>
      <c r="EG33" s="169"/>
      <c r="EH33" s="169"/>
      <c r="EI33" s="169"/>
      <c r="EJ33" s="169"/>
      <c r="EK33" s="169"/>
      <c r="EL33" s="169"/>
      <c r="EM33" s="169"/>
      <c r="EN33" s="169"/>
      <c r="EO33" s="169"/>
      <c r="EP33" s="169"/>
      <c r="EQ33" s="169"/>
      <c r="ER33" s="169"/>
      <c r="ES33" s="169"/>
      <c r="ET33" s="169"/>
      <c r="EU33" s="169"/>
      <c r="EV33" s="169"/>
      <c r="EW33" s="169"/>
      <c r="EX33" s="169"/>
      <c r="EY33" s="169"/>
      <c r="EZ33" s="169"/>
      <c r="FA33" s="169"/>
      <c r="FB33" s="169"/>
      <c r="FC33" s="169"/>
      <c r="FD33" s="169"/>
      <c r="FE33" s="169"/>
      <c r="FF33" s="169"/>
      <c r="FG33" s="169"/>
      <c r="FH33" s="169"/>
      <c r="FI33" s="169"/>
      <c r="FJ33" s="169"/>
      <c r="FK33" s="169"/>
      <c r="FL33" s="169"/>
      <c r="FM33" s="169"/>
      <c r="FN33" s="169"/>
      <c r="FO33" s="169"/>
      <c r="FP33" s="169"/>
      <c r="FQ33" s="169"/>
      <c r="FR33" s="169"/>
      <c r="FS33" s="169"/>
      <c r="FT33" s="169"/>
      <c r="FU33" s="169"/>
      <c r="FV33" s="169"/>
      <c r="FW33" s="169"/>
      <c r="FX33" s="169"/>
      <c r="FY33" s="169"/>
      <c r="FZ33" s="169"/>
      <c r="GA33" s="169"/>
      <c r="GB33" s="169"/>
      <c r="GC33" s="169"/>
      <c r="GD33" s="169"/>
      <c r="GE33" s="169"/>
      <c r="GF33" s="169"/>
      <c r="GG33" s="169"/>
      <c r="GH33" s="169"/>
      <c r="GI33" s="169"/>
      <c r="GJ33" s="169"/>
      <c r="GK33" s="169"/>
      <c r="GL33" s="169"/>
      <c r="GM33" s="169"/>
      <c r="GN33" s="169"/>
      <c r="GO33" s="169"/>
      <c r="GP33" s="169"/>
      <c r="GQ33" s="169"/>
      <c r="GR33" s="169"/>
      <c r="GS33" s="169"/>
      <c r="GT33" s="169"/>
      <c r="GU33" s="169"/>
      <c r="GV33" s="169"/>
      <c r="GW33" s="169"/>
      <c r="GX33" s="169"/>
      <c r="GY33" s="169"/>
      <c r="GZ33" s="169"/>
      <c r="HA33" s="169"/>
      <c r="HB33" s="169"/>
      <c r="HC33" s="169"/>
      <c r="HD33" s="169"/>
      <c r="HE33" s="169"/>
      <c r="HF33" s="169"/>
      <c r="HG33" s="169"/>
      <c r="HH33" s="169"/>
      <c r="HI33" s="169"/>
      <c r="HJ33" s="169"/>
      <c r="HK33" s="169"/>
      <c r="HL33" s="169"/>
      <c r="HM33" s="169"/>
      <c r="HN33" s="169"/>
      <c r="HO33" s="169"/>
      <c r="HP33" s="169"/>
      <c r="HQ33" s="169"/>
      <c r="HR33" s="169"/>
      <c r="HS33" s="169"/>
      <c r="HT33" s="169"/>
      <c r="HU33" s="169"/>
      <c r="HV33" s="169"/>
      <c r="HW33" s="169"/>
      <c r="HX33" s="169"/>
      <c r="HY33" s="169"/>
      <c r="HZ33" s="169"/>
      <c r="IA33" s="169"/>
      <c r="IB33" s="169"/>
      <c r="IC33" s="169"/>
      <c r="ID33" s="169"/>
      <c r="IE33" s="169"/>
      <c r="IF33" s="169"/>
      <c r="IG33" s="169"/>
      <c r="IH33" s="169"/>
      <c r="II33" s="169"/>
      <c r="IJ33" s="169"/>
      <c r="IK33" s="169"/>
      <c r="IL33" s="169"/>
      <c r="IM33" s="169"/>
      <c r="IN33" s="169"/>
      <c r="IO33" s="169"/>
      <c r="IP33" s="169"/>
      <c r="IQ33" s="169"/>
      <c r="IR33" s="169"/>
      <c r="IS33" s="169"/>
    </row>
    <row r="34" spans="1:253" s="145" customFormat="1" ht="15" customHeight="1">
      <c r="A34" s="170" t="s">
        <v>6</v>
      </c>
      <c r="B34" s="170" t="s">
        <v>510</v>
      </c>
      <c r="C34" s="172">
        <v>1</v>
      </c>
      <c r="D34" s="172" t="s">
        <v>9</v>
      </c>
      <c r="E34" s="173">
        <v>375000</v>
      </c>
      <c r="F34" s="174">
        <v>375000</v>
      </c>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c r="BY34" s="169"/>
      <c r="BZ34" s="169"/>
      <c r="CA34" s="169"/>
      <c r="CB34" s="169"/>
      <c r="CC34" s="169"/>
      <c r="CD34" s="169"/>
      <c r="CE34" s="169"/>
      <c r="CF34" s="169"/>
      <c r="CG34" s="169"/>
      <c r="CH34" s="169"/>
      <c r="CI34" s="169"/>
      <c r="CJ34" s="169"/>
      <c r="CK34" s="169"/>
      <c r="CL34" s="169"/>
      <c r="CM34" s="169"/>
      <c r="CN34" s="169"/>
      <c r="CO34" s="169"/>
      <c r="CP34" s="169"/>
      <c r="CQ34" s="169"/>
      <c r="CR34" s="169"/>
      <c r="CS34" s="169"/>
      <c r="CT34" s="169"/>
      <c r="CU34" s="169"/>
      <c r="CV34" s="169"/>
      <c r="CW34" s="169"/>
      <c r="CX34" s="169"/>
      <c r="CY34" s="169"/>
      <c r="CZ34" s="169"/>
      <c r="DA34" s="169"/>
      <c r="DB34" s="169"/>
      <c r="DC34" s="169"/>
      <c r="DD34" s="169"/>
      <c r="DE34" s="169"/>
      <c r="DF34" s="169"/>
      <c r="DG34" s="169"/>
      <c r="DH34" s="169"/>
      <c r="DI34" s="169"/>
      <c r="DJ34" s="169"/>
      <c r="DK34" s="169"/>
      <c r="DL34" s="169"/>
      <c r="DM34" s="169"/>
      <c r="DN34" s="169"/>
      <c r="DO34" s="169"/>
      <c r="DP34" s="169"/>
      <c r="DQ34" s="169"/>
      <c r="DR34" s="169"/>
      <c r="DS34" s="169"/>
      <c r="DT34" s="169"/>
      <c r="DU34" s="169"/>
      <c r="DV34" s="169"/>
      <c r="DW34" s="169"/>
      <c r="DX34" s="169"/>
      <c r="DY34" s="169"/>
      <c r="DZ34" s="169"/>
      <c r="EA34" s="169"/>
      <c r="EB34" s="169"/>
      <c r="EC34" s="169"/>
      <c r="ED34" s="169"/>
      <c r="EE34" s="169"/>
      <c r="EF34" s="169"/>
      <c r="EG34" s="169"/>
      <c r="EH34" s="169"/>
      <c r="EI34" s="169"/>
      <c r="EJ34" s="169"/>
      <c r="EK34" s="169"/>
      <c r="EL34" s="169"/>
      <c r="EM34" s="169"/>
      <c r="EN34" s="169"/>
      <c r="EO34" s="169"/>
      <c r="EP34" s="169"/>
      <c r="EQ34" s="169"/>
      <c r="ER34" s="169"/>
      <c r="ES34" s="169"/>
      <c r="ET34" s="169"/>
      <c r="EU34" s="169"/>
      <c r="EV34" s="169"/>
      <c r="EW34" s="169"/>
      <c r="EX34" s="169"/>
      <c r="EY34" s="169"/>
      <c r="EZ34" s="169"/>
      <c r="FA34" s="169"/>
      <c r="FB34" s="169"/>
      <c r="FC34" s="169"/>
      <c r="FD34" s="169"/>
      <c r="FE34" s="169"/>
      <c r="FF34" s="169"/>
      <c r="FG34" s="169"/>
      <c r="FH34" s="169"/>
      <c r="FI34" s="169"/>
      <c r="FJ34" s="169"/>
      <c r="FK34" s="169"/>
      <c r="FL34" s="169"/>
      <c r="FM34" s="169"/>
      <c r="FN34" s="169"/>
      <c r="FO34" s="169"/>
      <c r="FP34" s="169"/>
      <c r="FQ34" s="169"/>
      <c r="FR34" s="169"/>
      <c r="FS34" s="169"/>
      <c r="FT34" s="169"/>
      <c r="FU34" s="169"/>
      <c r="FV34" s="169"/>
      <c r="FW34" s="169"/>
      <c r="FX34" s="169"/>
      <c r="FY34" s="169"/>
      <c r="FZ34" s="169"/>
      <c r="GA34" s="169"/>
      <c r="GB34" s="169"/>
      <c r="GC34" s="169"/>
      <c r="GD34" s="169"/>
      <c r="GE34" s="169"/>
      <c r="GF34" s="169"/>
      <c r="GG34" s="169"/>
      <c r="GH34" s="169"/>
      <c r="GI34" s="169"/>
      <c r="GJ34" s="169"/>
      <c r="GK34" s="169"/>
      <c r="GL34" s="169"/>
      <c r="GM34" s="169"/>
      <c r="GN34" s="169"/>
      <c r="GO34" s="169"/>
      <c r="GP34" s="169"/>
      <c r="GQ34" s="169"/>
      <c r="GR34" s="169"/>
      <c r="GS34" s="169"/>
      <c r="GT34" s="169"/>
      <c r="GU34" s="169"/>
      <c r="GV34" s="169"/>
      <c r="GW34" s="169"/>
      <c r="GX34" s="169"/>
      <c r="GY34" s="169"/>
      <c r="GZ34" s="169"/>
      <c r="HA34" s="169"/>
      <c r="HB34" s="169"/>
      <c r="HC34" s="169"/>
      <c r="HD34" s="169"/>
      <c r="HE34" s="169"/>
      <c r="HF34" s="169"/>
      <c r="HG34" s="169"/>
      <c r="HH34" s="169"/>
      <c r="HI34" s="169"/>
      <c r="HJ34" s="169"/>
      <c r="HK34" s="169"/>
      <c r="HL34" s="169"/>
      <c r="HM34" s="169"/>
      <c r="HN34" s="169"/>
      <c r="HO34" s="169"/>
      <c r="HP34" s="169"/>
      <c r="HQ34" s="169"/>
      <c r="HR34" s="169"/>
      <c r="HS34" s="169"/>
      <c r="HT34" s="169"/>
      <c r="HU34" s="169"/>
      <c r="HV34" s="169"/>
      <c r="HW34" s="169"/>
      <c r="HX34" s="169"/>
      <c r="HY34" s="169"/>
      <c r="HZ34" s="169"/>
      <c r="IA34" s="169"/>
      <c r="IB34" s="169"/>
      <c r="IC34" s="169"/>
      <c r="ID34" s="169"/>
      <c r="IE34" s="169"/>
      <c r="IF34" s="169"/>
      <c r="IG34" s="169"/>
      <c r="IH34" s="169"/>
      <c r="II34" s="169"/>
      <c r="IJ34" s="169"/>
      <c r="IK34" s="169"/>
      <c r="IL34" s="169"/>
      <c r="IM34" s="169"/>
      <c r="IN34" s="169"/>
      <c r="IO34" s="169"/>
      <c r="IP34" s="169"/>
      <c r="IQ34" s="169"/>
      <c r="IR34" s="169"/>
      <c r="IS34" s="169"/>
    </row>
    <row r="35" spans="1:253" s="145" customFormat="1" ht="15" customHeight="1">
      <c r="A35" s="179" t="s">
        <v>6</v>
      </c>
      <c r="B35" s="179" t="s">
        <v>569</v>
      </c>
      <c r="C35" s="180">
        <v>1</v>
      </c>
      <c r="D35" s="180" t="s">
        <v>9</v>
      </c>
      <c r="E35" s="181">
        <v>2730000</v>
      </c>
      <c r="F35" s="182">
        <v>2730000</v>
      </c>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c r="BW35" s="169"/>
      <c r="BX35" s="169"/>
      <c r="BY35" s="169"/>
      <c r="BZ35" s="169"/>
      <c r="CA35" s="169"/>
      <c r="CB35" s="169"/>
      <c r="CC35" s="169"/>
      <c r="CD35" s="169"/>
      <c r="CE35" s="169"/>
      <c r="CF35" s="169"/>
      <c r="CG35" s="169"/>
      <c r="CH35" s="169"/>
      <c r="CI35" s="169"/>
      <c r="CJ35" s="169"/>
      <c r="CK35" s="169"/>
      <c r="CL35" s="169"/>
      <c r="CM35" s="169"/>
      <c r="CN35" s="169"/>
      <c r="CO35" s="169"/>
      <c r="CP35" s="169"/>
      <c r="CQ35" s="169"/>
      <c r="CR35" s="169"/>
      <c r="CS35" s="169"/>
      <c r="CT35" s="169"/>
      <c r="CU35" s="169"/>
      <c r="CV35" s="169"/>
      <c r="CW35" s="169"/>
      <c r="CX35" s="169"/>
      <c r="CY35" s="169"/>
      <c r="CZ35" s="169"/>
      <c r="DA35" s="169"/>
      <c r="DB35" s="169"/>
      <c r="DC35" s="169"/>
      <c r="DD35" s="169"/>
      <c r="DE35" s="169"/>
      <c r="DF35" s="169"/>
      <c r="DG35" s="169"/>
      <c r="DH35" s="169"/>
      <c r="DI35" s="169"/>
      <c r="DJ35" s="169"/>
      <c r="DK35" s="169"/>
      <c r="DL35" s="169"/>
      <c r="DM35" s="169"/>
      <c r="DN35" s="169"/>
      <c r="DO35" s="169"/>
      <c r="DP35" s="169"/>
      <c r="DQ35" s="169"/>
      <c r="DR35" s="169"/>
      <c r="DS35" s="169"/>
      <c r="DT35" s="169"/>
      <c r="DU35" s="169"/>
      <c r="DV35" s="169"/>
      <c r="DW35" s="169"/>
      <c r="DX35" s="169"/>
      <c r="DY35" s="169"/>
      <c r="DZ35" s="169"/>
      <c r="EA35" s="169"/>
      <c r="EB35" s="169"/>
      <c r="EC35" s="169"/>
      <c r="ED35" s="169"/>
      <c r="EE35" s="169"/>
      <c r="EF35" s="169"/>
      <c r="EG35" s="169"/>
      <c r="EH35" s="169"/>
      <c r="EI35" s="169"/>
      <c r="EJ35" s="169"/>
      <c r="EK35" s="169"/>
      <c r="EL35" s="169"/>
      <c r="EM35" s="169"/>
      <c r="EN35" s="169"/>
      <c r="EO35" s="169"/>
      <c r="EP35" s="169"/>
      <c r="EQ35" s="169"/>
      <c r="ER35" s="169"/>
      <c r="ES35" s="169"/>
      <c r="ET35" s="169"/>
      <c r="EU35" s="169"/>
      <c r="EV35" s="169"/>
      <c r="EW35" s="169"/>
      <c r="EX35" s="169"/>
      <c r="EY35" s="169"/>
      <c r="EZ35" s="169"/>
      <c r="FA35" s="169"/>
      <c r="FB35" s="169"/>
      <c r="FC35" s="169"/>
      <c r="FD35" s="169"/>
      <c r="FE35" s="169"/>
      <c r="FF35" s="169"/>
      <c r="FG35" s="169"/>
      <c r="FH35" s="169"/>
      <c r="FI35" s="169"/>
      <c r="FJ35" s="169"/>
      <c r="FK35" s="169"/>
      <c r="FL35" s="169"/>
      <c r="FM35" s="169"/>
      <c r="FN35" s="169"/>
      <c r="FO35" s="169"/>
      <c r="FP35" s="169"/>
      <c r="FQ35" s="169"/>
      <c r="FR35" s="169"/>
      <c r="FS35" s="169"/>
      <c r="FT35" s="169"/>
      <c r="FU35" s="169"/>
      <c r="FV35" s="169"/>
      <c r="FW35" s="169"/>
      <c r="FX35" s="169"/>
      <c r="FY35" s="169"/>
      <c r="FZ35" s="169"/>
      <c r="GA35" s="169"/>
      <c r="GB35" s="169"/>
      <c r="GC35" s="169"/>
      <c r="GD35" s="169"/>
      <c r="GE35" s="169"/>
      <c r="GF35" s="169"/>
      <c r="GG35" s="169"/>
      <c r="GH35" s="169"/>
      <c r="GI35" s="169"/>
      <c r="GJ35" s="169"/>
      <c r="GK35" s="169"/>
      <c r="GL35" s="169"/>
      <c r="GM35" s="169"/>
      <c r="GN35" s="169"/>
      <c r="GO35" s="169"/>
      <c r="GP35" s="169"/>
      <c r="GQ35" s="169"/>
      <c r="GR35" s="169"/>
      <c r="GS35" s="169"/>
      <c r="GT35" s="169"/>
      <c r="GU35" s="169"/>
      <c r="GV35" s="169"/>
      <c r="GW35" s="169"/>
      <c r="GX35" s="169"/>
      <c r="GY35" s="169"/>
      <c r="GZ35" s="169"/>
      <c r="HA35" s="169"/>
      <c r="HB35" s="169"/>
      <c r="HC35" s="169"/>
      <c r="HD35" s="169"/>
      <c r="HE35" s="169"/>
      <c r="HF35" s="169"/>
      <c r="HG35" s="169"/>
      <c r="HH35" s="169"/>
      <c r="HI35" s="169"/>
      <c r="HJ35" s="169"/>
      <c r="HK35" s="169"/>
      <c r="HL35" s="169"/>
      <c r="HM35" s="169"/>
      <c r="HN35" s="169"/>
      <c r="HO35" s="169"/>
      <c r="HP35" s="169"/>
      <c r="HQ35" s="169"/>
      <c r="HR35" s="169"/>
      <c r="HS35" s="169"/>
      <c r="HT35" s="169"/>
      <c r="HU35" s="169"/>
      <c r="HV35" s="169"/>
      <c r="HW35" s="169"/>
      <c r="HX35" s="169"/>
      <c r="HY35" s="169"/>
      <c r="HZ35" s="169"/>
      <c r="IA35" s="169"/>
      <c r="IB35" s="169"/>
      <c r="IC35" s="169"/>
      <c r="ID35" s="169"/>
      <c r="IE35" s="169"/>
      <c r="IF35" s="169"/>
      <c r="IG35" s="169"/>
      <c r="IH35" s="169"/>
      <c r="II35" s="169"/>
      <c r="IJ35" s="169"/>
      <c r="IK35" s="169"/>
      <c r="IL35" s="169"/>
      <c r="IM35" s="169"/>
      <c r="IN35" s="169"/>
      <c r="IO35" s="169"/>
      <c r="IP35" s="169"/>
      <c r="IQ35" s="169"/>
      <c r="IR35" s="169"/>
      <c r="IS35" s="169"/>
    </row>
    <row r="36" spans="1:253" s="145" customFormat="1" ht="15" customHeight="1">
      <c r="A36" s="170" t="s">
        <v>6</v>
      </c>
      <c r="B36" s="170" t="s">
        <v>569</v>
      </c>
      <c r="C36" s="172">
        <v>1</v>
      </c>
      <c r="D36" s="172" t="s">
        <v>9</v>
      </c>
      <c r="E36" s="173">
        <v>936000</v>
      </c>
      <c r="F36" s="174">
        <v>936000</v>
      </c>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c r="BY36" s="169"/>
      <c r="BZ36" s="169"/>
      <c r="CA36" s="169"/>
      <c r="CB36" s="169"/>
      <c r="CC36" s="169"/>
      <c r="CD36" s="169"/>
      <c r="CE36" s="169"/>
      <c r="CF36" s="169"/>
      <c r="CG36" s="169"/>
      <c r="CH36" s="169"/>
      <c r="CI36" s="169"/>
      <c r="CJ36" s="169"/>
      <c r="CK36" s="169"/>
      <c r="CL36" s="169"/>
      <c r="CM36" s="169"/>
      <c r="CN36" s="169"/>
      <c r="CO36" s="169"/>
      <c r="CP36" s="169"/>
      <c r="CQ36" s="169"/>
      <c r="CR36" s="169"/>
      <c r="CS36" s="169"/>
      <c r="CT36" s="169"/>
      <c r="CU36" s="169"/>
      <c r="CV36" s="169"/>
      <c r="CW36" s="169"/>
      <c r="CX36" s="169"/>
      <c r="CY36" s="169"/>
      <c r="CZ36" s="169"/>
      <c r="DA36" s="169"/>
      <c r="DB36" s="169"/>
      <c r="DC36" s="169"/>
      <c r="DD36" s="169"/>
      <c r="DE36" s="169"/>
      <c r="DF36" s="169"/>
      <c r="DG36" s="169"/>
      <c r="DH36" s="169"/>
      <c r="DI36" s="169"/>
      <c r="DJ36" s="169"/>
      <c r="DK36" s="169"/>
      <c r="DL36" s="169"/>
      <c r="DM36" s="169"/>
      <c r="DN36" s="169"/>
      <c r="DO36" s="169"/>
      <c r="DP36" s="169"/>
      <c r="DQ36" s="169"/>
      <c r="DR36" s="169"/>
      <c r="DS36" s="169"/>
      <c r="DT36" s="169"/>
      <c r="DU36" s="169"/>
      <c r="DV36" s="169"/>
      <c r="DW36" s="169"/>
      <c r="DX36" s="169"/>
      <c r="DY36" s="169"/>
      <c r="DZ36" s="169"/>
      <c r="EA36" s="169"/>
      <c r="EB36" s="169"/>
      <c r="EC36" s="169"/>
      <c r="ED36" s="169"/>
      <c r="EE36" s="169"/>
      <c r="EF36" s="169"/>
      <c r="EG36" s="169"/>
      <c r="EH36" s="169"/>
      <c r="EI36" s="169"/>
      <c r="EJ36" s="169"/>
      <c r="EK36" s="169"/>
      <c r="EL36" s="169"/>
      <c r="EM36" s="169"/>
      <c r="EN36" s="169"/>
      <c r="EO36" s="169"/>
      <c r="EP36" s="169"/>
      <c r="EQ36" s="169"/>
      <c r="ER36" s="169"/>
      <c r="ES36" s="169"/>
      <c r="ET36" s="169"/>
      <c r="EU36" s="169"/>
      <c r="EV36" s="169"/>
      <c r="EW36" s="169"/>
      <c r="EX36" s="169"/>
      <c r="EY36" s="169"/>
      <c r="EZ36" s="169"/>
      <c r="FA36" s="169"/>
      <c r="FB36" s="169"/>
      <c r="FC36" s="169"/>
      <c r="FD36" s="169"/>
      <c r="FE36" s="169"/>
      <c r="FF36" s="169"/>
      <c r="FG36" s="169"/>
      <c r="FH36" s="169"/>
      <c r="FI36" s="169"/>
      <c r="FJ36" s="169"/>
      <c r="FK36" s="169"/>
      <c r="FL36" s="169"/>
      <c r="FM36" s="169"/>
      <c r="FN36" s="169"/>
      <c r="FO36" s="169"/>
      <c r="FP36" s="169"/>
      <c r="FQ36" s="169"/>
      <c r="FR36" s="169"/>
      <c r="FS36" s="169"/>
      <c r="FT36" s="169"/>
      <c r="FU36" s="169"/>
      <c r="FV36" s="169"/>
      <c r="FW36" s="169"/>
      <c r="FX36" s="169"/>
      <c r="FY36" s="169"/>
      <c r="FZ36" s="169"/>
      <c r="GA36" s="169"/>
      <c r="GB36" s="169"/>
      <c r="GC36" s="169"/>
      <c r="GD36" s="169"/>
      <c r="GE36" s="169"/>
      <c r="GF36" s="169"/>
      <c r="GG36" s="169"/>
      <c r="GH36" s="169"/>
      <c r="GI36" s="169"/>
      <c r="GJ36" s="169"/>
      <c r="GK36" s="169"/>
      <c r="GL36" s="169"/>
      <c r="GM36" s="169"/>
      <c r="GN36" s="169"/>
      <c r="GO36" s="169"/>
      <c r="GP36" s="169"/>
      <c r="GQ36" s="169"/>
      <c r="GR36" s="169"/>
      <c r="GS36" s="169"/>
      <c r="GT36" s="169"/>
      <c r="GU36" s="169"/>
      <c r="GV36" s="169"/>
      <c r="GW36" s="169"/>
      <c r="GX36" s="169"/>
      <c r="GY36" s="169"/>
      <c r="GZ36" s="169"/>
      <c r="HA36" s="169"/>
      <c r="HB36" s="169"/>
      <c r="HC36" s="169"/>
      <c r="HD36" s="169"/>
      <c r="HE36" s="169"/>
      <c r="HF36" s="169"/>
      <c r="HG36" s="169"/>
      <c r="HH36" s="169"/>
      <c r="HI36" s="169"/>
      <c r="HJ36" s="169"/>
      <c r="HK36" s="169"/>
      <c r="HL36" s="169"/>
      <c r="HM36" s="169"/>
      <c r="HN36" s="169"/>
      <c r="HO36" s="169"/>
      <c r="HP36" s="169"/>
      <c r="HQ36" s="169"/>
      <c r="HR36" s="169"/>
      <c r="HS36" s="169"/>
      <c r="HT36" s="169"/>
      <c r="HU36" s="169"/>
      <c r="HV36" s="169"/>
      <c r="HW36" s="169"/>
      <c r="HX36" s="169"/>
      <c r="HY36" s="169"/>
      <c r="HZ36" s="169"/>
      <c r="IA36" s="169"/>
      <c r="IB36" s="169"/>
      <c r="IC36" s="169"/>
      <c r="ID36" s="169"/>
      <c r="IE36" s="169"/>
      <c r="IF36" s="169"/>
      <c r="IG36" s="169"/>
      <c r="IH36" s="169"/>
      <c r="II36" s="169"/>
      <c r="IJ36" s="169"/>
      <c r="IK36" s="169"/>
      <c r="IL36" s="169"/>
      <c r="IM36" s="169"/>
      <c r="IN36" s="169"/>
      <c r="IO36" s="169"/>
      <c r="IP36" s="169"/>
      <c r="IQ36" s="169"/>
      <c r="IR36" s="169"/>
      <c r="IS36" s="169"/>
    </row>
    <row r="37" spans="1:253" s="145" customFormat="1" ht="15" customHeight="1">
      <c r="A37" s="170" t="s">
        <v>6</v>
      </c>
      <c r="B37" s="170" t="s">
        <v>569</v>
      </c>
      <c r="C37" s="172">
        <v>1</v>
      </c>
      <c r="D37" s="172" t="s">
        <v>9</v>
      </c>
      <c r="E37" s="173">
        <v>1560000</v>
      </c>
      <c r="F37" s="174">
        <v>1560000</v>
      </c>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169"/>
      <c r="CO37" s="169"/>
      <c r="CP37" s="169"/>
      <c r="CQ37" s="169"/>
      <c r="CR37" s="169"/>
      <c r="CS37" s="169"/>
      <c r="CT37" s="169"/>
      <c r="CU37" s="169"/>
      <c r="CV37" s="169"/>
      <c r="CW37" s="169"/>
      <c r="CX37" s="169"/>
      <c r="CY37" s="169"/>
      <c r="CZ37" s="169"/>
      <c r="DA37" s="169"/>
      <c r="DB37" s="169"/>
      <c r="DC37" s="169"/>
      <c r="DD37" s="169"/>
      <c r="DE37" s="169"/>
      <c r="DF37" s="169"/>
      <c r="DG37" s="169"/>
      <c r="DH37" s="169"/>
      <c r="DI37" s="169"/>
      <c r="DJ37" s="169"/>
      <c r="DK37" s="169"/>
      <c r="DL37" s="169"/>
      <c r="DM37" s="169"/>
      <c r="DN37" s="169"/>
      <c r="DO37" s="169"/>
      <c r="DP37" s="169"/>
      <c r="DQ37" s="169"/>
      <c r="DR37" s="169"/>
      <c r="DS37" s="169"/>
      <c r="DT37" s="169"/>
      <c r="DU37" s="169"/>
      <c r="DV37" s="169"/>
      <c r="DW37" s="169"/>
      <c r="DX37" s="169"/>
      <c r="DY37" s="169"/>
      <c r="DZ37" s="169"/>
      <c r="EA37" s="169"/>
      <c r="EB37" s="169"/>
      <c r="EC37" s="169"/>
      <c r="ED37" s="169"/>
      <c r="EE37" s="169"/>
      <c r="EF37" s="169"/>
      <c r="EG37" s="169"/>
      <c r="EH37" s="169"/>
      <c r="EI37" s="169"/>
      <c r="EJ37" s="169"/>
      <c r="EK37" s="169"/>
      <c r="EL37" s="169"/>
      <c r="EM37" s="169"/>
      <c r="EN37" s="169"/>
      <c r="EO37" s="169"/>
      <c r="EP37" s="169"/>
      <c r="EQ37" s="169"/>
      <c r="ER37" s="169"/>
      <c r="ES37" s="169"/>
      <c r="ET37" s="169"/>
      <c r="EU37" s="169"/>
      <c r="EV37" s="169"/>
      <c r="EW37" s="169"/>
      <c r="EX37" s="169"/>
      <c r="EY37" s="169"/>
      <c r="EZ37" s="169"/>
      <c r="FA37" s="169"/>
      <c r="FB37" s="169"/>
      <c r="FC37" s="169"/>
      <c r="FD37" s="169"/>
      <c r="FE37" s="169"/>
      <c r="FF37" s="169"/>
      <c r="FG37" s="169"/>
      <c r="FH37" s="169"/>
      <c r="FI37" s="169"/>
      <c r="FJ37" s="169"/>
      <c r="FK37" s="169"/>
      <c r="FL37" s="169"/>
      <c r="FM37" s="169"/>
      <c r="FN37" s="169"/>
      <c r="FO37" s="169"/>
      <c r="FP37" s="169"/>
      <c r="FQ37" s="169"/>
      <c r="FR37" s="169"/>
      <c r="FS37" s="169"/>
      <c r="FT37" s="169"/>
      <c r="FU37" s="169"/>
      <c r="FV37" s="169"/>
      <c r="FW37" s="169"/>
      <c r="FX37" s="169"/>
      <c r="FY37" s="169"/>
      <c r="FZ37" s="169"/>
      <c r="GA37" s="169"/>
      <c r="GB37" s="169"/>
      <c r="GC37" s="169"/>
      <c r="GD37" s="169"/>
      <c r="GE37" s="169"/>
      <c r="GF37" s="169"/>
      <c r="GG37" s="169"/>
      <c r="GH37" s="169"/>
      <c r="GI37" s="169"/>
      <c r="GJ37" s="169"/>
      <c r="GK37" s="169"/>
      <c r="GL37" s="169"/>
      <c r="GM37" s="169"/>
      <c r="GN37" s="169"/>
      <c r="GO37" s="169"/>
      <c r="GP37" s="169"/>
      <c r="GQ37" s="169"/>
      <c r="GR37" s="169"/>
      <c r="GS37" s="169"/>
      <c r="GT37" s="169"/>
      <c r="GU37" s="169"/>
      <c r="GV37" s="169"/>
      <c r="GW37" s="169"/>
      <c r="GX37" s="169"/>
      <c r="GY37" s="169"/>
      <c r="GZ37" s="169"/>
      <c r="HA37" s="169"/>
      <c r="HB37" s="169"/>
      <c r="HC37" s="169"/>
      <c r="HD37" s="169"/>
      <c r="HE37" s="169"/>
      <c r="HF37" s="169"/>
      <c r="HG37" s="169"/>
      <c r="HH37" s="169"/>
      <c r="HI37" s="169"/>
      <c r="HJ37" s="169"/>
      <c r="HK37" s="169"/>
      <c r="HL37" s="169"/>
      <c r="HM37" s="169"/>
      <c r="HN37" s="169"/>
      <c r="HO37" s="169"/>
      <c r="HP37" s="169"/>
      <c r="HQ37" s="169"/>
      <c r="HR37" s="169"/>
      <c r="HS37" s="169"/>
      <c r="HT37" s="169"/>
      <c r="HU37" s="169"/>
      <c r="HV37" s="169"/>
      <c r="HW37" s="169"/>
      <c r="HX37" s="169"/>
      <c r="HY37" s="169"/>
      <c r="HZ37" s="169"/>
      <c r="IA37" s="169"/>
      <c r="IB37" s="169"/>
      <c r="IC37" s="169"/>
      <c r="ID37" s="169"/>
      <c r="IE37" s="169"/>
      <c r="IF37" s="169"/>
      <c r="IG37" s="169"/>
      <c r="IH37" s="169"/>
      <c r="II37" s="169"/>
      <c r="IJ37" s="169"/>
      <c r="IK37" s="169"/>
      <c r="IL37" s="169"/>
      <c r="IM37" s="169"/>
      <c r="IN37" s="169"/>
      <c r="IO37" s="169"/>
      <c r="IP37" s="169"/>
      <c r="IQ37" s="169"/>
      <c r="IR37" s="169"/>
      <c r="IS37" s="169"/>
    </row>
    <row r="38" spans="1:253" s="145" customFormat="1" ht="15" customHeight="1">
      <c r="A38" s="170" t="s">
        <v>6</v>
      </c>
      <c r="B38" s="170" t="s">
        <v>569</v>
      </c>
      <c r="C38" s="172">
        <v>1</v>
      </c>
      <c r="D38" s="172" t="s">
        <v>9</v>
      </c>
      <c r="E38" s="173">
        <v>780000</v>
      </c>
      <c r="F38" s="174">
        <v>780000</v>
      </c>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69"/>
      <c r="BW38" s="169"/>
      <c r="BX38" s="169"/>
      <c r="BY38" s="169"/>
      <c r="BZ38" s="169"/>
      <c r="CA38" s="169"/>
      <c r="CB38" s="169"/>
      <c r="CC38" s="169"/>
      <c r="CD38" s="169"/>
      <c r="CE38" s="169"/>
      <c r="CF38" s="169"/>
      <c r="CG38" s="169"/>
      <c r="CH38" s="169"/>
      <c r="CI38" s="169"/>
      <c r="CJ38" s="169"/>
      <c r="CK38" s="169"/>
      <c r="CL38" s="169"/>
      <c r="CM38" s="169"/>
      <c r="CN38" s="169"/>
      <c r="CO38" s="169"/>
      <c r="CP38" s="169"/>
      <c r="CQ38" s="169"/>
      <c r="CR38" s="169"/>
      <c r="CS38" s="169"/>
      <c r="CT38" s="169"/>
      <c r="CU38" s="169"/>
      <c r="CV38" s="169"/>
      <c r="CW38" s="169"/>
      <c r="CX38" s="169"/>
      <c r="CY38" s="169"/>
      <c r="CZ38" s="169"/>
      <c r="DA38" s="169"/>
      <c r="DB38" s="169"/>
      <c r="DC38" s="169"/>
      <c r="DD38" s="169"/>
      <c r="DE38" s="169"/>
      <c r="DF38" s="169"/>
      <c r="DG38" s="169"/>
      <c r="DH38" s="169"/>
      <c r="DI38" s="169"/>
      <c r="DJ38" s="169"/>
      <c r="DK38" s="169"/>
      <c r="DL38" s="169"/>
      <c r="DM38" s="169"/>
      <c r="DN38" s="169"/>
      <c r="DO38" s="169"/>
      <c r="DP38" s="169"/>
      <c r="DQ38" s="169"/>
      <c r="DR38" s="169"/>
      <c r="DS38" s="169"/>
      <c r="DT38" s="169"/>
      <c r="DU38" s="169"/>
      <c r="DV38" s="169"/>
      <c r="DW38" s="169"/>
      <c r="DX38" s="169"/>
      <c r="DY38" s="169"/>
      <c r="DZ38" s="169"/>
      <c r="EA38" s="169"/>
      <c r="EB38" s="169"/>
      <c r="EC38" s="169"/>
      <c r="ED38" s="169"/>
      <c r="EE38" s="169"/>
      <c r="EF38" s="169"/>
      <c r="EG38" s="169"/>
      <c r="EH38" s="169"/>
      <c r="EI38" s="169"/>
      <c r="EJ38" s="169"/>
      <c r="EK38" s="169"/>
      <c r="EL38" s="169"/>
      <c r="EM38" s="169"/>
      <c r="EN38" s="169"/>
      <c r="EO38" s="169"/>
      <c r="EP38" s="169"/>
      <c r="EQ38" s="169"/>
      <c r="ER38" s="169"/>
      <c r="ES38" s="169"/>
      <c r="ET38" s="169"/>
      <c r="EU38" s="169"/>
      <c r="EV38" s="169"/>
      <c r="EW38" s="169"/>
      <c r="EX38" s="169"/>
      <c r="EY38" s="169"/>
      <c r="EZ38" s="169"/>
      <c r="FA38" s="169"/>
      <c r="FB38" s="169"/>
      <c r="FC38" s="169"/>
      <c r="FD38" s="169"/>
      <c r="FE38" s="169"/>
      <c r="FF38" s="169"/>
      <c r="FG38" s="169"/>
      <c r="FH38" s="169"/>
      <c r="FI38" s="169"/>
      <c r="FJ38" s="169"/>
      <c r="FK38" s="169"/>
      <c r="FL38" s="169"/>
      <c r="FM38" s="169"/>
      <c r="FN38" s="169"/>
      <c r="FO38" s="169"/>
      <c r="FP38" s="169"/>
      <c r="FQ38" s="169"/>
      <c r="FR38" s="169"/>
      <c r="FS38" s="169"/>
      <c r="FT38" s="169"/>
      <c r="FU38" s="169"/>
      <c r="FV38" s="169"/>
      <c r="FW38" s="169"/>
      <c r="FX38" s="169"/>
      <c r="FY38" s="169"/>
      <c r="FZ38" s="169"/>
      <c r="GA38" s="169"/>
      <c r="GB38" s="169"/>
      <c r="GC38" s="169"/>
      <c r="GD38" s="169"/>
      <c r="GE38" s="169"/>
      <c r="GF38" s="169"/>
      <c r="GG38" s="169"/>
      <c r="GH38" s="169"/>
      <c r="GI38" s="169"/>
      <c r="GJ38" s="169"/>
      <c r="GK38" s="169"/>
      <c r="GL38" s="169"/>
      <c r="GM38" s="169"/>
      <c r="GN38" s="169"/>
      <c r="GO38" s="169"/>
      <c r="GP38" s="169"/>
      <c r="GQ38" s="169"/>
      <c r="GR38" s="169"/>
      <c r="GS38" s="169"/>
      <c r="GT38" s="169"/>
      <c r="GU38" s="169"/>
      <c r="GV38" s="169"/>
      <c r="GW38" s="169"/>
      <c r="GX38" s="169"/>
      <c r="GY38" s="169"/>
      <c r="GZ38" s="169"/>
      <c r="HA38" s="169"/>
      <c r="HB38" s="169"/>
      <c r="HC38" s="169"/>
      <c r="HD38" s="169"/>
      <c r="HE38" s="169"/>
      <c r="HF38" s="169"/>
      <c r="HG38" s="169"/>
      <c r="HH38" s="169"/>
      <c r="HI38" s="169"/>
      <c r="HJ38" s="169"/>
      <c r="HK38" s="169"/>
      <c r="HL38" s="169"/>
      <c r="HM38" s="169"/>
      <c r="HN38" s="169"/>
      <c r="HO38" s="169"/>
      <c r="HP38" s="169"/>
      <c r="HQ38" s="169"/>
      <c r="HR38" s="169"/>
      <c r="HS38" s="169"/>
      <c r="HT38" s="169"/>
      <c r="HU38" s="169"/>
      <c r="HV38" s="169"/>
      <c r="HW38" s="169"/>
      <c r="HX38" s="169"/>
      <c r="HY38" s="169"/>
      <c r="HZ38" s="169"/>
      <c r="IA38" s="169"/>
      <c r="IB38" s="169"/>
      <c r="IC38" s="169"/>
      <c r="ID38" s="169"/>
      <c r="IE38" s="169"/>
      <c r="IF38" s="169"/>
      <c r="IG38" s="169"/>
      <c r="IH38" s="169"/>
      <c r="II38" s="169"/>
      <c r="IJ38" s="169"/>
      <c r="IK38" s="169"/>
      <c r="IL38" s="169"/>
      <c r="IM38" s="169"/>
      <c r="IN38" s="169"/>
      <c r="IO38" s="169"/>
      <c r="IP38" s="169"/>
      <c r="IQ38" s="169"/>
      <c r="IR38" s="169"/>
      <c r="IS38" s="169"/>
    </row>
    <row r="39" spans="1:253" s="145" customFormat="1" ht="15" customHeight="1">
      <c r="A39" s="170" t="s">
        <v>6</v>
      </c>
      <c r="B39" s="170" t="s">
        <v>232</v>
      </c>
      <c r="C39" s="172">
        <v>1</v>
      </c>
      <c r="D39" s="172" t="s">
        <v>9</v>
      </c>
      <c r="E39" s="173">
        <v>1000000</v>
      </c>
      <c r="F39" s="174">
        <v>1000000</v>
      </c>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c r="BY39" s="169"/>
      <c r="BZ39" s="169"/>
      <c r="CA39" s="169"/>
      <c r="CB39" s="169"/>
      <c r="CC39" s="169"/>
      <c r="CD39" s="169"/>
      <c r="CE39" s="169"/>
      <c r="CF39" s="169"/>
      <c r="CG39" s="169"/>
      <c r="CH39" s="169"/>
      <c r="CI39" s="169"/>
      <c r="CJ39" s="169"/>
      <c r="CK39" s="169"/>
      <c r="CL39" s="169"/>
      <c r="CM39" s="169"/>
      <c r="CN39" s="169"/>
      <c r="CO39" s="169"/>
      <c r="CP39" s="169"/>
      <c r="CQ39" s="169"/>
      <c r="CR39" s="169"/>
      <c r="CS39" s="169"/>
      <c r="CT39" s="169"/>
      <c r="CU39" s="169"/>
      <c r="CV39" s="169"/>
      <c r="CW39" s="169"/>
      <c r="CX39" s="169"/>
      <c r="CY39" s="169"/>
      <c r="CZ39" s="169"/>
      <c r="DA39" s="169"/>
      <c r="DB39" s="169"/>
      <c r="DC39" s="169"/>
      <c r="DD39" s="169"/>
      <c r="DE39" s="169"/>
      <c r="DF39" s="169"/>
      <c r="DG39" s="169"/>
      <c r="DH39" s="169"/>
      <c r="DI39" s="169"/>
      <c r="DJ39" s="169"/>
      <c r="DK39" s="169"/>
      <c r="DL39" s="169"/>
      <c r="DM39" s="169"/>
      <c r="DN39" s="169"/>
      <c r="DO39" s="169"/>
      <c r="DP39" s="169"/>
      <c r="DQ39" s="169"/>
      <c r="DR39" s="169"/>
      <c r="DS39" s="169"/>
      <c r="DT39" s="169"/>
      <c r="DU39" s="169"/>
      <c r="DV39" s="169"/>
      <c r="DW39" s="169"/>
      <c r="DX39" s="169"/>
      <c r="DY39" s="169"/>
      <c r="DZ39" s="169"/>
      <c r="EA39" s="169"/>
      <c r="EB39" s="169"/>
      <c r="EC39" s="169"/>
      <c r="ED39" s="169"/>
      <c r="EE39" s="169"/>
      <c r="EF39" s="169"/>
      <c r="EG39" s="169"/>
      <c r="EH39" s="169"/>
      <c r="EI39" s="169"/>
      <c r="EJ39" s="169"/>
      <c r="EK39" s="169"/>
      <c r="EL39" s="169"/>
      <c r="EM39" s="169"/>
      <c r="EN39" s="169"/>
      <c r="EO39" s="169"/>
      <c r="EP39" s="169"/>
      <c r="EQ39" s="169"/>
      <c r="ER39" s="169"/>
      <c r="ES39" s="169"/>
      <c r="ET39" s="169"/>
      <c r="EU39" s="169"/>
      <c r="EV39" s="169"/>
      <c r="EW39" s="169"/>
      <c r="EX39" s="169"/>
      <c r="EY39" s="169"/>
      <c r="EZ39" s="169"/>
      <c r="FA39" s="169"/>
      <c r="FB39" s="169"/>
      <c r="FC39" s="169"/>
      <c r="FD39" s="169"/>
      <c r="FE39" s="169"/>
      <c r="FF39" s="169"/>
      <c r="FG39" s="169"/>
      <c r="FH39" s="169"/>
      <c r="FI39" s="169"/>
      <c r="FJ39" s="169"/>
      <c r="FK39" s="169"/>
      <c r="FL39" s="169"/>
      <c r="FM39" s="169"/>
      <c r="FN39" s="169"/>
      <c r="FO39" s="169"/>
      <c r="FP39" s="169"/>
      <c r="FQ39" s="169"/>
      <c r="FR39" s="169"/>
      <c r="FS39" s="169"/>
      <c r="FT39" s="169"/>
      <c r="FU39" s="169"/>
      <c r="FV39" s="169"/>
      <c r="FW39" s="169"/>
      <c r="FX39" s="169"/>
      <c r="FY39" s="169"/>
      <c r="FZ39" s="169"/>
      <c r="GA39" s="169"/>
      <c r="GB39" s="169"/>
      <c r="GC39" s="169"/>
      <c r="GD39" s="169"/>
      <c r="GE39" s="169"/>
      <c r="GF39" s="169"/>
      <c r="GG39" s="169"/>
      <c r="GH39" s="169"/>
      <c r="GI39" s="169"/>
      <c r="GJ39" s="169"/>
      <c r="GK39" s="169"/>
      <c r="GL39" s="169"/>
      <c r="GM39" s="169"/>
      <c r="GN39" s="169"/>
      <c r="GO39" s="169"/>
      <c r="GP39" s="169"/>
      <c r="GQ39" s="169"/>
      <c r="GR39" s="169"/>
      <c r="GS39" s="169"/>
      <c r="GT39" s="169"/>
      <c r="GU39" s="169"/>
      <c r="GV39" s="169"/>
      <c r="GW39" s="169"/>
      <c r="GX39" s="169"/>
      <c r="GY39" s="169"/>
      <c r="GZ39" s="169"/>
      <c r="HA39" s="169"/>
      <c r="HB39" s="169"/>
      <c r="HC39" s="169"/>
      <c r="HD39" s="169"/>
      <c r="HE39" s="169"/>
      <c r="HF39" s="169"/>
      <c r="HG39" s="169"/>
      <c r="HH39" s="169"/>
      <c r="HI39" s="169"/>
      <c r="HJ39" s="169"/>
      <c r="HK39" s="169"/>
      <c r="HL39" s="169"/>
      <c r="HM39" s="169"/>
      <c r="HN39" s="169"/>
      <c r="HO39" s="169"/>
      <c r="HP39" s="169"/>
      <c r="HQ39" s="169"/>
      <c r="HR39" s="169"/>
      <c r="HS39" s="169"/>
      <c r="HT39" s="169"/>
      <c r="HU39" s="169"/>
      <c r="HV39" s="169"/>
      <c r="HW39" s="169"/>
      <c r="HX39" s="169"/>
      <c r="HY39" s="169"/>
      <c r="HZ39" s="169"/>
      <c r="IA39" s="169"/>
      <c r="IB39" s="169"/>
      <c r="IC39" s="169"/>
      <c r="ID39" s="169"/>
      <c r="IE39" s="169"/>
      <c r="IF39" s="169"/>
      <c r="IG39" s="169"/>
      <c r="IH39" s="169"/>
      <c r="II39" s="169"/>
      <c r="IJ39" s="169"/>
      <c r="IK39" s="169"/>
      <c r="IL39" s="169"/>
      <c r="IM39" s="169"/>
      <c r="IN39" s="169"/>
      <c r="IO39" s="169"/>
      <c r="IP39" s="169"/>
      <c r="IQ39" s="169"/>
      <c r="IR39" s="169"/>
      <c r="IS39" s="169"/>
    </row>
    <row r="40" spans="1:253" s="145" customFormat="1" ht="15" customHeight="1">
      <c r="A40" s="170" t="s">
        <v>6</v>
      </c>
      <c r="B40" s="170" t="s">
        <v>232</v>
      </c>
      <c r="C40" s="172">
        <v>1</v>
      </c>
      <c r="D40" s="172" t="s">
        <v>9</v>
      </c>
      <c r="E40" s="173">
        <v>62600</v>
      </c>
      <c r="F40" s="174">
        <v>62600</v>
      </c>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c r="CG40" s="169"/>
      <c r="CH40" s="169"/>
      <c r="CI40" s="169"/>
      <c r="CJ40" s="169"/>
      <c r="CK40" s="169"/>
      <c r="CL40" s="169"/>
      <c r="CM40" s="169"/>
      <c r="CN40" s="169"/>
      <c r="CO40" s="169"/>
      <c r="CP40" s="169"/>
      <c r="CQ40" s="169"/>
      <c r="CR40" s="169"/>
      <c r="CS40" s="169"/>
      <c r="CT40" s="169"/>
      <c r="CU40" s="169"/>
      <c r="CV40" s="169"/>
      <c r="CW40" s="169"/>
      <c r="CX40" s="169"/>
      <c r="CY40" s="169"/>
      <c r="CZ40" s="169"/>
      <c r="DA40" s="169"/>
      <c r="DB40" s="169"/>
      <c r="DC40" s="169"/>
      <c r="DD40" s="169"/>
      <c r="DE40" s="169"/>
      <c r="DF40" s="169"/>
      <c r="DG40" s="169"/>
      <c r="DH40" s="169"/>
      <c r="DI40" s="169"/>
      <c r="DJ40" s="169"/>
      <c r="DK40" s="169"/>
      <c r="DL40" s="169"/>
      <c r="DM40" s="169"/>
      <c r="DN40" s="169"/>
      <c r="DO40" s="169"/>
      <c r="DP40" s="169"/>
      <c r="DQ40" s="169"/>
      <c r="DR40" s="169"/>
      <c r="DS40" s="169"/>
      <c r="DT40" s="169"/>
      <c r="DU40" s="169"/>
      <c r="DV40" s="169"/>
      <c r="DW40" s="169"/>
      <c r="DX40" s="169"/>
      <c r="DY40" s="169"/>
      <c r="DZ40" s="169"/>
      <c r="EA40" s="169"/>
      <c r="EB40" s="169"/>
      <c r="EC40" s="169"/>
      <c r="ED40" s="169"/>
      <c r="EE40" s="169"/>
      <c r="EF40" s="169"/>
      <c r="EG40" s="169"/>
      <c r="EH40" s="169"/>
      <c r="EI40" s="169"/>
      <c r="EJ40" s="169"/>
      <c r="EK40" s="169"/>
      <c r="EL40" s="169"/>
      <c r="EM40" s="169"/>
      <c r="EN40" s="169"/>
      <c r="EO40" s="169"/>
      <c r="EP40" s="169"/>
      <c r="EQ40" s="169"/>
      <c r="ER40" s="169"/>
      <c r="ES40" s="169"/>
      <c r="ET40" s="169"/>
      <c r="EU40" s="169"/>
      <c r="EV40" s="169"/>
      <c r="EW40" s="169"/>
      <c r="EX40" s="169"/>
      <c r="EY40" s="169"/>
      <c r="EZ40" s="169"/>
      <c r="FA40" s="169"/>
      <c r="FB40" s="169"/>
      <c r="FC40" s="169"/>
      <c r="FD40" s="169"/>
      <c r="FE40" s="169"/>
      <c r="FF40" s="169"/>
      <c r="FG40" s="169"/>
      <c r="FH40" s="169"/>
      <c r="FI40" s="169"/>
      <c r="FJ40" s="169"/>
      <c r="FK40" s="169"/>
      <c r="FL40" s="169"/>
      <c r="FM40" s="169"/>
      <c r="FN40" s="169"/>
      <c r="FO40" s="169"/>
      <c r="FP40" s="169"/>
      <c r="FQ40" s="169"/>
      <c r="FR40" s="169"/>
      <c r="FS40" s="169"/>
      <c r="FT40" s="169"/>
      <c r="FU40" s="169"/>
      <c r="FV40" s="169"/>
      <c r="FW40" s="169"/>
      <c r="FX40" s="169"/>
      <c r="FY40" s="169"/>
      <c r="FZ40" s="169"/>
      <c r="GA40" s="169"/>
      <c r="GB40" s="169"/>
      <c r="GC40" s="169"/>
      <c r="GD40" s="169"/>
      <c r="GE40" s="169"/>
      <c r="GF40" s="169"/>
      <c r="GG40" s="169"/>
      <c r="GH40" s="169"/>
      <c r="GI40" s="169"/>
      <c r="GJ40" s="169"/>
      <c r="GK40" s="169"/>
      <c r="GL40" s="169"/>
      <c r="GM40" s="169"/>
      <c r="GN40" s="169"/>
      <c r="GO40" s="169"/>
      <c r="GP40" s="169"/>
      <c r="GQ40" s="169"/>
      <c r="GR40" s="169"/>
      <c r="GS40" s="169"/>
      <c r="GT40" s="169"/>
      <c r="GU40" s="169"/>
      <c r="GV40" s="169"/>
      <c r="GW40" s="169"/>
      <c r="GX40" s="169"/>
      <c r="GY40" s="169"/>
      <c r="GZ40" s="169"/>
      <c r="HA40" s="169"/>
      <c r="HB40" s="169"/>
      <c r="HC40" s="169"/>
      <c r="HD40" s="169"/>
      <c r="HE40" s="169"/>
      <c r="HF40" s="169"/>
      <c r="HG40" s="169"/>
      <c r="HH40" s="169"/>
      <c r="HI40" s="169"/>
      <c r="HJ40" s="169"/>
      <c r="HK40" s="169"/>
      <c r="HL40" s="169"/>
      <c r="HM40" s="169"/>
      <c r="HN40" s="169"/>
      <c r="HO40" s="169"/>
      <c r="HP40" s="169"/>
      <c r="HQ40" s="169"/>
      <c r="HR40" s="169"/>
      <c r="HS40" s="169"/>
      <c r="HT40" s="169"/>
      <c r="HU40" s="169"/>
      <c r="HV40" s="169"/>
      <c r="HW40" s="169"/>
      <c r="HX40" s="169"/>
      <c r="HY40" s="169"/>
      <c r="HZ40" s="169"/>
      <c r="IA40" s="169"/>
      <c r="IB40" s="169"/>
      <c r="IC40" s="169"/>
      <c r="ID40" s="169"/>
      <c r="IE40" s="169"/>
      <c r="IF40" s="169"/>
      <c r="IG40" s="169"/>
      <c r="IH40" s="169"/>
      <c r="II40" s="169"/>
      <c r="IJ40" s="169"/>
      <c r="IK40" s="169"/>
      <c r="IL40" s="169"/>
      <c r="IM40" s="169"/>
      <c r="IN40" s="169"/>
      <c r="IO40" s="169"/>
      <c r="IP40" s="169"/>
      <c r="IQ40" s="169"/>
      <c r="IR40" s="169"/>
      <c r="IS40" s="169"/>
    </row>
    <row r="41" spans="1:253" s="145" customFormat="1" ht="15" customHeight="1">
      <c r="A41" s="170" t="s">
        <v>6</v>
      </c>
      <c r="B41" s="170" t="s">
        <v>232</v>
      </c>
      <c r="C41" s="172">
        <v>1</v>
      </c>
      <c r="D41" s="172" t="s">
        <v>9</v>
      </c>
      <c r="E41" s="173">
        <v>368000</v>
      </c>
      <c r="F41" s="174">
        <v>368000</v>
      </c>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c r="CE41" s="169"/>
      <c r="CF41" s="169"/>
      <c r="CG41" s="169"/>
      <c r="CH41" s="169"/>
      <c r="CI41" s="169"/>
      <c r="CJ41" s="169"/>
      <c r="CK41" s="169"/>
      <c r="CL41" s="169"/>
      <c r="CM41" s="169"/>
      <c r="CN41" s="169"/>
      <c r="CO41" s="169"/>
      <c r="CP41" s="169"/>
      <c r="CQ41" s="169"/>
      <c r="CR41" s="169"/>
      <c r="CS41" s="169"/>
      <c r="CT41" s="169"/>
      <c r="CU41" s="169"/>
      <c r="CV41" s="169"/>
      <c r="CW41" s="169"/>
      <c r="CX41" s="169"/>
      <c r="CY41" s="169"/>
      <c r="CZ41" s="169"/>
      <c r="DA41" s="169"/>
      <c r="DB41" s="169"/>
      <c r="DC41" s="169"/>
      <c r="DD41" s="169"/>
      <c r="DE41" s="169"/>
      <c r="DF41" s="169"/>
      <c r="DG41" s="169"/>
      <c r="DH41" s="169"/>
      <c r="DI41" s="169"/>
      <c r="DJ41" s="169"/>
      <c r="DK41" s="169"/>
      <c r="DL41" s="169"/>
      <c r="DM41" s="169"/>
      <c r="DN41" s="169"/>
      <c r="DO41" s="169"/>
      <c r="DP41" s="169"/>
      <c r="DQ41" s="169"/>
      <c r="DR41" s="169"/>
      <c r="DS41" s="169"/>
      <c r="DT41" s="169"/>
      <c r="DU41" s="169"/>
      <c r="DV41" s="169"/>
      <c r="DW41" s="169"/>
      <c r="DX41" s="169"/>
      <c r="DY41" s="169"/>
      <c r="DZ41" s="169"/>
      <c r="EA41" s="169"/>
      <c r="EB41" s="169"/>
      <c r="EC41" s="169"/>
      <c r="ED41" s="169"/>
      <c r="EE41" s="169"/>
      <c r="EF41" s="169"/>
      <c r="EG41" s="169"/>
      <c r="EH41" s="169"/>
      <c r="EI41" s="169"/>
      <c r="EJ41" s="169"/>
      <c r="EK41" s="169"/>
      <c r="EL41" s="169"/>
      <c r="EM41" s="169"/>
      <c r="EN41" s="169"/>
      <c r="EO41" s="169"/>
      <c r="EP41" s="169"/>
      <c r="EQ41" s="169"/>
      <c r="ER41" s="169"/>
      <c r="ES41" s="169"/>
      <c r="ET41" s="169"/>
      <c r="EU41" s="169"/>
      <c r="EV41" s="169"/>
      <c r="EW41" s="169"/>
      <c r="EX41" s="169"/>
      <c r="EY41" s="169"/>
      <c r="EZ41" s="169"/>
      <c r="FA41" s="169"/>
      <c r="FB41" s="169"/>
      <c r="FC41" s="169"/>
      <c r="FD41" s="169"/>
      <c r="FE41" s="169"/>
      <c r="FF41" s="169"/>
      <c r="FG41" s="169"/>
      <c r="FH41" s="169"/>
      <c r="FI41" s="169"/>
      <c r="FJ41" s="169"/>
      <c r="FK41" s="169"/>
      <c r="FL41" s="169"/>
      <c r="FM41" s="169"/>
      <c r="FN41" s="169"/>
      <c r="FO41" s="169"/>
      <c r="FP41" s="169"/>
      <c r="FQ41" s="169"/>
      <c r="FR41" s="169"/>
      <c r="FS41" s="169"/>
      <c r="FT41" s="169"/>
      <c r="FU41" s="169"/>
      <c r="FV41" s="169"/>
      <c r="FW41" s="169"/>
      <c r="FX41" s="169"/>
      <c r="FY41" s="169"/>
      <c r="FZ41" s="169"/>
      <c r="GA41" s="169"/>
      <c r="GB41" s="169"/>
      <c r="GC41" s="169"/>
      <c r="GD41" s="169"/>
      <c r="GE41" s="169"/>
      <c r="GF41" s="169"/>
      <c r="GG41" s="169"/>
      <c r="GH41" s="169"/>
      <c r="GI41" s="169"/>
      <c r="GJ41" s="169"/>
      <c r="GK41" s="169"/>
      <c r="GL41" s="169"/>
      <c r="GM41" s="169"/>
      <c r="GN41" s="169"/>
      <c r="GO41" s="169"/>
      <c r="GP41" s="169"/>
      <c r="GQ41" s="169"/>
      <c r="GR41" s="169"/>
      <c r="GS41" s="169"/>
      <c r="GT41" s="169"/>
      <c r="GU41" s="169"/>
      <c r="GV41" s="169"/>
      <c r="GW41" s="169"/>
      <c r="GX41" s="169"/>
      <c r="GY41" s="169"/>
      <c r="GZ41" s="169"/>
      <c r="HA41" s="169"/>
      <c r="HB41" s="169"/>
      <c r="HC41" s="169"/>
      <c r="HD41" s="169"/>
      <c r="HE41" s="169"/>
      <c r="HF41" s="169"/>
      <c r="HG41" s="169"/>
      <c r="HH41" s="169"/>
      <c r="HI41" s="169"/>
      <c r="HJ41" s="169"/>
      <c r="HK41" s="169"/>
      <c r="HL41" s="169"/>
      <c r="HM41" s="169"/>
      <c r="HN41" s="169"/>
      <c r="HO41" s="169"/>
      <c r="HP41" s="169"/>
      <c r="HQ41" s="169"/>
      <c r="HR41" s="169"/>
      <c r="HS41" s="169"/>
      <c r="HT41" s="169"/>
      <c r="HU41" s="169"/>
      <c r="HV41" s="169"/>
      <c r="HW41" s="169"/>
      <c r="HX41" s="169"/>
      <c r="HY41" s="169"/>
      <c r="HZ41" s="169"/>
      <c r="IA41" s="169"/>
      <c r="IB41" s="169"/>
      <c r="IC41" s="169"/>
      <c r="ID41" s="169"/>
      <c r="IE41" s="169"/>
      <c r="IF41" s="169"/>
      <c r="IG41" s="169"/>
      <c r="IH41" s="169"/>
      <c r="II41" s="169"/>
      <c r="IJ41" s="169"/>
      <c r="IK41" s="169"/>
      <c r="IL41" s="169"/>
      <c r="IM41" s="169"/>
      <c r="IN41" s="169"/>
      <c r="IO41" s="169"/>
      <c r="IP41" s="169"/>
      <c r="IQ41" s="169"/>
      <c r="IR41" s="169"/>
      <c r="IS41" s="169"/>
    </row>
    <row r="42" spans="1:253" s="145" customFormat="1" ht="15" customHeight="1">
      <c r="A42" s="170" t="s">
        <v>6</v>
      </c>
      <c r="B42" s="170" t="s">
        <v>56</v>
      </c>
      <c r="C42" s="172">
        <v>6</v>
      </c>
      <c r="D42" s="172" t="s">
        <v>394</v>
      </c>
      <c r="E42" s="173">
        <v>137</v>
      </c>
      <c r="F42" s="174">
        <v>822</v>
      </c>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169"/>
      <c r="BZ42" s="169"/>
      <c r="CA42" s="169"/>
      <c r="CB42" s="169"/>
      <c r="CC42" s="169"/>
      <c r="CD42" s="169"/>
      <c r="CE42" s="169"/>
      <c r="CF42" s="169"/>
      <c r="CG42" s="169"/>
      <c r="CH42" s="169"/>
      <c r="CI42" s="169"/>
      <c r="CJ42" s="169"/>
      <c r="CK42" s="169"/>
      <c r="CL42" s="169"/>
      <c r="CM42" s="169"/>
      <c r="CN42" s="169"/>
      <c r="CO42" s="169"/>
      <c r="CP42" s="169"/>
      <c r="CQ42" s="169"/>
      <c r="CR42" s="169"/>
      <c r="CS42" s="169"/>
      <c r="CT42" s="169"/>
      <c r="CU42" s="169"/>
      <c r="CV42" s="169"/>
      <c r="CW42" s="169"/>
      <c r="CX42" s="169"/>
      <c r="CY42" s="169"/>
      <c r="CZ42" s="169"/>
      <c r="DA42" s="169"/>
      <c r="DB42" s="169"/>
      <c r="DC42" s="169"/>
      <c r="DD42" s="169"/>
      <c r="DE42" s="169"/>
      <c r="DF42" s="169"/>
      <c r="DG42" s="169"/>
      <c r="DH42" s="169"/>
      <c r="DI42" s="169"/>
      <c r="DJ42" s="169"/>
      <c r="DK42" s="169"/>
      <c r="DL42" s="169"/>
      <c r="DM42" s="169"/>
      <c r="DN42" s="169"/>
      <c r="DO42" s="169"/>
      <c r="DP42" s="169"/>
      <c r="DQ42" s="169"/>
      <c r="DR42" s="169"/>
      <c r="DS42" s="169"/>
      <c r="DT42" s="169"/>
      <c r="DU42" s="169"/>
      <c r="DV42" s="169"/>
      <c r="DW42" s="169"/>
      <c r="DX42" s="169"/>
      <c r="DY42" s="169"/>
      <c r="DZ42" s="169"/>
      <c r="EA42" s="169"/>
      <c r="EB42" s="169"/>
      <c r="EC42" s="169"/>
      <c r="ED42" s="169"/>
      <c r="EE42" s="169"/>
      <c r="EF42" s="169"/>
      <c r="EG42" s="169"/>
      <c r="EH42" s="169"/>
      <c r="EI42" s="169"/>
      <c r="EJ42" s="169"/>
      <c r="EK42" s="169"/>
      <c r="EL42" s="169"/>
      <c r="EM42" s="169"/>
      <c r="EN42" s="169"/>
      <c r="EO42" s="169"/>
      <c r="EP42" s="169"/>
      <c r="EQ42" s="169"/>
      <c r="ER42" s="169"/>
      <c r="ES42" s="169"/>
      <c r="ET42" s="169"/>
      <c r="EU42" s="169"/>
      <c r="EV42" s="169"/>
      <c r="EW42" s="169"/>
      <c r="EX42" s="169"/>
      <c r="EY42" s="169"/>
      <c r="EZ42" s="169"/>
      <c r="FA42" s="169"/>
      <c r="FB42" s="169"/>
      <c r="FC42" s="169"/>
      <c r="FD42" s="169"/>
      <c r="FE42" s="169"/>
      <c r="FF42" s="169"/>
      <c r="FG42" s="169"/>
      <c r="FH42" s="169"/>
      <c r="FI42" s="169"/>
      <c r="FJ42" s="169"/>
      <c r="FK42" s="169"/>
      <c r="FL42" s="169"/>
      <c r="FM42" s="169"/>
      <c r="FN42" s="169"/>
      <c r="FO42" s="169"/>
      <c r="FP42" s="169"/>
      <c r="FQ42" s="169"/>
      <c r="FR42" s="169"/>
      <c r="FS42" s="169"/>
      <c r="FT42" s="169"/>
      <c r="FU42" s="169"/>
      <c r="FV42" s="169"/>
      <c r="FW42" s="169"/>
      <c r="FX42" s="169"/>
      <c r="FY42" s="169"/>
      <c r="FZ42" s="169"/>
      <c r="GA42" s="169"/>
      <c r="GB42" s="169"/>
      <c r="GC42" s="169"/>
      <c r="GD42" s="169"/>
      <c r="GE42" s="169"/>
      <c r="GF42" s="169"/>
      <c r="GG42" s="169"/>
      <c r="GH42" s="169"/>
      <c r="GI42" s="169"/>
      <c r="GJ42" s="169"/>
      <c r="GK42" s="169"/>
      <c r="GL42" s="169"/>
      <c r="GM42" s="169"/>
      <c r="GN42" s="169"/>
      <c r="GO42" s="169"/>
      <c r="GP42" s="169"/>
      <c r="GQ42" s="169"/>
      <c r="GR42" s="169"/>
      <c r="GS42" s="169"/>
      <c r="GT42" s="169"/>
      <c r="GU42" s="169"/>
      <c r="GV42" s="169"/>
      <c r="GW42" s="169"/>
      <c r="GX42" s="169"/>
      <c r="GY42" s="169"/>
      <c r="GZ42" s="169"/>
      <c r="HA42" s="169"/>
      <c r="HB42" s="169"/>
      <c r="HC42" s="169"/>
      <c r="HD42" s="169"/>
      <c r="HE42" s="169"/>
      <c r="HF42" s="169"/>
      <c r="HG42" s="169"/>
      <c r="HH42" s="169"/>
      <c r="HI42" s="169"/>
      <c r="HJ42" s="169"/>
      <c r="HK42" s="169"/>
      <c r="HL42" s="169"/>
      <c r="HM42" s="169"/>
      <c r="HN42" s="169"/>
      <c r="HO42" s="169"/>
      <c r="HP42" s="169"/>
      <c r="HQ42" s="169"/>
      <c r="HR42" s="169"/>
      <c r="HS42" s="169"/>
      <c r="HT42" s="169"/>
      <c r="HU42" s="169"/>
      <c r="HV42" s="169"/>
      <c r="HW42" s="169"/>
      <c r="HX42" s="169"/>
      <c r="HY42" s="169"/>
      <c r="HZ42" s="169"/>
      <c r="IA42" s="169"/>
      <c r="IB42" s="169"/>
      <c r="IC42" s="169"/>
      <c r="ID42" s="169"/>
      <c r="IE42" s="169"/>
      <c r="IF42" s="169"/>
      <c r="IG42" s="169"/>
      <c r="IH42" s="169"/>
      <c r="II42" s="169"/>
      <c r="IJ42" s="169"/>
      <c r="IK42" s="169"/>
      <c r="IL42" s="169"/>
      <c r="IM42" s="169"/>
      <c r="IN42" s="169"/>
      <c r="IO42" s="169"/>
      <c r="IP42" s="169"/>
      <c r="IQ42" s="169"/>
      <c r="IR42" s="169"/>
      <c r="IS42" s="169"/>
    </row>
    <row r="43" spans="1:253" s="145" customFormat="1" ht="15" customHeight="1">
      <c r="A43" s="170" t="s">
        <v>6</v>
      </c>
      <c r="B43" s="170" t="s">
        <v>58</v>
      </c>
      <c r="C43" s="172">
        <v>6</v>
      </c>
      <c r="D43" s="172" t="s">
        <v>394</v>
      </c>
      <c r="E43" s="173">
        <v>137</v>
      </c>
      <c r="F43" s="174">
        <v>822</v>
      </c>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c r="BY43" s="169"/>
      <c r="BZ43" s="169"/>
      <c r="CA43" s="169"/>
      <c r="CB43" s="169"/>
      <c r="CC43" s="169"/>
      <c r="CD43" s="169"/>
      <c r="CE43" s="169"/>
      <c r="CF43" s="169"/>
      <c r="CG43" s="169"/>
      <c r="CH43" s="169"/>
      <c r="CI43" s="169"/>
      <c r="CJ43" s="169"/>
      <c r="CK43" s="169"/>
      <c r="CL43" s="169"/>
      <c r="CM43" s="169"/>
      <c r="CN43" s="169"/>
      <c r="CO43" s="169"/>
      <c r="CP43" s="169"/>
      <c r="CQ43" s="169"/>
      <c r="CR43" s="169"/>
      <c r="CS43" s="169"/>
      <c r="CT43" s="169"/>
      <c r="CU43" s="169"/>
      <c r="CV43" s="169"/>
      <c r="CW43" s="169"/>
      <c r="CX43" s="169"/>
      <c r="CY43" s="169"/>
      <c r="CZ43" s="169"/>
      <c r="DA43" s="169"/>
      <c r="DB43" s="169"/>
      <c r="DC43" s="169"/>
      <c r="DD43" s="169"/>
      <c r="DE43" s="169"/>
      <c r="DF43" s="169"/>
      <c r="DG43" s="169"/>
      <c r="DH43" s="169"/>
      <c r="DI43" s="169"/>
      <c r="DJ43" s="169"/>
      <c r="DK43" s="169"/>
      <c r="DL43" s="169"/>
      <c r="DM43" s="169"/>
      <c r="DN43" s="169"/>
      <c r="DO43" s="169"/>
      <c r="DP43" s="169"/>
      <c r="DQ43" s="169"/>
      <c r="DR43" s="169"/>
      <c r="DS43" s="169"/>
      <c r="DT43" s="169"/>
      <c r="DU43" s="169"/>
      <c r="DV43" s="169"/>
      <c r="DW43" s="169"/>
      <c r="DX43" s="169"/>
      <c r="DY43" s="169"/>
      <c r="DZ43" s="169"/>
      <c r="EA43" s="169"/>
      <c r="EB43" s="169"/>
      <c r="EC43" s="169"/>
      <c r="ED43" s="169"/>
      <c r="EE43" s="169"/>
      <c r="EF43" s="169"/>
      <c r="EG43" s="169"/>
      <c r="EH43" s="169"/>
      <c r="EI43" s="169"/>
      <c r="EJ43" s="169"/>
      <c r="EK43" s="169"/>
      <c r="EL43" s="169"/>
      <c r="EM43" s="169"/>
      <c r="EN43" s="169"/>
      <c r="EO43" s="169"/>
      <c r="EP43" s="169"/>
      <c r="EQ43" s="169"/>
      <c r="ER43" s="169"/>
      <c r="ES43" s="169"/>
      <c r="ET43" s="169"/>
      <c r="EU43" s="169"/>
      <c r="EV43" s="169"/>
      <c r="EW43" s="169"/>
      <c r="EX43" s="169"/>
      <c r="EY43" s="169"/>
      <c r="EZ43" s="169"/>
      <c r="FA43" s="169"/>
      <c r="FB43" s="169"/>
      <c r="FC43" s="169"/>
      <c r="FD43" s="169"/>
      <c r="FE43" s="169"/>
      <c r="FF43" s="169"/>
      <c r="FG43" s="169"/>
      <c r="FH43" s="169"/>
      <c r="FI43" s="169"/>
      <c r="FJ43" s="169"/>
      <c r="FK43" s="169"/>
      <c r="FL43" s="169"/>
      <c r="FM43" s="169"/>
      <c r="FN43" s="169"/>
      <c r="FO43" s="169"/>
      <c r="FP43" s="169"/>
      <c r="FQ43" s="169"/>
      <c r="FR43" s="169"/>
      <c r="FS43" s="169"/>
      <c r="FT43" s="169"/>
      <c r="FU43" s="169"/>
      <c r="FV43" s="169"/>
      <c r="FW43" s="169"/>
      <c r="FX43" s="169"/>
      <c r="FY43" s="169"/>
      <c r="FZ43" s="169"/>
      <c r="GA43" s="169"/>
      <c r="GB43" s="169"/>
      <c r="GC43" s="169"/>
      <c r="GD43" s="169"/>
      <c r="GE43" s="169"/>
      <c r="GF43" s="169"/>
      <c r="GG43" s="169"/>
      <c r="GH43" s="169"/>
      <c r="GI43" s="169"/>
      <c r="GJ43" s="169"/>
      <c r="GK43" s="169"/>
      <c r="GL43" s="169"/>
      <c r="GM43" s="169"/>
      <c r="GN43" s="169"/>
      <c r="GO43" s="169"/>
      <c r="GP43" s="169"/>
      <c r="GQ43" s="169"/>
      <c r="GR43" s="169"/>
      <c r="GS43" s="169"/>
      <c r="GT43" s="169"/>
      <c r="GU43" s="169"/>
      <c r="GV43" s="169"/>
      <c r="GW43" s="169"/>
      <c r="GX43" s="169"/>
      <c r="GY43" s="169"/>
      <c r="GZ43" s="169"/>
      <c r="HA43" s="169"/>
      <c r="HB43" s="169"/>
      <c r="HC43" s="169"/>
      <c r="HD43" s="169"/>
      <c r="HE43" s="169"/>
      <c r="HF43" s="169"/>
      <c r="HG43" s="169"/>
      <c r="HH43" s="169"/>
      <c r="HI43" s="169"/>
      <c r="HJ43" s="169"/>
      <c r="HK43" s="169"/>
      <c r="HL43" s="169"/>
      <c r="HM43" s="169"/>
      <c r="HN43" s="169"/>
      <c r="HO43" s="169"/>
      <c r="HP43" s="169"/>
      <c r="HQ43" s="169"/>
      <c r="HR43" s="169"/>
      <c r="HS43" s="169"/>
      <c r="HT43" s="169"/>
      <c r="HU43" s="169"/>
      <c r="HV43" s="169"/>
      <c r="HW43" s="169"/>
      <c r="HX43" s="169"/>
      <c r="HY43" s="169"/>
      <c r="HZ43" s="169"/>
      <c r="IA43" s="169"/>
      <c r="IB43" s="169"/>
      <c r="IC43" s="169"/>
      <c r="ID43" s="169"/>
      <c r="IE43" s="169"/>
      <c r="IF43" s="169"/>
      <c r="IG43" s="169"/>
      <c r="IH43" s="169"/>
      <c r="II43" s="169"/>
      <c r="IJ43" s="169"/>
      <c r="IK43" s="169"/>
      <c r="IL43" s="169"/>
      <c r="IM43" s="169"/>
      <c r="IN43" s="169"/>
      <c r="IO43" s="169"/>
      <c r="IP43" s="169"/>
      <c r="IQ43" s="169"/>
      <c r="IR43" s="169"/>
      <c r="IS43" s="169"/>
    </row>
    <row r="44" spans="1:253" s="145" customFormat="1" ht="15" customHeight="1">
      <c r="A44" s="170" t="s">
        <v>6</v>
      </c>
      <c r="B44" s="170" t="s">
        <v>58</v>
      </c>
      <c r="C44" s="172">
        <v>6</v>
      </c>
      <c r="D44" s="172" t="s">
        <v>394</v>
      </c>
      <c r="E44" s="173">
        <v>137</v>
      </c>
      <c r="F44" s="174">
        <v>822</v>
      </c>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c r="CE44" s="169"/>
      <c r="CF44" s="169"/>
      <c r="CG44" s="169"/>
      <c r="CH44" s="169"/>
      <c r="CI44" s="169"/>
      <c r="CJ44" s="169"/>
      <c r="CK44" s="169"/>
      <c r="CL44" s="169"/>
      <c r="CM44" s="169"/>
      <c r="CN44" s="169"/>
      <c r="CO44" s="169"/>
      <c r="CP44" s="169"/>
      <c r="CQ44" s="169"/>
      <c r="CR44" s="169"/>
      <c r="CS44" s="169"/>
      <c r="CT44" s="169"/>
      <c r="CU44" s="169"/>
      <c r="CV44" s="169"/>
      <c r="CW44" s="169"/>
      <c r="CX44" s="169"/>
      <c r="CY44" s="169"/>
      <c r="CZ44" s="169"/>
      <c r="DA44" s="169"/>
      <c r="DB44" s="169"/>
      <c r="DC44" s="169"/>
      <c r="DD44" s="169"/>
      <c r="DE44" s="169"/>
      <c r="DF44" s="169"/>
      <c r="DG44" s="169"/>
      <c r="DH44" s="169"/>
      <c r="DI44" s="169"/>
      <c r="DJ44" s="169"/>
      <c r="DK44" s="169"/>
      <c r="DL44" s="169"/>
      <c r="DM44" s="169"/>
      <c r="DN44" s="169"/>
      <c r="DO44" s="169"/>
      <c r="DP44" s="169"/>
      <c r="DQ44" s="169"/>
      <c r="DR44" s="169"/>
      <c r="DS44" s="169"/>
      <c r="DT44" s="169"/>
      <c r="DU44" s="169"/>
      <c r="DV44" s="169"/>
      <c r="DW44" s="169"/>
      <c r="DX44" s="169"/>
      <c r="DY44" s="169"/>
      <c r="DZ44" s="169"/>
      <c r="EA44" s="169"/>
      <c r="EB44" s="169"/>
      <c r="EC44" s="169"/>
      <c r="ED44" s="169"/>
      <c r="EE44" s="169"/>
      <c r="EF44" s="169"/>
      <c r="EG44" s="169"/>
      <c r="EH44" s="169"/>
      <c r="EI44" s="169"/>
      <c r="EJ44" s="169"/>
      <c r="EK44" s="169"/>
      <c r="EL44" s="169"/>
      <c r="EM44" s="169"/>
      <c r="EN44" s="169"/>
      <c r="EO44" s="169"/>
      <c r="EP44" s="169"/>
      <c r="EQ44" s="169"/>
      <c r="ER44" s="169"/>
      <c r="ES44" s="169"/>
      <c r="ET44" s="169"/>
      <c r="EU44" s="169"/>
      <c r="EV44" s="169"/>
      <c r="EW44" s="169"/>
      <c r="EX44" s="169"/>
      <c r="EY44" s="169"/>
      <c r="EZ44" s="169"/>
      <c r="FA44" s="169"/>
      <c r="FB44" s="169"/>
      <c r="FC44" s="169"/>
      <c r="FD44" s="169"/>
      <c r="FE44" s="169"/>
      <c r="FF44" s="169"/>
      <c r="FG44" s="169"/>
      <c r="FH44" s="169"/>
      <c r="FI44" s="169"/>
      <c r="FJ44" s="169"/>
      <c r="FK44" s="169"/>
      <c r="FL44" s="169"/>
      <c r="FM44" s="169"/>
      <c r="FN44" s="169"/>
      <c r="FO44" s="169"/>
      <c r="FP44" s="169"/>
      <c r="FQ44" s="169"/>
      <c r="FR44" s="169"/>
      <c r="FS44" s="169"/>
      <c r="FT44" s="169"/>
      <c r="FU44" s="169"/>
      <c r="FV44" s="169"/>
      <c r="FW44" s="169"/>
      <c r="FX44" s="169"/>
      <c r="FY44" s="169"/>
      <c r="FZ44" s="169"/>
      <c r="GA44" s="169"/>
      <c r="GB44" s="169"/>
      <c r="GC44" s="169"/>
      <c r="GD44" s="169"/>
      <c r="GE44" s="169"/>
      <c r="GF44" s="169"/>
      <c r="GG44" s="169"/>
      <c r="GH44" s="169"/>
      <c r="GI44" s="169"/>
      <c r="GJ44" s="169"/>
      <c r="GK44" s="169"/>
      <c r="GL44" s="169"/>
      <c r="GM44" s="169"/>
      <c r="GN44" s="169"/>
      <c r="GO44" s="169"/>
      <c r="GP44" s="169"/>
      <c r="GQ44" s="169"/>
      <c r="GR44" s="169"/>
      <c r="GS44" s="169"/>
      <c r="GT44" s="169"/>
      <c r="GU44" s="169"/>
      <c r="GV44" s="169"/>
      <c r="GW44" s="169"/>
      <c r="GX44" s="169"/>
      <c r="GY44" s="169"/>
      <c r="GZ44" s="169"/>
      <c r="HA44" s="169"/>
      <c r="HB44" s="169"/>
      <c r="HC44" s="169"/>
      <c r="HD44" s="169"/>
      <c r="HE44" s="169"/>
      <c r="HF44" s="169"/>
      <c r="HG44" s="169"/>
      <c r="HH44" s="169"/>
      <c r="HI44" s="169"/>
      <c r="HJ44" s="169"/>
      <c r="HK44" s="169"/>
      <c r="HL44" s="169"/>
      <c r="HM44" s="169"/>
      <c r="HN44" s="169"/>
      <c r="HO44" s="169"/>
      <c r="HP44" s="169"/>
      <c r="HQ44" s="169"/>
      <c r="HR44" s="169"/>
      <c r="HS44" s="169"/>
      <c r="HT44" s="169"/>
      <c r="HU44" s="169"/>
      <c r="HV44" s="169"/>
      <c r="HW44" s="169"/>
      <c r="HX44" s="169"/>
      <c r="HY44" s="169"/>
      <c r="HZ44" s="169"/>
      <c r="IA44" s="169"/>
      <c r="IB44" s="169"/>
      <c r="IC44" s="169"/>
      <c r="ID44" s="169"/>
      <c r="IE44" s="169"/>
      <c r="IF44" s="169"/>
      <c r="IG44" s="169"/>
      <c r="IH44" s="169"/>
      <c r="II44" s="169"/>
      <c r="IJ44" s="169"/>
      <c r="IK44" s="169"/>
      <c r="IL44" s="169"/>
      <c r="IM44" s="169"/>
      <c r="IN44" s="169"/>
      <c r="IO44" s="169"/>
      <c r="IP44" s="169"/>
      <c r="IQ44" s="169"/>
      <c r="IR44" s="169"/>
      <c r="IS44" s="169"/>
    </row>
    <row r="45" spans="1:253" s="145" customFormat="1" ht="15" customHeight="1">
      <c r="A45" s="170" t="s">
        <v>6</v>
      </c>
      <c r="B45" s="170" t="s">
        <v>58</v>
      </c>
      <c r="C45" s="172">
        <v>10</v>
      </c>
      <c r="D45" s="172" t="s">
        <v>394</v>
      </c>
      <c r="E45" s="173">
        <v>137</v>
      </c>
      <c r="F45" s="174">
        <v>1370</v>
      </c>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69"/>
      <c r="BZ45" s="169"/>
      <c r="CA45" s="169"/>
      <c r="CB45" s="169"/>
      <c r="CC45" s="169"/>
      <c r="CD45" s="169"/>
      <c r="CE45" s="169"/>
      <c r="CF45" s="169"/>
      <c r="CG45" s="169"/>
      <c r="CH45" s="169"/>
      <c r="CI45" s="169"/>
      <c r="CJ45" s="169"/>
      <c r="CK45" s="169"/>
      <c r="CL45" s="169"/>
      <c r="CM45" s="169"/>
      <c r="CN45" s="169"/>
      <c r="CO45" s="169"/>
      <c r="CP45" s="169"/>
      <c r="CQ45" s="169"/>
      <c r="CR45" s="169"/>
      <c r="CS45" s="169"/>
      <c r="CT45" s="169"/>
      <c r="CU45" s="169"/>
      <c r="CV45" s="169"/>
      <c r="CW45" s="169"/>
      <c r="CX45" s="169"/>
      <c r="CY45" s="169"/>
      <c r="CZ45" s="169"/>
      <c r="DA45" s="169"/>
      <c r="DB45" s="169"/>
      <c r="DC45" s="169"/>
      <c r="DD45" s="169"/>
      <c r="DE45" s="169"/>
      <c r="DF45" s="169"/>
      <c r="DG45" s="169"/>
      <c r="DH45" s="169"/>
      <c r="DI45" s="169"/>
      <c r="DJ45" s="169"/>
      <c r="DK45" s="169"/>
      <c r="DL45" s="169"/>
      <c r="DM45" s="169"/>
      <c r="DN45" s="169"/>
      <c r="DO45" s="169"/>
      <c r="DP45" s="169"/>
      <c r="DQ45" s="169"/>
      <c r="DR45" s="169"/>
      <c r="DS45" s="169"/>
      <c r="DT45" s="169"/>
      <c r="DU45" s="169"/>
      <c r="DV45" s="169"/>
      <c r="DW45" s="169"/>
      <c r="DX45" s="169"/>
      <c r="DY45" s="169"/>
      <c r="DZ45" s="169"/>
      <c r="EA45" s="169"/>
      <c r="EB45" s="169"/>
      <c r="EC45" s="169"/>
      <c r="ED45" s="169"/>
      <c r="EE45" s="169"/>
      <c r="EF45" s="169"/>
      <c r="EG45" s="169"/>
      <c r="EH45" s="169"/>
      <c r="EI45" s="169"/>
      <c r="EJ45" s="169"/>
      <c r="EK45" s="169"/>
      <c r="EL45" s="169"/>
      <c r="EM45" s="169"/>
      <c r="EN45" s="169"/>
      <c r="EO45" s="169"/>
      <c r="EP45" s="169"/>
      <c r="EQ45" s="169"/>
      <c r="ER45" s="169"/>
      <c r="ES45" s="169"/>
      <c r="ET45" s="169"/>
      <c r="EU45" s="169"/>
      <c r="EV45" s="169"/>
      <c r="EW45" s="169"/>
      <c r="EX45" s="169"/>
      <c r="EY45" s="169"/>
      <c r="EZ45" s="169"/>
      <c r="FA45" s="169"/>
      <c r="FB45" s="169"/>
      <c r="FC45" s="169"/>
      <c r="FD45" s="169"/>
      <c r="FE45" s="169"/>
      <c r="FF45" s="169"/>
      <c r="FG45" s="169"/>
      <c r="FH45" s="169"/>
      <c r="FI45" s="169"/>
      <c r="FJ45" s="169"/>
      <c r="FK45" s="169"/>
      <c r="FL45" s="169"/>
      <c r="FM45" s="169"/>
      <c r="FN45" s="169"/>
      <c r="FO45" s="169"/>
      <c r="FP45" s="169"/>
      <c r="FQ45" s="169"/>
      <c r="FR45" s="169"/>
      <c r="FS45" s="169"/>
      <c r="FT45" s="169"/>
      <c r="FU45" s="169"/>
      <c r="FV45" s="169"/>
      <c r="FW45" s="169"/>
      <c r="FX45" s="169"/>
      <c r="FY45" s="169"/>
      <c r="FZ45" s="169"/>
      <c r="GA45" s="169"/>
      <c r="GB45" s="169"/>
      <c r="GC45" s="169"/>
      <c r="GD45" s="169"/>
      <c r="GE45" s="169"/>
      <c r="GF45" s="169"/>
      <c r="GG45" s="169"/>
      <c r="GH45" s="169"/>
      <c r="GI45" s="169"/>
      <c r="GJ45" s="169"/>
      <c r="GK45" s="169"/>
      <c r="GL45" s="169"/>
      <c r="GM45" s="169"/>
      <c r="GN45" s="169"/>
      <c r="GO45" s="169"/>
      <c r="GP45" s="169"/>
      <c r="GQ45" s="169"/>
      <c r="GR45" s="169"/>
      <c r="GS45" s="169"/>
      <c r="GT45" s="169"/>
      <c r="GU45" s="169"/>
      <c r="GV45" s="169"/>
      <c r="GW45" s="169"/>
      <c r="GX45" s="169"/>
      <c r="GY45" s="169"/>
      <c r="GZ45" s="169"/>
      <c r="HA45" s="169"/>
      <c r="HB45" s="169"/>
      <c r="HC45" s="169"/>
      <c r="HD45" s="169"/>
      <c r="HE45" s="169"/>
      <c r="HF45" s="169"/>
      <c r="HG45" s="169"/>
      <c r="HH45" s="169"/>
      <c r="HI45" s="169"/>
      <c r="HJ45" s="169"/>
      <c r="HK45" s="169"/>
      <c r="HL45" s="169"/>
      <c r="HM45" s="169"/>
      <c r="HN45" s="169"/>
      <c r="HO45" s="169"/>
      <c r="HP45" s="169"/>
      <c r="HQ45" s="169"/>
      <c r="HR45" s="169"/>
      <c r="HS45" s="169"/>
      <c r="HT45" s="169"/>
      <c r="HU45" s="169"/>
      <c r="HV45" s="169"/>
      <c r="HW45" s="169"/>
      <c r="HX45" s="169"/>
      <c r="HY45" s="169"/>
      <c r="HZ45" s="169"/>
      <c r="IA45" s="169"/>
      <c r="IB45" s="169"/>
      <c r="IC45" s="169"/>
      <c r="ID45" s="169"/>
      <c r="IE45" s="169"/>
      <c r="IF45" s="169"/>
      <c r="IG45" s="169"/>
      <c r="IH45" s="169"/>
      <c r="II45" s="169"/>
      <c r="IJ45" s="169"/>
      <c r="IK45" s="169"/>
      <c r="IL45" s="169"/>
      <c r="IM45" s="169"/>
      <c r="IN45" s="169"/>
      <c r="IO45" s="169"/>
      <c r="IP45" s="169"/>
      <c r="IQ45" s="169"/>
      <c r="IR45" s="169"/>
      <c r="IS45" s="169"/>
    </row>
    <row r="46" spans="1:253" s="145" customFormat="1" ht="15" customHeight="1">
      <c r="A46" s="170" t="s">
        <v>6</v>
      </c>
      <c r="B46" s="170" t="s">
        <v>59</v>
      </c>
      <c r="C46" s="172">
        <v>6</v>
      </c>
      <c r="D46" s="172" t="s">
        <v>24</v>
      </c>
      <c r="E46" s="173">
        <v>214</v>
      </c>
      <c r="F46" s="174">
        <v>1284</v>
      </c>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69"/>
      <c r="BW46" s="169"/>
      <c r="BX46" s="169"/>
      <c r="BY46" s="169"/>
      <c r="BZ46" s="169"/>
      <c r="CA46" s="169"/>
      <c r="CB46" s="169"/>
      <c r="CC46" s="169"/>
      <c r="CD46" s="169"/>
      <c r="CE46" s="169"/>
      <c r="CF46" s="169"/>
      <c r="CG46" s="169"/>
      <c r="CH46" s="169"/>
      <c r="CI46" s="169"/>
      <c r="CJ46" s="169"/>
      <c r="CK46" s="169"/>
      <c r="CL46" s="169"/>
      <c r="CM46" s="169"/>
      <c r="CN46" s="169"/>
      <c r="CO46" s="169"/>
      <c r="CP46" s="169"/>
      <c r="CQ46" s="169"/>
      <c r="CR46" s="169"/>
      <c r="CS46" s="169"/>
      <c r="CT46" s="169"/>
      <c r="CU46" s="169"/>
      <c r="CV46" s="169"/>
      <c r="CW46" s="169"/>
      <c r="CX46" s="169"/>
      <c r="CY46" s="169"/>
      <c r="CZ46" s="169"/>
      <c r="DA46" s="169"/>
      <c r="DB46" s="169"/>
      <c r="DC46" s="169"/>
      <c r="DD46" s="169"/>
      <c r="DE46" s="169"/>
      <c r="DF46" s="169"/>
      <c r="DG46" s="169"/>
      <c r="DH46" s="169"/>
      <c r="DI46" s="169"/>
      <c r="DJ46" s="169"/>
      <c r="DK46" s="169"/>
      <c r="DL46" s="169"/>
      <c r="DM46" s="169"/>
      <c r="DN46" s="169"/>
      <c r="DO46" s="169"/>
      <c r="DP46" s="169"/>
      <c r="DQ46" s="169"/>
      <c r="DR46" s="169"/>
      <c r="DS46" s="169"/>
      <c r="DT46" s="169"/>
      <c r="DU46" s="169"/>
      <c r="DV46" s="169"/>
      <c r="DW46" s="169"/>
      <c r="DX46" s="169"/>
      <c r="DY46" s="169"/>
      <c r="DZ46" s="169"/>
      <c r="EA46" s="169"/>
      <c r="EB46" s="169"/>
      <c r="EC46" s="169"/>
      <c r="ED46" s="169"/>
      <c r="EE46" s="169"/>
      <c r="EF46" s="169"/>
      <c r="EG46" s="169"/>
      <c r="EH46" s="169"/>
      <c r="EI46" s="169"/>
      <c r="EJ46" s="169"/>
      <c r="EK46" s="169"/>
      <c r="EL46" s="169"/>
      <c r="EM46" s="169"/>
      <c r="EN46" s="169"/>
      <c r="EO46" s="169"/>
      <c r="EP46" s="169"/>
      <c r="EQ46" s="169"/>
      <c r="ER46" s="169"/>
      <c r="ES46" s="169"/>
      <c r="ET46" s="169"/>
      <c r="EU46" s="169"/>
      <c r="EV46" s="169"/>
      <c r="EW46" s="169"/>
      <c r="EX46" s="169"/>
      <c r="EY46" s="169"/>
      <c r="EZ46" s="169"/>
      <c r="FA46" s="169"/>
      <c r="FB46" s="169"/>
      <c r="FC46" s="169"/>
      <c r="FD46" s="169"/>
      <c r="FE46" s="169"/>
      <c r="FF46" s="169"/>
      <c r="FG46" s="169"/>
      <c r="FH46" s="169"/>
      <c r="FI46" s="169"/>
      <c r="FJ46" s="169"/>
      <c r="FK46" s="169"/>
      <c r="FL46" s="169"/>
      <c r="FM46" s="169"/>
      <c r="FN46" s="169"/>
      <c r="FO46" s="169"/>
      <c r="FP46" s="169"/>
      <c r="FQ46" s="169"/>
      <c r="FR46" s="169"/>
      <c r="FS46" s="169"/>
      <c r="FT46" s="169"/>
      <c r="FU46" s="169"/>
      <c r="FV46" s="169"/>
      <c r="FW46" s="169"/>
      <c r="FX46" s="169"/>
      <c r="FY46" s="169"/>
      <c r="FZ46" s="169"/>
      <c r="GA46" s="169"/>
      <c r="GB46" s="169"/>
      <c r="GC46" s="169"/>
      <c r="GD46" s="169"/>
      <c r="GE46" s="169"/>
      <c r="GF46" s="169"/>
      <c r="GG46" s="169"/>
      <c r="GH46" s="169"/>
      <c r="GI46" s="169"/>
      <c r="GJ46" s="169"/>
      <c r="GK46" s="169"/>
      <c r="GL46" s="169"/>
      <c r="GM46" s="169"/>
      <c r="GN46" s="169"/>
      <c r="GO46" s="169"/>
      <c r="GP46" s="169"/>
      <c r="GQ46" s="169"/>
      <c r="GR46" s="169"/>
      <c r="GS46" s="169"/>
      <c r="GT46" s="169"/>
      <c r="GU46" s="169"/>
      <c r="GV46" s="169"/>
      <c r="GW46" s="169"/>
      <c r="GX46" s="169"/>
      <c r="GY46" s="169"/>
      <c r="GZ46" s="169"/>
      <c r="HA46" s="169"/>
      <c r="HB46" s="169"/>
      <c r="HC46" s="169"/>
      <c r="HD46" s="169"/>
      <c r="HE46" s="169"/>
      <c r="HF46" s="169"/>
      <c r="HG46" s="169"/>
      <c r="HH46" s="169"/>
      <c r="HI46" s="169"/>
      <c r="HJ46" s="169"/>
      <c r="HK46" s="169"/>
      <c r="HL46" s="169"/>
      <c r="HM46" s="169"/>
      <c r="HN46" s="169"/>
      <c r="HO46" s="169"/>
      <c r="HP46" s="169"/>
      <c r="HQ46" s="169"/>
      <c r="HR46" s="169"/>
      <c r="HS46" s="169"/>
      <c r="HT46" s="169"/>
      <c r="HU46" s="169"/>
      <c r="HV46" s="169"/>
      <c r="HW46" s="169"/>
      <c r="HX46" s="169"/>
      <c r="HY46" s="169"/>
      <c r="HZ46" s="169"/>
      <c r="IA46" s="169"/>
      <c r="IB46" s="169"/>
      <c r="IC46" s="169"/>
      <c r="ID46" s="169"/>
      <c r="IE46" s="169"/>
      <c r="IF46" s="169"/>
      <c r="IG46" s="169"/>
      <c r="IH46" s="169"/>
      <c r="II46" s="169"/>
      <c r="IJ46" s="169"/>
      <c r="IK46" s="169"/>
      <c r="IL46" s="169"/>
      <c r="IM46" s="169"/>
      <c r="IN46" s="169"/>
      <c r="IO46" s="169"/>
      <c r="IP46" s="169"/>
      <c r="IQ46" s="169"/>
      <c r="IR46" s="169"/>
      <c r="IS46" s="169"/>
    </row>
    <row r="47" spans="1:253" s="145" customFormat="1" ht="15" customHeight="1">
      <c r="A47" s="170" t="s">
        <v>6</v>
      </c>
      <c r="B47" s="170" t="s">
        <v>855</v>
      </c>
      <c r="C47" s="172">
        <v>350</v>
      </c>
      <c r="D47" s="172" t="s">
        <v>24</v>
      </c>
      <c r="E47" s="173">
        <v>720</v>
      </c>
      <c r="F47" s="174">
        <v>252000</v>
      </c>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c r="BU47" s="169"/>
      <c r="BV47" s="169"/>
      <c r="BW47" s="169"/>
      <c r="BX47" s="169"/>
      <c r="BY47" s="169"/>
      <c r="BZ47" s="169"/>
      <c r="CA47" s="169"/>
      <c r="CB47" s="169"/>
      <c r="CC47" s="169"/>
      <c r="CD47" s="169"/>
      <c r="CE47" s="169"/>
      <c r="CF47" s="169"/>
      <c r="CG47" s="169"/>
      <c r="CH47" s="169"/>
      <c r="CI47" s="169"/>
      <c r="CJ47" s="169"/>
      <c r="CK47" s="169"/>
      <c r="CL47" s="169"/>
      <c r="CM47" s="169"/>
      <c r="CN47" s="169"/>
      <c r="CO47" s="169"/>
      <c r="CP47" s="169"/>
      <c r="CQ47" s="169"/>
      <c r="CR47" s="169"/>
      <c r="CS47" s="169"/>
      <c r="CT47" s="169"/>
      <c r="CU47" s="169"/>
      <c r="CV47" s="169"/>
      <c r="CW47" s="169"/>
      <c r="CX47" s="169"/>
      <c r="CY47" s="169"/>
      <c r="CZ47" s="169"/>
      <c r="DA47" s="169"/>
      <c r="DB47" s="169"/>
      <c r="DC47" s="169"/>
      <c r="DD47" s="169"/>
      <c r="DE47" s="169"/>
      <c r="DF47" s="169"/>
      <c r="DG47" s="169"/>
      <c r="DH47" s="169"/>
      <c r="DI47" s="169"/>
      <c r="DJ47" s="169"/>
      <c r="DK47" s="169"/>
      <c r="DL47" s="169"/>
      <c r="DM47" s="169"/>
      <c r="DN47" s="169"/>
      <c r="DO47" s="169"/>
      <c r="DP47" s="169"/>
      <c r="DQ47" s="169"/>
      <c r="DR47" s="169"/>
      <c r="DS47" s="169"/>
      <c r="DT47" s="169"/>
      <c r="DU47" s="169"/>
      <c r="DV47" s="169"/>
      <c r="DW47" s="169"/>
      <c r="DX47" s="169"/>
      <c r="DY47" s="169"/>
      <c r="DZ47" s="169"/>
      <c r="EA47" s="169"/>
      <c r="EB47" s="169"/>
      <c r="EC47" s="169"/>
      <c r="ED47" s="169"/>
      <c r="EE47" s="169"/>
      <c r="EF47" s="169"/>
      <c r="EG47" s="169"/>
      <c r="EH47" s="169"/>
      <c r="EI47" s="169"/>
      <c r="EJ47" s="169"/>
      <c r="EK47" s="169"/>
      <c r="EL47" s="169"/>
      <c r="EM47" s="169"/>
      <c r="EN47" s="169"/>
      <c r="EO47" s="169"/>
      <c r="EP47" s="169"/>
      <c r="EQ47" s="169"/>
      <c r="ER47" s="169"/>
      <c r="ES47" s="169"/>
      <c r="ET47" s="169"/>
      <c r="EU47" s="169"/>
      <c r="EV47" s="169"/>
      <c r="EW47" s="169"/>
      <c r="EX47" s="169"/>
      <c r="EY47" s="169"/>
      <c r="EZ47" s="169"/>
      <c r="FA47" s="169"/>
      <c r="FB47" s="169"/>
      <c r="FC47" s="169"/>
      <c r="FD47" s="169"/>
      <c r="FE47" s="169"/>
      <c r="FF47" s="169"/>
      <c r="FG47" s="169"/>
      <c r="FH47" s="169"/>
      <c r="FI47" s="169"/>
      <c r="FJ47" s="169"/>
      <c r="FK47" s="169"/>
      <c r="FL47" s="169"/>
      <c r="FM47" s="169"/>
      <c r="FN47" s="169"/>
      <c r="FO47" s="169"/>
      <c r="FP47" s="169"/>
      <c r="FQ47" s="169"/>
      <c r="FR47" s="169"/>
      <c r="FS47" s="169"/>
      <c r="FT47" s="169"/>
      <c r="FU47" s="169"/>
      <c r="FV47" s="169"/>
      <c r="FW47" s="169"/>
      <c r="FX47" s="169"/>
      <c r="FY47" s="169"/>
      <c r="FZ47" s="169"/>
      <c r="GA47" s="169"/>
      <c r="GB47" s="169"/>
      <c r="GC47" s="169"/>
      <c r="GD47" s="169"/>
      <c r="GE47" s="169"/>
      <c r="GF47" s="169"/>
      <c r="GG47" s="169"/>
      <c r="GH47" s="169"/>
      <c r="GI47" s="169"/>
      <c r="GJ47" s="169"/>
      <c r="GK47" s="169"/>
      <c r="GL47" s="169"/>
      <c r="GM47" s="169"/>
      <c r="GN47" s="169"/>
      <c r="GO47" s="169"/>
      <c r="GP47" s="169"/>
      <c r="GQ47" s="169"/>
      <c r="GR47" s="169"/>
      <c r="GS47" s="169"/>
      <c r="GT47" s="169"/>
      <c r="GU47" s="169"/>
      <c r="GV47" s="169"/>
      <c r="GW47" s="169"/>
      <c r="GX47" s="169"/>
      <c r="GY47" s="169"/>
      <c r="GZ47" s="169"/>
      <c r="HA47" s="169"/>
      <c r="HB47" s="169"/>
      <c r="HC47" s="169"/>
      <c r="HD47" s="169"/>
      <c r="HE47" s="169"/>
      <c r="HF47" s="169"/>
      <c r="HG47" s="169"/>
      <c r="HH47" s="169"/>
      <c r="HI47" s="169"/>
      <c r="HJ47" s="169"/>
      <c r="HK47" s="169"/>
      <c r="HL47" s="169"/>
      <c r="HM47" s="169"/>
      <c r="HN47" s="169"/>
      <c r="HO47" s="169"/>
      <c r="HP47" s="169"/>
      <c r="HQ47" s="169"/>
      <c r="HR47" s="169"/>
      <c r="HS47" s="169"/>
      <c r="HT47" s="169"/>
      <c r="HU47" s="169"/>
      <c r="HV47" s="169"/>
      <c r="HW47" s="169"/>
      <c r="HX47" s="169"/>
      <c r="HY47" s="169"/>
      <c r="HZ47" s="169"/>
      <c r="IA47" s="169"/>
      <c r="IB47" s="169"/>
      <c r="IC47" s="169"/>
      <c r="ID47" s="169"/>
      <c r="IE47" s="169"/>
      <c r="IF47" s="169"/>
      <c r="IG47" s="169"/>
      <c r="IH47" s="169"/>
      <c r="II47" s="169"/>
      <c r="IJ47" s="169"/>
      <c r="IK47" s="169"/>
      <c r="IL47" s="169"/>
      <c r="IM47" s="169"/>
      <c r="IN47" s="169"/>
      <c r="IO47" s="169"/>
      <c r="IP47" s="169"/>
      <c r="IQ47" s="169"/>
      <c r="IR47" s="169"/>
      <c r="IS47" s="169"/>
    </row>
    <row r="48" spans="1:253" s="145" customFormat="1" ht="15" customHeight="1">
      <c r="A48" s="170" t="s">
        <v>6</v>
      </c>
      <c r="B48" s="170" t="s">
        <v>74</v>
      </c>
      <c r="C48" s="172">
        <v>7</v>
      </c>
      <c r="D48" s="172" t="s">
        <v>394</v>
      </c>
      <c r="E48" s="173">
        <v>192</v>
      </c>
      <c r="F48" s="174">
        <v>1344</v>
      </c>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69"/>
      <c r="BW48" s="169"/>
      <c r="BX48" s="169"/>
      <c r="BY48" s="169"/>
      <c r="BZ48" s="169"/>
      <c r="CA48" s="169"/>
      <c r="CB48" s="169"/>
      <c r="CC48" s="169"/>
      <c r="CD48" s="169"/>
      <c r="CE48" s="169"/>
      <c r="CF48" s="169"/>
      <c r="CG48" s="169"/>
      <c r="CH48" s="169"/>
      <c r="CI48" s="169"/>
      <c r="CJ48" s="169"/>
      <c r="CK48" s="169"/>
      <c r="CL48" s="169"/>
      <c r="CM48" s="169"/>
      <c r="CN48" s="169"/>
      <c r="CO48" s="169"/>
      <c r="CP48" s="169"/>
      <c r="CQ48" s="169"/>
      <c r="CR48" s="169"/>
      <c r="CS48" s="169"/>
      <c r="CT48" s="169"/>
      <c r="CU48" s="169"/>
      <c r="CV48" s="169"/>
      <c r="CW48" s="169"/>
      <c r="CX48" s="169"/>
      <c r="CY48" s="169"/>
      <c r="CZ48" s="169"/>
      <c r="DA48" s="169"/>
      <c r="DB48" s="169"/>
      <c r="DC48" s="169"/>
      <c r="DD48" s="169"/>
      <c r="DE48" s="169"/>
      <c r="DF48" s="169"/>
      <c r="DG48" s="169"/>
      <c r="DH48" s="169"/>
      <c r="DI48" s="169"/>
      <c r="DJ48" s="169"/>
      <c r="DK48" s="169"/>
      <c r="DL48" s="169"/>
      <c r="DM48" s="169"/>
      <c r="DN48" s="169"/>
      <c r="DO48" s="169"/>
      <c r="DP48" s="169"/>
      <c r="DQ48" s="169"/>
      <c r="DR48" s="169"/>
      <c r="DS48" s="169"/>
      <c r="DT48" s="169"/>
      <c r="DU48" s="169"/>
      <c r="DV48" s="169"/>
      <c r="DW48" s="169"/>
      <c r="DX48" s="169"/>
      <c r="DY48" s="169"/>
      <c r="DZ48" s="169"/>
      <c r="EA48" s="169"/>
      <c r="EB48" s="169"/>
      <c r="EC48" s="169"/>
      <c r="ED48" s="169"/>
      <c r="EE48" s="169"/>
      <c r="EF48" s="169"/>
      <c r="EG48" s="169"/>
      <c r="EH48" s="169"/>
      <c r="EI48" s="169"/>
      <c r="EJ48" s="169"/>
      <c r="EK48" s="169"/>
      <c r="EL48" s="169"/>
      <c r="EM48" s="169"/>
      <c r="EN48" s="169"/>
      <c r="EO48" s="169"/>
      <c r="EP48" s="169"/>
      <c r="EQ48" s="169"/>
      <c r="ER48" s="169"/>
      <c r="ES48" s="169"/>
      <c r="ET48" s="169"/>
      <c r="EU48" s="169"/>
      <c r="EV48" s="169"/>
      <c r="EW48" s="169"/>
      <c r="EX48" s="169"/>
      <c r="EY48" s="169"/>
      <c r="EZ48" s="169"/>
      <c r="FA48" s="169"/>
      <c r="FB48" s="169"/>
      <c r="FC48" s="169"/>
      <c r="FD48" s="169"/>
      <c r="FE48" s="169"/>
      <c r="FF48" s="169"/>
      <c r="FG48" s="169"/>
      <c r="FH48" s="169"/>
      <c r="FI48" s="169"/>
      <c r="FJ48" s="169"/>
      <c r="FK48" s="169"/>
      <c r="FL48" s="169"/>
      <c r="FM48" s="169"/>
      <c r="FN48" s="169"/>
      <c r="FO48" s="169"/>
      <c r="FP48" s="169"/>
      <c r="FQ48" s="169"/>
      <c r="FR48" s="169"/>
      <c r="FS48" s="169"/>
      <c r="FT48" s="169"/>
      <c r="FU48" s="169"/>
      <c r="FV48" s="169"/>
      <c r="FW48" s="169"/>
      <c r="FX48" s="169"/>
      <c r="FY48" s="169"/>
      <c r="FZ48" s="169"/>
      <c r="GA48" s="169"/>
      <c r="GB48" s="169"/>
      <c r="GC48" s="169"/>
      <c r="GD48" s="169"/>
      <c r="GE48" s="169"/>
      <c r="GF48" s="169"/>
      <c r="GG48" s="169"/>
      <c r="GH48" s="169"/>
      <c r="GI48" s="169"/>
      <c r="GJ48" s="169"/>
      <c r="GK48" s="169"/>
      <c r="GL48" s="169"/>
      <c r="GM48" s="169"/>
      <c r="GN48" s="169"/>
      <c r="GO48" s="169"/>
      <c r="GP48" s="169"/>
      <c r="GQ48" s="169"/>
      <c r="GR48" s="169"/>
      <c r="GS48" s="169"/>
      <c r="GT48" s="169"/>
      <c r="GU48" s="169"/>
      <c r="GV48" s="169"/>
      <c r="GW48" s="169"/>
      <c r="GX48" s="169"/>
      <c r="GY48" s="169"/>
      <c r="GZ48" s="169"/>
      <c r="HA48" s="169"/>
      <c r="HB48" s="169"/>
      <c r="HC48" s="169"/>
      <c r="HD48" s="169"/>
      <c r="HE48" s="169"/>
      <c r="HF48" s="169"/>
      <c r="HG48" s="169"/>
      <c r="HH48" s="169"/>
      <c r="HI48" s="169"/>
      <c r="HJ48" s="169"/>
      <c r="HK48" s="169"/>
      <c r="HL48" s="169"/>
      <c r="HM48" s="169"/>
      <c r="HN48" s="169"/>
      <c r="HO48" s="169"/>
      <c r="HP48" s="169"/>
      <c r="HQ48" s="169"/>
      <c r="HR48" s="169"/>
      <c r="HS48" s="169"/>
      <c r="HT48" s="169"/>
      <c r="HU48" s="169"/>
      <c r="HV48" s="169"/>
      <c r="HW48" s="169"/>
      <c r="HX48" s="169"/>
      <c r="HY48" s="169"/>
      <c r="HZ48" s="169"/>
      <c r="IA48" s="169"/>
      <c r="IB48" s="169"/>
      <c r="IC48" s="169"/>
      <c r="ID48" s="169"/>
      <c r="IE48" s="169"/>
      <c r="IF48" s="169"/>
      <c r="IG48" s="169"/>
      <c r="IH48" s="169"/>
      <c r="II48" s="169"/>
      <c r="IJ48" s="169"/>
      <c r="IK48" s="169"/>
      <c r="IL48" s="169"/>
      <c r="IM48" s="169"/>
      <c r="IN48" s="169"/>
      <c r="IO48" s="169"/>
      <c r="IP48" s="169"/>
      <c r="IQ48" s="169"/>
      <c r="IR48" s="169"/>
      <c r="IS48" s="169"/>
    </row>
    <row r="49" spans="1:253" s="145" customFormat="1" ht="15" customHeight="1">
      <c r="A49" s="170" t="s">
        <v>6</v>
      </c>
      <c r="B49" s="170" t="s">
        <v>74</v>
      </c>
      <c r="C49" s="172">
        <v>2</v>
      </c>
      <c r="D49" s="172" t="s">
        <v>394</v>
      </c>
      <c r="E49" s="173">
        <v>192</v>
      </c>
      <c r="F49" s="174">
        <v>384</v>
      </c>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c r="CA49" s="169"/>
      <c r="CB49" s="169"/>
      <c r="CC49" s="169"/>
      <c r="CD49" s="169"/>
      <c r="CE49" s="169"/>
      <c r="CF49" s="169"/>
      <c r="CG49" s="169"/>
      <c r="CH49" s="169"/>
      <c r="CI49" s="169"/>
      <c r="CJ49" s="169"/>
      <c r="CK49" s="169"/>
      <c r="CL49" s="169"/>
      <c r="CM49" s="169"/>
      <c r="CN49" s="169"/>
      <c r="CO49" s="169"/>
      <c r="CP49" s="169"/>
      <c r="CQ49" s="169"/>
      <c r="CR49" s="169"/>
      <c r="CS49" s="169"/>
      <c r="CT49" s="169"/>
      <c r="CU49" s="169"/>
      <c r="CV49" s="169"/>
      <c r="CW49" s="169"/>
      <c r="CX49" s="169"/>
      <c r="CY49" s="169"/>
      <c r="CZ49" s="169"/>
      <c r="DA49" s="169"/>
      <c r="DB49" s="169"/>
      <c r="DC49" s="169"/>
      <c r="DD49" s="169"/>
      <c r="DE49" s="169"/>
      <c r="DF49" s="169"/>
      <c r="DG49" s="169"/>
      <c r="DH49" s="169"/>
      <c r="DI49" s="169"/>
      <c r="DJ49" s="169"/>
      <c r="DK49" s="169"/>
      <c r="DL49" s="169"/>
      <c r="DM49" s="169"/>
      <c r="DN49" s="169"/>
      <c r="DO49" s="169"/>
      <c r="DP49" s="169"/>
      <c r="DQ49" s="169"/>
      <c r="DR49" s="169"/>
      <c r="DS49" s="169"/>
      <c r="DT49" s="169"/>
      <c r="DU49" s="169"/>
      <c r="DV49" s="169"/>
      <c r="DW49" s="169"/>
      <c r="DX49" s="169"/>
      <c r="DY49" s="169"/>
      <c r="DZ49" s="169"/>
      <c r="EA49" s="169"/>
      <c r="EB49" s="169"/>
      <c r="EC49" s="169"/>
      <c r="ED49" s="169"/>
      <c r="EE49" s="169"/>
      <c r="EF49" s="169"/>
      <c r="EG49" s="169"/>
      <c r="EH49" s="169"/>
      <c r="EI49" s="169"/>
      <c r="EJ49" s="169"/>
      <c r="EK49" s="169"/>
      <c r="EL49" s="169"/>
      <c r="EM49" s="169"/>
      <c r="EN49" s="169"/>
      <c r="EO49" s="169"/>
      <c r="EP49" s="169"/>
      <c r="EQ49" s="169"/>
      <c r="ER49" s="169"/>
      <c r="ES49" s="169"/>
      <c r="ET49" s="169"/>
      <c r="EU49" s="169"/>
      <c r="EV49" s="169"/>
      <c r="EW49" s="169"/>
      <c r="EX49" s="169"/>
      <c r="EY49" s="169"/>
      <c r="EZ49" s="169"/>
      <c r="FA49" s="169"/>
      <c r="FB49" s="169"/>
      <c r="FC49" s="169"/>
      <c r="FD49" s="169"/>
      <c r="FE49" s="169"/>
      <c r="FF49" s="169"/>
      <c r="FG49" s="169"/>
      <c r="FH49" s="169"/>
      <c r="FI49" s="169"/>
      <c r="FJ49" s="169"/>
      <c r="FK49" s="169"/>
      <c r="FL49" s="169"/>
      <c r="FM49" s="169"/>
      <c r="FN49" s="169"/>
      <c r="FO49" s="169"/>
      <c r="FP49" s="169"/>
      <c r="FQ49" s="169"/>
      <c r="FR49" s="169"/>
      <c r="FS49" s="169"/>
      <c r="FT49" s="169"/>
      <c r="FU49" s="169"/>
      <c r="FV49" s="169"/>
      <c r="FW49" s="169"/>
      <c r="FX49" s="169"/>
      <c r="FY49" s="169"/>
      <c r="FZ49" s="169"/>
      <c r="GA49" s="169"/>
      <c r="GB49" s="169"/>
      <c r="GC49" s="169"/>
      <c r="GD49" s="169"/>
      <c r="GE49" s="169"/>
      <c r="GF49" s="169"/>
      <c r="GG49" s="169"/>
      <c r="GH49" s="169"/>
      <c r="GI49" s="169"/>
      <c r="GJ49" s="169"/>
      <c r="GK49" s="169"/>
      <c r="GL49" s="169"/>
      <c r="GM49" s="169"/>
      <c r="GN49" s="169"/>
      <c r="GO49" s="169"/>
      <c r="GP49" s="169"/>
      <c r="GQ49" s="169"/>
      <c r="GR49" s="169"/>
      <c r="GS49" s="169"/>
      <c r="GT49" s="169"/>
      <c r="GU49" s="169"/>
      <c r="GV49" s="169"/>
      <c r="GW49" s="169"/>
      <c r="GX49" s="169"/>
      <c r="GY49" s="169"/>
      <c r="GZ49" s="169"/>
      <c r="HA49" s="169"/>
      <c r="HB49" s="169"/>
      <c r="HC49" s="169"/>
      <c r="HD49" s="169"/>
      <c r="HE49" s="169"/>
      <c r="HF49" s="169"/>
      <c r="HG49" s="169"/>
      <c r="HH49" s="169"/>
      <c r="HI49" s="169"/>
      <c r="HJ49" s="169"/>
      <c r="HK49" s="169"/>
      <c r="HL49" s="169"/>
      <c r="HM49" s="169"/>
      <c r="HN49" s="169"/>
      <c r="HO49" s="169"/>
      <c r="HP49" s="169"/>
      <c r="HQ49" s="169"/>
      <c r="HR49" s="169"/>
      <c r="HS49" s="169"/>
      <c r="HT49" s="169"/>
      <c r="HU49" s="169"/>
      <c r="HV49" s="169"/>
      <c r="HW49" s="169"/>
      <c r="HX49" s="169"/>
      <c r="HY49" s="169"/>
      <c r="HZ49" s="169"/>
      <c r="IA49" s="169"/>
      <c r="IB49" s="169"/>
      <c r="IC49" s="169"/>
      <c r="ID49" s="169"/>
      <c r="IE49" s="169"/>
      <c r="IF49" s="169"/>
      <c r="IG49" s="169"/>
      <c r="IH49" s="169"/>
      <c r="II49" s="169"/>
      <c r="IJ49" s="169"/>
      <c r="IK49" s="169"/>
      <c r="IL49" s="169"/>
      <c r="IM49" s="169"/>
      <c r="IN49" s="169"/>
      <c r="IO49" s="169"/>
      <c r="IP49" s="169"/>
      <c r="IQ49" s="169"/>
      <c r="IR49" s="169"/>
      <c r="IS49" s="169"/>
    </row>
    <row r="50" spans="1:253" s="145" customFormat="1" ht="15" customHeight="1">
      <c r="A50" s="170" t="s">
        <v>6</v>
      </c>
      <c r="B50" s="170" t="s">
        <v>74</v>
      </c>
      <c r="C50" s="172">
        <v>2</v>
      </c>
      <c r="D50" s="172" t="s">
        <v>394</v>
      </c>
      <c r="E50" s="173">
        <v>192</v>
      </c>
      <c r="F50" s="174">
        <v>384</v>
      </c>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c r="BY50" s="169"/>
      <c r="BZ50" s="169"/>
      <c r="CA50" s="169"/>
      <c r="CB50" s="169"/>
      <c r="CC50" s="169"/>
      <c r="CD50" s="169"/>
      <c r="CE50" s="169"/>
      <c r="CF50" s="169"/>
      <c r="CG50" s="169"/>
      <c r="CH50" s="169"/>
      <c r="CI50" s="169"/>
      <c r="CJ50" s="169"/>
      <c r="CK50" s="169"/>
      <c r="CL50" s="169"/>
      <c r="CM50" s="169"/>
      <c r="CN50" s="169"/>
      <c r="CO50" s="169"/>
      <c r="CP50" s="169"/>
      <c r="CQ50" s="169"/>
      <c r="CR50" s="169"/>
      <c r="CS50" s="169"/>
      <c r="CT50" s="169"/>
      <c r="CU50" s="169"/>
      <c r="CV50" s="169"/>
      <c r="CW50" s="169"/>
      <c r="CX50" s="169"/>
      <c r="CY50" s="169"/>
      <c r="CZ50" s="169"/>
      <c r="DA50" s="169"/>
      <c r="DB50" s="169"/>
      <c r="DC50" s="169"/>
      <c r="DD50" s="169"/>
      <c r="DE50" s="169"/>
      <c r="DF50" s="169"/>
      <c r="DG50" s="169"/>
      <c r="DH50" s="169"/>
      <c r="DI50" s="169"/>
      <c r="DJ50" s="169"/>
      <c r="DK50" s="169"/>
      <c r="DL50" s="169"/>
      <c r="DM50" s="169"/>
      <c r="DN50" s="169"/>
      <c r="DO50" s="169"/>
      <c r="DP50" s="169"/>
      <c r="DQ50" s="169"/>
      <c r="DR50" s="169"/>
      <c r="DS50" s="169"/>
      <c r="DT50" s="169"/>
      <c r="DU50" s="169"/>
      <c r="DV50" s="169"/>
      <c r="DW50" s="169"/>
      <c r="DX50" s="169"/>
      <c r="DY50" s="169"/>
      <c r="DZ50" s="169"/>
      <c r="EA50" s="169"/>
      <c r="EB50" s="169"/>
      <c r="EC50" s="169"/>
      <c r="ED50" s="169"/>
      <c r="EE50" s="169"/>
      <c r="EF50" s="169"/>
      <c r="EG50" s="169"/>
      <c r="EH50" s="169"/>
      <c r="EI50" s="169"/>
      <c r="EJ50" s="169"/>
      <c r="EK50" s="169"/>
      <c r="EL50" s="169"/>
      <c r="EM50" s="169"/>
      <c r="EN50" s="169"/>
      <c r="EO50" s="169"/>
      <c r="EP50" s="169"/>
      <c r="EQ50" s="169"/>
      <c r="ER50" s="169"/>
      <c r="ES50" s="169"/>
      <c r="ET50" s="169"/>
      <c r="EU50" s="169"/>
      <c r="EV50" s="169"/>
      <c r="EW50" s="169"/>
      <c r="EX50" s="169"/>
      <c r="EY50" s="169"/>
      <c r="EZ50" s="169"/>
      <c r="FA50" s="169"/>
      <c r="FB50" s="169"/>
      <c r="FC50" s="169"/>
      <c r="FD50" s="169"/>
      <c r="FE50" s="169"/>
      <c r="FF50" s="169"/>
      <c r="FG50" s="169"/>
      <c r="FH50" s="169"/>
      <c r="FI50" s="169"/>
      <c r="FJ50" s="169"/>
      <c r="FK50" s="169"/>
      <c r="FL50" s="169"/>
      <c r="FM50" s="169"/>
      <c r="FN50" s="169"/>
      <c r="FO50" s="169"/>
      <c r="FP50" s="169"/>
      <c r="FQ50" s="169"/>
      <c r="FR50" s="169"/>
      <c r="FS50" s="169"/>
      <c r="FT50" s="169"/>
      <c r="FU50" s="169"/>
      <c r="FV50" s="169"/>
      <c r="FW50" s="169"/>
      <c r="FX50" s="169"/>
      <c r="FY50" s="169"/>
      <c r="FZ50" s="169"/>
      <c r="GA50" s="169"/>
      <c r="GB50" s="169"/>
      <c r="GC50" s="169"/>
      <c r="GD50" s="169"/>
      <c r="GE50" s="169"/>
      <c r="GF50" s="169"/>
      <c r="GG50" s="169"/>
      <c r="GH50" s="169"/>
      <c r="GI50" s="169"/>
      <c r="GJ50" s="169"/>
      <c r="GK50" s="169"/>
      <c r="GL50" s="169"/>
      <c r="GM50" s="169"/>
      <c r="GN50" s="169"/>
      <c r="GO50" s="169"/>
      <c r="GP50" s="169"/>
      <c r="GQ50" s="169"/>
      <c r="GR50" s="169"/>
      <c r="GS50" s="169"/>
      <c r="GT50" s="169"/>
      <c r="GU50" s="169"/>
      <c r="GV50" s="169"/>
      <c r="GW50" s="169"/>
      <c r="GX50" s="169"/>
      <c r="GY50" s="169"/>
      <c r="GZ50" s="169"/>
      <c r="HA50" s="169"/>
      <c r="HB50" s="169"/>
      <c r="HC50" s="169"/>
      <c r="HD50" s="169"/>
      <c r="HE50" s="169"/>
      <c r="HF50" s="169"/>
      <c r="HG50" s="169"/>
      <c r="HH50" s="169"/>
      <c r="HI50" s="169"/>
      <c r="HJ50" s="169"/>
      <c r="HK50" s="169"/>
      <c r="HL50" s="169"/>
      <c r="HM50" s="169"/>
      <c r="HN50" s="169"/>
      <c r="HO50" s="169"/>
      <c r="HP50" s="169"/>
      <c r="HQ50" s="169"/>
      <c r="HR50" s="169"/>
      <c r="HS50" s="169"/>
      <c r="HT50" s="169"/>
      <c r="HU50" s="169"/>
      <c r="HV50" s="169"/>
      <c r="HW50" s="169"/>
      <c r="HX50" s="169"/>
      <c r="HY50" s="169"/>
      <c r="HZ50" s="169"/>
      <c r="IA50" s="169"/>
      <c r="IB50" s="169"/>
      <c r="IC50" s="169"/>
      <c r="ID50" s="169"/>
      <c r="IE50" s="169"/>
      <c r="IF50" s="169"/>
      <c r="IG50" s="169"/>
      <c r="IH50" s="169"/>
      <c r="II50" s="169"/>
      <c r="IJ50" s="169"/>
      <c r="IK50" s="169"/>
      <c r="IL50" s="169"/>
      <c r="IM50" s="169"/>
      <c r="IN50" s="169"/>
      <c r="IO50" s="169"/>
      <c r="IP50" s="169"/>
      <c r="IQ50" s="169"/>
      <c r="IR50" s="169"/>
      <c r="IS50" s="169"/>
    </row>
    <row r="51" spans="1:253" s="145" customFormat="1" ht="15" customHeight="1">
      <c r="A51" s="170" t="s">
        <v>6</v>
      </c>
      <c r="B51" s="170" t="s">
        <v>87</v>
      </c>
      <c r="C51" s="172">
        <v>7</v>
      </c>
      <c r="D51" s="172" t="s">
        <v>394</v>
      </c>
      <c r="E51" s="173">
        <v>100</v>
      </c>
      <c r="F51" s="174">
        <v>700</v>
      </c>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c r="BY51" s="169"/>
      <c r="BZ51" s="169"/>
      <c r="CA51" s="169"/>
      <c r="CB51" s="169"/>
      <c r="CC51" s="169"/>
      <c r="CD51" s="169"/>
      <c r="CE51" s="169"/>
      <c r="CF51" s="169"/>
      <c r="CG51" s="169"/>
      <c r="CH51" s="169"/>
      <c r="CI51" s="169"/>
      <c r="CJ51" s="169"/>
      <c r="CK51" s="169"/>
      <c r="CL51" s="169"/>
      <c r="CM51" s="169"/>
      <c r="CN51" s="169"/>
      <c r="CO51" s="169"/>
      <c r="CP51" s="169"/>
      <c r="CQ51" s="169"/>
      <c r="CR51" s="169"/>
      <c r="CS51" s="169"/>
      <c r="CT51" s="169"/>
      <c r="CU51" s="169"/>
      <c r="CV51" s="169"/>
      <c r="CW51" s="169"/>
      <c r="CX51" s="169"/>
      <c r="CY51" s="169"/>
      <c r="CZ51" s="169"/>
      <c r="DA51" s="169"/>
      <c r="DB51" s="169"/>
      <c r="DC51" s="169"/>
      <c r="DD51" s="169"/>
      <c r="DE51" s="169"/>
      <c r="DF51" s="169"/>
      <c r="DG51" s="169"/>
      <c r="DH51" s="169"/>
      <c r="DI51" s="169"/>
      <c r="DJ51" s="169"/>
      <c r="DK51" s="169"/>
      <c r="DL51" s="169"/>
      <c r="DM51" s="169"/>
      <c r="DN51" s="169"/>
      <c r="DO51" s="169"/>
      <c r="DP51" s="169"/>
      <c r="DQ51" s="169"/>
      <c r="DR51" s="169"/>
      <c r="DS51" s="169"/>
      <c r="DT51" s="169"/>
      <c r="DU51" s="169"/>
      <c r="DV51" s="169"/>
      <c r="DW51" s="169"/>
      <c r="DX51" s="169"/>
      <c r="DY51" s="169"/>
      <c r="DZ51" s="169"/>
      <c r="EA51" s="169"/>
      <c r="EB51" s="169"/>
      <c r="EC51" s="169"/>
      <c r="ED51" s="169"/>
      <c r="EE51" s="169"/>
      <c r="EF51" s="169"/>
      <c r="EG51" s="169"/>
      <c r="EH51" s="169"/>
      <c r="EI51" s="169"/>
      <c r="EJ51" s="169"/>
      <c r="EK51" s="169"/>
      <c r="EL51" s="169"/>
      <c r="EM51" s="169"/>
      <c r="EN51" s="169"/>
      <c r="EO51" s="169"/>
      <c r="EP51" s="169"/>
      <c r="EQ51" s="169"/>
      <c r="ER51" s="169"/>
      <c r="ES51" s="169"/>
      <c r="ET51" s="169"/>
      <c r="EU51" s="169"/>
      <c r="EV51" s="169"/>
      <c r="EW51" s="169"/>
      <c r="EX51" s="169"/>
      <c r="EY51" s="169"/>
      <c r="EZ51" s="169"/>
      <c r="FA51" s="169"/>
      <c r="FB51" s="169"/>
      <c r="FC51" s="169"/>
      <c r="FD51" s="169"/>
      <c r="FE51" s="169"/>
      <c r="FF51" s="169"/>
      <c r="FG51" s="169"/>
      <c r="FH51" s="169"/>
      <c r="FI51" s="169"/>
      <c r="FJ51" s="169"/>
      <c r="FK51" s="169"/>
      <c r="FL51" s="169"/>
      <c r="FM51" s="169"/>
      <c r="FN51" s="169"/>
      <c r="FO51" s="169"/>
      <c r="FP51" s="169"/>
      <c r="FQ51" s="169"/>
      <c r="FR51" s="169"/>
      <c r="FS51" s="169"/>
      <c r="FT51" s="169"/>
      <c r="FU51" s="169"/>
      <c r="FV51" s="169"/>
      <c r="FW51" s="169"/>
      <c r="FX51" s="169"/>
      <c r="FY51" s="169"/>
      <c r="FZ51" s="169"/>
      <c r="GA51" s="169"/>
      <c r="GB51" s="169"/>
      <c r="GC51" s="169"/>
      <c r="GD51" s="169"/>
      <c r="GE51" s="169"/>
      <c r="GF51" s="169"/>
      <c r="GG51" s="169"/>
      <c r="GH51" s="169"/>
      <c r="GI51" s="169"/>
      <c r="GJ51" s="169"/>
      <c r="GK51" s="169"/>
      <c r="GL51" s="169"/>
      <c r="GM51" s="169"/>
      <c r="GN51" s="169"/>
      <c r="GO51" s="169"/>
      <c r="GP51" s="169"/>
      <c r="GQ51" s="169"/>
      <c r="GR51" s="169"/>
      <c r="GS51" s="169"/>
      <c r="GT51" s="169"/>
      <c r="GU51" s="169"/>
      <c r="GV51" s="169"/>
      <c r="GW51" s="169"/>
      <c r="GX51" s="169"/>
      <c r="GY51" s="169"/>
      <c r="GZ51" s="169"/>
      <c r="HA51" s="169"/>
      <c r="HB51" s="169"/>
      <c r="HC51" s="169"/>
      <c r="HD51" s="169"/>
      <c r="HE51" s="169"/>
      <c r="HF51" s="169"/>
      <c r="HG51" s="169"/>
      <c r="HH51" s="169"/>
      <c r="HI51" s="169"/>
      <c r="HJ51" s="169"/>
      <c r="HK51" s="169"/>
      <c r="HL51" s="169"/>
      <c r="HM51" s="169"/>
      <c r="HN51" s="169"/>
      <c r="HO51" s="169"/>
      <c r="HP51" s="169"/>
      <c r="HQ51" s="169"/>
      <c r="HR51" s="169"/>
      <c r="HS51" s="169"/>
      <c r="HT51" s="169"/>
      <c r="HU51" s="169"/>
      <c r="HV51" s="169"/>
      <c r="HW51" s="169"/>
      <c r="HX51" s="169"/>
      <c r="HY51" s="169"/>
      <c r="HZ51" s="169"/>
      <c r="IA51" s="169"/>
      <c r="IB51" s="169"/>
      <c r="IC51" s="169"/>
      <c r="ID51" s="169"/>
      <c r="IE51" s="169"/>
      <c r="IF51" s="169"/>
      <c r="IG51" s="169"/>
      <c r="IH51" s="169"/>
      <c r="II51" s="169"/>
      <c r="IJ51" s="169"/>
      <c r="IK51" s="169"/>
      <c r="IL51" s="169"/>
      <c r="IM51" s="169"/>
      <c r="IN51" s="169"/>
      <c r="IO51" s="169"/>
      <c r="IP51" s="169"/>
      <c r="IQ51" s="169"/>
      <c r="IR51" s="169"/>
      <c r="IS51" s="169"/>
    </row>
    <row r="52" spans="1:253" s="145" customFormat="1" ht="15" customHeight="1">
      <c r="A52" s="170" t="s">
        <v>6</v>
      </c>
      <c r="B52" s="170" t="s">
        <v>121</v>
      </c>
      <c r="C52" s="172">
        <v>7</v>
      </c>
      <c r="D52" s="172" t="s">
        <v>515</v>
      </c>
      <c r="E52" s="173">
        <v>925</v>
      </c>
      <c r="F52" s="174">
        <v>6475</v>
      </c>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c r="CG52" s="169"/>
      <c r="CH52" s="169"/>
      <c r="CI52" s="169"/>
      <c r="CJ52" s="169"/>
      <c r="CK52" s="169"/>
      <c r="CL52" s="169"/>
      <c r="CM52" s="169"/>
      <c r="CN52" s="169"/>
      <c r="CO52" s="169"/>
      <c r="CP52" s="169"/>
      <c r="CQ52" s="169"/>
      <c r="CR52" s="169"/>
      <c r="CS52" s="169"/>
      <c r="CT52" s="169"/>
      <c r="CU52" s="169"/>
      <c r="CV52" s="169"/>
      <c r="CW52" s="169"/>
      <c r="CX52" s="169"/>
      <c r="CY52" s="169"/>
      <c r="CZ52" s="169"/>
      <c r="DA52" s="169"/>
      <c r="DB52" s="169"/>
      <c r="DC52" s="169"/>
      <c r="DD52" s="169"/>
      <c r="DE52" s="169"/>
      <c r="DF52" s="169"/>
      <c r="DG52" s="169"/>
      <c r="DH52" s="169"/>
      <c r="DI52" s="169"/>
      <c r="DJ52" s="169"/>
      <c r="DK52" s="169"/>
      <c r="DL52" s="169"/>
      <c r="DM52" s="169"/>
      <c r="DN52" s="169"/>
      <c r="DO52" s="169"/>
      <c r="DP52" s="169"/>
      <c r="DQ52" s="169"/>
      <c r="DR52" s="169"/>
      <c r="DS52" s="169"/>
      <c r="DT52" s="169"/>
      <c r="DU52" s="169"/>
      <c r="DV52" s="169"/>
      <c r="DW52" s="169"/>
      <c r="DX52" s="169"/>
      <c r="DY52" s="169"/>
      <c r="DZ52" s="169"/>
      <c r="EA52" s="169"/>
      <c r="EB52" s="169"/>
      <c r="EC52" s="169"/>
      <c r="ED52" s="169"/>
      <c r="EE52" s="169"/>
      <c r="EF52" s="169"/>
      <c r="EG52" s="169"/>
      <c r="EH52" s="169"/>
      <c r="EI52" s="169"/>
      <c r="EJ52" s="169"/>
      <c r="EK52" s="169"/>
      <c r="EL52" s="169"/>
      <c r="EM52" s="169"/>
      <c r="EN52" s="169"/>
      <c r="EO52" s="169"/>
      <c r="EP52" s="169"/>
      <c r="EQ52" s="169"/>
      <c r="ER52" s="169"/>
      <c r="ES52" s="169"/>
      <c r="ET52" s="169"/>
      <c r="EU52" s="169"/>
      <c r="EV52" s="169"/>
      <c r="EW52" s="169"/>
      <c r="EX52" s="169"/>
      <c r="EY52" s="169"/>
      <c r="EZ52" s="169"/>
      <c r="FA52" s="169"/>
      <c r="FB52" s="169"/>
      <c r="FC52" s="169"/>
      <c r="FD52" s="169"/>
      <c r="FE52" s="169"/>
      <c r="FF52" s="169"/>
      <c r="FG52" s="169"/>
      <c r="FH52" s="169"/>
      <c r="FI52" s="169"/>
      <c r="FJ52" s="169"/>
      <c r="FK52" s="169"/>
      <c r="FL52" s="169"/>
      <c r="FM52" s="169"/>
      <c r="FN52" s="169"/>
      <c r="FO52" s="169"/>
      <c r="FP52" s="169"/>
      <c r="FQ52" s="169"/>
      <c r="FR52" s="169"/>
      <c r="FS52" s="169"/>
      <c r="FT52" s="169"/>
      <c r="FU52" s="169"/>
      <c r="FV52" s="169"/>
      <c r="FW52" s="169"/>
      <c r="FX52" s="169"/>
      <c r="FY52" s="169"/>
      <c r="FZ52" s="169"/>
      <c r="GA52" s="169"/>
      <c r="GB52" s="169"/>
      <c r="GC52" s="169"/>
      <c r="GD52" s="169"/>
      <c r="GE52" s="169"/>
      <c r="GF52" s="169"/>
      <c r="GG52" s="169"/>
      <c r="GH52" s="169"/>
      <c r="GI52" s="169"/>
      <c r="GJ52" s="169"/>
      <c r="GK52" s="169"/>
      <c r="GL52" s="169"/>
      <c r="GM52" s="169"/>
      <c r="GN52" s="169"/>
      <c r="GO52" s="169"/>
      <c r="GP52" s="169"/>
      <c r="GQ52" s="169"/>
      <c r="GR52" s="169"/>
      <c r="GS52" s="169"/>
      <c r="GT52" s="169"/>
      <c r="GU52" s="169"/>
      <c r="GV52" s="169"/>
      <c r="GW52" s="169"/>
      <c r="GX52" s="169"/>
      <c r="GY52" s="169"/>
      <c r="GZ52" s="169"/>
      <c r="HA52" s="169"/>
      <c r="HB52" s="169"/>
      <c r="HC52" s="169"/>
      <c r="HD52" s="169"/>
      <c r="HE52" s="169"/>
      <c r="HF52" s="169"/>
      <c r="HG52" s="169"/>
      <c r="HH52" s="169"/>
      <c r="HI52" s="169"/>
      <c r="HJ52" s="169"/>
      <c r="HK52" s="169"/>
      <c r="HL52" s="169"/>
      <c r="HM52" s="169"/>
      <c r="HN52" s="169"/>
      <c r="HO52" s="169"/>
      <c r="HP52" s="169"/>
      <c r="HQ52" s="169"/>
      <c r="HR52" s="169"/>
      <c r="HS52" s="169"/>
      <c r="HT52" s="169"/>
      <c r="HU52" s="169"/>
      <c r="HV52" s="169"/>
      <c r="HW52" s="169"/>
      <c r="HX52" s="169"/>
      <c r="HY52" s="169"/>
      <c r="HZ52" s="169"/>
      <c r="IA52" s="169"/>
      <c r="IB52" s="169"/>
      <c r="IC52" s="169"/>
      <c r="ID52" s="169"/>
      <c r="IE52" s="169"/>
      <c r="IF52" s="169"/>
      <c r="IG52" s="169"/>
      <c r="IH52" s="169"/>
      <c r="II52" s="169"/>
      <c r="IJ52" s="169"/>
      <c r="IK52" s="169"/>
      <c r="IL52" s="169"/>
      <c r="IM52" s="169"/>
      <c r="IN52" s="169"/>
      <c r="IO52" s="169"/>
      <c r="IP52" s="169"/>
      <c r="IQ52" s="169"/>
      <c r="IR52" s="169"/>
      <c r="IS52" s="169"/>
    </row>
    <row r="53" spans="1:253" s="145" customFormat="1" ht="15" customHeight="1">
      <c r="A53" s="170" t="s">
        <v>6</v>
      </c>
      <c r="B53" s="170" t="s">
        <v>121</v>
      </c>
      <c r="C53" s="172">
        <v>3</v>
      </c>
      <c r="D53" s="172" t="s">
        <v>515</v>
      </c>
      <c r="E53" s="173">
        <v>925</v>
      </c>
      <c r="F53" s="174">
        <v>2775</v>
      </c>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169"/>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c r="CA53" s="169"/>
      <c r="CB53" s="169"/>
      <c r="CC53" s="169"/>
      <c r="CD53" s="169"/>
      <c r="CE53" s="169"/>
      <c r="CF53" s="169"/>
      <c r="CG53" s="169"/>
      <c r="CH53" s="169"/>
      <c r="CI53" s="169"/>
      <c r="CJ53" s="169"/>
      <c r="CK53" s="169"/>
      <c r="CL53" s="169"/>
      <c r="CM53" s="169"/>
      <c r="CN53" s="169"/>
      <c r="CO53" s="169"/>
      <c r="CP53" s="169"/>
      <c r="CQ53" s="169"/>
      <c r="CR53" s="169"/>
      <c r="CS53" s="169"/>
      <c r="CT53" s="169"/>
      <c r="CU53" s="169"/>
      <c r="CV53" s="169"/>
      <c r="CW53" s="169"/>
      <c r="CX53" s="169"/>
      <c r="CY53" s="169"/>
      <c r="CZ53" s="169"/>
      <c r="DA53" s="169"/>
      <c r="DB53" s="169"/>
      <c r="DC53" s="169"/>
      <c r="DD53" s="169"/>
      <c r="DE53" s="169"/>
      <c r="DF53" s="169"/>
      <c r="DG53" s="169"/>
      <c r="DH53" s="169"/>
      <c r="DI53" s="169"/>
      <c r="DJ53" s="169"/>
      <c r="DK53" s="169"/>
      <c r="DL53" s="169"/>
      <c r="DM53" s="169"/>
      <c r="DN53" s="169"/>
      <c r="DO53" s="169"/>
      <c r="DP53" s="169"/>
      <c r="DQ53" s="169"/>
      <c r="DR53" s="169"/>
      <c r="DS53" s="169"/>
      <c r="DT53" s="169"/>
      <c r="DU53" s="169"/>
      <c r="DV53" s="169"/>
      <c r="DW53" s="169"/>
      <c r="DX53" s="169"/>
      <c r="DY53" s="169"/>
      <c r="DZ53" s="169"/>
      <c r="EA53" s="169"/>
      <c r="EB53" s="169"/>
      <c r="EC53" s="169"/>
      <c r="ED53" s="169"/>
      <c r="EE53" s="169"/>
      <c r="EF53" s="169"/>
      <c r="EG53" s="169"/>
      <c r="EH53" s="169"/>
      <c r="EI53" s="169"/>
      <c r="EJ53" s="169"/>
      <c r="EK53" s="169"/>
      <c r="EL53" s="169"/>
      <c r="EM53" s="169"/>
      <c r="EN53" s="169"/>
      <c r="EO53" s="169"/>
      <c r="EP53" s="169"/>
      <c r="EQ53" s="169"/>
      <c r="ER53" s="169"/>
      <c r="ES53" s="169"/>
      <c r="ET53" s="169"/>
      <c r="EU53" s="169"/>
      <c r="EV53" s="169"/>
      <c r="EW53" s="169"/>
      <c r="EX53" s="169"/>
      <c r="EY53" s="169"/>
      <c r="EZ53" s="169"/>
      <c r="FA53" s="169"/>
      <c r="FB53" s="169"/>
      <c r="FC53" s="169"/>
      <c r="FD53" s="169"/>
      <c r="FE53" s="169"/>
      <c r="FF53" s="169"/>
      <c r="FG53" s="169"/>
      <c r="FH53" s="169"/>
      <c r="FI53" s="169"/>
      <c r="FJ53" s="169"/>
      <c r="FK53" s="169"/>
      <c r="FL53" s="169"/>
      <c r="FM53" s="169"/>
      <c r="FN53" s="169"/>
      <c r="FO53" s="169"/>
      <c r="FP53" s="169"/>
      <c r="FQ53" s="169"/>
      <c r="FR53" s="169"/>
      <c r="FS53" s="169"/>
      <c r="FT53" s="169"/>
      <c r="FU53" s="169"/>
      <c r="FV53" s="169"/>
      <c r="FW53" s="169"/>
      <c r="FX53" s="169"/>
      <c r="FY53" s="169"/>
      <c r="FZ53" s="169"/>
      <c r="GA53" s="169"/>
      <c r="GB53" s="169"/>
      <c r="GC53" s="169"/>
      <c r="GD53" s="169"/>
      <c r="GE53" s="169"/>
      <c r="GF53" s="169"/>
      <c r="GG53" s="169"/>
      <c r="GH53" s="169"/>
      <c r="GI53" s="169"/>
      <c r="GJ53" s="169"/>
      <c r="GK53" s="169"/>
      <c r="GL53" s="169"/>
      <c r="GM53" s="169"/>
      <c r="GN53" s="169"/>
      <c r="GO53" s="169"/>
      <c r="GP53" s="169"/>
      <c r="GQ53" s="169"/>
      <c r="GR53" s="169"/>
      <c r="GS53" s="169"/>
      <c r="GT53" s="169"/>
      <c r="GU53" s="169"/>
      <c r="GV53" s="169"/>
      <c r="GW53" s="169"/>
      <c r="GX53" s="169"/>
      <c r="GY53" s="169"/>
      <c r="GZ53" s="169"/>
      <c r="HA53" s="169"/>
      <c r="HB53" s="169"/>
      <c r="HC53" s="169"/>
      <c r="HD53" s="169"/>
      <c r="HE53" s="169"/>
      <c r="HF53" s="169"/>
      <c r="HG53" s="169"/>
      <c r="HH53" s="169"/>
      <c r="HI53" s="169"/>
      <c r="HJ53" s="169"/>
      <c r="HK53" s="169"/>
      <c r="HL53" s="169"/>
      <c r="HM53" s="169"/>
      <c r="HN53" s="169"/>
      <c r="HO53" s="169"/>
      <c r="HP53" s="169"/>
      <c r="HQ53" s="169"/>
      <c r="HR53" s="169"/>
      <c r="HS53" s="169"/>
      <c r="HT53" s="169"/>
      <c r="HU53" s="169"/>
      <c r="HV53" s="169"/>
      <c r="HW53" s="169"/>
      <c r="HX53" s="169"/>
      <c r="HY53" s="169"/>
      <c r="HZ53" s="169"/>
      <c r="IA53" s="169"/>
      <c r="IB53" s="169"/>
      <c r="IC53" s="169"/>
      <c r="ID53" s="169"/>
      <c r="IE53" s="169"/>
      <c r="IF53" s="169"/>
      <c r="IG53" s="169"/>
      <c r="IH53" s="169"/>
      <c r="II53" s="169"/>
      <c r="IJ53" s="169"/>
      <c r="IK53" s="169"/>
      <c r="IL53" s="169"/>
      <c r="IM53" s="169"/>
      <c r="IN53" s="169"/>
      <c r="IO53" s="169"/>
      <c r="IP53" s="169"/>
      <c r="IQ53" s="169"/>
      <c r="IR53" s="169"/>
      <c r="IS53" s="169"/>
    </row>
    <row r="54" spans="1:253" s="145" customFormat="1" ht="15" customHeight="1">
      <c r="A54" s="170" t="s">
        <v>6</v>
      </c>
      <c r="B54" s="170" t="s">
        <v>121</v>
      </c>
      <c r="C54" s="172">
        <v>3</v>
      </c>
      <c r="D54" s="172" t="s">
        <v>515</v>
      </c>
      <c r="E54" s="173">
        <v>925</v>
      </c>
      <c r="F54" s="174">
        <v>2775</v>
      </c>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c r="BY54" s="169"/>
      <c r="BZ54" s="169"/>
      <c r="CA54" s="169"/>
      <c r="CB54" s="169"/>
      <c r="CC54" s="169"/>
      <c r="CD54" s="169"/>
      <c r="CE54" s="169"/>
      <c r="CF54" s="169"/>
      <c r="CG54" s="169"/>
      <c r="CH54" s="169"/>
      <c r="CI54" s="169"/>
      <c r="CJ54" s="169"/>
      <c r="CK54" s="169"/>
      <c r="CL54" s="169"/>
      <c r="CM54" s="169"/>
      <c r="CN54" s="169"/>
      <c r="CO54" s="169"/>
      <c r="CP54" s="169"/>
      <c r="CQ54" s="169"/>
      <c r="CR54" s="169"/>
      <c r="CS54" s="169"/>
      <c r="CT54" s="169"/>
      <c r="CU54" s="169"/>
      <c r="CV54" s="169"/>
      <c r="CW54" s="169"/>
      <c r="CX54" s="169"/>
      <c r="CY54" s="169"/>
      <c r="CZ54" s="169"/>
      <c r="DA54" s="169"/>
      <c r="DB54" s="169"/>
      <c r="DC54" s="169"/>
      <c r="DD54" s="169"/>
      <c r="DE54" s="169"/>
      <c r="DF54" s="169"/>
      <c r="DG54" s="169"/>
      <c r="DH54" s="169"/>
      <c r="DI54" s="169"/>
      <c r="DJ54" s="169"/>
      <c r="DK54" s="169"/>
      <c r="DL54" s="169"/>
      <c r="DM54" s="169"/>
      <c r="DN54" s="169"/>
      <c r="DO54" s="169"/>
      <c r="DP54" s="169"/>
      <c r="DQ54" s="169"/>
      <c r="DR54" s="169"/>
      <c r="DS54" s="169"/>
      <c r="DT54" s="169"/>
      <c r="DU54" s="169"/>
      <c r="DV54" s="169"/>
      <c r="DW54" s="169"/>
      <c r="DX54" s="169"/>
      <c r="DY54" s="169"/>
      <c r="DZ54" s="169"/>
      <c r="EA54" s="169"/>
      <c r="EB54" s="169"/>
      <c r="EC54" s="169"/>
      <c r="ED54" s="169"/>
      <c r="EE54" s="169"/>
      <c r="EF54" s="169"/>
      <c r="EG54" s="169"/>
      <c r="EH54" s="169"/>
      <c r="EI54" s="169"/>
      <c r="EJ54" s="169"/>
      <c r="EK54" s="169"/>
      <c r="EL54" s="169"/>
      <c r="EM54" s="169"/>
      <c r="EN54" s="169"/>
      <c r="EO54" s="169"/>
      <c r="EP54" s="169"/>
      <c r="EQ54" s="169"/>
      <c r="ER54" s="169"/>
      <c r="ES54" s="169"/>
      <c r="ET54" s="169"/>
      <c r="EU54" s="169"/>
      <c r="EV54" s="169"/>
      <c r="EW54" s="169"/>
      <c r="EX54" s="169"/>
      <c r="EY54" s="169"/>
      <c r="EZ54" s="169"/>
      <c r="FA54" s="169"/>
      <c r="FB54" s="169"/>
      <c r="FC54" s="169"/>
      <c r="FD54" s="169"/>
      <c r="FE54" s="169"/>
      <c r="FF54" s="169"/>
      <c r="FG54" s="169"/>
      <c r="FH54" s="169"/>
      <c r="FI54" s="169"/>
      <c r="FJ54" s="169"/>
      <c r="FK54" s="169"/>
      <c r="FL54" s="169"/>
      <c r="FM54" s="169"/>
      <c r="FN54" s="169"/>
      <c r="FO54" s="169"/>
      <c r="FP54" s="169"/>
      <c r="FQ54" s="169"/>
      <c r="FR54" s="169"/>
      <c r="FS54" s="169"/>
      <c r="FT54" s="169"/>
      <c r="FU54" s="169"/>
      <c r="FV54" s="169"/>
      <c r="FW54" s="169"/>
      <c r="FX54" s="169"/>
      <c r="FY54" s="169"/>
      <c r="FZ54" s="169"/>
      <c r="GA54" s="169"/>
      <c r="GB54" s="169"/>
      <c r="GC54" s="169"/>
      <c r="GD54" s="169"/>
      <c r="GE54" s="169"/>
      <c r="GF54" s="169"/>
      <c r="GG54" s="169"/>
      <c r="GH54" s="169"/>
      <c r="GI54" s="169"/>
      <c r="GJ54" s="169"/>
      <c r="GK54" s="169"/>
      <c r="GL54" s="169"/>
      <c r="GM54" s="169"/>
      <c r="GN54" s="169"/>
      <c r="GO54" s="169"/>
      <c r="GP54" s="169"/>
      <c r="GQ54" s="169"/>
      <c r="GR54" s="169"/>
      <c r="GS54" s="169"/>
      <c r="GT54" s="169"/>
      <c r="GU54" s="169"/>
      <c r="GV54" s="169"/>
      <c r="GW54" s="169"/>
      <c r="GX54" s="169"/>
      <c r="GY54" s="169"/>
      <c r="GZ54" s="169"/>
      <c r="HA54" s="169"/>
      <c r="HB54" s="169"/>
      <c r="HC54" s="169"/>
      <c r="HD54" s="169"/>
      <c r="HE54" s="169"/>
      <c r="HF54" s="169"/>
      <c r="HG54" s="169"/>
      <c r="HH54" s="169"/>
      <c r="HI54" s="169"/>
      <c r="HJ54" s="169"/>
      <c r="HK54" s="169"/>
      <c r="HL54" s="169"/>
      <c r="HM54" s="169"/>
      <c r="HN54" s="169"/>
      <c r="HO54" s="169"/>
      <c r="HP54" s="169"/>
      <c r="HQ54" s="169"/>
      <c r="HR54" s="169"/>
      <c r="HS54" s="169"/>
      <c r="HT54" s="169"/>
      <c r="HU54" s="169"/>
      <c r="HV54" s="169"/>
      <c r="HW54" s="169"/>
      <c r="HX54" s="169"/>
      <c r="HY54" s="169"/>
      <c r="HZ54" s="169"/>
      <c r="IA54" s="169"/>
      <c r="IB54" s="169"/>
      <c r="IC54" s="169"/>
      <c r="ID54" s="169"/>
      <c r="IE54" s="169"/>
      <c r="IF54" s="169"/>
      <c r="IG54" s="169"/>
      <c r="IH54" s="169"/>
      <c r="II54" s="169"/>
      <c r="IJ54" s="169"/>
      <c r="IK54" s="169"/>
      <c r="IL54" s="169"/>
      <c r="IM54" s="169"/>
      <c r="IN54" s="169"/>
      <c r="IO54" s="169"/>
      <c r="IP54" s="169"/>
      <c r="IQ54" s="169"/>
      <c r="IR54" s="169"/>
      <c r="IS54" s="169"/>
    </row>
    <row r="55" spans="1:253" s="145" customFormat="1" ht="15" customHeight="1">
      <c r="A55" s="170" t="s">
        <v>6</v>
      </c>
      <c r="B55" s="170" t="s">
        <v>156</v>
      </c>
      <c r="C55" s="172">
        <v>2</v>
      </c>
      <c r="D55" s="172" t="s">
        <v>404</v>
      </c>
      <c r="E55" s="173">
        <v>248</v>
      </c>
      <c r="F55" s="174">
        <v>496</v>
      </c>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169"/>
      <c r="AW55" s="169"/>
      <c r="AX55" s="169"/>
      <c r="AY55" s="169"/>
      <c r="AZ55" s="169"/>
      <c r="BA55" s="169"/>
      <c r="BB55" s="169"/>
      <c r="BC55" s="169"/>
      <c r="BD55" s="169"/>
      <c r="BE55" s="169"/>
      <c r="BF55" s="169"/>
      <c r="BG55" s="169"/>
      <c r="BH55" s="169"/>
      <c r="BI55" s="169"/>
      <c r="BJ55" s="169"/>
      <c r="BK55" s="169"/>
      <c r="BL55" s="169"/>
      <c r="BM55" s="169"/>
      <c r="BN55" s="169"/>
      <c r="BO55" s="169"/>
      <c r="BP55" s="169"/>
      <c r="BQ55" s="169"/>
      <c r="BR55" s="169"/>
      <c r="BS55" s="169"/>
      <c r="BT55" s="169"/>
      <c r="BU55" s="169"/>
      <c r="BV55" s="169"/>
      <c r="BW55" s="169"/>
      <c r="BX55" s="169"/>
      <c r="BY55" s="169"/>
      <c r="BZ55" s="169"/>
      <c r="CA55" s="169"/>
      <c r="CB55" s="169"/>
      <c r="CC55" s="169"/>
      <c r="CD55" s="169"/>
      <c r="CE55" s="169"/>
      <c r="CF55" s="169"/>
      <c r="CG55" s="169"/>
      <c r="CH55" s="169"/>
      <c r="CI55" s="169"/>
      <c r="CJ55" s="169"/>
      <c r="CK55" s="169"/>
      <c r="CL55" s="169"/>
      <c r="CM55" s="169"/>
      <c r="CN55" s="169"/>
      <c r="CO55" s="169"/>
      <c r="CP55" s="169"/>
      <c r="CQ55" s="169"/>
      <c r="CR55" s="169"/>
      <c r="CS55" s="169"/>
      <c r="CT55" s="169"/>
      <c r="CU55" s="169"/>
      <c r="CV55" s="169"/>
      <c r="CW55" s="169"/>
      <c r="CX55" s="169"/>
      <c r="CY55" s="169"/>
      <c r="CZ55" s="169"/>
      <c r="DA55" s="169"/>
      <c r="DB55" s="169"/>
      <c r="DC55" s="169"/>
      <c r="DD55" s="169"/>
      <c r="DE55" s="169"/>
      <c r="DF55" s="169"/>
      <c r="DG55" s="169"/>
      <c r="DH55" s="169"/>
      <c r="DI55" s="169"/>
      <c r="DJ55" s="169"/>
      <c r="DK55" s="169"/>
      <c r="DL55" s="169"/>
      <c r="DM55" s="169"/>
      <c r="DN55" s="169"/>
      <c r="DO55" s="169"/>
      <c r="DP55" s="169"/>
      <c r="DQ55" s="169"/>
      <c r="DR55" s="169"/>
      <c r="DS55" s="169"/>
      <c r="DT55" s="169"/>
      <c r="DU55" s="169"/>
      <c r="DV55" s="169"/>
      <c r="DW55" s="169"/>
      <c r="DX55" s="169"/>
      <c r="DY55" s="169"/>
      <c r="DZ55" s="169"/>
      <c r="EA55" s="169"/>
      <c r="EB55" s="169"/>
      <c r="EC55" s="169"/>
      <c r="ED55" s="169"/>
      <c r="EE55" s="169"/>
      <c r="EF55" s="169"/>
      <c r="EG55" s="169"/>
      <c r="EH55" s="169"/>
      <c r="EI55" s="169"/>
      <c r="EJ55" s="169"/>
      <c r="EK55" s="169"/>
      <c r="EL55" s="169"/>
      <c r="EM55" s="169"/>
      <c r="EN55" s="169"/>
      <c r="EO55" s="169"/>
      <c r="EP55" s="169"/>
      <c r="EQ55" s="169"/>
      <c r="ER55" s="169"/>
      <c r="ES55" s="169"/>
      <c r="ET55" s="169"/>
      <c r="EU55" s="169"/>
      <c r="EV55" s="169"/>
      <c r="EW55" s="169"/>
      <c r="EX55" s="169"/>
      <c r="EY55" s="169"/>
      <c r="EZ55" s="169"/>
      <c r="FA55" s="169"/>
      <c r="FB55" s="169"/>
      <c r="FC55" s="169"/>
      <c r="FD55" s="169"/>
      <c r="FE55" s="169"/>
      <c r="FF55" s="169"/>
      <c r="FG55" s="169"/>
      <c r="FH55" s="169"/>
      <c r="FI55" s="169"/>
      <c r="FJ55" s="169"/>
      <c r="FK55" s="169"/>
      <c r="FL55" s="169"/>
      <c r="FM55" s="169"/>
      <c r="FN55" s="169"/>
      <c r="FO55" s="169"/>
      <c r="FP55" s="169"/>
      <c r="FQ55" s="169"/>
      <c r="FR55" s="169"/>
      <c r="FS55" s="169"/>
      <c r="FT55" s="169"/>
      <c r="FU55" s="169"/>
      <c r="FV55" s="169"/>
      <c r="FW55" s="169"/>
      <c r="FX55" s="169"/>
      <c r="FY55" s="169"/>
      <c r="FZ55" s="169"/>
      <c r="GA55" s="169"/>
      <c r="GB55" s="169"/>
      <c r="GC55" s="169"/>
      <c r="GD55" s="169"/>
      <c r="GE55" s="169"/>
      <c r="GF55" s="169"/>
      <c r="GG55" s="169"/>
      <c r="GH55" s="169"/>
      <c r="GI55" s="169"/>
      <c r="GJ55" s="169"/>
      <c r="GK55" s="169"/>
      <c r="GL55" s="169"/>
      <c r="GM55" s="169"/>
      <c r="GN55" s="169"/>
      <c r="GO55" s="169"/>
      <c r="GP55" s="169"/>
      <c r="GQ55" s="169"/>
      <c r="GR55" s="169"/>
      <c r="GS55" s="169"/>
      <c r="GT55" s="169"/>
      <c r="GU55" s="169"/>
      <c r="GV55" s="169"/>
      <c r="GW55" s="169"/>
      <c r="GX55" s="169"/>
      <c r="GY55" s="169"/>
      <c r="GZ55" s="169"/>
      <c r="HA55" s="169"/>
      <c r="HB55" s="169"/>
      <c r="HC55" s="169"/>
      <c r="HD55" s="169"/>
      <c r="HE55" s="169"/>
      <c r="HF55" s="169"/>
      <c r="HG55" s="169"/>
      <c r="HH55" s="169"/>
      <c r="HI55" s="169"/>
      <c r="HJ55" s="169"/>
      <c r="HK55" s="169"/>
      <c r="HL55" s="169"/>
      <c r="HM55" s="169"/>
      <c r="HN55" s="169"/>
      <c r="HO55" s="169"/>
      <c r="HP55" s="169"/>
      <c r="HQ55" s="169"/>
      <c r="HR55" s="169"/>
      <c r="HS55" s="169"/>
      <c r="HT55" s="169"/>
      <c r="HU55" s="169"/>
      <c r="HV55" s="169"/>
      <c r="HW55" s="169"/>
      <c r="HX55" s="169"/>
      <c r="HY55" s="169"/>
      <c r="HZ55" s="169"/>
      <c r="IA55" s="169"/>
      <c r="IB55" s="169"/>
      <c r="IC55" s="169"/>
      <c r="ID55" s="169"/>
      <c r="IE55" s="169"/>
      <c r="IF55" s="169"/>
      <c r="IG55" s="169"/>
      <c r="IH55" s="169"/>
      <c r="II55" s="169"/>
      <c r="IJ55" s="169"/>
      <c r="IK55" s="169"/>
      <c r="IL55" s="169"/>
      <c r="IM55" s="169"/>
      <c r="IN55" s="169"/>
      <c r="IO55" s="169"/>
      <c r="IP55" s="169"/>
      <c r="IQ55" s="169"/>
      <c r="IR55" s="169"/>
      <c r="IS55" s="169"/>
    </row>
    <row r="56" spans="1:253" s="145" customFormat="1" ht="15" customHeight="1">
      <c r="A56" s="170" t="s">
        <v>6</v>
      </c>
      <c r="B56" s="170" t="s">
        <v>162</v>
      </c>
      <c r="C56" s="172">
        <v>1</v>
      </c>
      <c r="D56" s="172" t="s">
        <v>404</v>
      </c>
      <c r="E56" s="173">
        <v>1075</v>
      </c>
      <c r="F56" s="174">
        <v>1075</v>
      </c>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69"/>
      <c r="CC56" s="169"/>
      <c r="CD56" s="169"/>
      <c r="CE56" s="169"/>
      <c r="CF56" s="169"/>
      <c r="CG56" s="169"/>
      <c r="CH56" s="169"/>
      <c r="CI56" s="169"/>
      <c r="CJ56" s="169"/>
      <c r="CK56" s="169"/>
      <c r="CL56" s="169"/>
      <c r="CM56" s="169"/>
      <c r="CN56" s="169"/>
      <c r="CO56" s="169"/>
      <c r="CP56" s="169"/>
      <c r="CQ56" s="169"/>
      <c r="CR56" s="169"/>
      <c r="CS56" s="169"/>
      <c r="CT56" s="169"/>
      <c r="CU56" s="169"/>
      <c r="CV56" s="169"/>
      <c r="CW56" s="169"/>
      <c r="CX56" s="169"/>
      <c r="CY56" s="169"/>
      <c r="CZ56" s="169"/>
      <c r="DA56" s="169"/>
      <c r="DB56" s="169"/>
      <c r="DC56" s="169"/>
      <c r="DD56" s="169"/>
      <c r="DE56" s="169"/>
      <c r="DF56" s="169"/>
      <c r="DG56" s="169"/>
      <c r="DH56" s="169"/>
      <c r="DI56" s="169"/>
      <c r="DJ56" s="169"/>
      <c r="DK56" s="169"/>
      <c r="DL56" s="169"/>
      <c r="DM56" s="169"/>
      <c r="DN56" s="169"/>
      <c r="DO56" s="169"/>
      <c r="DP56" s="169"/>
      <c r="DQ56" s="169"/>
      <c r="DR56" s="169"/>
      <c r="DS56" s="169"/>
      <c r="DT56" s="169"/>
      <c r="DU56" s="169"/>
      <c r="DV56" s="169"/>
      <c r="DW56" s="169"/>
      <c r="DX56" s="169"/>
      <c r="DY56" s="169"/>
      <c r="DZ56" s="169"/>
      <c r="EA56" s="169"/>
      <c r="EB56" s="169"/>
      <c r="EC56" s="169"/>
      <c r="ED56" s="169"/>
      <c r="EE56" s="169"/>
      <c r="EF56" s="169"/>
      <c r="EG56" s="169"/>
      <c r="EH56" s="169"/>
      <c r="EI56" s="169"/>
      <c r="EJ56" s="169"/>
      <c r="EK56" s="169"/>
      <c r="EL56" s="169"/>
      <c r="EM56" s="169"/>
      <c r="EN56" s="169"/>
      <c r="EO56" s="169"/>
      <c r="EP56" s="169"/>
      <c r="EQ56" s="169"/>
      <c r="ER56" s="169"/>
      <c r="ES56" s="169"/>
      <c r="ET56" s="169"/>
      <c r="EU56" s="169"/>
      <c r="EV56" s="169"/>
      <c r="EW56" s="169"/>
      <c r="EX56" s="169"/>
      <c r="EY56" s="169"/>
      <c r="EZ56" s="169"/>
      <c r="FA56" s="169"/>
      <c r="FB56" s="169"/>
      <c r="FC56" s="169"/>
      <c r="FD56" s="169"/>
      <c r="FE56" s="169"/>
      <c r="FF56" s="169"/>
      <c r="FG56" s="169"/>
      <c r="FH56" s="169"/>
      <c r="FI56" s="169"/>
      <c r="FJ56" s="169"/>
      <c r="FK56" s="169"/>
      <c r="FL56" s="169"/>
      <c r="FM56" s="169"/>
      <c r="FN56" s="169"/>
      <c r="FO56" s="169"/>
      <c r="FP56" s="169"/>
      <c r="FQ56" s="169"/>
      <c r="FR56" s="169"/>
      <c r="FS56" s="169"/>
      <c r="FT56" s="169"/>
      <c r="FU56" s="169"/>
      <c r="FV56" s="169"/>
      <c r="FW56" s="169"/>
      <c r="FX56" s="169"/>
      <c r="FY56" s="169"/>
      <c r="FZ56" s="169"/>
      <c r="GA56" s="169"/>
      <c r="GB56" s="169"/>
      <c r="GC56" s="169"/>
      <c r="GD56" s="169"/>
      <c r="GE56" s="169"/>
      <c r="GF56" s="169"/>
      <c r="GG56" s="169"/>
      <c r="GH56" s="169"/>
      <c r="GI56" s="169"/>
      <c r="GJ56" s="169"/>
      <c r="GK56" s="169"/>
      <c r="GL56" s="169"/>
      <c r="GM56" s="169"/>
      <c r="GN56" s="169"/>
      <c r="GO56" s="169"/>
      <c r="GP56" s="169"/>
      <c r="GQ56" s="169"/>
      <c r="GR56" s="169"/>
      <c r="GS56" s="169"/>
      <c r="GT56" s="169"/>
      <c r="GU56" s="169"/>
      <c r="GV56" s="169"/>
      <c r="GW56" s="169"/>
      <c r="GX56" s="169"/>
      <c r="GY56" s="169"/>
      <c r="GZ56" s="169"/>
      <c r="HA56" s="169"/>
      <c r="HB56" s="169"/>
      <c r="HC56" s="169"/>
      <c r="HD56" s="169"/>
      <c r="HE56" s="169"/>
      <c r="HF56" s="169"/>
      <c r="HG56" s="169"/>
      <c r="HH56" s="169"/>
      <c r="HI56" s="169"/>
      <c r="HJ56" s="169"/>
      <c r="HK56" s="169"/>
      <c r="HL56" s="169"/>
      <c r="HM56" s="169"/>
      <c r="HN56" s="169"/>
      <c r="HO56" s="169"/>
      <c r="HP56" s="169"/>
      <c r="HQ56" s="169"/>
      <c r="HR56" s="169"/>
      <c r="HS56" s="169"/>
      <c r="HT56" s="169"/>
      <c r="HU56" s="169"/>
      <c r="HV56" s="169"/>
      <c r="HW56" s="169"/>
      <c r="HX56" s="169"/>
      <c r="HY56" s="169"/>
      <c r="HZ56" s="169"/>
      <c r="IA56" s="169"/>
      <c r="IB56" s="169"/>
      <c r="IC56" s="169"/>
      <c r="ID56" s="169"/>
      <c r="IE56" s="169"/>
      <c r="IF56" s="169"/>
      <c r="IG56" s="169"/>
      <c r="IH56" s="169"/>
      <c r="II56" s="169"/>
      <c r="IJ56" s="169"/>
      <c r="IK56" s="169"/>
      <c r="IL56" s="169"/>
      <c r="IM56" s="169"/>
      <c r="IN56" s="169"/>
      <c r="IO56" s="169"/>
      <c r="IP56" s="169"/>
      <c r="IQ56" s="169"/>
      <c r="IR56" s="169"/>
      <c r="IS56" s="169"/>
    </row>
    <row r="57" spans="1:253" s="145" customFormat="1" ht="15" customHeight="1">
      <c r="A57" s="170" t="s">
        <v>6</v>
      </c>
      <c r="B57" s="170" t="s">
        <v>183</v>
      </c>
      <c r="C57" s="172">
        <v>2</v>
      </c>
      <c r="D57" s="172" t="s">
        <v>394</v>
      </c>
      <c r="E57" s="173">
        <v>385</v>
      </c>
      <c r="F57" s="174">
        <v>770</v>
      </c>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c r="BW57" s="169"/>
      <c r="BX57" s="169"/>
      <c r="BY57" s="169"/>
      <c r="BZ57" s="169"/>
      <c r="CA57" s="169"/>
      <c r="CB57" s="169"/>
      <c r="CC57" s="169"/>
      <c r="CD57" s="169"/>
      <c r="CE57" s="169"/>
      <c r="CF57" s="169"/>
      <c r="CG57" s="169"/>
      <c r="CH57" s="169"/>
      <c r="CI57" s="169"/>
      <c r="CJ57" s="169"/>
      <c r="CK57" s="169"/>
      <c r="CL57" s="169"/>
      <c r="CM57" s="169"/>
      <c r="CN57" s="169"/>
      <c r="CO57" s="169"/>
      <c r="CP57" s="169"/>
      <c r="CQ57" s="169"/>
      <c r="CR57" s="169"/>
      <c r="CS57" s="169"/>
      <c r="CT57" s="169"/>
      <c r="CU57" s="169"/>
      <c r="CV57" s="169"/>
      <c r="CW57" s="169"/>
      <c r="CX57" s="169"/>
      <c r="CY57" s="169"/>
      <c r="CZ57" s="169"/>
      <c r="DA57" s="169"/>
      <c r="DB57" s="169"/>
      <c r="DC57" s="169"/>
      <c r="DD57" s="169"/>
      <c r="DE57" s="169"/>
      <c r="DF57" s="169"/>
      <c r="DG57" s="169"/>
      <c r="DH57" s="169"/>
      <c r="DI57" s="169"/>
      <c r="DJ57" s="169"/>
      <c r="DK57" s="169"/>
      <c r="DL57" s="169"/>
      <c r="DM57" s="169"/>
      <c r="DN57" s="169"/>
      <c r="DO57" s="169"/>
      <c r="DP57" s="169"/>
      <c r="DQ57" s="169"/>
      <c r="DR57" s="169"/>
      <c r="DS57" s="169"/>
      <c r="DT57" s="169"/>
      <c r="DU57" s="169"/>
      <c r="DV57" s="169"/>
      <c r="DW57" s="169"/>
      <c r="DX57" s="169"/>
      <c r="DY57" s="169"/>
      <c r="DZ57" s="169"/>
      <c r="EA57" s="169"/>
      <c r="EB57" s="169"/>
      <c r="EC57" s="169"/>
      <c r="ED57" s="169"/>
      <c r="EE57" s="169"/>
      <c r="EF57" s="169"/>
      <c r="EG57" s="169"/>
      <c r="EH57" s="169"/>
      <c r="EI57" s="169"/>
      <c r="EJ57" s="169"/>
      <c r="EK57" s="169"/>
      <c r="EL57" s="169"/>
      <c r="EM57" s="169"/>
      <c r="EN57" s="169"/>
      <c r="EO57" s="169"/>
      <c r="EP57" s="169"/>
      <c r="EQ57" s="169"/>
      <c r="ER57" s="169"/>
      <c r="ES57" s="169"/>
      <c r="ET57" s="169"/>
      <c r="EU57" s="169"/>
      <c r="EV57" s="169"/>
      <c r="EW57" s="169"/>
      <c r="EX57" s="169"/>
      <c r="EY57" s="169"/>
      <c r="EZ57" s="169"/>
      <c r="FA57" s="169"/>
      <c r="FB57" s="169"/>
      <c r="FC57" s="169"/>
      <c r="FD57" s="169"/>
      <c r="FE57" s="169"/>
      <c r="FF57" s="169"/>
      <c r="FG57" s="169"/>
      <c r="FH57" s="169"/>
      <c r="FI57" s="169"/>
      <c r="FJ57" s="169"/>
      <c r="FK57" s="169"/>
      <c r="FL57" s="169"/>
      <c r="FM57" s="169"/>
      <c r="FN57" s="169"/>
      <c r="FO57" s="169"/>
      <c r="FP57" s="169"/>
      <c r="FQ57" s="169"/>
      <c r="FR57" s="169"/>
      <c r="FS57" s="169"/>
      <c r="FT57" s="169"/>
      <c r="FU57" s="169"/>
      <c r="FV57" s="169"/>
      <c r="FW57" s="169"/>
      <c r="FX57" s="169"/>
      <c r="FY57" s="169"/>
      <c r="FZ57" s="169"/>
      <c r="GA57" s="169"/>
      <c r="GB57" s="169"/>
      <c r="GC57" s="169"/>
      <c r="GD57" s="169"/>
      <c r="GE57" s="169"/>
      <c r="GF57" s="169"/>
      <c r="GG57" s="169"/>
      <c r="GH57" s="169"/>
      <c r="GI57" s="169"/>
      <c r="GJ57" s="169"/>
      <c r="GK57" s="169"/>
      <c r="GL57" s="169"/>
      <c r="GM57" s="169"/>
      <c r="GN57" s="169"/>
      <c r="GO57" s="169"/>
      <c r="GP57" s="169"/>
      <c r="GQ57" s="169"/>
      <c r="GR57" s="169"/>
      <c r="GS57" s="169"/>
      <c r="GT57" s="169"/>
      <c r="GU57" s="169"/>
      <c r="GV57" s="169"/>
      <c r="GW57" s="169"/>
      <c r="GX57" s="169"/>
      <c r="GY57" s="169"/>
      <c r="GZ57" s="169"/>
      <c r="HA57" s="169"/>
      <c r="HB57" s="169"/>
      <c r="HC57" s="169"/>
      <c r="HD57" s="169"/>
      <c r="HE57" s="169"/>
      <c r="HF57" s="169"/>
      <c r="HG57" s="169"/>
      <c r="HH57" s="169"/>
      <c r="HI57" s="169"/>
      <c r="HJ57" s="169"/>
      <c r="HK57" s="169"/>
      <c r="HL57" s="169"/>
      <c r="HM57" s="169"/>
      <c r="HN57" s="169"/>
      <c r="HO57" s="169"/>
      <c r="HP57" s="169"/>
      <c r="HQ57" s="169"/>
      <c r="HR57" s="169"/>
      <c r="HS57" s="169"/>
      <c r="HT57" s="169"/>
      <c r="HU57" s="169"/>
      <c r="HV57" s="169"/>
      <c r="HW57" s="169"/>
      <c r="HX57" s="169"/>
      <c r="HY57" s="169"/>
      <c r="HZ57" s="169"/>
      <c r="IA57" s="169"/>
      <c r="IB57" s="169"/>
      <c r="IC57" s="169"/>
      <c r="ID57" s="169"/>
      <c r="IE57" s="169"/>
      <c r="IF57" s="169"/>
      <c r="IG57" s="169"/>
      <c r="IH57" s="169"/>
      <c r="II57" s="169"/>
      <c r="IJ57" s="169"/>
      <c r="IK57" s="169"/>
      <c r="IL57" s="169"/>
      <c r="IM57" s="169"/>
      <c r="IN57" s="169"/>
      <c r="IO57" s="169"/>
      <c r="IP57" s="169"/>
      <c r="IQ57" s="169"/>
      <c r="IR57" s="169"/>
      <c r="IS57" s="169"/>
    </row>
    <row r="58" spans="1:253" s="145" customFormat="1" ht="15" customHeight="1">
      <c r="A58" s="170" t="s">
        <v>6</v>
      </c>
      <c r="B58" s="170" t="s">
        <v>183</v>
      </c>
      <c r="C58" s="172">
        <v>2</v>
      </c>
      <c r="D58" s="172" t="s">
        <v>394</v>
      </c>
      <c r="E58" s="173">
        <v>385</v>
      </c>
      <c r="F58" s="174">
        <v>770</v>
      </c>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c r="CA58" s="169"/>
      <c r="CB58" s="169"/>
      <c r="CC58" s="169"/>
      <c r="CD58" s="169"/>
      <c r="CE58" s="169"/>
      <c r="CF58" s="169"/>
      <c r="CG58" s="169"/>
      <c r="CH58" s="169"/>
      <c r="CI58" s="169"/>
      <c r="CJ58" s="169"/>
      <c r="CK58" s="169"/>
      <c r="CL58" s="169"/>
      <c r="CM58" s="169"/>
      <c r="CN58" s="169"/>
      <c r="CO58" s="169"/>
      <c r="CP58" s="169"/>
      <c r="CQ58" s="169"/>
      <c r="CR58" s="169"/>
      <c r="CS58" s="169"/>
      <c r="CT58" s="169"/>
      <c r="CU58" s="169"/>
      <c r="CV58" s="169"/>
      <c r="CW58" s="169"/>
      <c r="CX58" s="169"/>
      <c r="CY58" s="169"/>
      <c r="CZ58" s="169"/>
      <c r="DA58" s="169"/>
      <c r="DB58" s="169"/>
      <c r="DC58" s="169"/>
      <c r="DD58" s="169"/>
      <c r="DE58" s="169"/>
      <c r="DF58" s="169"/>
      <c r="DG58" s="169"/>
      <c r="DH58" s="169"/>
      <c r="DI58" s="169"/>
      <c r="DJ58" s="169"/>
      <c r="DK58" s="169"/>
      <c r="DL58" s="169"/>
      <c r="DM58" s="169"/>
      <c r="DN58" s="169"/>
      <c r="DO58" s="169"/>
      <c r="DP58" s="169"/>
      <c r="DQ58" s="169"/>
      <c r="DR58" s="169"/>
      <c r="DS58" s="169"/>
      <c r="DT58" s="169"/>
      <c r="DU58" s="169"/>
      <c r="DV58" s="169"/>
      <c r="DW58" s="169"/>
      <c r="DX58" s="169"/>
      <c r="DY58" s="169"/>
      <c r="DZ58" s="169"/>
      <c r="EA58" s="169"/>
      <c r="EB58" s="169"/>
      <c r="EC58" s="169"/>
      <c r="ED58" s="169"/>
      <c r="EE58" s="169"/>
      <c r="EF58" s="169"/>
      <c r="EG58" s="169"/>
      <c r="EH58" s="169"/>
      <c r="EI58" s="169"/>
      <c r="EJ58" s="169"/>
      <c r="EK58" s="169"/>
      <c r="EL58" s="169"/>
      <c r="EM58" s="169"/>
      <c r="EN58" s="169"/>
      <c r="EO58" s="169"/>
      <c r="EP58" s="169"/>
      <c r="EQ58" s="169"/>
      <c r="ER58" s="169"/>
      <c r="ES58" s="169"/>
      <c r="ET58" s="169"/>
      <c r="EU58" s="169"/>
      <c r="EV58" s="169"/>
      <c r="EW58" s="169"/>
      <c r="EX58" s="169"/>
      <c r="EY58" s="169"/>
      <c r="EZ58" s="169"/>
      <c r="FA58" s="169"/>
      <c r="FB58" s="169"/>
      <c r="FC58" s="169"/>
      <c r="FD58" s="169"/>
      <c r="FE58" s="169"/>
      <c r="FF58" s="169"/>
      <c r="FG58" s="169"/>
      <c r="FH58" s="169"/>
      <c r="FI58" s="169"/>
      <c r="FJ58" s="169"/>
      <c r="FK58" s="169"/>
      <c r="FL58" s="169"/>
      <c r="FM58" s="169"/>
      <c r="FN58" s="169"/>
      <c r="FO58" s="169"/>
      <c r="FP58" s="169"/>
      <c r="FQ58" s="169"/>
      <c r="FR58" s="169"/>
      <c r="FS58" s="169"/>
      <c r="FT58" s="169"/>
      <c r="FU58" s="169"/>
      <c r="FV58" s="169"/>
      <c r="FW58" s="169"/>
      <c r="FX58" s="169"/>
      <c r="FY58" s="169"/>
      <c r="FZ58" s="169"/>
      <c r="GA58" s="169"/>
      <c r="GB58" s="169"/>
      <c r="GC58" s="169"/>
      <c r="GD58" s="169"/>
      <c r="GE58" s="169"/>
      <c r="GF58" s="169"/>
      <c r="GG58" s="169"/>
      <c r="GH58" s="169"/>
      <c r="GI58" s="169"/>
      <c r="GJ58" s="169"/>
      <c r="GK58" s="169"/>
      <c r="GL58" s="169"/>
      <c r="GM58" s="169"/>
      <c r="GN58" s="169"/>
      <c r="GO58" s="169"/>
      <c r="GP58" s="169"/>
      <c r="GQ58" s="169"/>
      <c r="GR58" s="169"/>
      <c r="GS58" s="169"/>
      <c r="GT58" s="169"/>
      <c r="GU58" s="169"/>
      <c r="GV58" s="169"/>
      <c r="GW58" s="169"/>
      <c r="GX58" s="169"/>
      <c r="GY58" s="169"/>
      <c r="GZ58" s="169"/>
      <c r="HA58" s="169"/>
      <c r="HB58" s="169"/>
      <c r="HC58" s="169"/>
      <c r="HD58" s="169"/>
      <c r="HE58" s="169"/>
      <c r="HF58" s="169"/>
      <c r="HG58" s="169"/>
      <c r="HH58" s="169"/>
      <c r="HI58" s="169"/>
      <c r="HJ58" s="169"/>
      <c r="HK58" s="169"/>
      <c r="HL58" s="169"/>
      <c r="HM58" s="169"/>
      <c r="HN58" s="169"/>
      <c r="HO58" s="169"/>
      <c r="HP58" s="169"/>
      <c r="HQ58" s="169"/>
      <c r="HR58" s="169"/>
      <c r="HS58" s="169"/>
      <c r="HT58" s="169"/>
      <c r="HU58" s="169"/>
      <c r="HV58" s="169"/>
      <c r="HW58" s="169"/>
      <c r="HX58" s="169"/>
      <c r="HY58" s="169"/>
      <c r="HZ58" s="169"/>
      <c r="IA58" s="169"/>
      <c r="IB58" s="169"/>
      <c r="IC58" s="169"/>
      <c r="ID58" s="169"/>
      <c r="IE58" s="169"/>
      <c r="IF58" s="169"/>
      <c r="IG58" s="169"/>
      <c r="IH58" s="169"/>
      <c r="II58" s="169"/>
      <c r="IJ58" s="169"/>
      <c r="IK58" s="169"/>
      <c r="IL58" s="169"/>
      <c r="IM58" s="169"/>
      <c r="IN58" s="169"/>
      <c r="IO58" s="169"/>
      <c r="IP58" s="169"/>
      <c r="IQ58" s="169"/>
      <c r="IR58" s="169"/>
      <c r="IS58" s="169"/>
    </row>
    <row r="59" spans="1:253" s="145" customFormat="1" ht="15" customHeight="1">
      <c r="A59" s="170" t="s">
        <v>6</v>
      </c>
      <c r="B59" s="170" t="s">
        <v>189</v>
      </c>
      <c r="C59" s="172">
        <v>7</v>
      </c>
      <c r="D59" s="172" t="s">
        <v>394</v>
      </c>
      <c r="E59" s="173">
        <v>567</v>
      </c>
      <c r="F59" s="174">
        <v>3969</v>
      </c>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9"/>
      <c r="CD59" s="169"/>
      <c r="CE59" s="169"/>
      <c r="CF59" s="169"/>
      <c r="CG59" s="169"/>
      <c r="CH59" s="169"/>
      <c r="CI59" s="169"/>
      <c r="CJ59" s="169"/>
      <c r="CK59" s="169"/>
      <c r="CL59" s="169"/>
      <c r="CM59" s="169"/>
      <c r="CN59" s="169"/>
      <c r="CO59" s="169"/>
      <c r="CP59" s="169"/>
      <c r="CQ59" s="169"/>
      <c r="CR59" s="169"/>
      <c r="CS59" s="169"/>
      <c r="CT59" s="169"/>
      <c r="CU59" s="169"/>
      <c r="CV59" s="169"/>
      <c r="CW59" s="169"/>
      <c r="CX59" s="169"/>
      <c r="CY59" s="169"/>
      <c r="CZ59" s="169"/>
      <c r="DA59" s="169"/>
      <c r="DB59" s="169"/>
      <c r="DC59" s="169"/>
      <c r="DD59" s="169"/>
      <c r="DE59" s="169"/>
      <c r="DF59" s="169"/>
      <c r="DG59" s="169"/>
      <c r="DH59" s="169"/>
      <c r="DI59" s="169"/>
      <c r="DJ59" s="169"/>
      <c r="DK59" s="169"/>
      <c r="DL59" s="169"/>
      <c r="DM59" s="169"/>
      <c r="DN59" s="169"/>
      <c r="DO59" s="169"/>
      <c r="DP59" s="169"/>
      <c r="DQ59" s="169"/>
      <c r="DR59" s="169"/>
      <c r="DS59" s="169"/>
      <c r="DT59" s="169"/>
      <c r="DU59" s="169"/>
      <c r="DV59" s="169"/>
      <c r="DW59" s="169"/>
      <c r="DX59" s="169"/>
      <c r="DY59" s="169"/>
      <c r="DZ59" s="169"/>
      <c r="EA59" s="169"/>
      <c r="EB59" s="169"/>
      <c r="EC59" s="169"/>
      <c r="ED59" s="169"/>
      <c r="EE59" s="169"/>
      <c r="EF59" s="169"/>
      <c r="EG59" s="169"/>
      <c r="EH59" s="169"/>
      <c r="EI59" s="169"/>
      <c r="EJ59" s="169"/>
      <c r="EK59" s="169"/>
      <c r="EL59" s="169"/>
      <c r="EM59" s="169"/>
      <c r="EN59" s="169"/>
      <c r="EO59" s="169"/>
      <c r="EP59" s="169"/>
      <c r="EQ59" s="169"/>
      <c r="ER59" s="169"/>
      <c r="ES59" s="169"/>
      <c r="ET59" s="169"/>
      <c r="EU59" s="169"/>
      <c r="EV59" s="169"/>
      <c r="EW59" s="169"/>
      <c r="EX59" s="169"/>
      <c r="EY59" s="169"/>
      <c r="EZ59" s="169"/>
      <c r="FA59" s="169"/>
      <c r="FB59" s="169"/>
      <c r="FC59" s="169"/>
      <c r="FD59" s="169"/>
      <c r="FE59" s="169"/>
      <c r="FF59" s="169"/>
      <c r="FG59" s="169"/>
      <c r="FH59" s="169"/>
      <c r="FI59" s="169"/>
      <c r="FJ59" s="169"/>
      <c r="FK59" s="169"/>
      <c r="FL59" s="169"/>
      <c r="FM59" s="169"/>
      <c r="FN59" s="169"/>
      <c r="FO59" s="169"/>
      <c r="FP59" s="169"/>
      <c r="FQ59" s="169"/>
      <c r="FR59" s="169"/>
      <c r="FS59" s="169"/>
      <c r="FT59" s="169"/>
      <c r="FU59" s="169"/>
      <c r="FV59" s="169"/>
      <c r="FW59" s="169"/>
      <c r="FX59" s="169"/>
      <c r="FY59" s="169"/>
      <c r="FZ59" s="169"/>
      <c r="GA59" s="169"/>
      <c r="GB59" s="169"/>
      <c r="GC59" s="169"/>
      <c r="GD59" s="169"/>
      <c r="GE59" s="169"/>
      <c r="GF59" s="169"/>
      <c r="GG59" s="169"/>
      <c r="GH59" s="169"/>
      <c r="GI59" s="169"/>
      <c r="GJ59" s="169"/>
      <c r="GK59" s="169"/>
      <c r="GL59" s="169"/>
      <c r="GM59" s="169"/>
      <c r="GN59" s="169"/>
      <c r="GO59" s="169"/>
      <c r="GP59" s="169"/>
      <c r="GQ59" s="169"/>
      <c r="GR59" s="169"/>
      <c r="GS59" s="169"/>
      <c r="GT59" s="169"/>
      <c r="GU59" s="169"/>
      <c r="GV59" s="169"/>
      <c r="GW59" s="169"/>
      <c r="GX59" s="169"/>
      <c r="GY59" s="169"/>
      <c r="GZ59" s="169"/>
      <c r="HA59" s="169"/>
      <c r="HB59" s="169"/>
      <c r="HC59" s="169"/>
      <c r="HD59" s="169"/>
      <c r="HE59" s="169"/>
      <c r="HF59" s="169"/>
      <c r="HG59" s="169"/>
      <c r="HH59" s="169"/>
      <c r="HI59" s="169"/>
      <c r="HJ59" s="169"/>
      <c r="HK59" s="169"/>
      <c r="HL59" s="169"/>
      <c r="HM59" s="169"/>
      <c r="HN59" s="169"/>
      <c r="HO59" s="169"/>
      <c r="HP59" s="169"/>
      <c r="HQ59" s="169"/>
      <c r="HR59" s="169"/>
      <c r="HS59" s="169"/>
      <c r="HT59" s="169"/>
      <c r="HU59" s="169"/>
      <c r="HV59" s="169"/>
      <c r="HW59" s="169"/>
      <c r="HX59" s="169"/>
      <c r="HY59" s="169"/>
      <c r="HZ59" s="169"/>
      <c r="IA59" s="169"/>
      <c r="IB59" s="169"/>
      <c r="IC59" s="169"/>
      <c r="ID59" s="169"/>
      <c r="IE59" s="169"/>
      <c r="IF59" s="169"/>
      <c r="IG59" s="169"/>
      <c r="IH59" s="169"/>
      <c r="II59" s="169"/>
      <c r="IJ59" s="169"/>
      <c r="IK59" s="169"/>
      <c r="IL59" s="169"/>
      <c r="IM59" s="169"/>
      <c r="IN59" s="169"/>
      <c r="IO59" s="169"/>
      <c r="IP59" s="169"/>
      <c r="IQ59" s="169"/>
      <c r="IR59" s="169"/>
      <c r="IS59" s="169"/>
    </row>
    <row r="60" spans="1:253" s="145" customFormat="1" ht="15" customHeight="1">
      <c r="A60" s="170" t="s">
        <v>6</v>
      </c>
      <c r="B60" s="170" t="s">
        <v>204</v>
      </c>
      <c r="C60" s="172">
        <v>3</v>
      </c>
      <c r="D60" s="172" t="s">
        <v>394</v>
      </c>
      <c r="E60" s="173">
        <v>1698</v>
      </c>
      <c r="F60" s="174">
        <v>5094</v>
      </c>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c r="CK60" s="169"/>
      <c r="CL60" s="169"/>
      <c r="CM60" s="169"/>
      <c r="CN60" s="169"/>
      <c r="CO60" s="169"/>
      <c r="CP60" s="169"/>
      <c r="CQ60" s="169"/>
      <c r="CR60" s="169"/>
      <c r="CS60" s="169"/>
      <c r="CT60" s="169"/>
      <c r="CU60" s="169"/>
      <c r="CV60" s="169"/>
      <c r="CW60" s="169"/>
      <c r="CX60" s="169"/>
      <c r="CY60" s="169"/>
      <c r="CZ60" s="169"/>
      <c r="DA60" s="169"/>
      <c r="DB60" s="169"/>
      <c r="DC60" s="169"/>
      <c r="DD60" s="169"/>
      <c r="DE60" s="169"/>
      <c r="DF60" s="169"/>
      <c r="DG60" s="169"/>
      <c r="DH60" s="169"/>
      <c r="DI60" s="169"/>
      <c r="DJ60" s="169"/>
      <c r="DK60" s="169"/>
      <c r="DL60" s="169"/>
      <c r="DM60" s="169"/>
      <c r="DN60" s="169"/>
      <c r="DO60" s="169"/>
      <c r="DP60" s="169"/>
      <c r="DQ60" s="169"/>
      <c r="DR60" s="169"/>
      <c r="DS60" s="169"/>
      <c r="DT60" s="169"/>
      <c r="DU60" s="169"/>
      <c r="DV60" s="169"/>
      <c r="DW60" s="169"/>
      <c r="DX60" s="169"/>
      <c r="DY60" s="169"/>
      <c r="DZ60" s="169"/>
      <c r="EA60" s="169"/>
      <c r="EB60" s="169"/>
      <c r="EC60" s="169"/>
      <c r="ED60" s="169"/>
      <c r="EE60" s="169"/>
      <c r="EF60" s="169"/>
      <c r="EG60" s="169"/>
      <c r="EH60" s="169"/>
      <c r="EI60" s="169"/>
      <c r="EJ60" s="169"/>
      <c r="EK60" s="169"/>
      <c r="EL60" s="169"/>
      <c r="EM60" s="169"/>
      <c r="EN60" s="169"/>
      <c r="EO60" s="169"/>
      <c r="EP60" s="169"/>
      <c r="EQ60" s="169"/>
      <c r="ER60" s="169"/>
      <c r="ES60" s="169"/>
      <c r="ET60" s="169"/>
      <c r="EU60" s="169"/>
      <c r="EV60" s="169"/>
      <c r="EW60" s="169"/>
      <c r="EX60" s="169"/>
      <c r="EY60" s="169"/>
      <c r="EZ60" s="169"/>
      <c r="FA60" s="169"/>
      <c r="FB60" s="169"/>
      <c r="FC60" s="169"/>
      <c r="FD60" s="169"/>
      <c r="FE60" s="169"/>
      <c r="FF60" s="169"/>
      <c r="FG60" s="169"/>
      <c r="FH60" s="169"/>
      <c r="FI60" s="169"/>
      <c r="FJ60" s="169"/>
      <c r="FK60" s="169"/>
      <c r="FL60" s="169"/>
      <c r="FM60" s="169"/>
      <c r="FN60" s="169"/>
      <c r="FO60" s="169"/>
      <c r="FP60" s="169"/>
      <c r="FQ60" s="169"/>
      <c r="FR60" s="169"/>
      <c r="FS60" s="169"/>
      <c r="FT60" s="169"/>
      <c r="FU60" s="169"/>
      <c r="FV60" s="169"/>
      <c r="FW60" s="169"/>
      <c r="FX60" s="169"/>
      <c r="FY60" s="169"/>
      <c r="FZ60" s="169"/>
      <c r="GA60" s="169"/>
      <c r="GB60" s="169"/>
      <c r="GC60" s="169"/>
      <c r="GD60" s="169"/>
      <c r="GE60" s="169"/>
      <c r="GF60" s="169"/>
      <c r="GG60" s="169"/>
      <c r="GH60" s="169"/>
      <c r="GI60" s="169"/>
      <c r="GJ60" s="169"/>
      <c r="GK60" s="169"/>
      <c r="GL60" s="169"/>
      <c r="GM60" s="169"/>
      <c r="GN60" s="169"/>
      <c r="GO60" s="169"/>
      <c r="GP60" s="169"/>
      <c r="GQ60" s="169"/>
      <c r="GR60" s="169"/>
      <c r="GS60" s="169"/>
      <c r="GT60" s="169"/>
      <c r="GU60" s="169"/>
      <c r="GV60" s="169"/>
      <c r="GW60" s="169"/>
      <c r="GX60" s="169"/>
      <c r="GY60" s="169"/>
      <c r="GZ60" s="169"/>
      <c r="HA60" s="169"/>
      <c r="HB60" s="169"/>
      <c r="HC60" s="169"/>
      <c r="HD60" s="169"/>
      <c r="HE60" s="169"/>
      <c r="HF60" s="169"/>
      <c r="HG60" s="169"/>
      <c r="HH60" s="169"/>
      <c r="HI60" s="169"/>
      <c r="HJ60" s="169"/>
      <c r="HK60" s="169"/>
      <c r="HL60" s="169"/>
      <c r="HM60" s="169"/>
      <c r="HN60" s="169"/>
      <c r="HO60" s="169"/>
      <c r="HP60" s="169"/>
      <c r="HQ60" s="169"/>
      <c r="HR60" s="169"/>
      <c r="HS60" s="169"/>
      <c r="HT60" s="169"/>
      <c r="HU60" s="169"/>
      <c r="HV60" s="169"/>
      <c r="HW60" s="169"/>
      <c r="HX60" s="169"/>
      <c r="HY60" s="169"/>
      <c r="HZ60" s="169"/>
      <c r="IA60" s="169"/>
      <c r="IB60" s="169"/>
      <c r="IC60" s="169"/>
      <c r="ID60" s="169"/>
      <c r="IE60" s="169"/>
      <c r="IF60" s="169"/>
      <c r="IG60" s="169"/>
      <c r="IH60" s="169"/>
      <c r="II60" s="169"/>
      <c r="IJ60" s="169"/>
      <c r="IK60" s="169"/>
      <c r="IL60" s="169"/>
      <c r="IM60" s="169"/>
      <c r="IN60" s="169"/>
      <c r="IO60" s="169"/>
      <c r="IP60" s="169"/>
      <c r="IQ60" s="169"/>
      <c r="IR60" s="169"/>
      <c r="IS60" s="169"/>
    </row>
    <row r="61" spans="1:253" s="145" customFormat="1" ht="15" customHeight="1">
      <c r="A61" s="170" t="s">
        <v>6</v>
      </c>
      <c r="B61" s="170" t="s">
        <v>204</v>
      </c>
      <c r="C61" s="172">
        <v>2</v>
      </c>
      <c r="D61" s="172" t="s">
        <v>394</v>
      </c>
      <c r="E61" s="173">
        <v>1698</v>
      </c>
      <c r="F61" s="174">
        <v>3396</v>
      </c>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69"/>
      <c r="AX61" s="169"/>
      <c r="AY61" s="169"/>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69"/>
      <c r="CC61" s="169"/>
      <c r="CD61" s="169"/>
      <c r="CE61" s="169"/>
      <c r="CF61" s="169"/>
      <c r="CG61" s="169"/>
      <c r="CH61" s="169"/>
      <c r="CI61" s="169"/>
      <c r="CJ61" s="169"/>
      <c r="CK61" s="169"/>
      <c r="CL61" s="169"/>
      <c r="CM61" s="169"/>
      <c r="CN61" s="169"/>
      <c r="CO61" s="169"/>
      <c r="CP61" s="169"/>
      <c r="CQ61" s="169"/>
      <c r="CR61" s="169"/>
      <c r="CS61" s="169"/>
      <c r="CT61" s="169"/>
      <c r="CU61" s="169"/>
      <c r="CV61" s="169"/>
      <c r="CW61" s="169"/>
      <c r="CX61" s="169"/>
      <c r="CY61" s="169"/>
      <c r="CZ61" s="169"/>
      <c r="DA61" s="169"/>
      <c r="DB61" s="169"/>
      <c r="DC61" s="169"/>
      <c r="DD61" s="169"/>
      <c r="DE61" s="169"/>
      <c r="DF61" s="169"/>
      <c r="DG61" s="169"/>
      <c r="DH61" s="169"/>
      <c r="DI61" s="169"/>
      <c r="DJ61" s="169"/>
      <c r="DK61" s="169"/>
      <c r="DL61" s="169"/>
      <c r="DM61" s="169"/>
      <c r="DN61" s="169"/>
      <c r="DO61" s="169"/>
      <c r="DP61" s="169"/>
      <c r="DQ61" s="169"/>
      <c r="DR61" s="169"/>
      <c r="DS61" s="169"/>
      <c r="DT61" s="169"/>
      <c r="DU61" s="169"/>
      <c r="DV61" s="169"/>
      <c r="DW61" s="169"/>
      <c r="DX61" s="169"/>
      <c r="DY61" s="169"/>
      <c r="DZ61" s="169"/>
      <c r="EA61" s="169"/>
      <c r="EB61" s="169"/>
      <c r="EC61" s="169"/>
      <c r="ED61" s="169"/>
      <c r="EE61" s="169"/>
      <c r="EF61" s="169"/>
      <c r="EG61" s="169"/>
      <c r="EH61" s="169"/>
      <c r="EI61" s="169"/>
      <c r="EJ61" s="169"/>
      <c r="EK61" s="169"/>
      <c r="EL61" s="169"/>
      <c r="EM61" s="169"/>
      <c r="EN61" s="169"/>
      <c r="EO61" s="169"/>
      <c r="EP61" s="169"/>
      <c r="EQ61" s="169"/>
      <c r="ER61" s="169"/>
      <c r="ES61" s="169"/>
      <c r="ET61" s="169"/>
      <c r="EU61" s="169"/>
      <c r="EV61" s="169"/>
      <c r="EW61" s="169"/>
      <c r="EX61" s="169"/>
      <c r="EY61" s="169"/>
      <c r="EZ61" s="169"/>
      <c r="FA61" s="169"/>
      <c r="FB61" s="169"/>
      <c r="FC61" s="169"/>
      <c r="FD61" s="169"/>
      <c r="FE61" s="169"/>
      <c r="FF61" s="169"/>
      <c r="FG61" s="169"/>
      <c r="FH61" s="169"/>
      <c r="FI61" s="169"/>
      <c r="FJ61" s="169"/>
      <c r="FK61" s="169"/>
      <c r="FL61" s="169"/>
      <c r="FM61" s="169"/>
      <c r="FN61" s="169"/>
      <c r="FO61" s="169"/>
      <c r="FP61" s="169"/>
      <c r="FQ61" s="169"/>
      <c r="FR61" s="169"/>
      <c r="FS61" s="169"/>
      <c r="FT61" s="169"/>
      <c r="FU61" s="169"/>
      <c r="FV61" s="169"/>
      <c r="FW61" s="169"/>
      <c r="FX61" s="169"/>
      <c r="FY61" s="169"/>
      <c r="FZ61" s="169"/>
      <c r="GA61" s="169"/>
      <c r="GB61" s="169"/>
      <c r="GC61" s="169"/>
      <c r="GD61" s="169"/>
      <c r="GE61" s="169"/>
      <c r="GF61" s="169"/>
      <c r="GG61" s="169"/>
      <c r="GH61" s="169"/>
      <c r="GI61" s="169"/>
      <c r="GJ61" s="169"/>
      <c r="GK61" s="169"/>
      <c r="GL61" s="169"/>
      <c r="GM61" s="169"/>
      <c r="GN61" s="169"/>
      <c r="GO61" s="169"/>
      <c r="GP61" s="169"/>
      <c r="GQ61" s="169"/>
      <c r="GR61" s="169"/>
      <c r="GS61" s="169"/>
      <c r="GT61" s="169"/>
      <c r="GU61" s="169"/>
      <c r="GV61" s="169"/>
      <c r="GW61" s="169"/>
      <c r="GX61" s="169"/>
      <c r="GY61" s="169"/>
      <c r="GZ61" s="169"/>
      <c r="HA61" s="169"/>
      <c r="HB61" s="169"/>
      <c r="HC61" s="169"/>
      <c r="HD61" s="169"/>
      <c r="HE61" s="169"/>
      <c r="HF61" s="169"/>
      <c r="HG61" s="169"/>
      <c r="HH61" s="169"/>
      <c r="HI61" s="169"/>
      <c r="HJ61" s="169"/>
      <c r="HK61" s="169"/>
      <c r="HL61" s="169"/>
      <c r="HM61" s="169"/>
      <c r="HN61" s="169"/>
      <c r="HO61" s="169"/>
      <c r="HP61" s="169"/>
      <c r="HQ61" s="169"/>
      <c r="HR61" s="169"/>
      <c r="HS61" s="169"/>
      <c r="HT61" s="169"/>
      <c r="HU61" s="169"/>
      <c r="HV61" s="169"/>
      <c r="HW61" s="169"/>
      <c r="HX61" s="169"/>
      <c r="HY61" s="169"/>
      <c r="HZ61" s="169"/>
      <c r="IA61" s="169"/>
      <c r="IB61" s="169"/>
      <c r="IC61" s="169"/>
      <c r="ID61" s="169"/>
      <c r="IE61" s="169"/>
      <c r="IF61" s="169"/>
      <c r="IG61" s="169"/>
      <c r="IH61" s="169"/>
      <c r="II61" s="169"/>
      <c r="IJ61" s="169"/>
      <c r="IK61" s="169"/>
      <c r="IL61" s="169"/>
      <c r="IM61" s="169"/>
      <c r="IN61" s="169"/>
      <c r="IO61" s="169"/>
      <c r="IP61" s="169"/>
      <c r="IQ61" s="169"/>
      <c r="IR61" s="169"/>
      <c r="IS61" s="169"/>
    </row>
    <row r="62" spans="1:253" s="145" customFormat="1" ht="15" customHeight="1">
      <c r="A62" s="170" t="s">
        <v>6</v>
      </c>
      <c r="B62" s="170" t="s">
        <v>243</v>
      </c>
      <c r="C62" s="172">
        <v>4</v>
      </c>
      <c r="D62" s="172" t="s">
        <v>401</v>
      </c>
      <c r="E62" s="173">
        <v>6223</v>
      </c>
      <c r="F62" s="174">
        <v>24892</v>
      </c>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69"/>
      <c r="CC62" s="169"/>
      <c r="CD62" s="169"/>
      <c r="CE62" s="169"/>
      <c r="CF62" s="169"/>
      <c r="CG62" s="169"/>
      <c r="CH62" s="169"/>
      <c r="CI62" s="169"/>
      <c r="CJ62" s="169"/>
      <c r="CK62" s="169"/>
      <c r="CL62" s="169"/>
      <c r="CM62" s="169"/>
      <c r="CN62" s="169"/>
      <c r="CO62" s="169"/>
      <c r="CP62" s="169"/>
      <c r="CQ62" s="169"/>
      <c r="CR62" s="169"/>
      <c r="CS62" s="169"/>
      <c r="CT62" s="169"/>
      <c r="CU62" s="169"/>
      <c r="CV62" s="169"/>
      <c r="CW62" s="169"/>
      <c r="CX62" s="169"/>
      <c r="CY62" s="169"/>
      <c r="CZ62" s="169"/>
      <c r="DA62" s="169"/>
      <c r="DB62" s="169"/>
      <c r="DC62" s="169"/>
      <c r="DD62" s="169"/>
      <c r="DE62" s="169"/>
      <c r="DF62" s="169"/>
      <c r="DG62" s="169"/>
      <c r="DH62" s="169"/>
      <c r="DI62" s="169"/>
      <c r="DJ62" s="169"/>
      <c r="DK62" s="169"/>
      <c r="DL62" s="169"/>
      <c r="DM62" s="169"/>
      <c r="DN62" s="169"/>
      <c r="DO62" s="169"/>
      <c r="DP62" s="169"/>
      <c r="DQ62" s="169"/>
      <c r="DR62" s="169"/>
      <c r="DS62" s="169"/>
      <c r="DT62" s="169"/>
      <c r="DU62" s="169"/>
      <c r="DV62" s="169"/>
      <c r="DW62" s="169"/>
      <c r="DX62" s="169"/>
      <c r="DY62" s="169"/>
      <c r="DZ62" s="169"/>
      <c r="EA62" s="169"/>
      <c r="EB62" s="169"/>
      <c r="EC62" s="169"/>
      <c r="ED62" s="169"/>
      <c r="EE62" s="169"/>
      <c r="EF62" s="169"/>
      <c r="EG62" s="169"/>
      <c r="EH62" s="169"/>
      <c r="EI62" s="169"/>
      <c r="EJ62" s="169"/>
      <c r="EK62" s="169"/>
      <c r="EL62" s="169"/>
      <c r="EM62" s="169"/>
      <c r="EN62" s="169"/>
      <c r="EO62" s="169"/>
      <c r="EP62" s="169"/>
      <c r="EQ62" s="169"/>
      <c r="ER62" s="169"/>
      <c r="ES62" s="169"/>
      <c r="ET62" s="169"/>
      <c r="EU62" s="169"/>
      <c r="EV62" s="169"/>
      <c r="EW62" s="169"/>
      <c r="EX62" s="169"/>
      <c r="EY62" s="169"/>
      <c r="EZ62" s="169"/>
      <c r="FA62" s="169"/>
      <c r="FB62" s="169"/>
      <c r="FC62" s="169"/>
      <c r="FD62" s="169"/>
      <c r="FE62" s="169"/>
      <c r="FF62" s="169"/>
      <c r="FG62" s="169"/>
      <c r="FH62" s="169"/>
      <c r="FI62" s="169"/>
      <c r="FJ62" s="169"/>
      <c r="FK62" s="169"/>
      <c r="FL62" s="169"/>
      <c r="FM62" s="169"/>
      <c r="FN62" s="169"/>
      <c r="FO62" s="169"/>
      <c r="FP62" s="169"/>
      <c r="FQ62" s="169"/>
      <c r="FR62" s="169"/>
      <c r="FS62" s="169"/>
      <c r="FT62" s="169"/>
      <c r="FU62" s="169"/>
      <c r="FV62" s="169"/>
      <c r="FW62" s="169"/>
      <c r="FX62" s="169"/>
      <c r="FY62" s="169"/>
      <c r="FZ62" s="169"/>
      <c r="GA62" s="169"/>
      <c r="GB62" s="169"/>
      <c r="GC62" s="169"/>
      <c r="GD62" s="169"/>
      <c r="GE62" s="169"/>
      <c r="GF62" s="169"/>
      <c r="GG62" s="169"/>
      <c r="GH62" s="169"/>
      <c r="GI62" s="169"/>
      <c r="GJ62" s="169"/>
      <c r="GK62" s="169"/>
      <c r="GL62" s="169"/>
      <c r="GM62" s="169"/>
      <c r="GN62" s="169"/>
      <c r="GO62" s="169"/>
      <c r="GP62" s="169"/>
      <c r="GQ62" s="169"/>
      <c r="GR62" s="169"/>
      <c r="GS62" s="169"/>
      <c r="GT62" s="169"/>
      <c r="GU62" s="169"/>
      <c r="GV62" s="169"/>
      <c r="GW62" s="169"/>
      <c r="GX62" s="169"/>
      <c r="GY62" s="169"/>
      <c r="GZ62" s="169"/>
      <c r="HA62" s="169"/>
      <c r="HB62" s="169"/>
      <c r="HC62" s="169"/>
      <c r="HD62" s="169"/>
      <c r="HE62" s="169"/>
      <c r="HF62" s="169"/>
      <c r="HG62" s="169"/>
      <c r="HH62" s="169"/>
      <c r="HI62" s="169"/>
      <c r="HJ62" s="169"/>
      <c r="HK62" s="169"/>
      <c r="HL62" s="169"/>
      <c r="HM62" s="169"/>
      <c r="HN62" s="169"/>
      <c r="HO62" s="169"/>
      <c r="HP62" s="169"/>
      <c r="HQ62" s="169"/>
      <c r="HR62" s="169"/>
      <c r="HS62" s="169"/>
      <c r="HT62" s="169"/>
      <c r="HU62" s="169"/>
      <c r="HV62" s="169"/>
      <c r="HW62" s="169"/>
      <c r="HX62" s="169"/>
      <c r="HY62" s="169"/>
      <c r="HZ62" s="169"/>
      <c r="IA62" s="169"/>
      <c r="IB62" s="169"/>
      <c r="IC62" s="169"/>
      <c r="ID62" s="169"/>
      <c r="IE62" s="169"/>
      <c r="IF62" s="169"/>
      <c r="IG62" s="169"/>
      <c r="IH62" s="169"/>
      <c r="II62" s="169"/>
      <c r="IJ62" s="169"/>
      <c r="IK62" s="169"/>
      <c r="IL62" s="169"/>
      <c r="IM62" s="169"/>
      <c r="IN62" s="169"/>
      <c r="IO62" s="169"/>
      <c r="IP62" s="169"/>
      <c r="IQ62" s="169"/>
      <c r="IR62" s="169"/>
      <c r="IS62" s="169"/>
    </row>
    <row r="63" spans="1:253" s="145" customFormat="1" ht="15" customHeight="1">
      <c r="A63" s="170" t="s">
        <v>6</v>
      </c>
      <c r="B63" s="170" t="s">
        <v>243</v>
      </c>
      <c r="C63" s="172">
        <v>2</v>
      </c>
      <c r="D63" s="172" t="s">
        <v>401</v>
      </c>
      <c r="E63" s="173">
        <v>6223</v>
      </c>
      <c r="F63" s="174">
        <v>12446</v>
      </c>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69"/>
      <c r="CB63" s="169"/>
      <c r="CC63" s="169"/>
      <c r="CD63" s="169"/>
      <c r="CE63" s="169"/>
      <c r="CF63" s="169"/>
      <c r="CG63" s="169"/>
      <c r="CH63" s="169"/>
      <c r="CI63" s="169"/>
      <c r="CJ63" s="169"/>
      <c r="CK63" s="169"/>
      <c r="CL63" s="169"/>
      <c r="CM63" s="169"/>
      <c r="CN63" s="169"/>
      <c r="CO63" s="169"/>
      <c r="CP63" s="169"/>
      <c r="CQ63" s="169"/>
      <c r="CR63" s="169"/>
      <c r="CS63" s="169"/>
      <c r="CT63" s="169"/>
      <c r="CU63" s="169"/>
      <c r="CV63" s="169"/>
      <c r="CW63" s="169"/>
      <c r="CX63" s="169"/>
      <c r="CY63" s="169"/>
      <c r="CZ63" s="169"/>
      <c r="DA63" s="169"/>
      <c r="DB63" s="169"/>
      <c r="DC63" s="169"/>
      <c r="DD63" s="169"/>
      <c r="DE63" s="169"/>
      <c r="DF63" s="169"/>
      <c r="DG63" s="169"/>
      <c r="DH63" s="169"/>
      <c r="DI63" s="169"/>
      <c r="DJ63" s="169"/>
      <c r="DK63" s="169"/>
      <c r="DL63" s="169"/>
      <c r="DM63" s="169"/>
      <c r="DN63" s="169"/>
      <c r="DO63" s="169"/>
      <c r="DP63" s="169"/>
      <c r="DQ63" s="169"/>
      <c r="DR63" s="169"/>
      <c r="DS63" s="169"/>
      <c r="DT63" s="169"/>
      <c r="DU63" s="169"/>
      <c r="DV63" s="169"/>
      <c r="DW63" s="169"/>
      <c r="DX63" s="169"/>
      <c r="DY63" s="169"/>
      <c r="DZ63" s="169"/>
      <c r="EA63" s="169"/>
      <c r="EB63" s="169"/>
      <c r="EC63" s="169"/>
      <c r="ED63" s="169"/>
      <c r="EE63" s="169"/>
      <c r="EF63" s="169"/>
      <c r="EG63" s="169"/>
      <c r="EH63" s="169"/>
      <c r="EI63" s="169"/>
      <c r="EJ63" s="169"/>
      <c r="EK63" s="169"/>
      <c r="EL63" s="169"/>
      <c r="EM63" s="169"/>
      <c r="EN63" s="169"/>
      <c r="EO63" s="169"/>
      <c r="EP63" s="169"/>
      <c r="EQ63" s="169"/>
      <c r="ER63" s="169"/>
      <c r="ES63" s="169"/>
      <c r="ET63" s="169"/>
      <c r="EU63" s="169"/>
      <c r="EV63" s="169"/>
      <c r="EW63" s="169"/>
      <c r="EX63" s="169"/>
      <c r="EY63" s="169"/>
      <c r="EZ63" s="169"/>
      <c r="FA63" s="169"/>
      <c r="FB63" s="169"/>
      <c r="FC63" s="169"/>
      <c r="FD63" s="169"/>
      <c r="FE63" s="169"/>
      <c r="FF63" s="169"/>
      <c r="FG63" s="169"/>
      <c r="FH63" s="169"/>
      <c r="FI63" s="169"/>
      <c r="FJ63" s="169"/>
      <c r="FK63" s="169"/>
      <c r="FL63" s="169"/>
      <c r="FM63" s="169"/>
      <c r="FN63" s="169"/>
      <c r="FO63" s="169"/>
      <c r="FP63" s="169"/>
      <c r="FQ63" s="169"/>
      <c r="FR63" s="169"/>
      <c r="FS63" s="169"/>
      <c r="FT63" s="169"/>
      <c r="FU63" s="169"/>
      <c r="FV63" s="169"/>
      <c r="FW63" s="169"/>
      <c r="FX63" s="169"/>
      <c r="FY63" s="169"/>
      <c r="FZ63" s="169"/>
      <c r="GA63" s="169"/>
      <c r="GB63" s="169"/>
      <c r="GC63" s="169"/>
      <c r="GD63" s="169"/>
      <c r="GE63" s="169"/>
      <c r="GF63" s="169"/>
      <c r="GG63" s="169"/>
      <c r="GH63" s="169"/>
      <c r="GI63" s="169"/>
      <c r="GJ63" s="169"/>
      <c r="GK63" s="169"/>
      <c r="GL63" s="169"/>
      <c r="GM63" s="169"/>
      <c r="GN63" s="169"/>
      <c r="GO63" s="169"/>
      <c r="GP63" s="169"/>
      <c r="GQ63" s="169"/>
      <c r="GR63" s="169"/>
      <c r="GS63" s="169"/>
      <c r="GT63" s="169"/>
      <c r="GU63" s="169"/>
      <c r="GV63" s="169"/>
      <c r="GW63" s="169"/>
      <c r="GX63" s="169"/>
      <c r="GY63" s="169"/>
      <c r="GZ63" s="169"/>
      <c r="HA63" s="169"/>
      <c r="HB63" s="169"/>
      <c r="HC63" s="169"/>
      <c r="HD63" s="169"/>
      <c r="HE63" s="169"/>
      <c r="HF63" s="169"/>
      <c r="HG63" s="169"/>
      <c r="HH63" s="169"/>
      <c r="HI63" s="169"/>
      <c r="HJ63" s="169"/>
      <c r="HK63" s="169"/>
      <c r="HL63" s="169"/>
      <c r="HM63" s="169"/>
      <c r="HN63" s="169"/>
      <c r="HO63" s="169"/>
      <c r="HP63" s="169"/>
      <c r="HQ63" s="169"/>
      <c r="HR63" s="169"/>
      <c r="HS63" s="169"/>
      <c r="HT63" s="169"/>
      <c r="HU63" s="169"/>
      <c r="HV63" s="169"/>
      <c r="HW63" s="169"/>
      <c r="HX63" s="169"/>
      <c r="HY63" s="169"/>
      <c r="HZ63" s="169"/>
      <c r="IA63" s="169"/>
      <c r="IB63" s="169"/>
      <c r="IC63" s="169"/>
      <c r="ID63" s="169"/>
      <c r="IE63" s="169"/>
      <c r="IF63" s="169"/>
      <c r="IG63" s="169"/>
      <c r="IH63" s="169"/>
      <c r="II63" s="169"/>
      <c r="IJ63" s="169"/>
      <c r="IK63" s="169"/>
      <c r="IL63" s="169"/>
      <c r="IM63" s="169"/>
      <c r="IN63" s="169"/>
      <c r="IO63" s="169"/>
      <c r="IP63" s="169"/>
      <c r="IQ63" s="169"/>
      <c r="IR63" s="169"/>
      <c r="IS63" s="169"/>
    </row>
    <row r="64" spans="1:253" s="145" customFormat="1" ht="15" customHeight="1">
      <c r="A64" s="170" t="s">
        <v>6</v>
      </c>
      <c r="B64" s="170" t="s">
        <v>243</v>
      </c>
      <c r="C64" s="172">
        <v>2</v>
      </c>
      <c r="D64" s="172" t="s">
        <v>401</v>
      </c>
      <c r="E64" s="173">
        <v>6223</v>
      </c>
      <c r="F64" s="174">
        <v>12446</v>
      </c>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69"/>
      <c r="CC64" s="169"/>
      <c r="CD64" s="169"/>
      <c r="CE64" s="169"/>
      <c r="CF64" s="169"/>
      <c r="CG64" s="169"/>
      <c r="CH64" s="169"/>
      <c r="CI64" s="169"/>
      <c r="CJ64" s="169"/>
      <c r="CK64" s="169"/>
      <c r="CL64" s="169"/>
      <c r="CM64" s="169"/>
      <c r="CN64" s="169"/>
      <c r="CO64" s="169"/>
      <c r="CP64" s="169"/>
      <c r="CQ64" s="169"/>
      <c r="CR64" s="169"/>
      <c r="CS64" s="169"/>
      <c r="CT64" s="169"/>
      <c r="CU64" s="169"/>
      <c r="CV64" s="169"/>
      <c r="CW64" s="169"/>
      <c r="CX64" s="169"/>
      <c r="CY64" s="169"/>
      <c r="CZ64" s="169"/>
      <c r="DA64" s="169"/>
      <c r="DB64" s="169"/>
      <c r="DC64" s="169"/>
      <c r="DD64" s="169"/>
      <c r="DE64" s="169"/>
      <c r="DF64" s="169"/>
      <c r="DG64" s="169"/>
      <c r="DH64" s="169"/>
      <c r="DI64" s="169"/>
      <c r="DJ64" s="169"/>
      <c r="DK64" s="169"/>
      <c r="DL64" s="169"/>
      <c r="DM64" s="169"/>
      <c r="DN64" s="169"/>
      <c r="DO64" s="169"/>
      <c r="DP64" s="169"/>
      <c r="DQ64" s="169"/>
      <c r="DR64" s="169"/>
      <c r="DS64" s="169"/>
      <c r="DT64" s="169"/>
      <c r="DU64" s="169"/>
      <c r="DV64" s="169"/>
      <c r="DW64" s="169"/>
      <c r="DX64" s="169"/>
      <c r="DY64" s="169"/>
      <c r="DZ64" s="169"/>
      <c r="EA64" s="169"/>
      <c r="EB64" s="169"/>
      <c r="EC64" s="169"/>
      <c r="ED64" s="169"/>
      <c r="EE64" s="169"/>
      <c r="EF64" s="169"/>
      <c r="EG64" s="169"/>
      <c r="EH64" s="169"/>
      <c r="EI64" s="169"/>
      <c r="EJ64" s="169"/>
      <c r="EK64" s="169"/>
      <c r="EL64" s="169"/>
      <c r="EM64" s="169"/>
      <c r="EN64" s="169"/>
      <c r="EO64" s="169"/>
      <c r="EP64" s="169"/>
      <c r="EQ64" s="169"/>
      <c r="ER64" s="169"/>
      <c r="ES64" s="169"/>
      <c r="ET64" s="169"/>
      <c r="EU64" s="169"/>
      <c r="EV64" s="169"/>
      <c r="EW64" s="169"/>
      <c r="EX64" s="169"/>
      <c r="EY64" s="169"/>
      <c r="EZ64" s="169"/>
      <c r="FA64" s="169"/>
      <c r="FB64" s="169"/>
      <c r="FC64" s="169"/>
      <c r="FD64" s="169"/>
      <c r="FE64" s="169"/>
      <c r="FF64" s="169"/>
      <c r="FG64" s="169"/>
      <c r="FH64" s="169"/>
      <c r="FI64" s="169"/>
      <c r="FJ64" s="169"/>
      <c r="FK64" s="169"/>
      <c r="FL64" s="169"/>
      <c r="FM64" s="169"/>
      <c r="FN64" s="169"/>
      <c r="FO64" s="169"/>
      <c r="FP64" s="169"/>
      <c r="FQ64" s="169"/>
      <c r="FR64" s="169"/>
      <c r="FS64" s="169"/>
      <c r="FT64" s="169"/>
      <c r="FU64" s="169"/>
      <c r="FV64" s="169"/>
      <c r="FW64" s="169"/>
      <c r="FX64" s="169"/>
      <c r="FY64" s="169"/>
      <c r="FZ64" s="169"/>
      <c r="GA64" s="169"/>
      <c r="GB64" s="169"/>
      <c r="GC64" s="169"/>
      <c r="GD64" s="169"/>
      <c r="GE64" s="169"/>
      <c r="GF64" s="169"/>
      <c r="GG64" s="169"/>
      <c r="GH64" s="169"/>
      <c r="GI64" s="169"/>
      <c r="GJ64" s="169"/>
      <c r="GK64" s="169"/>
      <c r="GL64" s="169"/>
      <c r="GM64" s="169"/>
      <c r="GN64" s="169"/>
      <c r="GO64" s="169"/>
      <c r="GP64" s="169"/>
      <c r="GQ64" s="169"/>
      <c r="GR64" s="169"/>
      <c r="GS64" s="169"/>
      <c r="GT64" s="169"/>
      <c r="GU64" s="169"/>
      <c r="GV64" s="169"/>
      <c r="GW64" s="169"/>
      <c r="GX64" s="169"/>
      <c r="GY64" s="169"/>
      <c r="GZ64" s="169"/>
      <c r="HA64" s="169"/>
      <c r="HB64" s="169"/>
      <c r="HC64" s="169"/>
      <c r="HD64" s="169"/>
      <c r="HE64" s="169"/>
      <c r="HF64" s="169"/>
      <c r="HG64" s="169"/>
      <c r="HH64" s="169"/>
      <c r="HI64" s="169"/>
      <c r="HJ64" s="169"/>
      <c r="HK64" s="169"/>
      <c r="HL64" s="169"/>
      <c r="HM64" s="169"/>
      <c r="HN64" s="169"/>
      <c r="HO64" s="169"/>
      <c r="HP64" s="169"/>
      <c r="HQ64" s="169"/>
      <c r="HR64" s="169"/>
      <c r="HS64" s="169"/>
      <c r="HT64" s="169"/>
      <c r="HU64" s="169"/>
      <c r="HV64" s="169"/>
      <c r="HW64" s="169"/>
      <c r="HX64" s="169"/>
      <c r="HY64" s="169"/>
      <c r="HZ64" s="169"/>
      <c r="IA64" s="169"/>
      <c r="IB64" s="169"/>
      <c r="IC64" s="169"/>
      <c r="ID64" s="169"/>
      <c r="IE64" s="169"/>
      <c r="IF64" s="169"/>
      <c r="IG64" s="169"/>
      <c r="IH64" s="169"/>
      <c r="II64" s="169"/>
      <c r="IJ64" s="169"/>
      <c r="IK64" s="169"/>
      <c r="IL64" s="169"/>
      <c r="IM64" s="169"/>
      <c r="IN64" s="169"/>
      <c r="IO64" s="169"/>
      <c r="IP64" s="169"/>
      <c r="IQ64" s="169"/>
      <c r="IR64" s="169"/>
      <c r="IS64" s="169"/>
    </row>
    <row r="65" spans="1:253" s="145" customFormat="1" ht="15" customHeight="1">
      <c r="A65" s="170" t="s">
        <v>6</v>
      </c>
      <c r="B65" s="170" t="s">
        <v>272</v>
      </c>
      <c r="C65" s="172">
        <v>7</v>
      </c>
      <c r="D65" s="172" t="s">
        <v>394</v>
      </c>
      <c r="E65" s="173">
        <v>715</v>
      </c>
      <c r="F65" s="174">
        <v>5005</v>
      </c>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C65" s="169"/>
      <c r="CD65" s="169"/>
      <c r="CE65" s="169"/>
      <c r="CF65" s="169"/>
      <c r="CG65" s="169"/>
      <c r="CH65" s="169"/>
      <c r="CI65" s="169"/>
      <c r="CJ65" s="169"/>
      <c r="CK65" s="169"/>
      <c r="CL65" s="169"/>
      <c r="CM65" s="169"/>
      <c r="CN65" s="169"/>
      <c r="CO65" s="169"/>
      <c r="CP65" s="169"/>
      <c r="CQ65" s="169"/>
      <c r="CR65" s="169"/>
      <c r="CS65" s="169"/>
      <c r="CT65" s="169"/>
      <c r="CU65" s="169"/>
      <c r="CV65" s="169"/>
      <c r="CW65" s="169"/>
      <c r="CX65" s="169"/>
      <c r="CY65" s="169"/>
      <c r="CZ65" s="169"/>
      <c r="DA65" s="169"/>
      <c r="DB65" s="169"/>
      <c r="DC65" s="169"/>
      <c r="DD65" s="169"/>
      <c r="DE65" s="169"/>
      <c r="DF65" s="169"/>
      <c r="DG65" s="169"/>
      <c r="DH65" s="169"/>
      <c r="DI65" s="169"/>
      <c r="DJ65" s="169"/>
      <c r="DK65" s="169"/>
      <c r="DL65" s="169"/>
      <c r="DM65" s="169"/>
      <c r="DN65" s="169"/>
      <c r="DO65" s="169"/>
      <c r="DP65" s="169"/>
      <c r="DQ65" s="169"/>
      <c r="DR65" s="169"/>
      <c r="DS65" s="169"/>
      <c r="DT65" s="169"/>
      <c r="DU65" s="169"/>
      <c r="DV65" s="169"/>
      <c r="DW65" s="169"/>
      <c r="DX65" s="169"/>
      <c r="DY65" s="169"/>
      <c r="DZ65" s="169"/>
      <c r="EA65" s="169"/>
      <c r="EB65" s="169"/>
      <c r="EC65" s="169"/>
      <c r="ED65" s="169"/>
      <c r="EE65" s="169"/>
      <c r="EF65" s="169"/>
      <c r="EG65" s="169"/>
      <c r="EH65" s="169"/>
      <c r="EI65" s="169"/>
      <c r="EJ65" s="169"/>
      <c r="EK65" s="169"/>
      <c r="EL65" s="169"/>
      <c r="EM65" s="169"/>
      <c r="EN65" s="169"/>
      <c r="EO65" s="169"/>
      <c r="EP65" s="169"/>
      <c r="EQ65" s="169"/>
      <c r="ER65" s="169"/>
      <c r="ES65" s="169"/>
      <c r="ET65" s="169"/>
      <c r="EU65" s="169"/>
      <c r="EV65" s="169"/>
      <c r="EW65" s="169"/>
      <c r="EX65" s="169"/>
      <c r="EY65" s="169"/>
      <c r="EZ65" s="169"/>
      <c r="FA65" s="169"/>
      <c r="FB65" s="169"/>
      <c r="FC65" s="169"/>
      <c r="FD65" s="169"/>
      <c r="FE65" s="169"/>
      <c r="FF65" s="169"/>
      <c r="FG65" s="169"/>
      <c r="FH65" s="169"/>
      <c r="FI65" s="169"/>
      <c r="FJ65" s="169"/>
      <c r="FK65" s="169"/>
      <c r="FL65" s="169"/>
      <c r="FM65" s="169"/>
      <c r="FN65" s="169"/>
      <c r="FO65" s="169"/>
      <c r="FP65" s="169"/>
      <c r="FQ65" s="169"/>
      <c r="FR65" s="169"/>
      <c r="FS65" s="169"/>
      <c r="FT65" s="169"/>
      <c r="FU65" s="169"/>
      <c r="FV65" s="169"/>
      <c r="FW65" s="169"/>
      <c r="FX65" s="169"/>
      <c r="FY65" s="169"/>
      <c r="FZ65" s="169"/>
      <c r="GA65" s="169"/>
      <c r="GB65" s="169"/>
      <c r="GC65" s="169"/>
      <c r="GD65" s="169"/>
      <c r="GE65" s="169"/>
      <c r="GF65" s="169"/>
      <c r="GG65" s="169"/>
      <c r="GH65" s="169"/>
      <c r="GI65" s="169"/>
      <c r="GJ65" s="169"/>
      <c r="GK65" s="169"/>
      <c r="GL65" s="169"/>
      <c r="GM65" s="169"/>
      <c r="GN65" s="169"/>
      <c r="GO65" s="169"/>
      <c r="GP65" s="169"/>
      <c r="GQ65" s="169"/>
      <c r="GR65" s="169"/>
      <c r="GS65" s="169"/>
      <c r="GT65" s="169"/>
      <c r="GU65" s="169"/>
      <c r="GV65" s="169"/>
      <c r="GW65" s="169"/>
      <c r="GX65" s="169"/>
      <c r="GY65" s="169"/>
      <c r="GZ65" s="169"/>
      <c r="HA65" s="169"/>
      <c r="HB65" s="169"/>
      <c r="HC65" s="169"/>
      <c r="HD65" s="169"/>
      <c r="HE65" s="169"/>
      <c r="HF65" s="169"/>
      <c r="HG65" s="169"/>
      <c r="HH65" s="169"/>
      <c r="HI65" s="169"/>
      <c r="HJ65" s="169"/>
      <c r="HK65" s="169"/>
      <c r="HL65" s="169"/>
      <c r="HM65" s="169"/>
      <c r="HN65" s="169"/>
      <c r="HO65" s="169"/>
      <c r="HP65" s="169"/>
      <c r="HQ65" s="169"/>
      <c r="HR65" s="169"/>
      <c r="HS65" s="169"/>
      <c r="HT65" s="169"/>
      <c r="HU65" s="169"/>
      <c r="HV65" s="169"/>
      <c r="HW65" s="169"/>
      <c r="HX65" s="169"/>
      <c r="HY65" s="169"/>
      <c r="HZ65" s="169"/>
      <c r="IA65" s="169"/>
      <c r="IB65" s="169"/>
      <c r="IC65" s="169"/>
      <c r="ID65" s="169"/>
      <c r="IE65" s="169"/>
      <c r="IF65" s="169"/>
      <c r="IG65" s="169"/>
      <c r="IH65" s="169"/>
      <c r="II65" s="169"/>
      <c r="IJ65" s="169"/>
      <c r="IK65" s="169"/>
      <c r="IL65" s="169"/>
      <c r="IM65" s="169"/>
      <c r="IN65" s="169"/>
      <c r="IO65" s="169"/>
      <c r="IP65" s="169"/>
      <c r="IQ65" s="169"/>
      <c r="IR65" s="169"/>
      <c r="IS65" s="169"/>
    </row>
    <row r="66" spans="1:253" s="145" customFormat="1" ht="15" customHeight="1">
      <c r="A66" s="170" t="s">
        <v>6</v>
      </c>
      <c r="B66" s="170" t="s">
        <v>517</v>
      </c>
      <c r="C66" s="172">
        <v>1</v>
      </c>
      <c r="D66" s="172" t="s">
        <v>394</v>
      </c>
      <c r="E66" s="173">
        <v>219</v>
      </c>
      <c r="F66" s="174">
        <v>219</v>
      </c>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69"/>
      <c r="BR66" s="169"/>
      <c r="BS66" s="169"/>
      <c r="BT66" s="169"/>
      <c r="BU66" s="169"/>
      <c r="BV66" s="169"/>
      <c r="BW66" s="169"/>
      <c r="BX66" s="169"/>
      <c r="BY66" s="169"/>
      <c r="BZ66" s="169"/>
      <c r="CA66" s="169"/>
      <c r="CB66" s="169"/>
      <c r="CC66" s="169"/>
      <c r="CD66" s="169"/>
      <c r="CE66" s="169"/>
      <c r="CF66" s="169"/>
      <c r="CG66" s="169"/>
      <c r="CH66" s="169"/>
      <c r="CI66" s="169"/>
      <c r="CJ66" s="169"/>
      <c r="CK66" s="169"/>
      <c r="CL66" s="169"/>
      <c r="CM66" s="169"/>
      <c r="CN66" s="169"/>
      <c r="CO66" s="169"/>
      <c r="CP66" s="169"/>
      <c r="CQ66" s="169"/>
      <c r="CR66" s="169"/>
      <c r="CS66" s="169"/>
      <c r="CT66" s="169"/>
      <c r="CU66" s="169"/>
      <c r="CV66" s="169"/>
      <c r="CW66" s="169"/>
      <c r="CX66" s="169"/>
      <c r="CY66" s="169"/>
      <c r="CZ66" s="169"/>
      <c r="DA66" s="169"/>
      <c r="DB66" s="169"/>
      <c r="DC66" s="169"/>
      <c r="DD66" s="169"/>
      <c r="DE66" s="169"/>
      <c r="DF66" s="169"/>
      <c r="DG66" s="169"/>
      <c r="DH66" s="169"/>
      <c r="DI66" s="169"/>
      <c r="DJ66" s="169"/>
      <c r="DK66" s="169"/>
      <c r="DL66" s="169"/>
      <c r="DM66" s="169"/>
      <c r="DN66" s="169"/>
      <c r="DO66" s="169"/>
      <c r="DP66" s="169"/>
      <c r="DQ66" s="169"/>
      <c r="DR66" s="169"/>
      <c r="DS66" s="169"/>
      <c r="DT66" s="169"/>
      <c r="DU66" s="169"/>
      <c r="DV66" s="169"/>
      <c r="DW66" s="169"/>
      <c r="DX66" s="169"/>
      <c r="DY66" s="169"/>
      <c r="DZ66" s="169"/>
      <c r="EA66" s="169"/>
      <c r="EB66" s="169"/>
      <c r="EC66" s="169"/>
      <c r="ED66" s="169"/>
      <c r="EE66" s="169"/>
      <c r="EF66" s="169"/>
      <c r="EG66" s="169"/>
      <c r="EH66" s="169"/>
      <c r="EI66" s="169"/>
      <c r="EJ66" s="169"/>
      <c r="EK66" s="169"/>
      <c r="EL66" s="169"/>
      <c r="EM66" s="169"/>
      <c r="EN66" s="169"/>
      <c r="EO66" s="169"/>
      <c r="EP66" s="169"/>
      <c r="EQ66" s="169"/>
      <c r="ER66" s="169"/>
      <c r="ES66" s="169"/>
      <c r="ET66" s="169"/>
      <c r="EU66" s="169"/>
      <c r="EV66" s="169"/>
      <c r="EW66" s="169"/>
      <c r="EX66" s="169"/>
      <c r="EY66" s="169"/>
      <c r="EZ66" s="169"/>
      <c r="FA66" s="169"/>
      <c r="FB66" s="169"/>
      <c r="FC66" s="169"/>
      <c r="FD66" s="169"/>
      <c r="FE66" s="169"/>
      <c r="FF66" s="169"/>
      <c r="FG66" s="169"/>
      <c r="FH66" s="169"/>
      <c r="FI66" s="169"/>
      <c r="FJ66" s="169"/>
      <c r="FK66" s="169"/>
      <c r="FL66" s="169"/>
      <c r="FM66" s="169"/>
      <c r="FN66" s="169"/>
      <c r="FO66" s="169"/>
      <c r="FP66" s="169"/>
      <c r="FQ66" s="169"/>
      <c r="FR66" s="169"/>
      <c r="FS66" s="169"/>
      <c r="FT66" s="169"/>
      <c r="FU66" s="169"/>
      <c r="FV66" s="169"/>
      <c r="FW66" s="169"/>
      <c r="FX66" s="169"/>
      <c r="FY66" s="169"/>
      <c r="FZ66" s="169"/>
      <c r="GA66" s="169"/>
      <c r="GB66" s="169"/>
      <c r="GC66" s="169"/>
      <c r="GD66" s="169"/>
      <c r="GE66" s="169"/>
      <c r="GF66" s="169"/>
      <c r="GG66" s="169"/>
      <c r="GH66" s="169"/>
      <c r="GI66" s="169"/>
      <c r="GJ66" s="169"/>
      <c r="GK66" s="169"/>
      <c r="GL66" s="169"/>
      <c r="GM66" s="169"/>
      <c r="GN66" s="169"/>
      <c r="GO66" s="169"/>
      <c r="GP66" s="169"/>
      <c r="GQ66" s="169"/>
      <c r="GR66" s="169"/>
      <c r="GS66" s="169"/>
      <c r="GT66" s="169"/>
      <c r="GU66" s="169"/>
      <c r="GV66" s="169"/>
      <c r="GW66" s="169"/>
      <c r="GX66" s="169"/>
      <c r="GY66" s="169"/>
      <c r="GZ66" s="169"/>
      <c r="HA66" s="169"/>
      <c r="HB66" s="169"/>
      <c r="HC66" s="169"/>
      <c r="HD66" s="169"/>
      <c r="HE66" s="169"/>
      <c r="HF66" s="169"/>
      <c r="HG66" s="169"/>
      <c r="HH66" s="169"/>
      <c r="HI66" s="169"/>
      <c r="HJ66" s="169"/>
      <c r="HK66" s="169"/>
      <c r="HL66" s="169"/>
      <c r="HM66" s="169"/>
      <c r="HN66" s="169"/>
      <c r="HO66" s="169"/>
      <c r="HP66" s="169"/>
      <c r="HQ66" s="169"/>
      <c r="HR66" s="169"/>
      <c r="HS66" s="169"/>
      <c r="HT66" s="169"/>
      <c r="HU66" s="169"/>
      <c r="HV66" s="169"/>
      <c r="HW66" s="169"/>
      <c r="HX66" s="169"/>
      <c r="HY66" s="169"/>
      <c r="HZ66" s="169"/>
      <c r="IA66" s="169"/>
      <c r="IB66" s="169"/>
      <c r="IC66" s="169"/>
      <c r="ID66" s="169"/>
      <c r="IE66" s="169"/>
      <c r="IF66" s="169"/>
      <c r="IG66" s="169"/>
      <c r="IH66" s="169"/>
      <c r="II66" s="169"/>
      <c r="IJ66" s="169"/>
      <c r="IK66" s="169"/>
      <c r="IL66" s="169"/>
      <c r="IM66" s="169"/>
      <c r="IN66" s="169"/>
      <c r="IO66" s="169"/>
      <c r="IP66" s="169"/>
      <c r="IQ66" s="169"/>
      <c r="IR66" s="169"/>
      <c r="IS66" s="169"/>
    </row>
    <row r="67" spans="1:253" s="145" customFormat="1" ht="15" customHeight="1">
      <c r="A67" s="170" t="s">
        <v>6</v>
      </c>
      <c r="B67" s="170" t="s">
        <v>291</v>
      </c>
      <c r="C67" s="172">
        <v>7</v>
      </c>
      <c r="D67" s="172" t="s">
        <v>213</v>
      </c>
      <c r="E67" s="173">
        <v>440</v>
      </c>
      <c r="F67" s="174">
        <v>3080</v>
      </c>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c r="CA67" s="169"/>
      <c r="CB67" s="169"/>
      <c r="CC67" s="169"/>
      <c r="CD67" s="169"/>
      <c r="CE67" s="169"/>
      <c r="CF67" s="169"/>
      <c r="CG67" s="169"/>
      <c r="CH67" s="169"/>
      <c r="CI67" s="169"/>
      <c r="CJ67" s="169"/>
      <c r="CK67" s="169"/>
      <c r="CL67" s="169"/>
      <c r="CM67" s="169"/>
      <c r="CN67" s="169"/>
      <c r="CO67" s="169"/>
      <c r="CP67" s="169"/>
      <c r="CQ67" s="169"/>
      <c r="CR67" s="169"/>
      <c r="CS67" s="169"/>
      <c r="CT67" s="169"/>
      <c r="CU67" s="169"/>
      <c r="CV67" s="169"/>
      <c r="CW67" s="169"/>
      <c r="CX67" s="169"/>
      <c r="CY67" s="169"/>
      <c r="CZ67" s="169"/>
      <c r="DA67" s="169"/>
      <c r="DB67" s="169"/>
      <c r="DC67" s="169"/>
      <c r="DD67" s="169"/>
      <c r="DE67" s="169"/>
      <c r="DF67" s="169"/>
      <c r="DG67" s="169"/>
      <c r="DH67" s="169"/>
      <c r="DI67" s="169"/>
      <c r="DJ67" s="169"/>
      <c r="DK67" s="169"/>
      <c r="DL67" s="169"/>
      <c r="DM67" s="169"/>
      <c r="DN67" s="169"/>
      <c r="DO67" s="169"/>
      <c r="DP67" s="169"/>
      <c r="DQ67" s="169"/>
      <c r="DR67" s="169"/>
      <c r="DS67" s="169"/>
      <c r="DT67" s="169"/>
      <c r="DU67" s="169"/>
      <c r="DV67" s="169"/>
      <c r="DW67" s="169"/>
      <c r="DX67" s="169"/>
      <c r="DY67" s="169"/>
      <c r="DZ67" s="169"/>
      <c r="EA67" s="169"/>
      <c r="EB67" s="169"/>
      <c r="EC67" s="169"/>
      <c r="ED67" s="169"/>
      <c r="EE67" s="169"/>
      <c r="EF67" s="169"/>
      <c r="EG67" s="169"/>
      <c r="EH67" s="169"/>
      <c r="EI67" s="169"/>
      <c r="EJ67" s="169"/>
      <c r="EK67" s="169"/>
      <c r="EL67" s="169"/>
      <c r="EM67" s="169"/>
      <c r="EN67" s="169"/>
      <c r="EO67" s="169"/>
      <c r="EP67" s="169"/>
      <c r="EQ67" s="169"/>
      <c r="ER67" s="169"/>
      <c r="ES67" s="169"/>
      <c r="ET67" s="169"/>
      <c r="EU67" s="169"/>
      <c r="EV67" s="169"/>
      <c r="EW67" s="169"/>
      <c r="EX67" s="169"/>
      <c r="EY67" s="169"/>
      <c r="EZ67" s="169"/>
      <c r="FA67" s="169"/>
      <c r="FB67" s="169"/>
      <c r="FC67" s="169"/>
      <c r="FD67" s="169"/>
      <c r="FE67" s="169"/>
      <c r="FF67" s="169"/>
      <c r="FG67" s="169"/>
      <c r="FH67" s="169"/>
      <c r="FI67" s="169"/>
      <c r="FJ67" s="169"/>
      <c r="FK67" s="169"/>
      <c r="FL67" s="169"/>
      <c r="FM67" s="169"/>
      <c r="FN67" s="169"/>
      <c r="FO67" s="169"/>
      <c r="FP67" s="169"/>
      <c r="FQ67" s="169"/>
      <c r="FR67" s="169"/>
      <c r="FS67" s="169"/>
      <c r="FT67" s="169"/>
      <c r="FU67" s="169"/>
      <c r="FV67" s="169"/>
      <c r="FW67" s="169"/>
      <c r="FX67" s="169"/>
      <c r="FY67" s="169"/>
      <c r="FZ67" s="169"/>
      <c r="GA67" s="169"/>
      <c r="GB67" s="169"/>
      <c r="GC67" s="169"/>
      <c r="GD67" s="169"/>
      <c r="GE67" s="169"/>
      <c r="GF67" s="169"/>
      <c r="GG67" s="169"/>
      <c r="GH67" s="169"/>
      <c r="GI67" s="169"/>
      <c r="GJ67" s="169"/>
      <c r="GK67" s="169"/>
      <c r="GL67" s="169"/>
      <c r="GM67" s="169"/>
      <c r="GN67" s="169"/>
      <c r="GO67" s="169"/>
      <c r="GP67" s="169"/>
      <c r="GQ67" s="169"/>
      <c r="GR67" s="169"/>
      <c r="GS67" s="169"/>
      <c r="GT67" s="169"/>
      <c r="GU67" s="169"/>
      <c r="GV67" s="169"/>
      <c r="GW67" s="169"/>
      <c r="GX67" s="169"/>
      <c r="GY67" s="169"/>
      <c r="GZ67" s="169"/>
      <c r="HA67" s="169"/>
      <c r="HB67" s="169"/>
      <c r="HC67" s="169"/>
      <c r="HD67" s="169"/>
      <c r="HE67" s="169"/>
      <c r="HF67" s="169"/>
      <c r="HG67" s="169"/>
      <c r="HH67" s="169"/>
      <c r="HI67" s="169"/>
      <c r="HJ67" s="169"/>
      <c r="HK67" s="169"/>
      <c r="HL67" s="169"/>
      <c r="HM67" s="169"/>
      <c r="HN67" s="169"/>
      <c r="HO67" s="169"/>
      <c r="HP67" s="169"/>
      <c r="HQ67" s="169"/>
      <c r="HR67" s="169"/>
      <c r="HS67" s="169"/>
      <c r="HT67" s="169"/>
      <c r="HU67" s="169"/>
      <c r="HV67" s="169"/>
      <c r="HW67" s="169"/>
      <c r="HX67" s="169"/>
      <c r="HY67" s="169"/>
      <c r="HZ67" s="169"/>
      <c r="IA67" s="169"/>
      <c r="IB67" s="169"/>
      <c r="IC67" s="169"/>
      <c r="ID67" s="169"/>
      <c r="IE67" s="169"/>
      <c r="IF67" s="169"/>
      <c r="IG67" s="169"/>
      <c r="IH67" s="169"/>
      <c r="II67" s="169"/>
      <c r="IJ67" s="169"/>
      <c r="IK67" s="169"/>
      <c r="IL67" s="169"/>
      <c r="IM67" s="169"/>
      <c r="IN67" s="169"/>
      <c r="IO67" s="169"/>
      <c r="IP67" s="169"/>
      <c r="IQ67" s="169"/>
      <c r="IR67" s="169"/>
      <c r="IS67" s="169"/>
    </row>
    <row r="68" spans="1:253" s="145" customFormat="1" ht="15" customHeight="1">
      <c r="A68" s="170" t="s">
        <v>6</v>
      </c>
      <c r="B68" s="170" t="s">
        <v>348</v>
      </c>
      <c r="C68" s="172">
        <v>2</v>
      </c>
      <c r="D68" s="172" t="s">
        <v>394</v>
      </c>
      <c r="E68" s="173">
        <v>212</v>
      </c>
      <c r="F68" s="174">
        <v>424</v>
      </c>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69"/>
      <c r="CC68" s="169"/>
      <c r="CD68" s="169"/>
      <c r="CE68" s="169"/>
      <c r="CF68" s="169"/>
      <c r="CG68" s="169"/>
      <c r="CH68" s="169"/>
      <c r="CI68" s="169"/>
      <c r="CJ68" s="169"/>
      <c r="CK68" s="169"/>
      <c r="CL68" s="169"/>
      <c r="CM68" s="169"/>
      <c r="CN68" s="169"/>
      <c r="CO68" s="169"/>
      <c r="CP68" s="169"/>
      <c r="CQ68" s="169"/>
      <c r="CR68" s="169"/>
      <c r="CS68" s="169"/>
      <c r="CT68" s="169"/>
      <c r="CU68" s="169"/>
      <c r="CV68" s="169"/>
      <c r="CW68" s="169"/>
      <c r="CX68" s="169"/>
      <c r="CY68" s="169"/>
      <c r="CZ68" s="169"/>
      <c r="DA68" s="169"/>
      <c r="DB68" s="169"/>
      <c r="DC68" s="169"/>
      <c r="DD68" s="169"/>
      <c r="DE68" s="169"/>
      <c r="DF68" s="169"/>
      <c r="DG68" s="169"/>
      <c r="DH68" s="169"/>
      <c r="DI68" s="169"/>
      <c r="DJ68" s="169"/>
      <c r="DK68" s="169"/>
      <c r="DL68" s="169"/>
      <c r="DM68" s="169"/>
      <c r="DN68" s="169"/>
      <c r="DO68" s="169"/>
      <c r="DP68" s="169"/>
      <c r="DQ68" s="169"/>
      <c r="DR68" s="169"/>
      <c r="DS68" s="169"/>
      <c r="DT68" s="169"/>
      <c r="DU68" s="169"/>
      <c r="DV68" s="169"/>
      <c r="DW68" s="169"/>
      <c r="DX68" s="169"/>
      <c r="DY68" s="169"/>
      <c r="DZ68" s="169"/>
      <c r="EA68" s="169"/>
      <c r="EB68" s="169"/>
      <c r="EC68" s="169"/>
      <c r="ED68" s="169"/>
      <c r="EE68" s="169"/>
      <c r="EF68" s="169"/>
      <c r="EG68" s="169"/>
      <c r="EH68" s="169"/>
      <c r="EI68" s="169"/>
      <c r="EJ68" s="169"/>
      <c r="EK68" s="169"/>
      <c r="EL68" s="169"/>
      <c r="EM68" s="169"/>
      <c r="EN68" s="169"/>
      <c r="EO68" s="169"/>
      <c r="EP68" s="169"/>
      <c r="EQ68" s="169"/>
      <c r="ER68" s="169"/>
      <c r="ES68" s="169"/>
      <c r="ET68" s="169"/>
      <c r="EU68" s="169"/>
      <c r="EV68" s="169"/>
      <c r="EW68" s="169"/>
      <c r="EX68" s="169"/>
      <c r="EY68" s="169"/>
      <c r="EZ68" s="169"/>
      <c r="FA68" s="169"/>
      <c r="FB68" s="169"/>
      <c r="FC68" s="169"/>
      <c r="FD68" s="169"/>
      <c r="FE68" s="169"/>
      <c r="FF68" s="169"/>
      <c r="FG68" s="169"/>
      <c r="FH68" s="169"/>
      <c r="FI68" s="169"/>
      <c r="FJ68" s="169"/>
      <c r="FK68" s="169"/>
      <c r="FL68" s="169"/>
      <c r="FM68" s="169"/>
      <c r="FN68" s="169"/>
      <c r="FO68" s="169"/>
      <c r="FP68" s="169"/>
      <c r="FQ68" s="169"/>
      <c r="FR68" s="169"/>
      <c r="FS68" s="169"/>
      <c r="FT68" s="169"/>
      <c r="FU68" s="169"/>
      <c r="FV68" s="169"/>
      <c r="FW68" s="169"/>
      <c r="FX68" s="169"/>
      <c r="FY68" s="169"/>
      <c r="FZ68" s="169"/>
      <c r="GA68" s="169"/>
      <c r="GB68" s="169"/>
      <c r="GC68" s="169"/>
      <c r="GD68" s="169"/>
      <c r="GE68" s="169"/>
      <c r="GF68" s="169"/>
      <c r="GG68" s="169"/>
      <c r="GH68" s="169"/>
      <c r="GI68" s="169"/>
      <c r="GJ68" s="169"/>
      <c r="GK68" s="169"/>
      <c r="GL68" s="169"/>
      <c r="GM68" s="169"/>
      <c r="GN68" s="169"/>
      <c r="GO68" s="169"/>
      <c r="GP68" s="169"/>
      <c r="GQ68" s="169"/>
      <c r="GR68" s="169"/>
      <c r="GS68" s="169"/>
      <c r="GT68" s="169"/>
      <c r="GU68" s="169"/>
      <c r="GV68" s="169"/>
      <c r="GW68" s="169"/>
      <c r="GX68" s="169"/>
      <c r="GY68" s="169"/>
      <c r="GZ68" s="169"/>
      <c r="HA68" s="169"/>
      <c r="HB68" s="169"/>
      <c r="HC68" s="169"/>
      <c r="HD68" s="169"/>
      <c r="HE68" s="169"/>
      <c r="HF68" s="169"/>
      <c r="HG68" s="169"/>
      <c r="HH68" s="169"/>
      <c r="HI68" s="169"/>
      <c r="HJ68" s="169"/>
      <c r="HK68" s="169"/>
      <c r="HL68" s="169"/>
      <c r="HM68" s="169"/>
      <c r="HN68" s="169"/>
      <c r="HO68" s="169"/>
      <c r="HP68" s="169"/>
      <c r="HQ68" s="169"/>
      <c r="HR68" s="169"/>
      <c r="HS68" s="169"/>
      <c r="HT68" s="169"/>
      <c r="HU68" s="169"/>
      <c r="HV68" s="169"/>
      <c r="HW68" s="169"/>
      <c r="HX68" s="169"/>
      <c r="HY68" s="169"/>
      <c r="HZ68" s="169"/>
      <c r="IA68" s="169"/>
      <c r="IB68" s="169"/>
      <c r="IC68" s="169"/>
      <c r="ID68" s="169"/>
      <c r="IE68" s="169"/>
      <c r="IF68" s="169"/>
      <c r="IG68" s="169"/>
      <c r="IH68" s="169"/>
      <c r="II68" s="169"/>
      <c r="IJ68" s="169"/>
      <c r="IK68" s="169"/>
      <c r="IL68" s="169"/>
      <c r="IM68" s="169"/>
      <c r="IN68" s="169"/>
      <c r="IO68" s="169"/>
      <c r="IP68" s="169"/>
      <c r="IQ68" s="169"/>
      <c r="IR68" s="169"/>
      <c r="IS68" s="169"/>
    </row>
    <row r="69" spans="1:253" s="145" customFormat="1" ht="15" customHeight="1">
      <c r="A69" s="170" t="s">
        <v>6</v>
      </c>
      <c r="B69" s="170" t="s">
        <v>348</v>
      </c>
      <c r="C69" s="172">
        <v>2</v>
      </c>
      <c r="D69" s="172" t="s">
        <v>394</v>
      </c>
      <c r="E69" s="173">
        <v>212</v>
      </c>
      <c r="F69" s="174">
        <v>424</v>
      </c>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69"/>
      <c r="BS69" s="169"/>
      <c r="BT69" s="169"/>
      <c r="BU69" s="169"/>
      <c r="BV69" s="169"/>
      <c r="BW69" s="169"/>
      <c r="BX69" s="169"/>
      <c r="BY69" s="169"/>
      <c r="BZ69" s="169"/>
      <c r="CA69" s="169"/>
      <c r="CB69" s="169"/>
      <c r="CC69" s="169"/>
      <c r="CD69" s="169"/>
      <c r="CE69" s="169"/>
      <c r="CF69" s="169"/>
      <c r="CG69" s="169"/>
      <c r="CH69" s="169"/>
      <c r="CI69" s="169"/>
      <c r="CJ69" s="169"/>
      <c r="CK69" s="169"/>
      <c r="CL69" s="169"/>
      <c r="CM69" s="169"/>
      <c r="CN69" s="169"/>
      <c r="CO69" s="169"/>
      <c r="CP69" s="169"/>
      <c r="CQ69" s="169"/>
      <c r="CR69" s="169"/>
      <c r="CS69" s="169"/>
      <c r="CT69" s="169"/>
      <c r="CU69" s="169"/>
      <c r="CV69" s="169"/>
      <c r="CW69" s="169"/>
      <c r="CX69" s="169"/>
      <c r="CY69" s="169"/>
      <c r="CZ69" s="169"/>
      <c r="DA69" s="169"/>
      <c r="DB69" s="169"/>
      <c r="DC69" s="169"/>
      <c r="DD69" s="169"/>
      <c r="DE69" s="169"/>
      <c r="DF69" s="169"/>
      <c r="DG69" s="169"/>
      <c r="DH69" s="169"/>
      <c r="DI69" s="169"/>
      <c r="DJ69" s="169"/>
      <c r="DK69" s="169"/>
      <c r="DL69" s="169"/>
      <c r="DM69" s="169"/>
      <c r="DN69" s="169"/>
      <c r="DO69" s="169"/>
      <c r="DP69" s="169"/>
      <c r="DQ69" s="169"/>
      <c r="DR69" s="169"/>
      <c r="DS69" s="169"/>
      <c r="DT69" s="169"/>
      <c r="DU69" s="169"/>
      <c r="DV69" s="169"/>
      <c r="DW69" s="169"/>
      <c r="DX69" s="169"/>
      <c r="DY69" s="169"/>
      <c r="DZ69" s="169"/>
      <c r="EA69" s="169"/>
      <c r="EB69" s="169"/>
      <c r="EC69" s="169"/>
      <c r="ED69" s="169"/>
      <c r="EE69" s="169"/>
      <c r="EF69" s="169"/>
      <c r="EG69" s="169"/>
      <c r="EH69" s="169"/>
      <c r="EI69" s="169"/>
      <c r="EJ69" s="169"/>
      <c r="EK69" s="169"/>
      <c r="EL69" s="169"/>
      <c r="EM69" s="169"/>
      <c r="EN69" s="169"/>
      <c r="EO69" s="169"/>
      <c r="EP69" s="169"/>
      <c r="EQ69" s="169"/>
      <c r="ER69" s="169"/>
      <c r="ES69" s="169"/>
      <c r="ET69" s="169"/>
      <c r="EU69" s="169"/>
      <c r="EV69" s="169"/>
      <c r="EW69" s="169"/>
      <c r="EX69" s="169"/>
      <c r="EY69" s="169"/>
      <c r="EZ69" s="169"/>
      <c r="FA69" s="169"/>
      <c r="FB69" s="169"/>
      <c r="FC69" s="169"/>
      <c r="FD69" s="169"/>
      <c r="FE69" s="169"/>
      <c r="FF69" s="169"/>
      <c r="FG69" s="169"/>
      <c r="FH69" s="169"/>
      <c r="FI69" s="169"/>
      <c r="FJ69" s="169"/>
      <c r="FK69" s="169"/>
      <c r="FL69" s="169"/>
      <c r="FM69" s="169"/>
      <c r="FN69" s="169"/>
      <c r="FO69" s="169"/>
      <c r="FP69" s="169"/>
      <c r="FQ69" s="169"/>
      <c r="FR69" s="169"/>
      <c r="FS69" s="169"/>
      <c r="FT69" s="169"/>
      <c r="FU69" s="169"/>
      <c r="FV69" s="169"/>
      <c r="FW69" s="169"/>
      <c r="FX69" s="169"/>
      <c r="FY69" s="169"/>
      <c r="FZ69" s="169"/>
      <c r="GA69" s="169"/>
      <c r="GB69" s="169"/>
      <c r="GC69" s="169"/>
      <c r="GD69" s="169"/>
      <c r="GE69" s="169"/>
      <c r="GF69" s="169"/>
      <c r="GG69" s="169"/>
      <c r="GH69" s="169"/>
      <c r="GI69" s="169"/>
      <c r="GJ69" s="169"/>
      <c r="GK69" s="169"/>
      <c r="GL69" s="169"/>
      <c r="GM69" s="169"/>
      <c r="GN69" s="169"/>
      <c r="GO69" s="169"/>
      <c r="GP69" s="169"/>
      <c r="GQ69" s="169"/>
      <c r="GR69" s="169"/>
      <c r="GS69" s="169"/>
      <c r="GT69" s="169"/>
      <c r="GU69" s="169"/>
      <c r="GV69" s="169"/>
      <c r="GW69" s="169"/>
      <c r="GX69" s="169"/>
      <c r="GY69" s="169"/>
      <c r="GZ69" s="169"/>
      <c r="HA69" s="169"/>
      <c r="HB69" s="169"/>
      <c r="HC69" s="169"/>
      <c r="HD69" s="169"/>
      <c r="HE69" s="169"/>
      <c r="HF69" s="169"/>
      <c r="HG69" s="169"/>
      <c r="HH69" s="169"/>
      <c r="HI69" s="169"/>
      <c r="HJ69" s="169"/>
      <c r="HK69" s="169"/>
      <c r="HL69" s="169"/>
      <c r="HM69" s="169"/>
      <c r="HN69" s="169"/>
      <c r="HO69" s="169"/>
      <c r="HP69" s="169"/>
      <c r="HQ69" s="169"/>
      <c r="HR69" s="169"/>
      <c r="HS69" s="169"/>
      <c r="HT69" s="169"/>
      <c r="HU69" s="169"/>
      <c r="HV69" s="169"/>
      <c r="HW69" s="169"/>
      <c r="HX69" s="169"/>
      <c r="HY69" s="169"/>
      <c r="HZ69" s="169"/>
      <c r="IA69" s="169"/>
      <c r="IB69" s="169"/>
      <c r="IC69" s="169"/>
      <c r="ID69" s="169"/>
      <c r="IE69" s="169"/>
      <c r="IF69" s="169"/>
      <c r="IG69" s="169"/>
      <c r="IH69" s="169"/>
      <c r="II69" s="169"/>
      <c r="IJ69" s="169"/>
      <c r="IK69" s="169"/>
      <c r="IL69" s="169"/>
      <c r="IM69" s="169"/>
      <c r="IN69" s="169"/>
      <c r="IO69" s="169"/>
      <c r="IP69" s="169"/>
      <c r="IQ69" s="169"/>
      <c r="IR69" s="169"/>
      <c r="IS69" s="169"/>
    </row>
    <row r="70" spans="1:253" s="145" customFormat="1" ht="15" customHeight="1">
      <c r="A70" s="170" t="s">
        <v>6</v>
      </c>
      <c r="B70" s="170" t="s">
        <v>564</v>
      </c>
      <c r="C70" s="172">
        <v>2</v>
      </c>
      <c r="D70" s="172" t="s">
        <v>394</v>
      </c>
      <c r="E70" s="173">
        <v>325000</v>
      </c>
      <c r="F70" s="174">
        <v>650000</v>
      </c>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169"/>
      <c r="BY70" s="169"/>
      <c r="BZ70" s="169"/>
      <c r="CA70" s="169"/>
      <c r="CB70" s="169"/>
      <c r="CC70" s="169"/>
      <c r="CD70" s="169"/>
      <c r="CE70" s="169"/>
      <c r="CF70" s="169"/>
      <c r="CG70" s="169"/>
      <c r="CH70" s="169"/>
      <c r="CI70" s="169"/>
      <c r="CJ70" s="169"/>
      <c r="CK70" s="169"/>
      <c r="CL70" s="169"/>
      <c r="CM70" s="169"/>
      <c r="CN70" s="169"/>
      <c r="CO70" s="169"/>
      <c r="CP70" s="169"/>
      <c r="CQ70" s="169"/>
      <c r="CR70" s="169"/>
      <c r="CS70" s="169"/>
      <c r="CT70" s="169"/>
      <c r="CU70" s="169"/>
      <c r="CV70" s="169"/>
      <c r="CW70" s="169"/>
      <c r="CX70" s="169"/>
      <c r="CY70" s="169"/>
      <c r="CZ70" s="169"/>
      <c r="DA70" s="169"/>
      <c r="DB70" s="169"/>
      <c r="DC70" s="169"/>
      <c r="DD70" s="169"/>
      <c r="DE70" s="169"/>
      <c r="DF70" s="169"/>
      <c r="DG70" s="169"/>
      <c r="DH70" s="169"/>
      <c r="DI70" s="169"/>
      <c r="DJ70" s="169"/>
      <c r="DK70" s="169"/>
      <c r="DL70" s="169"/>
      <c r="DM70" s="169"/>
      <c r="DN70" s="169"/>
      <c r="DO70" s="169"/>
      <c r="DP70" s="169"/>
      <c r="DQ70" s="169"/>
      <c r="DR70" s="169"/>
      <c r="DS70" s="169"/>
      <c r="DT70" s="169"/>
      <c r="DU70" s="169"/>
      <c r="DV70" s="169"/>
      <c r="DW70" s="169"/>
      <c r="DX70" s="169"/>
      <c r="DY70" s="169"/>
      <c r="DZ70" s="169"/>
      <c r="EA70" s="169"/>
      <c r="EB70" s="169"/>
      <c r="EC70" s="169"/>
      <c r="ED70" s="169"/>
      <c r="EE70" s="169"/>
      <c r="EF70" s="169"/>
      <c r="EG70" s="169"/>
      <c r="EH70" s="169"/>
      <c r="EI70" s="169"/>
      <c r="EJ70" s="169"/>
      <c r="EK70" s="169"/>
      <c r="EL70" s="169"/>
      <c r="EM70" s="169"/>
      <c r="EN70" s="169"/>
      <c r="EO70" s="169"/>
      <c r="EP70" s="169"/>
      <c r="EQ70" s="169"/>
      <c r="ER70" s="169"/>
      <c r="ES70" s="169"/>
      <c r="ET70" s="169"/>
      <c r="EU70" s="169"/>
      <c r="EV70" s="169"/>
      <c r="EW70" s="169"/>
      <c r="EX70" s="169"/>
      <c r="EY70" s="169"/>
      <c r="EZ70" s="169"/>
      <c r="FA70" s="169"/>
      <c r="FB70" s="169"/>
      <c r="FC70" s="169"/>
      <c r="FD70" s="169"/>
      <c r="FE70" s="169"/>
      <c r="FF70" s="169"/>
      <c r="FG70" s="169"/>
      <c r="FH70" s="169"/>
      <c r="FI70" s="169"/>
      <c r="FJ70" s="169"/>
      <c r="FK70" s="169"/>
      <c r="FL70" s="169"/>
      <c r="FM70" s="169"/>
      <c r="FN70" s="169"/>
      <c r="FO70" s="169"/>
      <c r="FP70" s="169"/>
      <c r="FQ70" s="169"/>
      <c r="FR70" s="169"/>
      <c r="FS70" s="169"/>
      <c r="FT70" s="169"/>
      <c r="FU70" s="169"/>
      <c r="FV70" s="169"/>
      <c r="FW70" s="169"/>
      <c r="FX70" s="169"/>
      <c r="FY70" s="169"/>
      <c r="FZ70" s="169"/>
      <c r="GA70" s="169"/>
      <c r="GB70" s="169"/>
      <c r="GC70" s="169"/>
      <c r="GD70" s="169"/>
      <c r="GE70" s="169"/>
      <c r="GF70" s="169"/>
      <c r="GG70" s="169"/>
      <c r="GH70" s="169"/>
      <c r="GI70" s="169"/>
      <c r="GJ70" s="169"/>
      <c r="GK70" s="169"/>
      <c r="GL70" s="169"/>
      <c r="GM70" s="169"/>
      <c r="GN70" s="169"/>
      <c r="GO70" s="169"/>
      <c r="GP70" s="169"/>
      <c r="GQ70" s="169"/>
      <c r="GR70" s="169"/>
      <c r="GS70" s="169"/>
      <c r="GT70" s="169"/>
      <c r="GU70" s="169"/>
      <c r="GV70" s="169"/>
      <c r="GW70" s="169"/>
      <c r="GX70" s="169"/>
      <c r="GY70" s="169"/>
      <c r="GZ70" s="169"/>
      <c r="HA70" s="169"/>
      <c r="HB70" s="169"/>
      <c r="HC70" s="169"/>
      <c r="HD70" s="169"/>
      <c r="HE70" s="169"/>
      <c r="HF70" s="169"/>
      <c r="HG70" s="169"/>
      <c r="HH70" s="169"/>
      <c r="HI70" s="169"/>
      <c r="HJ70" s="169"/>
      <c r="HK70" s="169"/>
      <c r="HL70" s="169"/>
      <c r="HM70" s="169"/>
      <c r="HN70" s="169"/>
      <c r="HO70" s="169"/>
      <c r="HP70" s="169"/>
      <c r="HQ70" s="169"/>
      <c r="HR70" s="169"/>
      <c r="HS70" s="169"/>
      <c r="HT70" s="169"/>
      <c r="HU70" s="169"/>
      <c r="HV70" s="169"/>
      <c r="HW70" s="169"/>
      <c r="HX70" s="169"/>
      <c r="HY70" s="169"/>
      <c r="HZ70" s="169"/>
      <c r="IA70" s="169"/>
      <c r="IB70" s="169"/>
      <c r="IC70" s="169"/>
      <c r="ID70" s="169"/>
      <c r="IE70" s="169"/>
      <c r="IF70" s="169"/>
      <c r="IG70" s="169"/>
      <c r="IH70" s="169"/>
      <c r="II70" s="169"/>
      <c r="IJ70" s="169"/>
      <c r="IK70" s="169"/>
      <c r="IL70" s="169"/>
      <c r="IM70" s="169"/>
      <c r="IN70" s="169"/>
      <c r="IO70" s="169"/>
      <c r="IP70" s="169"/>
      <c r="IQ70" s="169"/>
      <c r="IR70" s="169"/>
      <c r="IS70" s="169"/>
    </row>
    <row r="71" spans="1:253" s="145" customFormat="1" ht="15" customHeight="1">
      <c r="A71" s="170" t="s">
        <v>6</v>
      </c>
      <c r="B71" s="170" t="s">
        <v>564</v>
      </c>
      <c r="C71" s="172">
        <v>1</v>
      </c>
      <c r="D71" s="172" t="s">
        <v>9</v>
      </c>
      <c r="E71" s="173">
        <v>130000</v>
      </c>
      <c r="F71" s="174">
        <v>130000</v>
      </c>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c r="CE71" s="169"/>
      <c r="CF71" s="169"/>
      <c r="CG71" s="169"/>
      <c r="CH71" s="169"/>
      <c r="CI71" s="169"/>
      <c r="CJ71" s="169"/>
      <c r="CK71" s="169"/>
      <c r="CL71" s="169"/>
      <c r="CM71" s="169"/>
      <c r="CN71" s="169"/>
      <c r="CO71" s="169"/>
      <c r="CP71" s="169"/>
      <c r="CQ71" s="169"/>
      <c r="CR71" s="169"/>
      <c r="CS71" s="169"/>
      <c r="CT71" s="169"/>
      <c r="CU71" s="169"/>
      <c r="CV71" s="169"/>
      <c r="CW71" s="169"/>
      <c r="CX71" s="169"/>
      <c r="CY71" s="169"/>
      <c r="CZ71" s="169"/>
      <c r="DA71" s="169"/>
      <c r="DB71" s="169"/>
      <c r="DC71" s="169"/>
      <c r="DD71" s="169"/>
      <c r="DE71" s="169"/>
      <c r="DF71" s="169"/>
      <c r="DG71" s="169"/>
      <c r="DH71" s="169"/>
      <c r="DI71" s="169"/>
      <c r="DJ71" s="169"/>
      <c r="DK71" s="169"/>
      <c r="DL71" s="169"/>
      <c r="DM71" s="169"/>
      <c r="DN71" s="169"/>
      <c r="DO71" s="169"/>
      <c r="DP71" s="169"/>
      <c r="DQ71" s="169"/>
      <c r="DR71" s="169"/>
      <c r="DS71" s="169"/>
      <c r="DT71" s="169"/>
      <c r="DU71" s="169"/>
      <c r="DV71" s="169"/>
      <c r="DW71" s="169"/>
      <c r="DX71" s="169"/>
      <c r="DY71" s="169"/>
      <c r="DZ71" s="169"/>
      <c r="EA71" s="169"/>
      <c r="EB71" s="169"/>
      <c r="EC71" s="169"/>
      <c r="ED71" s="169"/>
      <c r="EE71" s="169"/>
      <c r="EF71" s="169"/>
      <c r="EG71" s="169"/>
      <c r="EH71" s="169"/>
      <c r="EI71" s="169"/>
      <c r="EJ71" s="169"/>
      <c r="EK71" s="169"/>
      <c r="EL71" s="169"/>
      <c r="EM71" s="169"/>
      <c r="EN71" s="169"/>
      <c r="EO71" s="169"/>
      <c r="EP71" s="169"/>
      <c r="EQ71" s="169"/>
      <c r="ER71" s="169"/>
      <c r="ES71" s="169"/>
      <c r="ET71" s="169"/>
      <c r="EU71" s="169"/>
      <c r="EV71" s="169"/>
      <c r="EW71" s="169"/>
      <c r="EX71" s="169"/>
      <c r="EY71" s="169"/>
      <c r="EZ71" s="169"/>
      <c r="FA71" s="169"/>
      <c r="FB71" s="169"/>
      <c r="FC71" s="169"/>
      <c r="FD71" s="169"/>
      <c r="FE71" s="169"/>
      <c r="FF71" s="169"/>
      <c r="FG71" s="169"/>
      <c r="FH71" s="169"/>
      <c r="FI71" s="169"/>
      <c r="FJ71" s="169"/>
      <c r="FK71" s="169"/>
      <c r="FL71" s="169"/>
      <c r="FM71" s="169"/>
      <c r="FN71" s="169"/>
      <c r="FO71" s="169"/>
      <c r="FP71" s="169"/>
      <c r="FQ71" s="169"/>
      <c r="FR71" s="169"/>
      <c r="FS71" s="169"/>
      <c r="FT71" s="169"/>
      <c r="FU71" s="169"/>
      <c r="FV71" s="169"/>
      <c r="FW71" s="169"/>
      <c r="FX71" s="169"/>
      <c r="FY71" s="169"/>
      <c r="FZ71" s="169"/>
      <c r="GA71" s="169"/>
      <c r="GB71" s="169"/>
      <c r="GC71" s="169"/>
      <c r="GD71" s="169"/>
      <c r="GE71" s="169"/>
      <c r="GF71" s="169"/>
      <c r="GG71" s="169"/>
      <c r="GH71" s="169"/>
      <c r="GI71" s="169"/>
      <c r="GJ71" s="169"/>
      <c r="GK71" s="169"/>
      <c r="GL71" s="169"/>
      <c r="GM71" s="169"/>
      <c r="GN71" s="169"/>
      <c r="GO71" s="169"/>
      <c r="GP71" s="169"/>
      <c r="GQ71" s="169"/>
      <c r="GR71" s="169"/>
      <c r="GS71" s="169"/>
      <c r="GT71" s="169"/>
      <c r="GU71" s="169"/>
      <c r="GV71" s="169"/>
      <c r="GW71" s="169"/>
      <c r="GX71" s="169"/>
      <c r="GY71" s="169"/>
      <c r="GZ71" s="169"/>
      <c r="HA71" s="169"/>
      <c r="HB71" s="169"/>
      <c r="HC71" s="169"/>
      <c r="HD71" s="169"/>
      <c r="HE71" s="169"/>
      <c r="HF71" s="169"/>
      <c r="HG71" s="169"/>
      <c r="HH71" s="169"/>
      <c r="HI71" s="169"/>
      <c r="HJ71" s="169"/>
      <c r="HK71" s="169"/>
      <c r="HL71" s="169"/>
      <c r="HM71" s="169"/>
      <c r="HN71" s="169"/>
      <c r="HO71" s="169"/>
      <c r="HP71" s="169"/>
      <c r="HQ71" s="169"/>
      <c r="HR71" s="169"/>
      <c r="HS71" s="169"/>
      <c r="HT71" s="169"/>
      <c r="HU71" s="169"/>
      <c r="HV71" s="169"/>
      <c r="HW71" s="169"/>
      <c r="HX71" s="169"/>
      <c r="HY71" s="169"/>
      <c r="HZ71" s="169"/>
      <c r="IA71" s="169"/>
      <c r="IB71" s="169"/>
      <c r="IC71" s="169"/>
      <c r="ID71" s="169"/>
      <c r="IE71" s="169"/>
      <c r="IF71" s="169"/>
      <c r="IG71" s="169"/>
      <c r="IH71" s="169"/>
      <c r="II71" s="169"/>
      <c r="IJ71" s="169"/>
      <c r="IK71" s="169"/>
      <c r="IL71" s="169"/>
      <c r="IM71" s="169"/>
      <c r="IN71" s="169"/>
      <c r="IO71" s="169"/>
      <c r="IP71" s="169"/>
      <c r="IQ71" s="169"/>
      <c r="IR71" s="169"/>
      <c r="IS71" s="169"/>
    </row>
    <row r="72" spans="1:253" s="145" customFormat="1" ht="15" customHeight="1">
      <c r="A72" s="170" t="s">
        <v>6</v>
      </c>
      <c r="B72" s="170" t="s">
        <v>232</v>
      </c>
      <c r="C72" s="172">
        <v>1</v>
      </c>
      <c r="D72" s="172" t="s">
        <v>9</v>
      </c>
      <c r="E72" s="173">
        <v>91000</v>
      </c>
      <c r="F72" s="174">
        <v>91000</v>
      </c>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c r="BS72" s="169"/>
      <c r="BT72" s="169"/>
      <c r="BU72" s="169"/>
      <c r="BV72" s="169"/>
      <c r="BW72" s="169"/>
      <c r="BX72" s="169"/>
      <c r="BY72" s="169"/>
      <c r="BZ72" s="169"/>
      <c r="CA72" s="169"/>
      <c r="CB72" s="169"/>
      <c r="CC72" s="169"/>
      <c r="CD72" s="169"/>
      <c r="CE72" s="169"/>
      <c r="CF72" s="169"/>
      <c r="CG72" s="169"/>
      <c r="CH72" s="169"/>
      <c r="CI72" s="169"/>
      <c r="CJ72" s="169"/>
      <c r="CK72" s="169"/>
      <c r="CL72" s="169"/>
      <c r="CM72" s="169"/>
      <c r="CN72" s="169"/>
      <c r="CO72" s="169"/>
      <c r="CP72" s="169"/>
      <c r="CQ72" s="169"/>
      <c r="CR72" s="169"/>
      <c r="CS72" s="169"/>
      <c r="CT72" s="169"/>
      <c r="CU72" s="169"/>
      <c r="CV72" s="169"/>
      <c r="CW72" s="169"/>
      <c r="CX72" s="169"/>
      <c r="CY72" s="169"/>
      <c r="CZ72" s="169"/>
      <c r="DA72" s="169"/>
      <c r="DB72" s="169"/>
      <c r="DC72" s="169"/>
      <c r="DD72" s="169"/>
      <c r="DE72" s="169"/>
      <c r="DF72" s="169"/>
      <c r="DG72" s="169"/>
      <c r="DH72" s="169"/>
      <c r="DI72" s="169"/>
      <c r="DJ72" s="169"/>
      <c r="DK72" s="169"/>
      <c r="DL72" s="169"/>
      <c r="DM72" s="169"/>
      <c r="DN72" s="169"/>
      <c r="DO72" s="169"/>
      <c r="DP72" s="169"/>
      <c r="DQ72" s="169"/>
      <c r="DR72" s="169"/>
      <c r="DS72" s="169"/>
      <c r="DT72" s="169"/>
      <c r="DU72" s="169"/>
      <c r="DV72" s="169"/>
      <c r="DW72" s="169"/>
      <c r="DX72" s="169"/>
      <c r="DY72" s="169"/>
      <c r="DZ72" s="169"/>
      <c r="EA72" s="169"/>
      <c r="EB72" s="169"/>
      <c r="EC72" s="169"/>
      <c r="ED72" s="169"/>
      <c r="EE72" s="169"/>
      <c r="EF72" s="169"/>
      <c r="EG72" s="169"/>
      <c r="EH72" s="169"/>
      <c r="EI72" s="169"/>
      <c r="EJ72" s="169"/>
      <c r="EK72" s="169"/>
      <c r="EL72" s="169"/>
      <c r="EM72" s="169"/>
      <c r="EN72" s="169"/>
      <c r="EO72" s="169"/>
      <c r="EP72" s="169"/>
      <c r="EQ72" s="169"/>
      <c r="ER72" s="169"/>
      <c r="ES72" s="169"/>
      <c r="ET72" s="169"/>
      <c r="EU72" s="169"/>
      <c r="EV72" s="169"/>
      <c r="EW72" s="169"/>
      <c r="EX72" s="169"/>
      <c r="EY72" s="169"/>
      <c r="EZ72" s="169"/>
      <c r="FA72" s="169"/>
      <c r="FB72" s="169"/>
      <c r="FC72" s="169"/>
      <c r="FD72" s="169"/>
      <c r="FE72" s="169"/>
      <c r="FF72" s="169"/>
      <c r="FG72" s="169"/>
      <c r="FH72" s="169"/>
      <c r="FI72" s="169"/>
      <c r="FJ72" s="169"/>
      <c r="FK72" s="169"/>
      <c r="FL72" s="169"/>
      <c r="FM72" s="169"/>
      <c r="FN72" s="169"/>
      <c r="FO72" s="169"/>
      <c r="FP72" s="169"/>
      <c r="FQ72" s="169"/>
      <c r="FR72" s="169"/>
      <c r="FS72" s="169"/>
      <c r="FT72" s="169"/>
      <c r="FU72" s="169"/>
      <c r="FV72" s="169"/>
      <c r="FW72" s="169"/>
      <c r="FX72" s="169"/>
      <c r="FY72" s="169"/>
      <c r="FZ72" s="169"/>
      <c r="GA72" s="169"/>
      <c r="GB72" s="169"/>
      <c r="GC72" s="169"/>
      <c r="GD72" s="169"/>
      <c r="GE72" s="169"/>
      <c r="GF72" s="169"/>
      <c r="GG72" s="169"/>
      <c r="GH72" s="169"/>
      <c r="GI72" s="169"/>
      <c r="GJ72" s="169"/>
      <c r="GK72" s="169"/>
      <c r="GL72" s="169"/>
      <c r="GM72" s="169"/>
      <c r="GN72" s="169"/>
      <c r="GO72" s="169"/>
      <c r="GP72" s="169"/>
      <c r="GQ72" s="169"/>
      <c r="GR72" s="169"/>
      <c r="GS72" s="169"/>
      <c r="GT72" s="169"/>
      <c r="GU72" s="169"/>
      <c r="GV72" s="169"/>
      <c r="GW72" s="169"/>
      <c r="GX72" s="169"/>
      <c r="GY72" s="169"/>
      <c r="GZ72" s="169"/>
      <c r="HA72" s="169"/>
      <c r="HB72" s="169"/>
      <c r="HC72" s="169"/>
      <c r="HD72" s="169"/>
      <c r="HE72" s="169"/>
      <c r="HF72" s="169"/>
      <c r="HG72" s="169"/>
      <c r="HH72" s="169"/>
      <c r="HI72" s="169"/>
      <c r="HJ72" s="169"/>
      <c r="HK72" s="169"/>
      <c r="HL72" s="169"/>
      <c r="HM72" s="169"/>
      <c r="HN72" s="169"/>
      <c r="HO72" s="169"/>
      <c r="HP72" s="169"/>
      <c r="HQ72" s="169"/>
      <c r="HR72" s="169"/>
      <c r="HS72" s="169"/>
      <c r="HT72" s="169"/>
      <c r="HU72" s="169"/>
      <c r="HV72" s="169"/>
      <c r="HW72" s="169"/>
      <c r="HX72" s="169"/>
      <c r="HY72" s="169"/>
      <c r="HZ72" s="169"/>
      <c r="IA72" s="169"/>
      <c r="IB72" s="169"/>
      <c r="IC72" s="169"/>
      <c r="ID72" s="169"/>
      <c r="IE72" s="169"/>
      <c r="IF72" s="169"/>
      <c r="IG72" s="169"/>
      <c r="IH72" s="169"/>
      <c r="II72" s="169"/>
      <c r="IJ72" s="169"/>
      <c r="IK72" s="169"/>
      <c r="IL72" s="169"/>
      <c r="IM72" s="169"/>
      <c r="IN72" s="169"/>
      <c r="IO72" s="169"/>
      <c r="IP72" s="169"/>
      <c r="IQ72" s="169"/>
      <c r="IR72" s="169"/>
      <c r="IS72" s="169"/>
    </row>
    <row r="73" spans="1:253" s="145" customFormat="1" ht="15" customHeight="1">
      <c r="A73" s="170" t="s">
        <v>6</v>
      </c>
      <c r="B73" s="170" t="s">
        <v>510</v>
      </c>
      <c r="C73" s="172">
        <v>1</v>
      </c>
      <c r="D73" s="172" t="s">
        <v>9</v>
      </c>
      <c r="E73" s="173">
        <v>300000</v>
      </c>
      <c r="F73" s="174">
        <v>300000</v>
      </c>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C73" s="169"/>
      <c r="CD73" s="169"/>
      <c r="CE73" s="169"/>
      <c r="CF73" s="169"/>
      <c r="CG73" s="169"/>
      <c r="CH73" s="169"/>
      <c r="CI73" s="169"/>
      <c r="CJ73" s="169"/>
      <c r="CK73" s="169"/>
      <c r="CL73" s="169"/>
      <c r="CM73" s="169"/>
      <c r="CN73" s="169"/>
      <c r="CO73" s="169"/>
      <c r="CP73" s="169"/>
      <c r="CQ73" s="169"/>
      <c r="CR73" s="169"/>
      <c r="CS73" s="169"/>
      <c r="CT73" s="169"/>
      <c r="CU73" s="169"/>
      <c r="CV73" s="169"/>
      <c r="CW73" s="169"/>
      <c r="CX73" s="169"/>
      <c r="CY73" s="169"/>
      <c r="CZ73" s="169"/>
      <c r="DA73" s="169"/>
      <c r="DB73" s="169"/>
      <c r="DC73" s="169"/>
      <c r="DD73" s="169"/>
      <c r="DE73" s="169"/>
      <c r="DF73" s="169"/>
      <c r="DG73" s="169"/>
      <c r="DH73" s="169"/>
      <c r="DI73" s="169"/>
      <c r="DJ73" s="169"/>
      <c r="DK73" s="169"/>
      <c r="DL73" s="169"/>
      <c r="DM73" s="169"/>
      <c r="DN73" s="169"/>
      <c r="DO73" s="169"/>
      <c r="DP73" s="169"/>
      <c r="DQ73" s="169"/>
      <c r="DR73" s="169"/>
      <c r="DS73" s="169"/>
      <c r="DT73" s="169"/>
      <c r="DU73" s="169"/>
      <c r="DV73" s="169"/>
      <c r="DW73" s="169"/>
      <c r="DX73" s="169"/>
      <c r="DY73" s="169"/>
      <c r="DZ73" s="169"/>
      <c r="EA73" s="169"/>
      <c r="EB73" s="169"/>
      <c r="EC73" s="169"/>
      <c r="ED73" s="169"/>
      <c r="EE73" s="169"/>
      <c r="EF73" s="169"/>
      <c r="EG73" s="169"/>
      <c r="EH73" s="169"/>
      <c r="EI73" s="169"/>
      <c r="EJ73" s="169"/>
      <c r="EK73" s="169"/>
      <c r="EL73" s="169"/>
      <c r="EM73" s="169"/>
      <c r="EN73" s="169"/>
      <c r="EO73" s="169"/>
      <c r="EP73" s="169"/>
      <c r="EQ73" s="169"/>
      <c r="ER73" s="169"/>
      <c r="ES73" s="169"/>
      <c r="ET73" s="169"/>
      <c r="EU73" s="169"/>
      <c r="EV73" s="169"/>
      <c r="EW73" s="169"/>
      <c r="EX73" s="169"/>
      <c r="EY73" s="169"/>
      <c r="EZ73" s="169"/>
      <c r="FA73" s="169"/>
      <c r="FB73" s="169"/>
      <c r="FC73" s="169"/>
      <c r="FD73" s="169"/>
      <c r="FE73" s="169"/>
      <c r="FF73" s="169"/>
      <c r="FG73" s="169"/>
      <c r="FH73" s="169"/>
      <c r="FI73" s="169"/>
      <c r="FJ73" s="169"/>
      <c r="FK73" s="169"/>
      <c r="FL73" s="169"/>
      <c r="FM73" s="169"/>
      <c r="FN73" s="169"/>
      <c r="FO73" s="169"/>
      <c r="FP73" s="169"/>
      <c r="FQ73" s="169"/>
      <c r="FR73" s="169"/>
      <c r="FS73" s="169"/>
      <c r="FT73" s="169"/>
      <c r="FU73" s="169"/>
      <c r="FV73" s="169"/>
      <c r="FW73" s="169"/>
      <c r="FX73" s="169"/>
      <c r="FY73" s="169"/>
      <c r="FZ73" s="169"/>
      <c r="GA73" s="169"/>
      <c r="GB73" s="169"/>
      <c r="GC73" s="169"/>
      <c r="GD73" s="169"/>
      <c r="GE73" s="169"/>
      <c r="GF73" s="169"/>
      <c r="GG73" s="169"/>
      <c r="GH73" s="169"/>
      <c r="GI73" s="169"/>
      <c r="GJ73" s="169"/>
      <c r="GK73" s="169"/>
      <c r="GL73" s="169"/>
      <c r="GM73" s="169"/>
      <c r="GN73" s="169"/>
      <c r="GO73" s="169"/>
      <c r="GP73" s="169"/>
      <c r="GQ73" s="169"/>
      <c r="GR73" s="169"/>
      <c r="GS73" s="169"/>
      <c r="GT73" s="169"/>
      <c r="GU73" s="169"/>
      <c r="GV73" s="169"/>
      <c r="GW73" s="169"/>
      <c r="GX73" s="169"/>
      <c r="GY73" s="169"/>
      <c r="GZ73" s="169"/>
      <c r="HA73" s="169"/>
      <c r="HB73" s="169"/>
      <c r="HC73" s="169"/>
      <c r="HD73" s="169"/>
      <c r="HE73" s="169"/>
      <c r="HF73" s="169"/>
      <c r="HG73" s="169"/>
      <c r="HH73" s="169"/>
      <c r="HI73" s="169"/>
      <c r="HJ73" s="169"/>
      <c r="HK73" s="169"/>
      <c r="HL73" s="169"/>
      <c r="HM73" s="169"/>
      <c r="HN73" s="169"/>
      <c r="HO73" s="169"/>
      <c r="HP73" s="169"/>
      <c r="HQ73" s="169"/>
      <c r="HR73" s="169"/>
      <c r="HS73" s="169"/>
      <c r="HT73" s="169"/>
      <c r="HU73" s="169"/>
      <c r="HV73" s="169"/>
      <c r="HW73" s="169"/>
      <c r="HX73" s="169"/>
      <c r="HY73" s="169"/>
      <c r="HZ73" s="169"/>
      <c r="IA73" s="169"/>
      <c r="IB73" s="169"/>
      <c r="IC73" s="169"/>
      <c r="ID73" s="169"/>
      <c r="IE73" s="169"/>
      <c r="IF73" s="169"/>
      <c r="IG73" s="169"/>
      <c r="IH73" s="169"/>
      <c r="II73" s="169"/>
      <c r="IJ73" s="169"/>
      <c r="IK73" s="169"/>
      <c r="IL73" s="169"/>
      <c r="IM73" s="169"/>
      <c r="IN73" s="169"/>
      <c r="IO73" s="169"/>
      <c r="IP73" s="169"/>
      <c r="IQ73" s="169"/>
      <c r="IR73" s="169"/>
      <c r="IS73" s="169"/>
    </row>
    <row r="74" spans="1:253" s="145" customFormat="1" ht="15" customHeight="1">
      <c r="A74" s="170" t="s">
        <v>6</v>
      </c>
      <c r="B74" s="170" t="s">
        <v>219</v>
      </c>
      <c r="C74" s="172">
        <v>1</v>
      </c>
      <c r="D74" s="172" t="s">
        <v>9</v>
      </c>
      <c r="E74" s="173">
        <v>751340.5</v>
      </c>
      <c r="F74" s="174">
        <v>751340.5</v>
      </c>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69"/>
      <c r="BS74" s="169"/>
      <c r="BT74" s="169"/>
      <c r="BU74" s="169"/>
      <c r="BV74" s="169"/>
      <c r="BW74" s="169"/>
      <c r="BX74" s="169"/>
      <c r="BY74" s="169"/>
      <c r="BZ74" s="169"/>
      <c r="CA74" s="169"/>
      <c r="CB74" s="169"/>
      <c r="CC74" s="169"/>
      <c r="CD74" s="169"/>
      <c r="CE74" s="169"/>
      <c r="CF74" s="169"/>
      <c r="CG74" s="169"/>
      <c r="CH74" s="169"/>
      <c r="CI74" s="169"/>
      <c r="CJ74" s="169"/>
      <c r="CK74" s="169"/>
      <c r="CL74" s="169"/>
      <c r="CM74" s="169"/>
      <c r="CN74" s="169"/>
      <c r="CO74" s="169"/>
      <c r="CP74" s="169"/>
      <c r="CQ74" s="169"/>
      <c r="CR74" s="169"/>
      <c r="CS74" s="169"/>
      <c r="CT74" s="169"/>
      <c r="CU74" s="169"/>
      <c r="CV74" s="169"/>
      <c r="CW74" s="169"/>
      <c r="CX74" s="169"/>
      <c r="CY74" s="169"/>
      <c r="CZ74" s="169"/>
      <c r="DA74" s="169"/>
      <c r="DB74" s="169"/>
      <c r="DC74" s="169"/>
      <c r="DD74" s="169"/>
      <c r="DE74" s="169"/>
      <c r="DF74" s="169"/>
      <c r="DG74" s="169"/>
      <c r="DH74" s="169"/>
      <c r="DI74" s="169"/>
      <c r="DJ74" s="169"/>
      <c r="DK74" s="169"/>
      <c r="DL74" s="169"/>
      <c r="DM74" s="169"/>
      <c r="DN74" s="169"/>
      <c r="DO74" s="169"/>
      <c r="DP74" s="169"/>
      <c r="DQ74" s="169"/>
      <c r="DR74" s="169"/>
      <c r="DS74" s="169"/>
      <c r="DT74" s="169"/>
      <c r="DU74" s="169"/>
      <c r="DV74" s="169"/>
      <c r="DW74" s="169"/>
      <c r="DX74" s="169"/>
      <c r="DY74" s="169"/>
      <c r="DZ74" s="169"/>
      <c r="EA74" s="169"/>
      <c r="EB74" s="169"/>
      <c r="EC74" s="169"/>
      <c r="ED74" s="169"/>
      <c r="EE74" s="169"/>
      <c r="EF74" s="169"/>
      <c r="EG74" s="169"/>
      <c r="EH74" s="169"/>
      <c r="EI74" s="169"/>
      <c r="EJ74" s="169"/>
      <c r="EK74" s="169"/>
      <c r="EL74" s="169"/>
      <c r="EM74" s="169"/>
      <c r="EN74" s="169"/>
      <c r="EO74" s="169"/>
      <c r="EP74" s="169"/>
      <c r="EQ74" s="169"/>
      <c r="ER74" s="169"/>
      <c r="ES74" s="169"/>
      <c r="ET74" s="169"/>
      <c r="EU74" s="169"/>
      <c r="EV74" s="169"/>
      <c r="EW74" s="169"/>
      <c r="EX74" s="169"/>
      <c r="EY74" s="169"/>
      <c r="EZ74" s="169"/>
      <c r="FA74" s="169"/>
      <c r="FB74" s="169"/>
      <c r="FC74" s="169"/>
      <c r="FD74" s="169"/>
      <c r="FE74" s="169"/>
      <c r="FF74" s="169"/>
      <c r="FG74" s="169"/>
      <c r="FH74" s="169"/>
      <c r="FI74" s="169"/>
      <c r="FJ74" s="169"/>
      <c r="FK74" s="169"/>
      <c r="FL74" s="169"/>
      <c r="FM74" s="169"/>
      <c r="FN74" s="169"/>
      <c r="FO74" s="169"/>
      <c r="FP74" s="169"/>
      <c r="FQ74" s="169"/>
      <c r="FR74" s="169"/>
      <c r="FS74" s="169"/>
      <c r="FT74" s="169"/>
      <c r="FU74" s="169"/>
      <c r="FV74" s="169"/>
      <c r="FW74" s="169"/>
      <c r="FX74" s="169"/>
      <c r="FY74" s="169"/>
      <c r="FZ74" s="169"/>
      <c r="GA74" s="169"/>
      <c r="GB74" s="169"/>
      <c r="GC74" s="169"/>
      <c r="GD74" s="169"/>
      <c r="GE74" s="169"/>
      <c r="GF74" s="169"/>
      <c r="GG74" s="169"/>
      <c r="GH74" s="169"/>
      <c r="GI74" s="169"/>
      <c r="GJ74" s="169"/>
      <c r="GK74" s="169"/>
      <c r="GL74" s="169"/>
      <c r="GM74" s="169"/>
      <c r="GN74" s="169"/>
      <c r="GO74" s="169"/>
      <c r="GP74" s="169"/>
      <c r="GQ74" s="169"/>
      <c r="GR74" s="169"/>
      <c r="GS74" s="169"/>
      <c r="GT74" s="169"/>
      <c r="GU74" s="169"/>
      <c r="GV74" s="169"/>
      <c r="GW74" s="169"/>
      <c r="GX74" s="169"/>
      <c r="GY74" s="169"/>
      <c r="GZ74" s="169"/>
      <c r="HA74" s="169"/>
      <c r="HB74" s="169"/>
      <c r="HC74" s="169"/>
      <c r="HD74" s="169"/>
      <c r="HE74" s="169"/>
      <c r="HF74" s="169"/>
      <c r="HG74" s="169"/>
      <c r="HH74" s="169"/>
      <c r="HI74" s="169"/>
      <c r="HJ74" s="169"/>
      <c r="HK74" s="169"/>
      <c r="HL74" s="169"/>
      <c r="HM74" s="169"/>
      <c r="HN74" s="169"/>
      <c r="HO74" s="169"/>
      <c r="HP74" s="169"/>
      <c r="HQ74" s="169"/>
      <c r="HR74" s="169"/>
      <c r="HS74" s="169"/>
      <c r="HT74" s="169"/>
      <c r="HU74" s="169"/>
      <c r="HV74" s="169"/>
      <c r="HW74" s="169"/>
      <c r="HX74" s="169"/>
      <c r="HY74" s="169"/>
      <c r="HZ74" s="169"/>
      <c r="IA74" s="169"/>
      <c r="IB74" s="169"/>
      <c r="IC74" s="169"/>
      <c r="ID74" s="169"/>
      <c r="IE74" s="169"/>
      <c r="IF74" s="169"/>
      <c r="IG74" s="169"/>
      <c r="IH74" s="169"/>
      <c r="II74" s="169"/>
      <c r="IJ74" s="169"/>
      <c r="IK74" s="169"/>
      <c r="IL74" s="169"/>
      <c r="IM74" s="169"/>
      <c r="IN74" s="169"/>
      <c r="IO74" s="169"/>
      <c r="IP74" s="169"/>
      <c r="IQ74" s="169"/>
      <c r="IR74" s="169"/>
      <c r="IS74" s="169"/>
    </row>
    <row r="75" spans="1:253" s="145" customFormat="1" ht="15" customHeight="1">
      <c r="A75" s="170" t="s">
        <v>6</v>
      </c>
      <c r="B75" s="170" t="s">
        <v>522</v>
      </c>
      <c r="C75" s="172">
        <v>1</v>
      </c>
      <c r="D75" s="172" t="s">
        <v>9</v>
      </c>
      <c r="E75" s="173">
        <v>1000000</v>
      </c>
      <c r="F75" s="174">
        <v>1000000</v>
      </c>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69"/>
      <c r="BQ75" s="169"/>
      <c r="BR75" s="169"/>
      <c r="BS75" s="169"/>
      <c r="BT75" s="169"/>
      <c r="BU75" s="169"/>
      <c r="BV75" s="169"/>
      <c r="BW75" s="169"/>
      <c r="BX75" s="169"/>
      <c r="BY75" s="169"/>
      <c r="BZ75" s="169"/>
      <c r="CA75" s="169"/>
      <c r="CB75" s="169"/>
      <c r="CC75" s="169"/>
      <c r="CD75" s="169"/>
      <c r="CE75" s="169"/>
      <c r="CF75" s="169"/>
      <c r="CG75" s="169"/>
      <c r="CH75" s="169"/>
      <c r="CI75" s="169"/>
      <c r="CJ75" s="169"/>
      <c r="CK75" s="169"/>
      <c r="CL75" s="169"/>
      <c r="CM75" s="169"/>
      <c r="CN75" s="169"/>
      <c r="CO75" s="169"/>
      <c r="CP75" s="169"/>
      <c r="CQ75" s="169"/>
      <c r="CR75" s="169"/>
      <c r="CS75" s="169"/>
      <c r="CT75" s="169"/>
      <c r="CU75" s="169"/>
      <c r="CV75" s="169"/>
      <c r="CW75" s="169"/>
      <c r="CX75" s="169"/>
      <c r="CY75" s="169"/>
      <c r="CZ75" s="169"/>
      <c r="DA75" s="169"/>
      <c r="DB75" s="169"/>
      <c r="DC75" s="169"/>
      <c r="DD75" s="169"/>
      <c r="DE75" s="169"/>
      <c r="DF75" s="169"/>
      <c r="DG75" s="169"/>
      <c r="DH75" s="169"/>
      <c r="DI75" s="169"/>
      <c r="DJ75" s="169"/>
      <c r="DK75" s="169"/>
      <c r="DL75" s="169"/>
      <c r="DM75" s="169"/>
      <c r="DN75" s="169"/>
      <c r="DO75" s="169"/>
      <c r="DP75" s="169"/>
      <c r="DQ75" s="169"/>
      <c r="DR75" s="169"/>
      <c r="DS75" s="169"/>
      <c r="DT75" s="169"/>
      <c r="DU75" s="169"/>
      <c r="DV75" s="169"/>
      <c r="DW75" s="169"/>
      <c r="DX75" s="169"/>
      <c r="DY75" s="169"/>
      <c r="DZ75" s="169"/>
      <c r="EA75" s="169"/>
      <c r="EB75" s="169"/>
      <c r="EC75" s="169"/>
      <c r="ED75" s="169"/>
      <c r="EE75" s="169"/>
      <c r="EF75" s="169"/>
      <c r="EG75" s="169"/>
      <c r="EH75" s="169"/>
      <c r="EI75" s="169"/>
      <c r="EJ75" s="169"/>
      <c r="EK75" s="169"/>
      <c r="EL75" s="169"/>
      <c r="EM75" s="169"/>
      <c r="EN75" s="169"/>
      <c r="EO75" s="169"/>
      <c r="EP75" s="169"/>
      <c r="EQ75" s="169"/>
      <c r="ER75" s="169"/>
      <c r="ES75" s="169"/>
      <c r="ET75" s="169"/>
      <c r="EU75" s="169"/>
      <c r="EV75" s="169"/>
      <c r="EW75" s="169"/>
      <c r="EX75" s="169"/>
      <c r="EY75" s="169"/>
      <c r="EZ75" s="169"/>
      <c r="FA75" s="169"/>
      <c r="FB75" s="169"/>
      <c r="FC75" s="169"/>
      <c r="FD75" s="169"/>
      <c r="FE75" s="169"/>
      <c r="FF75" s="169"/>
      <c r="FG75" s="169"/>
      <c r="FH75" s="169"/>
      <c r="FI75" s="169"/>
      <c r="FJ75" s="169"/>
      <c r="FK75" s="169"/>
      <c r="FL75" s="169"/>
      <c r="FM75" s="169"/>
      <c r="FN75" s="169"/>
      <c r="FO75" s="169"/>
      <c r="FP75" s="169"/>
      <c r="FQ75" s="169"/>
      <c r="FR75" s="169"/>
      <c r="FS75" s="169"/>
      <c r="FT75" s="169"/>
      <c r="FU75" s="169"/>
      <c r="FV75" s="169"/>
      <c r="FW75" s="169"/>
      <c r="FX75" s="169"/>
      <c r="FY75" s="169"/>
      <c r="FZ75" s="169"/>
      <c r="GA75" s="169"/>
      <c r="GB75" s="169"/>
      <c r="GC75" s="169"/>
      <c r="GD75" s="169"/>
      <c r="GE75" s="169"/>
      <c r="GF75" s="169"/>
      <c r="GG75" s="169"/>
      <c r="GH75" s="169"/>
      <c r="GI75" s="169"/>
      <c r="GJ75" s="169"/>
      <c r="GK75" s="169"/>
      <c r="GL75" s="169"/>
      <c r="GM75" s="169"/>
      <c r="GN75" s="169"/>
      <c r="GO75" s="169"/>
      <c r="GP75" s="169"/>
      <c r="GQ75" s="169"/>
      <c r="GR75" s="169"/>
      <c r="GS75" s="169"/>
      <c r="GT75" s="169"/>
      <c r="GU75" s="169"/>
      <c r="GV75" s="169"/>
      <c r="GW75" s="169"/>
      <c r="GX75" s="169"/>
      <c r="GY75" s="169"/>
      <c r="GZ75" s="169"/>
      <c r="HA75" s="169"/>
      <c r="HB75" s="169"/>
      <c r="HC75" s="169"/>
      <c r="HD75" s="169"/>
      <c r="HE75" s="169"/>
      <c r="HF75" s="169"/>
      <c r="HG75" s="169"/>
      <c r="HH75" s="169"/>
      <c r="HI75" s="169"/>
      <c r="HJ75" s="169"/>
      <c r="HK75" s="169"/>
      <c r="HL75" s="169"/>
      <c r="HM75" s="169"/>
      <c r="HN75" s="169"/>
      <c r="HO75" s="169"/>
      <c r="HP75" s="169"/>
      <c r="HQ75" s="169"/>
      <c r="HR75" s="169"/>
      <c r="HS75" s="169"/>
      <c r="HT75" s="169"/>
      <c r="HU75" s="169"/>
      <c r="HV75" s="169"/>
      <c r="HW75" s="169"/>
      <c r="HX75" s="169"/>
      <c r="HY75" s="169"/>
      <c r="HZ75" s="169"/>
      <c r="IA75" s="169"/>
      <c r="IB75" s="169"/>
      <c r="IC75" s="169"/>
      <c r="ID75" s="169"/>
      <c r="IE75" s="169"/>
      <c r="IF75" s="169"/>
      <c r="IG75" s="169"/>
      <c r="IH75" s="169"/>
      <c r="II75" s="169"/>
      <c r="IJ75" s="169"/>
      <c r="IK75" s="169"/>
      <c r="IL75" s="169"/>
      <c r="IM75" s="169"/>
      <c r="IN75" s="169"/>
      <c r="IO75" s="169"/>
      <c r="IP75" s="169"/>
      <c r="IQ75" s="169"/>
      <c r="IR75" s="169"/>
      <c r="IS75" s="169"/>
    </row>
    <row r="76" spans="1:253" s="145" customFormat="1" ht="15" customHeight="1">
      <c r="A76" s="170" t="s">
        <v>6</v>
      </c>
      <c r="B76" s="170" t="s">
        <v>523</v>
      </c>
      <c r="C76" s="172">
        <v>1</v>
      </c>
      <c r="D76" s="172" t="s">
        <v>9</v>
      </c>
      <c r="E76" s="173">
        <v>1000000</v>
      </c>
      <c r="F76" s="174">
        <v>1000000</v>
      </c>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69"/>
      <c r="BS76" s="169"/>
      <c r="BT76" s="169"/>
      <c r="BU76" s="169"/>
      <c r="BV76" s="169"/>
      <c r="BW76" s="169"/>
      <c r="BX76" s="169"/>
      <c r="BY76" s="169"/>
      <c r="BZ76" s="169"/>
      <c r="CA76" s="169"/>
      <c r="CB76" s="169"/>
      <c r="CC76" s="169"/>
      <c r="CD76" s="169"/>
      <c r="CE76" s="169"/>
      <c r="CF76" s="169"/>
      <c r="CG76" s="169"/>
      <c r="CH76" s="169"/>
      <c r="CI76" s="169"/>
      <c r="CJ76" s="169"/>
      <c r="CK76" s="169"/>
      <c r="CL76" s="169"/>
      <c r="CM76" s="169"/>
      <c r="CN76" s="169"/>
      <c r="CO76" s="169"/>
      <c r="CP76" s="169"/>
      <c r="CQ76" s="169"/>
      <c r="CR76" s="169"/>
      <c r="CS76" s="169"/>
      <c r="CT76" s="169"/>
      <c r="CU76" s="169"/>
      <c r="CV76" s="169"/>
      <c r="CW76" s="169"/>
      <c r="CX76" s="169"/>
      <c r="CY76" s="169"/>
      <c r="CZ76" s="169"/>
      <c r="DA76" s="169"/>
      <c r="DB76" s="169"/>
      <c r="DC76" s="169"/>
      <c r="DD76" s="169"/>
      <c r="DE76" s="169"/>
      <c r="DF76" s="169"/>
      <c r="DG76" s="169"/>
      <c r="DH76" s="169"/>
      <c r="DI76" s="169"/>
      <c r="DJ76" s="169"/>
      <c r="DK76" s="169"/>
      <c r="DL76" s="169"/>
      <c r="DM76" s="169"/>
      <c r="DN76" s="169"/>
      <c r="DO76" s="169"/>
      <c r="DP76" s="169"/>
      <c r="DQ76" s="169"/>
      <c r="DR76" s="169"/>
      <c r="DS76" s="169"/>
      <c r="DT76" s="169"/>
      <c r="DU76" s="169"/>
      <c r="DV76" s="169"/>
      <c r="DW76" s="169"/>
      <c r="DX76" s="169"/>
      <c r="DY76" s="169"/>
      <c r="DZ76" s="169"/>
      <c r="EA76" s="169"/>
      <c r="EB76" s="169"/>
      <c r="EC76" s="169"/>
      <c r="ED76" s="169"/>
      <c r="EE76" s="169"/>
      <c r="EF76" s="169"/>
      <c r="EG76" s="169"/>
      <c r="EH76" s="169"/>
      <c r="EI76" s="169"/>
      <c r="EJ76" s="169"/>
      <c r="EK76" s="169"/>
      <c r="EL76" s="169"/>
      <c r="EM76" s="169"/>
      <c r="EN76" s="169"/>
      <c r="EO76" s="169"/>
      <c r="EP76" s="169"/>
      <c r="EQ76" s="169"/>
      <c r="ER76" s="169"/>
      <c r="ES76" s="169"/>
      <c r="ET76" s="169"/>
      <c r="EU76" s="169"/>
      <c r="EV76" s="169"/>
      <c r="EW76" s="169"/>
      <c r="EX76" s="169"/>
      <c r="EY76" s="169"/>
      <c r="EZ76" s="169"/>
      <c r="FA76" s="169"/>
      <c r="FB76" s="169"/>
      <c r="FC76" s="169"/>
      <c r="FD76" s="169"/>
      <c r="FE76" s="169"/>
      <c r="FF76" s="169"/>
      <c r="FG76" s="169"/>
      <c r="FH76" s="169"/>
      <c r="FI76" s="169"/>
      <c r="FJ76" s="169"/>
      <c r="FK76" s="169"/>
      <c r="FL76" s="169"/>
      <c r="FM76" s="169"/>
      <c r="FN76" s="169"/>
      <c r="FO76" s="169"/>
      <c r="FP76" s="169"/>
      <c r="FQ76" s="169"/>
      <c r="FR76" s="169"/>
      <c r="FS76" s="169"/>
      <c r="FT76" s="169"/>
      <c r="FU76" s="169"/>
      <c r="FV76" s="169"/>
      <c r="FW76" s="169"/>
      <c r="FX76" s="169"/>
      <c r="FY76" s="169"/>
      <c r="FZ76" s="169"/>
      <c r="GA76" s="169"/>
      <c r="GB76" s="169"/>
      <c r="GC76" s="169"/>
      <c r="GD76" s="169"/>
      <c r="GE76" s="169"/>
      <c r="GF76" s="169"/>
      <c r="GG76" s="169"/>
      <c r="GH76" s="169"/>
      <c r="GI76" s="169"/>
      <c r="GJ76" s="169"/>
      <c r="GK76" s="169"/>
      <c r="GL76" s="169"/>
      <c r="GM76" s="169"/>
      <c r="GN76" s="169"/>
      <c r="GO76" s="169"/>
      <c r="GP76" s="169"/>
      <c r="GQ76" s="169"/>
      <c r="GR76" s="169"/>
      <c r="GS76" s="169"/>
      <c r="GT76" s="169"/>
      <c r="GU76" s="169"/>
      <c r="GV76" s="169"/>
      <c r="GW76" s="169"/>
      <c r="GX76" s="169"/>
      <c r="GY76" s="169"/>
      <c r="GZ76" s="169"/>
      <c r="HA76" s="169"/>
      <c r="HB76" s="169"/>
      <c r="HC76" s="169"/>
      <c r="HD76" s="169"/>
      <c r="HE76" s="169"/>
      <c r="HF76" s="169"/>
      <c r="HG76" s="169"/>
      <c r="HH76" s="169"/>
      <c r="HI76" s="169"/>
      <c r="HJ76" s="169"/>
      <c r="HK76" s="169"/>
      <c r="HL76" s="169"/>
      <c r="HM76" s="169"/>
      <c r="HN76" s="169"/>
      <c r="HO76" s="169"/>
      <c r="HP76" s="169"/>
      <c r="HQ76" s="169"/>
      <c r="HR76" s="169"/>
      <c r="HS76" s="169"/>
      <c r="HT76" s="169"/>
      <c r="HU76" s="169"/>
      <c r="HV76" s="169"/>
      <c r="HW76" s="169"/>
      <c r="HX76" s="169"/>
      <c r="HY76" s="169"/>
      <c r="HZ76" s="169"/>
      <c r="IA76" s="169"/>
      <c r="IB76" s="169"/>
      <c r="IC76" s="169"/>
      <c r="ID76" s="169"/>
      <c r="IE76" s="169"/>
      <c r="IF76" s="169"/>
      <c r="IG76" s="169"/>
      <c r="IH76" s="169"/>
      <c r="II76" s="169"/>
      <c r="IJ76" s="169"/>
      <c r="IK76" s="169"/>
      <c r="IL76" s="169"/>
      <c r="IM76" s="169"/>
      <c r="IN76" s="169"/>
      <c r="IO76" s="169"/>
      <c r="IP76" s="169"/>
      <c r="IQ76" s="169"/>
      <c r="IR76" s="169"/>
      <c r="IS76" s="169"/>
    </row>
    <row r="77" spans="1:253" s="145" customFormat="1" ht="15" customHeight="1">
      <c r="A77" s="170" t="s">
        <v>6</v>
      </c>
      <c r="B77" s="170" t="s">
        <v>569</v>
      </c>
      <c r="C77" s="172">
        <v>9</v>
      </c>
      <c r="D77" s="172" t="s">
        <v>394</v>
      </c>
      <c r="E77" s="173">
        <v>325000</v>
      </c>
      <c r="F77" s="174">
        <v>2925000</v>
      </c>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169"/>
      <c r="BK77" s="169"/>
      <c r="BL77" s="169"/>
      <c r="BM77" s="169"/>
      <c r="BN77" s="169"/>
      <c r="BO77" s="169"/>
      <c r="BP77" s="169"/>
      <c r="BQ77" s="169"/>
      <c r="BR77" s="169"/>
      <c r="BS77" s="169"/>
      <c r="BT77" s="169"/>
      <c r="BU77" s="169"/>
      <c r="BV77" s="169"/>
      <c r="BW77" s="169"/>
      <c r="BX77" s="169"/>
      <c r="BY77" s="169"/>
      <c r="BZ77" s="169"/>
      <c r="CA77" s="169"/>
      <c r="CB77" s="169"/>
      <c r="CC77" s="169"/>
      <c r="CD77" s="169"/>
      <c r="CE77" s="169"/>
      <c r="CF77" s="169"/>
      <c r="CG77" s="169"/>
      <c r="CH77" s="169"/>
      <c r="CI77" s="169"/>
      <c r="CJ77" s="169"/>
      <c r="CK77" s="169"/>
      <c r="CL77" s="169"/>
      <c r="CM77" s="169"/>
      <c r="CN77" s="169"/>
      <c r="CO77" s="169"/>
      <c r="CP77" s="169"/>
      <c r="CQ77" s="169"/>
      <c r="CR77" s="169"/>
      <c r="CS77" s="169"/>
      <c r="CT77" s="169"/>
      <c r="CU77" s="169"/>
      <c r="CV77" s="169"/>
      <c r="CW77" s="169"/>
      <c r="CX77" s="169"/>
      <c r="CY77" s="169"/>
      <c r="CZ77" s="169"/>
      <c r="DA77" s="169"/>
      <c r="DB77" s="169"/>
      <c r="DC77" s="169"/>
      <c r="DD77" s="169"/>
      <c r="DE77" s="169"/>
      <c r="DF77" s="169"/>
      <c r="DG77" s="169"/>
      <c r="DH77" s="169"/>
      <c r="DI77" s="169"/>
      <c r="DJ77" s="169"/>
      <c r="DK77" s="169"/>
      <c r="DL77" s="169"/>
      <c r="DM77" s="169"/>
      <c r="DN77" s="169"/>
      <c r="DO77" s="169"/>
      <c r="DP77" s="169"/>
      <c r="DQ77" s="169"/>
      <c r="DR77" s="169"/>
      <c r="DS77" s="169"/>
      <c r="DT77" s="169"/>
      <c r="DU77" s="169"/>
      <c r="DV77" s="169"/>
      <c r="DW77" s="169"/>
      <c r="DX77" s="169"/>
      <c r="DY77" s="169"/>
      <c r="DZ77" s="169"/>
      <c r="EA77" s="169"/>
      <c r="EB77" s="169"/>
      <c r="EC77" s="169"/>
      <c r="ED77" s="169"/>
      <c r="EE77" s="169"/>
      <c r="EF77" s="169"/>
      <c r="EG77" s="169"/>
      <c r="EH77" s="169"/>
      <c r="EI77" s="169"/>
      <c r="EJ77" s="169"/>
      <c r="EK77" s="169"/>
      <c r="EL77" s="169"/>
      <c r="EM77" s="169"/>
      <c r="EN77" s="169"/>
      <c r="EO77" s="169"/>
      <c r="EP77" s="169"/>
      <c r="EQ77" s="169"/>
      <c r="ER77" s="169"/>
      <c r="ES77" s="169"/>
      <c r="ET77" s="169"/>
      <c r="EU77" s="169"/>
      <c r="EV77" s="169"/>
      <c r="EW77" s="169"/>
      <c r="EX77" s="169"/>
      <c r="EY77" s="169"/>
      <c r="EZ77" s="169"/>
      <c r="FA77" s="169"/>
      <c r="FB77" s="169"/>
      <c r="FC77" s="169"/>
      <c r="FD77" s="169"/>
      <c r="FE77" s="169"/>
      <c r="FF77" s="169"/>
      <c r="FG77" s="169"/>
      <c r="FH77" s="169"/>
      <c r="FI77" s="169"/>
      <c r="FJ77" s="169"/>
      <c r="FK77" s="169"/>
      <c r="FL77" s="169"/>
      <c r="FM77" s="169"/>
      <c r="FN77" s="169"/>
      <c r="FO77" s="169"/>
      <c r="FP77" s="169"/>
      <c r="FQ77" s="169"/>
      <c r="FR77" s="169"/>
      <c r="FS77" s="169"/>
      <c r="FT77" s="169"/>
      <c r="FU77" s="169"/>
      <c r="FV77" s="169"/>
      <c r="FW77" s="169"/>
      <c r="FX77" s="169"/>
      <c r="FY77" s="169"/>
      <c r="FZ77" s="169"/>
      <c r="GA77" s="169"/>
      <c r="GB77" s="169"/>
      <c r="GC77" s="169"/>
      <c r="GD77" s="169"/>
      <c r="GE77" s="169"/>
      <c r="GF77" s="169"/>
      <c r="GG77" s="169"/>
      <c r="GH77" s="169"/>
      <c r="GI77" s="169"/>
      <c r="GJ77" s="169"/>
      <c r="GK77" s="169"/>
      <c r="GL77" s="169"/>
      <c r="GM77" s="169"/>
      <c r="GN77" s="169"/>
      <c r="GO77" s="169"/>
      <c r="GP77" s="169"/>
      <c r="GQ77" s="169"/>
      <c r="GR77" s="169"/>
      <c r="GS77" s="169"/>
      <c r="GT77" s="169"/>
      <c r="GU77" s="169"/>
      <c r="GV77" s="169"/>
      <c r="GW77" s="169"/>
      <c r="GX77" s="169"/>
      <c r="GY77" s="169"/>
      <c r="GZ77" s="169"/>
      <c r="HA77" s="169"/>
      <c r="HB77" s="169"/>
      <c r="HC77" s="169"/>
      <c r="HD77" s="169"/>
      <c r="HE77" s="169"/>
      <c r="HF77" s="169"/>
      <c r="HG77" s="169"/>
      <c r="HH77" s="169"/>
      <c r="HI77" s="169"/>
      <c r="HJ77" s="169"/>
      <c r="HK77" s="169"/>
      <c r="HL77" s="169"/>
      <c r="HM77" s="169"/>
      <c r="HN77" s="169"/>
      <c r="HO77" s="169"/>
      <c r="HP77" s="169"/>
      <c r="HQ77" s="169"/>
      <c r="HR77" s="169"/>
      <c r="HS77" s="169"/>
      <c r="HT77" s="169"/>
      <c r="HU77" s="169"/>
      <c r="HV77" s="169"/>
      <c r="HW77" s="169"/>
      <c r="HX77" s="169"/>
      <c r="HY77" s="169"/>
      <c r="HZ77" s="169"/>
      <c r="IA77" s="169"/>
      <c r="IB77" s="169"/>
      <c r="IC77" s="169"/>
      <c r="ID77" s="169"/>
      <c r="IE77" s="169"/>
      <c r="IF77" s="169"/>
      <c r="IG77" s="169"/>
      <c r="IH77" s="169"/>
      <c r="II77" s="169"/>
      <c r="IJ77" s="169"/>
      <c r="IK77" s="169"/>
      <c r="IL77" s="169"/>
      <c r="IM77" s="169"/>
      <c r="IN77" s="169"/>
      <c r="IO77" s="169"/>
      <c r="IP77" s="169"/>
      <c r="IQ77" s="169"/>
      <c r="IR77" s="169"/>
      <c r="IS77" s="169"/>
    </row>
    <row r="78" spans="1:253" s="145" customFormat="1" ht="15" customHeight="1">
      <c r="A78" s="170" t="s">
        <v>6</v>
      </c>
      <c r="B78" s="170" t="s">
        <v>232</v>
      </c>
      <c r="C78" s="172">
        <v>1</v>
      </c>
      <c r="D78" s="172" t="s">
        <v>9</v>
      </c>
      <c r="E78" s="173">
        <v>1427735</v>
      </c>
      <c r="F78" s="174">
        <v>1427735</v>
      </c>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c r="BS78" s="169"/>
      <c r="BT78" s="169"/>
      <c r="BU78" s="169"/>
      <c r="BV78" s="169"/>
      <c r="BW78" s="169"/>
      <c r="BX78" s="169"/>
      <c r="BY78" s="169"/>
      <c r="BZ78" s="169"/>
      <c r="CA78" s="169"/>
      <c r="CB78" s="169"/>
      <c r="CC78" s="169"/>
      <c r="CD78" s="169"/>
      <c r="CE78" s="169"/>
      <c r="CF78" s="169"/>
      <c r="CG78" s="169"/>
      <c r="CH78" s="169"/>
      <c r="CI78" s="169"/>
      <c r="CJ78" s="169"/>
      <c r="CK78" s="169"/>
      <c r="CL78" s="169"/>
      <c r="CM78" s="169"/>
      <c r="CN78" s="169"/>
      <c r="CO78" s="169"/>
      <c r="CP78" s="169"/>
      <c r="CQ78" s="169"/>
      <c r="CR78" s="169"/>
      <c r="CS78" s="169"/>
      <c r="CT78" s="169"/>
      <c r="CU78" s="169"/>
      <c r="CV78" s="169"/>
      <c r="CW78" s="169"/>
      <c r="CX78" s="169"/>
      <c r="CY78" s="169"/>
      <c r="CZ78" s="169"/>
      <c r="DA78" s="169"/>
      <c r="DB78" s="169"/>
      <c r="DC78" s="169"/>
      <c r="DD78" s="169"/>
      <c r="DE78" s="169"/>
      <c r="DF78" s="169"/>
      <c r="DG78" s="169"/>
      <c r="DH78" s="169"/>
      <c r="DI78" s="169"/>
      <c r="DJ78" s="169"/>
      <c r="DK78" s="169"/>
      <c r="DL78" s="169"/>
      <c r="DM78" s="169"/>
      <c r="DN78" s="169"/>
      <c r="DO78" s="169"/>
      <c r="DP78" s="169"/>
      <c r="DQ78" s="169"/>
      <c r="DR78" s="169"/>
      <c r="DS78" s="169"/>
      <c r="DT78" s="169"/>
      <c r="DU78" s="169"/>
      <c r="DV78" s="169"/>
      <c r="DW78" s="169"/>
      <c r="DX78" s="169"/>
      <c r="DY78" s="169"/>
      <c r="DZ78" s="169"/>
      <c r="EA78" s="169"/>
      <c r="EB78" s="169"/>
      <c r="EC78" s="169"/>
      <c r="ED78" s="169"/>
      <c r="EE78" s="169"/>
      <c r="EF78" s="169"/>
      <c r="EG78" s="169"/>
      <c r="EH78" s="169"/>
      <c r="EI78" s="169"/>
      <c r="EJ78" s="169"/>
      <c r="EK78" s="169"/>
      <c r="EL78" s="169"/>
      <c r="EM78" s="169"/>
      <c r="EN78" s="169"/>
      <c r="EO78" s="169"/>
      <c r="EP78" s="169"/>
      <c r="EQ78" s="169"/>
      <c r="ER78" s="169"/>
      <c r="ES78" s="169"/>
      <c r="ET78" s="169"/>
      <c r="EU78" s="169"/>
      <c r="EV78" s="169"/>
      <c r="EW78" s="169"/>
      <c r="EX78" s="169"/>
      <c r="EY78" s="169"/>
      <c r="EZ78" s="169"/>
      <c r="FA78" s="169"/>
      <c r="FB78" s="169"/>
      <c r="FC78" s="169"/>
      <c r="FD78" s="169"/>
      <c r="FE78" s="169"/>
      <c r="FF78" s="169"/>
      <c r="FG78" s="169"/>
      <c r="FH78" s="169"/>
      <c r="FI78" s="169"/>
      <c r="FJ78" s="169"/>
      <c r="FK78" s="169"/>
      <c r="FL78" s="169"/>
      <c r="FM78" s="169"/>
      <c r="FN78" s="169"/>
      <c r="FO78" s="169"/>
      <c r="FP78" s="169"/>
      <c r="FQ78" s="169"/>
      <c r="FR78" s="169"/>
      <c r="FS78" s="169"/>
      <c r="FT78" s="169"/>
      <c r="FU78" s="169"/>
      <c r="FV78" s="169"/>
      <c r="FW78" s="169"/>
      <c r="FX78" s="169"/>
      <c r="FY78" s="169"/>
      <c r="FZ78" s="169"/>
      <c r="GA78" s="169"/>
      <c r="GB78" s="169"/>
      <c r="GC78" s="169"/>
      <c r="GD78" s="169"/>
      <c r="GE78" s="169"/>
      <c r="GF78" s="169"/>
      <c r="GG78" s="169"/>
      <c r="GH78" s="169"/>
      <c r="GI78" s="169"/>
      <c r="GJ78" s="169"/>
      <c r="GK78" s="169"/>
      <c r="GL78" s="169"/>
      <c r="GM78" s="169"/>
      <c r="GN78" s="169"/>
      <c r="GO78" s="169"/>
      <c r="GP78" s="169"/>
      <c r="GQ78" s="169"/>
      <c r="GR78" s="169"/>
      <c r="GS78" s="169"/>
      <c r="GT78" s="169"/>
      <c r="GU78" s="169"/>
      <c r="GV78" s="169"/>
      <c r="GW78" s="169"/>
      <c r="GX78" s="169"/>
      <c r="GY78" s="169"/>
      <c r="GZ78" s="169"/>
      <c r="HA78" s="169"/>
      <c r="HB78" s="169"/>
      <c r="HC78" s="169"/>
      <c r="HD78" s="169"/>
      <c r="HE78" s="169"/>
      <c r="HF78" s="169"/>
      <c r="HG78" s="169"/>
      <c r="HH78" s="169"/>
      <c r="HI78" s="169"/>
      <c r="HJ78" s="169"/>
      <c r="HK78" s="169"/>
      <c r="HL78" s="169"/>
      <c r="HM78" s="169"/>
      <c r="HN78" s="169"/>
      <c r="HO78" s="169"/>
      <c r="HP78" s="169"/>
      <c r="HQ78" s="169"/>
      <c r="HR78" s="169"/>
      <c r="HS78" s="169"/>
      <c r="HT78" s="169"/>
      <c r="HU78" s="169"/>
      <c r="HV78" s="169"/>
      <c r="HW78" s="169"/>
      <c r="HX78" s="169"/>
      <c r="HY78" s="169"/>
      <c r="HZ78" s="169"/>
      <c r="IA78" s="169"/>
      <c r="IB78" s="169"/>
      <c r="IC78" s="169"/>
      <c r="ID78" s="169"/>
      <c r="IE78" s="169"/>
      <c r="IF78" s="169"/>
      <c r="IG78" s="169"/>
      <c r="IH78" s="169"/>
      <c r="II78" s="169"/>
      <c r="IJ78" s="169"/>
      <c r="IK78" s="169"/>
      <c r="IL78" s="169"/>
      <c r="IM78" s="169"/>
      <c r="IN78" s="169"/>
      <c r="IO78" s="169"/>
      <c r="IP78" s="169"/>
      <c r="IQ78" s="169"/>
      <c r="IR78" s="169"/>
      <c r="IS78" s="169"/>
    </row>
    <row r="79" spans="1:253" s="145" customFormat="1" ht="15" customHeight="1">
      <c r="A79" s="170" t="s">
        <v>6</v>
      </c>
      <c r="B79" s="170" t="s">
        <v>232</v>
      </c>
      <c r="C79" s="172">
        <v>1</v>
      </c>
      <c r="D79" s="172" t="s">
        <v>9</v>
      </c>
      <c r="E79" s="173">
        <v>90000</v>
      </c>
      <c r="F79" s="174">
        <v>90000</v>
      </c>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c r="CG79" s="169"/>
      <c r="CH79" s="169"/>
      <c r="CI79" s="169"/>
      <c r="CJ79" s="169"/>
      <c r="CK79" s="169"/>
      <c r="CL79" s="169"/>
      <c r="CM79" s="169"/>
      <c r="CN79" s="169"/>
      <c r="CO79" s="169"/>
      <c r="CP79" s="169"/>
      <c r="CQ79" s="169"/>
      <c r="CR79" s="169"/>
      <c r="CS79" s="169"/>
      <c r="CT79" s="169"/>
      <c r="CU79" s="169"/>
      <c r="CV79" s="169"/>
      <c r="CW79" s="169"/>
      <c r="CX79" s="169"/>
      <c r="CY79" s="169"/>
      <c r="CZ79" s="169"/>
      <c r="DA79" s="169"/>
      <c r="DB79" s="169"/>
      <c r="DC79" s="169"/>
      <c r="DD79" s="169"/>
      <c r="DE79" s="169"/>
      <c r="DF79" s="169"/>
      <c r="DG79" s="169"/>
      <c r="DH79" s="169"/>
      <c r="DI79" s="169"/>
      <c r="DJ79" s="169"/>
      <c r="DK79" s="169"/>
      <c r="DL79" s="169"/>
      <c r="DM79" s="169"/>
      <c r="DN79" s="169"/>
      <c r="DO79" s="169"/>
      <c r="DP79" s="169"/>
      <c r="DQ79" s="169"/>
      <c r="DR79" s="169"/>
      <c r="DS79" s="169"/>
      <c r="DT79" s="169"/>
      <c r="DU79" s="169"/>
      <c r="DV79" s="169"/>
      <c r="DW79" s="169"/>
      <c r="DX79" s="169"/>
      <c r="DY79" s="169"/>
      <c r="DZ79" s="169"/>
      <c r="EA79" s="169"/>
      <c r="EB79" s="169"/>
      <c r="EC79" s="169"/>
      <c r="ED79" s="169"/>
      <c r="EE79" s="169"/>
      <c r="EF79" s="169"/>
      <c r="EG79" s="169"/>
      <c r="EH79" s="169"/>
      <c r="EI79" s="169"/>
      <c r="EJ79" s="169"/>
      <c r="EK79" s="169"/>
      <c r="EL79" s="169"/>
      <c r="EM79" s="169"/>
      <c r="EN79" s="169"/>
      <c r="EO79" s="169"/>
      <c r="EP79" s="169"/>
      <c r="EQ79" s="169"/>
      <c r="ER79" s="169"/>
      <c r="ES79" s="169"/>
      <c r="ET79" s="169"/>
      <c r="EU79" s="169"/>
      <c r="EV79" s="169"/>
      <c r="EW79" s="169"/>
      <c r="EX79" s="169"/>
      <c r="EY79" s="169"/>
      <c r="EZ79" s="169"/>
      <c r="FA79" s="169"/>
      <c r="FB79" s="169"/>
      <c r="FC79" s="169"/>
      <c r="FD79" s="169"/>
      <c r="FE79" s="169"/>
      <c r="FF79" s="169"/>
      <c r="FG79" s="169"/>
      <c r="FH79" s="169"/>
      <c r="FI79" s="169"/>
      <c r="FJ79" s="169"/>
      <c r="FK79" s="169"/>
      <c r="FL79" s="169"/>
      <c r="FM79" s="169"/>
      <c r="FN79" s="169"/>
      <c r="FO79" s="169"/>
      <c r="FP79" s="169"/>
      <c r="FQ79" s="169"/>
      <c r="FR79" s="169"/>
      <c r="FS79" s="169"/>
      <c r="FT79" s="169"/>
      <c r="FU79" s="169"/>
      <c r="FV79" s="169"/>
      <c r="FW79" s="169"/>
      <c r="FX79" s="169"/>
      <c r="FY79" s="169"/>
      <c r="FZ79" s="169"/>
      <c r="GA79" s="169"/>
      <c r="GB79" s="169"/>
      <c r="GC79" s="169"/>
      <c r="GD79" s="169"/>
      <c r="GE79" s="169"/>
      <c r="GF79" s="169"/>
      <c r="GG79" s="169"/>
      <c r="GH79" s="169"/>
      <c r="GI79" s="169"/>
      <c r="GJ79" s="169"/>
      <c r="GK79" s="169"/>
      <c r="GL79" s="169"/>
      <c r="GM79" s="169"/>
      <c r="GN79" s="169"/>
      <c r="GO79" s="169"/>
      <c r="GP79" s="169"/>
      <c r="GQ79" s="169"/>
      <c r="GR79" s="169"/>
      <c r="GS79" s="169"/>
      <c r="GT79" s="169"/>
      <c r="GU79" s="169"/>
      <c r="GV79" s="169"/>
      <c r="GW79" s="169"/>
      <c r="GX79" s="169"/>
      <c r="GY79" s="169"/>
      <c r="GZ79" s="169"/>
      <c r="HA79" s="169"/>
      <c r="HB79" s="169"/>
      <c r="HC79" s="169"/>
      <c r="HD79" s="169"/>
      <c r="HE79" s="169"/>
      <c r="HF79" s="169"/>
      <c r="HG79" s="169"/>
      <c r="HH79" s="169"/>
      <c r="HI79" s="169"/>
      <c r="HJ79" s="169"/>
      <c r="HK79" s="169"/>
      <c r="HL79" s="169"/>
      <c r="HM79" s="169"/>
      <c r="HN79" s="169"/>
      <c r="HO79" s="169"/>
      <c r="HP79" s="169"/>
      <c r="HQ79" s="169"/>
      <c r="HR79" s="169"/>
      <c r="HS79" s="169"/>
      <c r="HT79" s="169"/>
      <c r="HU79" s="169"/>
      <c r="HV79" s="169"/>
      <c r="HW79" s="169"/>
      <c r="HX79" s="169"/>
      <c r="HY79" s="169"/>
      <c r="HZ79" s="169"/>
      <c r="IA79" s="169"/>
      <c r="IB79" s="169"/>
      <c r="IC79" s="169"/>
      <c r="ID79" s="169"/>
      <c r="IE79" s="169"/>
      <c r="IF79" s="169"/>
      <c r="IG79" s="169"/>
      <c r="IH79" s="169"/>
      <c r="II79" s="169"/>
      <c r="IJ79" s="169"/>
      <c r="IK79" s="169"/>
      <c r="IL79" s="169"/>
      <c r="IM79" s="169"/>
      <c r="IN79" s="169"/>
      <c r="IO79" s="169"/>
      <c r="IP79" s="169"/>
      <c r="IQ79" s="169"/>
      <c r="IR79" s="169"/>
      <c r="IS79" s="169"/>
    </row>
    <row r="80" spans="1:253" s="145" customFormat="1" ht="15" customHeight="1">
      <c r="A80" s="170" t="s">
        <v>6</v>
      </c>
      <c r="B80" s="170" t="s">
        <v>510</v>
      </c>
      <c r="C80" s="172">
        <v>1</v>
      </c>
      <c r="D80" s="172" t="s">
        <v>9</v>
      </c>
      <c r="E80" s="173">
        <v>750000</v>
      </c>
      <c r="F80" s="174">
        <v>750000</v>
      </c>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69"/>
      <c r="BS80" s="169"/>
      <c r="BT80" s="169"/>
      <c r="BU80" s="169"/>
      <c r="BV80" s="169"/>
      <c r="BW80" s="169"/>
      <c r="BX80" s="169"/>
      <c r="BY80" s="169"/>
      <c r="BZ80" s="169"/>
      <c r="CA80" s="169"/>
      <c r="CB80" s="169"/>
      <c r="CC80" s="169"/>
      <c r="CD80" s="169"/>
      <c r="CE80" s="169"/>
      <c r="CF80" s="169"/>
      <c r="CG80" s="169"/>
      <c r="CH80" s="169"/>
      <c r="CI80" s="169"/>
      <c r="CJ80" s="169"/>
      <c r="CK80" s="169"/>
      <c r="CL80" s="169"/>
      <c r="CM80" s="169"/>
      <c r="CN80" s="169"/>
      <c r="CO80" s="169"/>
      <c r="CP80" s="169"/>
      <c r="CQ80" s="169"/>
      <c r="CR80" s="169"/>
      <c r="CS80" s="169"/>
      <c r="CT80" s="169"/>
      <c r="CU80" s="169"/>
      <c r="CV80" s="169"/>
      <c r="CW80" s="169"/>
      <c r="CX80" s="169"/>
      <c r="CY80" s="169"/>
      <c r="CZ80" s="169"/>
      <c r="DA80" s="169"/>
      <c r="DB80" s="169"/>
      <c r="DC80" s="169"/>
      <c r="DD80" s="169"/>
      <c r="DE80" s="169"/>
      <c r="DF80" s="169"/>
      <c r="DG80" s="169"/>
      <c r="DH80" s="169"/>
      <c r="DI80" s="169"/>
      <c r="DJ80" s="169"/>
      <c r="DK80" s="169"/>
      <c r="DL80" s="169"/>
      <c r="DM80" s="169"/>
      <c r="DN80" s="169"/>
      <c r="DO80" s="169"/>
      <c r="DP80" s="169"/>
      <c r="DQ80" s="169"/>
      <c r="DR80" s="169"/>
      <c r="DS80" s="169"/>
      <c r="DT80" s="169"/>
      <c r="DU80" s="169"/>
      <c r="DV80" s="169"/>
      <c r="DW80" s="169"/>
      <c r="DX80" s="169"/>
      <c r="DY80" s="169"/>
      <c r="DZ80" s="169"/>
      <c r="EA80" s="169"/>
      <c r="EB80" s="169"/>
      <c r="EC80" s="169"/>
      <c r="ED80" s="169"/>
      <c r="EE80" s="169"/>
      <c r="EF80" s="169"/>
      <c r="EG80" s="169"/>
      <c r="EH80" s="169"/>
      <c r="EI80" s="169"/>
      <c r="EJ80" s="169"/>
      <c r="EK80" s="169"/>
      <c r="EL80" s="169"/>
      <c r="EM80" s="169"/>
      <c r="EN80" s="169"/>
      <c r="EO80" s="169"/>
      <c r="EP80" s="169"/>
      <c r="EQ80" s="169"/>
      <c r="ER80" s="169"/>
      <c r="ES80" s="169"/>
      <c r="ET80" s="169"/>
      <c r="EU80" s="169"/>
      <c r="EV80" s="169"/>
      <c r="EW80" s="169"/>
      <c r="EX80" s="169"/>
      <c r="EY80" s="169"/>
      <c r="EZ80" s="169"/>
      <c r="FA80" s="169"/>
      <c r="FB80" s="169"/>
      <c r="FC80" s="169"/>
      <c r="FD80" s="169"/>
      <c r="FE80" s="169"/>
      <c r="FF80" s="169"/>
      <c r="FG80" s="169"/>
      <c r="FH80" s="169"/>
      <c r="FI80" s="169"/>
      <c r="FJ80" s="169"/>
      <c r="FK80" s="169"/>
      <c r="FL80" s="169"/>
      <c r="FM80" s="169"/>
      <c r="FN80" s="169"/>
      <c r="FO80" s="169"/>
      <c r="FP80" s="169"/>
      <c r="FQ80" s="169"/>
      <c r="FR80" s="169"/>
      <c r="FS80" s="169"/>
      <c r="FT80" s="169"/>
      <c r="FU80" s="169"/>
      <c r="FV80" s="169"/>
      <c r="FW80" s="169"/>
      <c r="FX80" s="169"/>
      <c r="FY80" s="169"/>
      <c r="FZ80" s="169"/>
      <c r="GA80" s="169"/>
      <c r="GB80" s="169"/>
      <c r="GC80" s="169"/>
      <c r="GD80" s="169"/>
      <c r="GE80" s="169"/>
      <c r="GF80" s="169"/>
      <c r="GG80" s="169"/>
      <c r="GH80" s="169"/>
      <c r="GI80" s="169"/>
      <c r="GJ80" s="169"/>
      <c r="GK80" s="169"/>
      <c r="GL80" s="169"/>
      <c r="GM80" s="169"/>
      <c r="GN80" s="169"/>
      <c r="GO80" s="169"/>
      <c r="GP80" s="169"/>
      <c r="GQ80" s="169"/>
      <c r="GR80" s="169"/>
      <c r="GS80" s="169"/>
      <c r="GT80" s="169"/>
      <c r="GU80" s="169"/>
      <c r="GV80" s="169"/>
      <c r="GW80" s="169"/>
      <c r="GX80" s="169"/>
      <c r="GY80" s="169"/>
      <c r="GZ80" s="169"/>
      <c r="HA80" s="169"/>
      <c r="HB80" s="169"/>
      <c r="HC80" s="169"/>
      <c r="HD80" s="169"/>
      <c r="HE80" s="169"/>
      <c r="HF80" s="169"/>
      <c r="HG80" s="169"/>
      <c r="HH80" s="169"/>
      <c r="HI80" s="169"/>
      <c r="HJ80" s="169"/>
      <c r="HK80" s="169"/>
      <c r="HL80" s="169"/>
      <c r="HM80" s="169"/>
      <c r="HN80" s="169"/>
      <c r="HO80" s="169"/>
      <c r="HP80" s="169"/>
      <c r="HQ80" s="169"/>
      <c r="HR80" s="169"/>
      <c r="HS80" s="169"/>
      <c r="HT80" s="169"/>
      <c r="HU80" s="169"/>
      <c r="HV80" s="169"/>
      <c r="HW80" s="169"/>
      <c r="HX80" s="169"/>
      <c r="HY80" s="169"/>
      <c r="HZ80" s="169"/>
      <c r="IA80" s="169"/>
      <c r="IB80" s="169"/>
      <c r="IC80" s="169"/>
      <c r="ID80" s="169"/>
      <c r="IE80" s="169"/>
      <c r="IF80" s="169"/>
      <c r="IG80" s="169"/>
      <c r="IH80" s="169"/>
      <c r="II80" s="169"/>
      <c r="IJ80" s="169"/>
      <c r="IK80" s="169"/>
      <c r="IL80" s="169"/>
      <c r="IM80" s="169"/>
      <c r="IN80" s="169"/>
      <c r="IO80" s="169"/>
      <c r="IP80" s="169"/>
      <c r="IQ80" s="169"/>
      <c r="IR80" s="169"/>
      <c r="IS80" s="169"/>
    </row>
    <row r="81" spans="1:6" ht="15" customHeight="1">
      <c r="A81" s="170" t="s">
        <v>6</v>
      </c>
      <c r="B81" s="170" t="s">
        <v>564</v>
      </c>
      <c r="C81" s="172">
        <v>11</v>
      </c>
      <c r="D81" s="172" t="s">
        <v>394</v>
      </c>
      <c r="E81" s="173">
        <v>400000</v>
      </c>
      <c r="F81" s="174">
        <v>4400000</v>
      </c>
    </row>
    <row r="82" spans="1:6" ht="15" customHeight="1">
      <c r="A82" s="171" t="s">
        <v>6</v>
      </c>
      <c r="B82" s="171" t="s">
        <v>564</v>
      </c>
      <c r="C82" s="176">
        <v>1</v>
      </c>
      <c r="D82" s="176" t="s">
        <v>9</v>
      </c>
      <c r="E82" s="177">
        <v>600000</v>
      </c>
      <c r="F82" s="178">
        <v>600000</v>
      </c>
    </row>
    <row r="83" spans="1:6" ht="15" customHeight="1">
      <c r="A83" s="171" t="s">
        <v>6</v>
      </c>
      <c r="B83" s="171" t="s">
        <v>232</v>
      </c>
      <c r="C83" s="176">
        <v>1</v>
      </c>
      <c r="D83" s="176" t="s">
        <v>9</v>
      </c>
      <c r="E83" s="177">
        <v>2060000</v>
      </c>
      <c r="F83" s="174">
        <v>2060000</v>
      </c>
    </row>
    <row r="84" spans="1:6" ht="15" customHeight="1">
      <c r="A84" s="170" t="s">
        <v>6</v>
      </c>
      <c r="B84" s="170" t="s">
        <v>232</v>
      </c>
      <c r="C84" s="172">
        <v>1</v>
      </c>
      <c r="D84" s="172" t="s">
        <v>9</v>
      </c>
      <c r="E84" s="173">
        <v>358000</v>
      </c>
      <c r="F84" s="174">
        <v>358000</v>
      </c>
    </row>
    <row r="85" spans="1:6" ht="15" customHeight="1">
      <c r="A85" s="170" t="s">
        <v>6</v>
      </c>
      <c r="B85" s="170" t="s">
        <v>510</v>
      </c>
      <c r="C85" s="172">
        <v>1</v>
      </c>
      <c r="D85" s="172" t="s">
        <v>9</v>
      </c>
      <c r="E85" s="173">
        <v>2520000</v>
      </c>
      <c r="F85" s="174">
        <v>2520000</v>
      </c>
    </row>
    <row r="86" spans="1:6" ht="15" customHeight="1">
      <c r="A86" s="170" t="s">
        <v>6</v>
      </c>
      <c r="B86" s="170" t="s">
        <v>64</v>
      </c>
      <c r="C86" s="172">
        <v>100</v>
      </c>
      <c r="D86" s="172" t="s">
        <v>394</v>
      </c>
      <c r="E86" s="173">
        <v>233</v>
      </c>
      <c r="F86" s="174">
        <v>23300</v>
      </c>
    </row>
    <row r="87" spans="1:6" ht="15" customHeight="1">
      <c r="A87" s="170" t="s">
        <v>6</v>
      </c>
      <c r="B87" s="170" t="s">
        <v>203</v>
      </c>
      <c r="C87" s="172">
        <v>20</v>
      </c>
      <c r="D87" s="172" t="s">
        <v>394</v>
      </c>
      <c r="E87" s="173">
        <v>675</v>
      </c>
      <c r="F87" s="174">
        <v>13500</v>
      </c>
    </row>
    <row r="88" spans="1:6" ht="15" customHeight="1">
      <c r="A88" s="170" t="s">
        <v>6</v>
      </c>
      <c r="B88" s="170" t="s">
        <v>219</v>
      </c>
      <c r="C88" s="172">
        <v>1</v>
      </c>
      <c r="D88" s="172" t="s">
        <v>9</v>
      </c>
      <c r="E88" s="173">
        <v>450000</v>
      </c>
      <c r="F88" s="174">
        <v>450000</v>
      </c>
    </row>
    <row r="89" spans="1:6" ht="15" customHeight="1">
      <c r="A89" s="171" t="s">
        <v>6</v>
      </c>
      <c r="B89" s="171" t="s">
        <v>243</v>
      </c>
      <c r="C89" s="176">
        <v>40</v>
      </c>
      <c r="D89" s="176" t="s">
        <v>401</v>
      </c>
      <c r="E89" s="177">
        <v>6223</v>
      </c>
      <c r="F89" s="178">
        <v>248920</v>
      </c>
    </row>
    <row r="90" spans="1:6" ht="15" customHeight="1">
      <c r="A90" s="170" t="s">
        <v>6</v>
      </c>
      <c r="B90" s="170" t="s">
        <v>243</v>
      </c>
      <c r="C90" s="172">
        <v>20</v>
      </c>
      <c r="D90" s="172" t="s">
        <v>401</v>
      </c>
      <c r="E90" s="173">
        <v>6223</v>
      </c>
      <c r="F90" s="174">
        <v>124460</v>
      </c>
    </row>
    <row r="91" spans="1:6" ht="15" customHeight="1">
      <c r="A91" s="170" t="s">
        <v>6</v>
      </c>
      <c r="B91" s="170" t="s">
        <v>564</v>
      </c>
      <c r="C91" s="172">
        <v>1</v>
      </c>
      <c r="D91" s="172" t="s">
        <v>9</v>
      </c>
      <c r="E91" s="173">
        <v>300000</v>
      </c>
      <c r="F91" s="174">
        <v>300000</v>
      </c>
    </row>
    <row r="92" spans="1:6" ht="15" customHeight="1">
      <c r="A92" s="179" t="s">
        <v>6</v>
      </c>
      <c r="B92" s="179" t="s">
        <v>510</v>
      </c>
      <c r="C92" s="180">
        <v>1</v>
      </c>
      <c r="D92" s="180" t="s">
        <v>9</v>
      </c>
      <c r="E92" s="181">
        <v>1380000</v>
      </c>
      <c r="F92" s="182">
        <v>1380000</v>
      </c>
    </row>
    <row r="93" spans="1:6" ht="15" customHeight="1">
      <c r="A93" s="170" t="s">
        <v>6</v>
      </c>
      <c r="B93" s="170" t="s">
        <v>564</v>
      </c>
      <c r="C93" s="172">
        <v>4</v>
      </c>
      <c r="D93" s="172" t="s">
        <v>394</v>
      </c>
      <c r="E93" s="173">
        <v>600000</v>
      </c>
      <c r="F93" s="174">
        <v>2400000</v>
      </c>
    </row>
    <row r="94" spans="1:6" ht="15" customHeight="1">
      <c r="A94" s="170" t="s">
        <v>6</v>
      </c>
      <c r="B94" s="170" t="s">
        <v>564</v>
      </c>
      <c r="C94" s="172">
        <v>19</v>
      </c>
      <c r="D94" s="172" t="s">
        <v>394</v>
      </c>
      <c r="E94" s="173">
        <v>600000</v>
      </c>
      <c r="F94" s="174">
        <v>11400000</v>
      </c>
    </row>
    <row r="95" spans="1:6" ht="15" customHeight="1">
      <c r="A95" s="170" t="s">
        <v>6</v>
      </c>
      <c r="B95" s="170" t="s">
        <v>564</v>
      </c>
      <c r="C95" s="172">
        <v>1</v>
      </c>
      <c r="D95" s="172" t="s">
        <v>9</v>
      </c>
      <c r="E95" s="173">
        <v>180000</v>
      </c>
      <c r="F95" s="174">
        <v>180000</v>
      </c>
    </row>
    <row r="96" spans="1:6" ht="15" customHeight="1">
      <c r="A96" s="170" t="s">
        <v>6</v>
      </c>
      <c r="B96" s="170" t="s">
        <v>513</v>
      </c>
      <c r="C96" s="172">
        <v>8</v>
      </c>
      <c r="D96" s="172" t="s">
        <v>394</v>
      </c>
      <c r="E96" s="173">
        <v>950000</v>
      </c>
      <c r="F96" s="174">
        <v>7600000</v>
      </c>
    </row>
    <row r="97" spans="1:253" s="145" customFormat="1" ht="15" customHeight="1">
      <c r="A97" s="170" t="s">
        <v>6</v>
      </c>
      <c r="B97" s="170" t="s">
        <v>232</v>
      </c>
      <c r="C97" s="172">
        <v>1</v>
      </c>
      <c r="D97" s="172" t="s">
        <v>9</v>
      </c>
      <c r="E97" s="173">
        <v>3215010</v>
      </c>
      <c r="F97" s="174">
        <v>3215010</v>
      </c>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69"/>
      <c r="BU97" s="169"/>
      <c r="BV97" s="169"/>
      <c r="BW97" s="169"/>
      <c r="BX97" s="169"/>
      <c r="BY97" s="169"/>
      <c r="BZ97" s="169"/>
      <c r="CA97" s="169"/>
      <c r="CB97" s="169"/>
      <c r="CC97" s="169"/>
      <c r="CD97" s="169"/>
      <c r="CE97" s="169"/>
      <c r="CF97" s="169"/>
      <c r="CG97" s="169"/>
      <c r="CH97" s="169"/>
      <c r="CI97" s="169"/>
      <c r="CJ97" s="169"/>
      <c r="CK97" s="169"/>
      <c r="CL97" s="169"/>
      <c r="CM97" s="169"/>
      <c r="CN97" s="169"/>
      <c r="CO97" s="169"/>
      <c r="CP97" s="169"/>
      <c r="CQ97" s="169"/>
      <c r="CR97" s="169"/>
      <c r="CS97" s="169"/>
      <c r="CT97" s="169"/>
      <c r="CU97" s="169"/>
      <c r="CV97" s="169"/>
      <c r="CW97" s="169"/>
      <c r="CX97" s="169"/>
      <c r="CY97" s="169"/>
      <c r="CZ97" s="169"/>
      <c r="DA97" s="169"/>
      <c r="DB97" s="169"/>
      <c r="DC97" s="169"/>
      <c r="DD97" s="169"/>
      <c r="DE97" s="169"/>
      <c r="DF97" s="169"/>
      <c r="DG97" s="169"/>
      <c r="DH97" s="169"/>
      <c r="DI97" s="169"/>
      <c r="DJ97" s="169"/>
      <c r="DK97" s="169"/>
      <c r="DL97" s="169"/>
      <c r="DM97" s="169"/>
      <c r="DN97" s="169"/>
      <c r="DO97" s="169"/>
      <c r="DP97" s="169"/>
      <c r="DQ97" s="169"/>
      <c r="DR97" s="169"/>
      <c r="DS97" s="169"/>
      <c r="DT97" s="169"/>
      <c r="DU97" s="169"/>
      <c r="DV97" s="169"/>
      <c r="DW97" s="169"/>
      <c r="DX97" s="169"/>
      <c r="DY97" s="169"/>
      <c r="DZ97" s="169"/>
      <c r="EA97" s="169"/>
      <c r="EB97" s="169"/>
      <c r="EC97" s="169"/>
      <c r="ED97" s="169"/>
      <c r="EE97" s="169"/>
      <c r="EF97" s="169"/>
      <c r="EG97" s="169"/>
      <c r="EH97" s="169"/>
      <c r="EI97" s="169"/>
      <c r="EJ97" s="169"/>
      <c r="EK97" s="169"/>
      <c r="EL97" s="169"/>
      <c r="EM97" s="169"/>
      <c r="EN97" s="169"/>
      <c r="EO97" s="169"/>
      <c r="EP97" s="169"/>
      <c r="EQ97" s="169"/>
      <c r="ER97" s="169"/>
      <c r="ES97" s="169"/>
      <c r="ET97" s="169"/>
      <c r="EU97" s="169"/>
      <c r="EV97" s="169"/>
      <c r="EW97" s="169"/>
      <c r="EX97" s="169"/>
      <c r="EY97" s="169"/>
      <c r="EZ97" s="169"/>
      <c r="FA97" s="169"/>
      <c r="FB97" s="169"/>
      <c r="FC97" s="169"/>
      <c r="FD97" s="169"/>
      <c r="FE97" s="169"/>
      <c r="FF97" s="169"/>
      <c r="FG97" s="169"/>
      <c r="FH97" s="169"/>
      <c r="FI97" s="169"/>
      <c r="FJ97" s="169"/>
      <c r="FK97" s="169"/>
      <c r="FL97" s="169"/>
      <c r="FM97" s="169"/>
      <c r="FN97" s="169"/>
      <c r="FO97" s="169"/>
      <c r="FP97" s="169"/>
      <c r="FQ97" s="169"/>
      <c r="FR97" s="169"/>
      <c r="FS97" s="169"/>
      <c r="FT97" s="169"/>
      <c r="FU97" s="169"/>
      <c r="FV97" s="169"/>
      <c r="FW97" s="169"/>
      <c r="FX97" s="169"/>
      <c r="FY97" s="169"/>
      <c r="FZ97" s="169"/>
      <c r="GA97" s="169"/>
      <c r="GB97" s="169"/>
      <c r="GC97" s="169"/>
      <c r="GD97" s="169"/>
      <c r="GE97" s="169"/>
      <c r="GF97" s="169"/>
      <c r="GG97" s="169"/>
      <c r="GH97" s="169"/>
      <c r="GI97" s="169"/>
      <c r="GJ97" s="169"/>
      <c r="GK97" s="169"/>
      <c r="GL97" s="169"/>
      <c r="GM97" s="169"/>
      <c r="GN97" s="169"/>
      <c r="GO97" s="169"/>
      <c r="GP97" s="169"/>
      <c r="GQ97" s="169"/>
      <c r="GR97" s="169"/>
      <c r="GS97" s="169"/>
      <c r="GT97" s="169"/>
      <c r="GU97" s="169"/>
      <c r="GV97" s="169"/>
      <c r="GW97" s="169"/>
      <c r="GX97" s="169"/>
      <c r="GY97" s="169"/>
      <c r="GZ97" s="169"/>
      <c r="HA97" s="169"/>
      <c r="HB97" s="169"/>
      <c r="HC97" s="169"/>
      <c r="HD97" s="169"/>
      <c r="HE97" s="169"/>
      <c r="HF97" s="169"/>
      <c r="HG97" s="169"/>
      <c r="HH97" s="169"/>
      <c r="HI97" s="169"/>
      <c r="HJ97" s="169"/>
      <c r="HK97" s="169"/>
      <c r="HL97" s="169"/>
      <c r="HM97" s="169"/>
      <c r="HN97" s="169"/>
      <c r="HO97" s="169"/>
      <c r="HP97" s="169"/>
      <c r="HQ97" s="169"/>
      <c r="HR97" s="169"/>
      <c r="HS97" s="169"/>
      <c r="HT97" s="169"/>
      <c r="HU97" s="169"/>
      <c r="HV97" s="169"/>
      <c r="HW97" s="169"/>
      <c r="HX97" s="169"/>
      <c r="HY97" s="169"/>
      <c r="HZ97" s="169"/>
      <c r="IA97" s="169"/>
      <c r="IB97" s="169"/>
      <c r="IC97" s="169"/>
      <c r="ID97" s="169"/>
      <c r="IE97" s="169"/>
      <c r="IF97" s="169"/>
      <c r="IG97" s="169"/>
      <c r="IH97" s="169"/>
      <c r="II97" s="169"/>
      <c r="IJ97" s="169"/>
      <c r="IK97" s="169"/>
      <c r="IL97" s="169"/>
      <c r="IM97" s="169"/>
      <c r="IN97" s="169"/>
      <c r="IO97" s="169"/>
      <c r="IP97" s="169"/>
      <c r="IQ97" s="169"/>
      <c r="IR97" s="169"/>
      <c r="IS97" s="169"/>
    </row>
    <row r="98" spans="1:253" s="145" customFormat="1" ht="15" customHeight="1">
      <c r="A98" s="170" t="s">
        <v>6</v>
      </c>
      <c r="B98" s="170" t="s">
        <v>232</v>
      </c>
      <c r="C98" s="172">
        <v>1</v>
      </c>
      <c r="D98" s="172" t="s">
        <v>9</v>
      </c>
      <c r="E98" s="173">
        <v>300000</v>
      </c>
      <c r="F98" s="174">
        <v>300000</v>
      </c>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69"/>
      <c r="BR98" s="169"/>
      <c r="BS98" s="169"/>
      <c r="BT98" s="169"/>
      <c r="BU98" s="169"/>
      <c r="BV98" s="169"/>
      <c r="BW98" s="169"/>
      <c r="BX98" s="169"/>
      <c r="BY98" s="169"/>
      <c r="BZ98" s="169"/>
      <c r="CA98" s="169"/>
      <c r="CB98" s="169"/>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169"/>
      <c r="FM98" s="169"/>
      <c r="FN98" s="169"/>
      <c r="FO98" s="169"/>
      <c r="FP98" s="169"/>
      <c r="FQ98" s="169"/>
      <c r="FR98" s="169"/>
      <c r="FS98" s="169"/>
      <c r="FT98" s="169"/>
      <c r="FU98" s="169"/>
      <c r="FV98" s="169"/>
      <c r="FW98" s="169"/>
      <c r="FX98" s="169"/>
      <c r="FY98" s="169"/>
      <c r="FZ98" s="169"/>
      <c r="GA98" s="169"/>
      <c r="GB98" s="169"/>
      <c r="GC98" s="169"/>
      <c r="GD98" s="169"/>
      <c r="GE98" s="169"/>
      <c r="GF98" s="169"/>
      <c r="GG98" s="169"/>
      <c r="GH98" s="169"/>
      <c r="GI98" s="169"/>
      <c r="GJ98" s="169"/>
      <c r="GK98" s="169"/>
      <c r="GL98" s="169"/>
      <c r="GM98" s="169"/>
      <c r="GN98" s="169"/>
      <c r="GO98" s="169"/>
      <c r="GP98" s="169"/>
      <c r="GQ98" s="169"/>
      <c r="GR98" s="169"/>
      <c r="GS98" s="169"/>
      <c r="GT98" s="169"/>
      <c r="GU98" s="169"/>
      <c r="GV98" s="169"/>
      <c r="GW98" s="169"/>
      <c r="GX98" s="169"/>
      <c r="GY98" s="169"/>
      <c r="GZ98" s="169"/>
      <c r="HA98" s="169"/>
      <c r="HB98" s="169"/>
      <c r="HC98" s="169"/>
      <c r="HD98" s="169"/>
      <c r="HE98" s="169"/>
      <c r="HF98" s="169"/>
      <c r="HG98" s="169"/>
      <c r="HH98" s="169"/>
      <c r="HI98" s="169"/>
      <c r="HJ98" s="169"/>
      <c r="HK98" s="169"/>
      <c r="HL98" s="169"/>
      <c r="HM98" s="169"/>
      <c r="HN98" s="169"/>
      <c r="HO98" s="169"/>
      <c r="HP98" s="169"/>
      <c r="HQ98" s="169"/>
      <c r="HR98" s="169"/>
      <c r="HS98" s="169"/>
      <c r="HT98" s="169"/>
      <c r="HU98" s="169"/>
      <c r="HV98" s="169"/>
      <c r="HW98" s="169"/>
      <c r="HX98" s="169"/>
      <c r="HY98" s="169"/>
      <c r="HZ98" s="169"/>
      <c r="IA98" s="169"/>
      <c r="IB98" s="169"/>
      <c r="IC98" s="169"/>
      <c r="ID98" s="169"/>
      <c r="IE98" s="169"/>
      <c r="IF98" s="169"/>
      <c r="IG98" s="169"/>
      <c r="IH98" s="169"/>
      <c r="II98" s="169"/>
      <c r="IJ98" s="169"/>
      <c r="IK98" s="169"/>
      <c r="IL98" s="169"/>
      <c r="IM98" s="169"/>
      <c r="IN98" s="169"/>
      <c r="IO98" s="169"/>
      <c r="IP98" s="169"/>
      <c r="IQ98" s="169"/>
      <c r="IR98" s="169"/>
      <c r="IS98" s="169"/>
    </row>
    <row r="99" spans="1:253" s="145" customFormat="1" ht="12.75" customHeight="1">
      <c r="A99" s="170" t="s">
        <v>6</v>
      </c>
      <c r="B99" s="170" t="s">
        <v>510</v>
      </c>
      <c r="C99" s="172">
        <v>1</v>
      </c>
      <c r="D99" s="172" t="s">
        <v>9</v>
      </c>
      <c r="E99" s="173">
        <v>2700000</v>
      </c>
      <c r="F99" s="174">
        <v>2700000</v>
      </c>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A99" s="169"/>
      <c r="CB99" s="169"/>
      <c r="CC99" s="169"/>
      <c r="CD99" s="169"/>
      <c r="CE99" s="169"/>
      <c r="CF99" s="169"/>
      <c r="CG99" s="169"/>
      <c r="CH99" s="169"/>
      <c r="CI99" s="169"/>
      <c r="CJ99" s="169"/>
      <c r="CK99" s="169"/>
      <c r="CL99" s="169"/>
      <c r="CM99" s="169"/>
      <c r="CN99" s="169"/>
      <c r="CO99" s="169"/>
      <c r="CP99" s="169"/>
      <c r="CQ99" s="169"/>
      <c r="CR99" s="169"/>
      <c r="CS99" s="169"/>
      <c r="CT99" s="169"/>
      <c r="CU99" s="169"/>
      <c r="CV99" s="169"/>
      <c r="CW99" s="169"/>
      <c r="CX99" s="169"/>
      <c r="CY99" s="169"/>
      <c r="CZ99" s="169"/>
      <c r="DA99" s="169"/>
      <c r="DB99" s="169"/>
      <c r="DC99" s="169"/>
      <c r="DD99" s="169"/>
      <c r="DE99" s="169"/>
      <c r="DF99" s="169"/>
      <c r="DG99" s="169"/>
      <c r="DH99" s="169"/>
      <c r="DI99" s="169"/>
      <c r="DJ99" s="169"/>
      <c r="DK99" s="169"/>
      <c r="DL99" s="169"/>
      <c r="DM99" s="169"/>
      <c r="DN99" s="169"/>
      <c r="DO99" s="169"/>
      <c r="DP99" s="169"/>
      <c r="DQ99" s="169"/>
      <c r="DR99" s="169"/>
      <c r="DS99" s="169"/>
      <c r="DT99" s="169"/>
      <c r="DU99" s="169"/>
      <c r="DV99" s="169"/>
      <c r="DW99" s="169"/>
      <c r="DX99" s="169"/>
      <c r="DY99" s="169"/>
      <c r="DZ99" s="169"/>
      <c r="EA99" s="169"/>
      <c r="EB99" s="169"/>
      <c r="EC99" s="169"/>
      <c r="ED99" s="169"/>
      <c r="EE99" s="169"/>
      <c r="EF99" s="169"/>
      <c r="EG99" s="169"/>
      <c r="EH99" s="169"/>
      <c r="EI99" s="169"/>
      <c r="EJ99" s="169"/>
      <c r="EK99" s="169"/>
      <c r="EL99" s="169"/>
      <c r="EM99" s="169"/>
      <c r="EN99" s="169"/>
      <c r="EO99" s="169"/>
      <c r="EP99" s="169"/>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169"/>
      <c r="FM99" s="169"/>
      <c r="FN99" s="169"/>
      <c r="FO99" s="169"/>
      <c r="FP99" s="169"/>
      <c r="FQ99" s="169"/>
      <c r="FR99" s="169"/>
      <c r="FS99" s="169"/>
      <c r="FT99" s="169"/>
      <c r="FU99" s="169"/>
      <c r="FV99" s="169"/>
      <c r="FW99" s="169"/>
      <c r="FX99" s="169"/>
      <c r="FY99" s="169"/>
      <c r="FZ99" s="169"/>
      <c r="GA99" s="169"/>
      <c r="GB99" s="169"/>
      <c r="GC99" s="169"/>
      <c r="GD99" s="169"/>
      <c r="GE99" s="169"/>
      <c r="GF99" s="169"/>
      <c r="GG99" s="169"/>
      <c r="GH99" s="169"/>
      <c r="GI99" s="169"/>
      <c r="GJ99" s="169"/>
      <c r="GK99" s="169"/>
      <c r="GL99" s="169"/>
      <c r="GM99" s="169"/>
      <c r="GN99" s="169"/>
      <c r="GO99" s="169"/>
      <c r="GP99" s="169"/>
      <c r="GQ99" s="169"/>
      <c r="GR99" s="169"/>
      <c r="GS99" s="169"/>
      <c r="GT99" s="169"/>
      <c r="GU99" s="169"/>
      <c r="GV99" s="169"/>
      <c r="GW99" s="169"/>
      <c r="GX99" s="169"/>
      <c r="GY99" s="169"/>
      <c r="GZ99" s="169"/>
      <c r="HA99" s="169"/>
      <c r="HB99" s="169"/>
      <c r="HC99" s="169"/>
      <c r="HD99" s="169"/>
      <c r="HE99" s="169"/>
      <c r="HF99" s="169"/>
      <c r="HG99" s="169"/>
      <c r="HH99" s="169"/>
      <c r="HI99" s="169"/>
      <c r="HJ99" s="169"/>
      <c r="HK99" s="169"/>
      <c r="HL99" s="169"/>
      <c r="HM99" s="169"/>
      <c r="HN99" s="169"/>
      <c r="HO99" s="169"/>
      <c r="HP99" s="169"/>
      <c r="HQ99" s="169"/>
      <c r="HR99" s="169"/>
      <c r="HS99" s="169"/>
      <c r="HT99" s="169"/>
      <c r="HU99" s="169"/>
      <c r="HV99" s="169"/>
      <c r="HW99" s="169"/>
      <c r="HX99" s="169"/>
      <c r="HY99" s="169"/>
      <c r="HZ99" s="169"/>
      <c r="IA99" s="169"/>
      <c r="IB99" s="169"/>
      <c r="IC99" s="169"/>
      <c r="ID99" s="169"/>
      <c r="IE99" s="169"/>
      <c r="IF99" s="169"/>
      <c r="IG99" s="169"/>
      <c r="IH99" s="169"/>
      <c r="II99" s="169"/>
      <c r="IJ99" s="169"/>
      <c r="IK99" s="169"/>
      <c r="IL99" s="169"/>
      <c r="IM99" s="169"/>
      <c r="IN99" s="169"/>
      <c r="IO99" s="169"/>
      <c r="IP99" s="169"/>
      <c r="IQ99" s="169"/>
      <c r="IR99" s="169"/>
      <c r="IS99" s="169"/>
    </row>
    <row r="100" spans="1:253" s="145" customFormat="1" ht="15" customHeight="1">
      <c r="A100" s="170" t="s">
        <v>6</v>
      </c>
      <c r="B100" s="170" t="s">
        <v>564</v>
      </c>
      <c r="C100" s="172">
        <v>2</v>
      </c>
      <c r="D100" s="172" t="s">
        <v>24</v>
      </c>
      <c r="E100" s="173">
        <v>450000</v>
      </c>
      <c r="F100" s="174">
        <v>900000</v>
      </c>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69"/>
      <c r="BR100" s="169"/>
      <c r="BS100" s="169"/>
      <c r="BT100" s="169"/>
      <c r="BU100" s="169"/>
      <c r="BV100" s="169"/>
      <c r="BW100" s="169"/>
      <c r="BX100" s="169"/>
      <c r="BY100" s="169"/>
      <c r="BZ100" s="169"/>
      <c r="CA100" s="169"/>
      <c r="CB100" s="169"/>
      <c r="CC100" s="169"/>
      <c r="CD100" s="169"/>
      <c r="CE100" s="169"/>
      <c r="CF100" s="169"/>
      <c r="CG100" s="169"/>
      <c r="CH100" s="169"/>
      <c r="CI100" s="169"/>
      <c r="CJ100" s="169"/>
      <c r="CK100" s="169"/>
      <c r="CL100" s="169"/>
      <c r="CM100" s="169"/>
      <c r="CN100" s="169"/>
      <c r="CO100" s="169"/>
      <c r="CP100" s="169"/>
      <c r="CQ100" s="169"/>
      <c r="CR100" s="169"/>
      <c r="CS100" s="169"/>
      <c r="CT100" s="169"/>
      <c r="CU100" s="169"/>
      <c r="CV100" s="169"/>
      <c r="CW100" s="169"/>
      <c r="CX100" s="169"/>
      <c r="CY100" s="169"/>
      <c r="CZ100" s="169"/>
      <c r="DA100" s="169"/>
      <c r="DB100" s="169"/>
      <c r="DC100" s="169"/>
      <c r="DD100" s="169"/>
      <c r="DE100" s="169"/>
      <c r="DF100" s="169"/>
      <c r="DG100" s="169"/>
      <c r="DH100" s="169"/>
      <c r="DI100" s="169"/>
      <c r="DJ100" s="169"/>
      <c r="DK100" s="169"/>
      <c r="DL100" s="169"/>
      <c r="DM100" s="169"/>
      <c r="DN100" s="169"/>
      <c r="DO100" s="169"/>
      <c r="DP100" s="169"/>
      <c r="DQ100" s="169"/>
      <c r="DR100" s="169"/>
      <c r="DS100" s="169"/>
      <c r="DT100" s="169"/>
      <c r="DU100" s="169"/>
      <c r="DV100" s="169"/>
      <c r="DW100" s="169"/>
      <c r="DX100" s="169"/>
      <c r="DY100" s="169"/>
      <c r="DZ100" s="169"/>
      <c r="EA100" s="169"/>
      <c r="EB100" s="169"/>
      <c r="EC100" s="169"/>
      <c r="ED100" s="169"/>
      <c r="EE100" s="169"/>
      <c r="EF100" s="169"/>
      <c r="EG100" s="169"/>
      <c r="EH100" s="169"/>
      <c r="EI100" s="169"/>
      <c r="EJ100" s="169"/>
      <c r="EK100" s="169"/>
      <c r="EL100" s="169"/>
      <c r="EM100" s="169"/>
      <c r="EN100" s="169"/>
      <c r="EO100" s="169"/>
      <c r="EP100" s="169"/>
      <c r="EQ100" s="169"/>
      <c r="ER100" s="169"/>
      <c r="ES100" s="169"/>
      <c r="ET100" s="169"/>
      <c r="EU100" s="169"/>
      <c r="EV100" s="169"/>
      <c r="EW100" s="169"/>
      <c r="EX100" s="169"/>
      <c r="EY100" s="169"/>
      <c r="EZ100" s="169"/>
      <c r="FA100" s="169"/>
      <c r="FB100" s="169"/>
      <c r="FC100" s="169"/>
      <c r="FD100" s="169"/>
      <c r="FE100" s="169"/>
      <c r="FF100" s="169"/>
      <c r="FG100" s="169"/>
      <c r="FH100" s="169"/>
      <c r="FI100" s="169"/>
      <c r="FJ100" s="169"/>
      <c r="FK100" s="169"/>
      <c r="FL100" s="169"/>
      <c r="FM100" s="169"/>
      <c r="FN100" s="169"/>
      <c r="FO100" s="169"/>
      <c r="FP100" s="169"/>
      <c r="FQ100" s="169"/>
      <c r="FR100" s="169"/>
      <c r="FS100" s="169"/>
      <c r="FT100" s="169"/>
      <c r="FU100" s="169"/>
      <c r="FV100" s="169"/>
      <c r="FW100" s="169"/>
      <c r="FX100" s="169"/>
      <c r="FY100" s="169"/>
      <c r="FZ100" s="169"/>
      <c r="GA100" s="169"/>
      <c r="GB100" s="169"/>
      <c r="GC100" s="169"/>
      <c r="GD100" s="169"/>
      <c r="GE100" s="169"/>
      <c r="GF100" s="169"/>
      <c r="GG100" s="169"/>
      <c r="GH100" s="169"/>
      <c r="GI100" s="169"/>
      <c r="GJ100" s="169"/>
      <c r="GK100" s="169"/>
      <c r="GL100" s="169"/>
      <c r="GM100" s="169"/>
      <c r="GN100" s="169"/>
      <c r="GO100" s="169"/>
      <c r="GP100" s="169"/>
      <c r="GQ100" s="169"/>
      <c r="GR100" s="169"/>
      <c r="GS100" s="169"/>
      <c r="GT100" s="169"/>
      <c r="GU100" s="169"/>
      <c r="GV100" s="169"/>
      <c r="GW100" s="169"/>
      <c r="GX100" s="169"/>
      <c r="GY100" s="169"/>
      <c r="GZ100" s="169"/>
      <c r="HA100" s="169"/>
      <c r="HB100" s="169"/>
      <c r="HC100" s="169"/>
      <c r="HD100" s="169"/>
      <c r="HE100" s="169"/>
      <c r="HF100" s="169"/>
      <c r="HG100" s="169"/>
      <c r="HH100" s="169"/>
      <c r="HI100" s="169"/>
      <c r="HJ100" s="169"/>
      <c r="HK100" s="169"/>
      <c r="HL100" s="169"/>
      <c r="HM100" s="169"/>
      <c r="HN100" s="169"/>
      <c r="HO100" s="169"/>
      <c r="HP100" s="169"/>
      <c r="HQ100" s="169"/>
      <c r="HR100" s="169"/>
      <c r="HS100" s="169"/>
      <c r="HT100" s="169"/>
      <c r="HU100" s="169"/>
      <c r="HV100" s="169"/>
      <c r="HW100" s="169"/>
      <c r="HX100" s="169"/>
      <c r="HY100" s="169"/>
      <c r="HZ100" s="169"/>
      <c r="IA100" s="169"/>
      <c r="IB100" s="169"/>
      <c r="IC100" s="169"/>
      <c r="ID100" s="169"/>
      <c r="IE100" s="169"/>
      <c r="IF100" s="169"/>
      <c r="IG100" s="169"/>
      <c r="IH100" s="169"/>
      <c r="II100" s="169"/>
      <c r="IJ100" s="169"/>
      <c r="IK100" s="169"/>
      <c r="IL100" s="169"/>
      <c r="IM100" s="169"/>
      <c r="IN100" s="169"/>
      <c r="IO100" s="169"/>
      <c r="IP100" s="169"/>
      <c r="IQ100" s="169"/>
      <c r="IR100" s="169"/>
      <c r="IS100" s="169"/>
    </row>
    <row r="101" spans="1:253" s="145" customFormat="1" ht="15" customHeight="1">
      <c r="A101" s="170" t="s">
        <v>6</v>
      </c>
      <c r="B101" s="170" t="s">
        <v>564</v>
      </c>
      <c r="C101" s="172">
        <v>1</v>
      </c>
      <c r="D101" s="172" t="s">
        <v>9</v>
      </c>
      <c r="E101" s="173">
        <v>450000</v>
      </c>
      <c r="F101" s="174">
        <v>450000</v>
      </c>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69"/>
      <c r="BR101" s="169"/>
      <c r="BS101" s="169"/>
      <c r="BT101" s="169"/>
      <c r="BU101" s="169"/>
      <c r="BV101" s="169"/>
      <c r="BW101" s="169"/>
      <c r="BX101" s="169"/>
      <c r="BY101" s="169"/>
      <c r="BZ101" s="169"/>
      <c r="CA101" s="169"/>
      <c r="CB101" s="169"/>
      <c r="CC101" s="169"/>
      <c r="CD101" s="169"/>
      <c r="CE101" s="169"/>
      <c r="CF101" s="169"/>
      <c r="CG101" s="169"/>
      <c r="CH101" s="169"/>
      <c r="CI101" s="169"/>
      <c r="CJ101" s="169"/>
      <c r="CK101" s="169"/>
      <c r="CL101" s="169"/>
      <c r="CM101" s="169"/>
      <c r="CN101" s="169"/>
      <c r="CO101" s="169"/>
      <c r="CP101" s="169"/>
      <c r="CQ101" s="169"/>
      <c r="CR101" s="169"/>
      <c r="CS101" s="169"/>
      <c r="CT101" s="169"/>
      <c r="CU101" s="169"/>
      <c r="CV101" s="169"/>
      <c r="CW101" s="169"/>
      <c r="CX101" s="169"/>
      <c r="CY101" s="169"/>
      <c r="CZ101" s="169"/>
      <c r="DA101" s="169"/>
      <c r="DB101" s="169"/>
      <c r="DC101" s="169"/>
      <c r="DD101" s="169"/>
      <c r="DE101" s="169"/>
      <c r="DF101" s="169"/>
      <c r="DG101" s="169"/>
      <c r="DH101" s="169"/>
      <c r="DI101" s="169"/>
      <c r="DJ101" s="169"/>
      <c r="DK101" s="169"/>
      <c r="DL101" s="169"/>
      <c r="DM101" s="169"/>
      <c r="DN101" s="169"/>
      <c r="DO101" s="169"/>
      <c r="DP101" s="169"/>
      <c r="DQ101" s="169"/>
      <c r="DR101" s="169"/>
      <c r="DS101" s="169"/>
      <c r="DT101" s="169"/>
      <c r="DU101" s="169"/>
      <c r="DV101" s="169"/>
      <c r="DW101" s="169"/>
      <c r="DX101" s="169"/>
      <c r="DY101" s="169"/>
      <c r="DZ101" s="169"/>
      <c r="EA101" s="169"/>
      <c r="EB101" s="169"/>
      <c r="EC101" s="169"/>
      <c r="ED101" s="169"/>
      <c r="EE101" s="169"/>
      <c r="EF101" s="169"/>
      <c r="EG101" s="169"/>
      <c r="EH101" s="169"/>
      <c r="EI101" s="169"/>
      <c r="EJ101" s="169"/>
      <c r="EK101" s="169"/>
      <c r="EL101" s="169"/>
      <c r="EM101" s="169"/>
      <c r="EN101" s="169"/>
      <c r="EO101" s="169"/>
      <c r="EP101" s="169"/>
      <c r="EQ101" s="169"/>
      <c r="ER101" s="169"/>
      <c r="ES101" s="169"/>
      <c r="ET101" s="169"/>
      <c r="EU101" s="169"/>
      <c r="EV101" s="169"/>
      <c r="EW101" s="169"/>
      <c r="EX101" s="169"/>
      <c r="EY101" s="169"/>
      <c r="EZ101" s="169"/>
      <c r="FA101" s="169"/>
      <c r="FB101" s="169"/>
      <c r="FC101" s="169"/>
      <c r="FD101" s="169"/>
      <c r="FE101" s="169"/>
      <c r="FF101" s="169"/>
      <c r="FG101" s="169"/>
      <c r="FH101" s="169"/>
      <c r="FI101" s="169"/>
      <c r="FJ101" s="169"/>
      <c r="FK101" s="169"/>
      <c r="FL101" s="169"/>
      <c r="FM101" s="169"/>
      <c r="FN101" s="169"/>
      <c r="FO101" s="169"/>
      <c r="FP101" s="169"/>
      <c r="FQ101" s="169"/>
      <c r="FR101" s="169"/>
      <c r="FS101" s="169"/>
      <c r="FT101" s="169"/>
      <c r="FU101" s="169"/>
      <c r="FV101" s="169"/>
      <c r="FW101" s="169"/>
      <c r="FX101" s="169"/>
      <c r="FY101" s="169"/>
      <c r="FZ101" s="169"/>
      <c r="GA101" s="169"/>
      <c r="GB101" s="169"/>
      <c r="GC101" s="169"/>
      <c r="GD101" s="169"/>
      <c r="GE101" s="169"/>
      <c r="GF101" s="169"/>
      <c r="GG101" s="169"/>
      <c r="GH101" s="169"/>
      <c r="GI101" s="169"/>
      <c r="GJ101" s="169"/>
      <c r="GK101" s="169"/>
      <c r="GL101" s="169"/>
      <c r="GM101" s="169"/>
      <c r="GN101" s="169"/>
      <c r="GO101" s="169"/>
      <c r="GP101" s="169"/>
      <c r="GQ101" s="169"/>
      <c r="GR101" s="169"/>
      <c r="GS101" s="169"/>
      <c r="GT101" s="169"/>
      <c r="GU101" s="169"/>
      <c r="GV101" s="169"/>
      <c r="GW101" s="169"/>
      <c r="GX101" s="169"/>
      <c r="GY101" s="169"/>
      <c r="GZ101" s="169"/>
      <c r="HA101" s="169"/>
      <c r="HB101" s="169"/>
      <c r="HC101" s="169"/>
      <c r="HD101" s="169"/>
      <c r="HE101" s="169"/>
      <c r="HF101" s="169"/>
      <c r="HG101" s="169"/>
      <c r="HH101" s="169"/>
      <c r="HI101" s="169"/>
      <c r="HJ101" s="169"/>
      <c r="HK101" s="169"/>
      <c r="HL101" s="169"/>
      <c r="HM101" s="169"/>
      <c r="HN101" s="169"/>
      <c r="HO101" s="169"/>
      <c r="HP101" s="169"/>
      <c r="HQ101" s="169"/>
      <c r="HR101" s="169"/>
      <c r="HS101" s="169"/>
      <c r="HT101" s="169"/>
      <c r="HU101" s="169"/>
      <c r="HV101" s="169"/>
      <c r="HW101" s="169"/>
      <c r="HX101" s="169"/>
      <c r="HY101" s="169"/>
      <c r="HZ101" s="169"/>
      <c r="IA101" s="169"/>
      <c r="IB101" s="169"/>
      <c r="IC101" s="169"/>
      <c r="ID101" s="169"/>
      <c r="IE101" s="169"/>
      <c r="IF101" s="169"/>
      <c r="IG101" s="169"/>
      <c r="IH101" s="169"/>
      <c r="II101" s="169"/>
      <c r="IJ101" s="169"/>
      <c r="IK101" s="169"/>
      <c r="IL101" s="169"/>
      <c r="IM101" s="169"/>
      <c r="IN101" s="169"/>
      <c r="IO101" s="169"/>
      <c r="IP101" s="169"/>
      <c r="IQ101" s="169"/>
      <c r="IR101" s="169"/>
      <c r="IS101" s="169"/>
    </row>
    <row r="102" spans="1:253" s="145" customFormat="1" ht="15" customHeight="1">
      <c r="A102" s="170" t="s">
        <v>6</v>
      </c>
      <c r="B102" s="170" t="s">
        <v>564</v>
      </c>
      <c r="C102" s="172">
        <v>1</v>
      </c>
      <c r="D102" s="172" t="s">
        <v>9</v>
      </c>
      <c r="E102" s="173">
        <v>450000</v>
      </c>
      <c r="F102" s="174">
        <v>450000</v>
      </c>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c r="BS102" s="169"/>
      <c r="BT102" s="169"/>
      <c r="BU102" s="169"/>
      <c r="BV102" s="169"/>
      <c r="BW102" s="169"/>
      <c r="BX102" s="169"/>
      <c r="BY102" s="169"/>
      <c r="BZ102" s="169"/>
      <c r="CA102" s="169"/>
      <c r="CB102" s="169"/>
      <c r="CC102" s="169"/>
      <c r="CD102" s="169"/>
      <c r="CE102" s="169"/>
      <c r="CF102" s="169"/>
      <c r="CG102" s="169"/>
      <c r="CH102" s="169"/>
      <c r="CI102" s="169"/>
      <c r="CJ102" s="169"/>
      <c r="CK102" s="169"/>
      <c r="CL102" s="169"/>
      <c r="CM102" s="169"/>
      <c r="CN102" s="169"/>
      <c r="CO102" s="169"/>
      <c r="CP102" s="169"/>
      <c r="CQ102" s="169"/>
      <c r="CR102" s="169"/>
      <c r="CS102" s="169"/>
      <c r="CT102" s="169"/>
      <c r="CU102" s="169"/>
      <c r="CV102" s="169"/>
      <c r="CW102" s="169"/>
      <c r="CX102" s="169"/>
      <c r="CY102" s="169"/>
      <c r="CZ102" s="169"/>
      <c r="DA102" s="169"/>
      <c r="DB102" s="169"/>
      <c r="DC102" s="169"/>
      <c r="DD102" s="169"/>
      <c r="DE102" s="169"/>
      <c r="DF102" s="169"/>
      <c r="DG102" s="169"/>
      <c r="DH102" s="169"/>
      <c r="DI102" s="169"/>
      <c r="DJ102" s="169"/>
      <c r="DK102" s="169"/>
      <c r="DL102" s="169"/>
      <c r="DM102" s="169"/>
      <c r="DN102" s="169"/>
      <c r="DO102" s="169"/>
      <c r="DP102" s="169"/>
      <c r="DQ102" s="169"/>
      <c r="DR102" s="169"/>
      <c r="DS102" s="169"/>
      <c r="DT102" s="169"/>
      <c r="DU102" s="169"/>
      <c r="DV102" s="169"/>
      <c r="DW102" s="169"/>
      <c r="DX102" s="169"/>
      <c r="DY102" s="169"/>
      <c r="DZ102" s="169"/>
      <c r="EA102" s="169"/>
      <c r="EB102" s="169"/>
      <c r="EC102" s="169"/>
      <c r="ED102" s="169"/>
      <c r="EE102" s="169"/>
      <c r="EF102" s="169"/>
      <c r="EG102" s="169"/>
      <c r="EH102" s="169"/>
      <c r="EI102" s="169"/>
      <c r="EJ102" s="169"/>
      <c r="EK102" s="169"/>
      <c r="EL102" s="169"/>
      <c r="EM102" s="169"/>
      <c r="EN102" s="169"/>
      <c r="EO102" s="169"/>
      <c r="EP102" s="169"/>
      <c r="EQ102" s="169"/>
      <c r="ER102" s="169"/>
      <c r="ES102" s="169"/>
      <c r="ET102" s="169"/>
      <c r="EU102" s="169"/>
      <c r="EV102" s="169"/>
      <c r="EW102" s="169"/>
      <c r="EX102" s="169"/>
      <c r="EY102" s="169"/>
      <c r="EZ102" s="169"/>
      <c r="FA102" s="169"/>
      <c r="FB102" s="169"/>
      <c r="FC102" s="169"/>
      <c r="FD102" s="169"/>
      <c r="FE102" s="169"/>
      <c r="FF102" s="169"/>
      <c r="FG102" s="169"/>
      <c r="FH102" s="169"/>
      <c r="FI102" s="169"/>
      <c r="FJ102" s="169"/>
      <c r="FK102" s="169"/>
      <c r="FL102" s="169"/>
      <c r="FM102" s="169"/>
      <c r="FN102" s="169"/>
      <c r="FO102" s="169"/>
      <c r="FP102" s="169"/>
      <c r="FQ102" s="169"/>
      <c r="FR102" s="169"/>
      <c r="FS102" s="169"/>
      <c r="FT102" s="169"/>
      <c r="FU102" s="169"/>
      <c r="FV102" s="169"/>
      <c r="FW102" s="169"/>
      <c r="FX102" s="169"/>
      <c r="FY102" s="169"/>
      <c r="FZ102" s="169"/>
      <c r="GA102" s="169"/>
      <c r="GB102" s="169"/>
      <c r="GC102" s="169"/>
      <c r="GD102" s="169"/>
      <c r="GE102" s="169"/>
      <c r="GF102" s="169"/>
      <c r="GG102" s="169"/>
      <c r="GH102" s="169"/>
      <c r="GI102" s="169"/>
      <c r="GJ102" s="169"/>
      <c r="GK102" s="169"/>
      <c r="GL102" s="169"/>
      <c r="GM102" s="169"/>
      <c r="GN102" s="169"/>
      <c r="GO102" s="169"/>
      <c r="GP102" s="169"/>
      <c r="GQ102" s="169"/>
      <c r="GR102" s="169"/>
      <c r="GS102" s="169"/>
      <c r="GT102" s="169"/>
      <c r="GU102" s="169"/>
      <c r="GV102" s="169"/>
      <c r="GW102" s="169"/>
      <c r="GX102" s="169"/>
      <c r="GY102" s="169"/>
      <c r="GZ102" s="169"/>
      <c r="HA102" s="169"/>
      <c r="HB102" s="169"/>
      <c r="HC102" s="169"/>
      <c r="HD102" s="169"/>
      <c r="HE102" s="169"/>
      <c r="HF102" s="169"/>
      <c r="HG102" s="169"/>
      <c r="HH102" s="169"/>
      <c r="HI102" s="169"/>
      <c r="HJ102" s="169"/>
      <c r="HK102" s="169"/>
      <c r="HL102" s="169"/>
      <c r="HM102" s="169"/>
      <c r="HN102" s="169"/>
      <c r="HO102" s="169"/>
      <c r="HP102" s="169"/>
      <c r="HQ102" s="169"/>
      <c r="HR102" s="169"/>
      <c r="HS102" s="169"/>
      <c r="HT102" s="169"/>
      <c r="HU102" s="169"/>
      <c r="HV102" s="169"/>
      <c r="HW102" s="169"/>
      <c r="HX102" s="169"/>
      <c r="HY102" s="169"/>
      <c r="HZ102" s="169"/>
      <c r="IA102" s="169"/>
      <c r="IB102" s="169"/>
      <c r="IC102" s="169"/>
      <c r="ID102" s="169"/>
      <c r="IE102" s="169"/>
      <c r="IF102" s="169"/>
      <c r="IG102" s="169"/>
      <c r="IH102" s="169"/>
      <c r="II102" s="169"/>
      <c r="IJ102" s="169"/>
      <c r="IK102" s="169"/>
      <c r="IL102" s="169"/>
      <c r="IM102" s="169"/>
      <c r="IN102" s="169"/>
      <c r="IO102" s="169"/>
      <c r="IP102" s="169"/>
      <c r="IQ102" s="169"/>
      <c r="IR102" s="169"/>
      <c r="IS102" s="169"/>
    </row>
    <row r="103" spans="1:253" s="145" customFormat="1" ht="15" customHeight="1">
      <c r="A103" s="170" t="s">
        <v>6</v>
      </c>
      <c r="B103" s="170" t="s">
        <v>232</v>
      </c>
      <c r="C103" s="172">
        <v>1</v>
      </c>
      <c r="D103" s="172" t="s">
        <v>9</v>
      </c>
      <c r="E103" s="173">
        <v>8750000</v>
      </c>
      <c r="F103" s="174">
        <v>8750000</v>
      </c>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c r="CA103" s="169"/>
      <c r="CB103" s="169"/>
      <c r="CC103" s="169"/>
      <c r="CD103" s="169"/>
      <c r="CE103" s="169"/>
      <c r="CF103" s="169"/>
      <c r="CG103" s="169"/>
      <c r="CH103" s="169"/>
      <c r="CI103" s="169"/>
      <c r="CJ103" s="169"/>
      <c r="CK103" s="169"/>
      <c r="CL103" s="169"/>
      <c r="CM103" s="169"/>
      <c r="CN103" s="169"/>
      <c r="CO103" s="169"/>
      <c r="CP103" s="169"/>
      <c r="CQ103" s="169"/>
      <c r="CR103" s="169"/>
      <c r="CS103" s="169"/>
      <c r="CT103" s="169"/>
      <c r="CU103" s="169"/>
      <c r="CV103" s="169"/>
      <c r="CW103" s="169"/>
      <c r="CX103" s="169"/>
      <c r="CY103" s="169"/>
      <c r="CZ103" s="169"/>
      <c r="DA103" s="169"/>
      <c r="DB103" s="169"/>
      <c r="DC103" s="169"/>
      <c r="DD103" s="169"/>
      <c r="DE103" s="169"/>
      <c r="DF103" s="169"/>
      <c r="DG103" s="169"/>
      <c r="DH103" s="169"/>
      <c r="DI103" s="169"/>
      <c r="DJ103" s="169"/>
      <c r="DK103" s="169"/>
      <c r="DL103" s="169"/>
      <c r="DM103" s="169"/>
      <c r="DN103" s="169"/>
      <c r="DO103" s="169"/>
      <c r="DP103" s="169"/>
      <c r="DQ103" s="169"/>
      <c r="DR103" s="169"/>
      <c r="DS103" s="169"/>
      <c r="DT103" s="169"/>
      <c r="DU103" s="169"/>
      <c r="DV103" s="169"/>
      <c r="DW103" s="169"/>
      <c r="DX103" s="169"/>
      <c r="DY103" s="169"/>
      <c r="DZ103" s="169"/>
      <c r="EA103" s="169"/>
      <c r="EB103" s="169"/>
      <c r="EC103" s="169"/>
      <c r="ED103" s="169"/>
      <c r="EE103" s="169"/>
      <c r="EF103" s="169"/>
      <c r="EG103" s="169"/>
      <c r="EH103" s="169"/>
      <c r="EI103" s="169"/>
      <c r="EJ103" s="169"/>
      <c r="EK103" s="169"/>
      <c r="EL103" s="169"/>
      <c r="EM103" s="169"/>
      <c r="EN103" s="169"/>
      <c r="EO103" s="169"/>
      <c r="EP103" s="169"/>
      <c r="EQ103" s="169"/>
      <c r="ER103" s="169"/>
      <c r="ES103" s="169"/>
      <c r="ET103" s="169"/>
      <c r="EU103" s="169"/>
      <c r="EV103" s="169"/>
      <c r="EW103" s="169"/>
      <c r="EX103" s="169"/>
      <c r="EY103" s="169"/>
      <c r="EZ103" s="169"/>
      <c r="FA103" s="169"/>
      <c r="FB103" s="169"/>
      <c r="FC103" s="169"/>
      <c r="FD103" s="169"/>
      <c r="FE103" s="169"/>
      <c r="FF103" s="169"/>
      <c r="FG103" s="169"/>
      <c r="FH103" s="169"/>
      <c r="FI103" s="169"/>
      <c r="FJ103" s="169"/>
      <c r="FK103" s="169"/>
      <c r="FL103" s="169"/>
      <c r="FM103" s="169"/>
      <c r="FN103" s="169"/>
      <c r="FO103" s="169"/>
      <c r="FP103" s="169"/>
      <c r="FQ103" s="169"/>
      <c r="FR103" s="169"/>
      <c r="FS103" s="169"/>
      <c r="FT103" s="169"/>
      <c r="FU103" s="169"/>
      <c r="FV103" s="169"/>
      <c r="FW103" s="169"/>
      <c r="FX103" s="169"/>
      <c r="FY103" s="169"/>
      <c r="FZ103" s="169"/>
      <c r="GA103" s="169"/>
      <c r="GB103" s="169"/>
      <c r="GC103" s="169"/>
      <c r="GD103" s="169"/>
      <c r="GE103" s="169"/>
      <c r="GF103" s="169"/>
      <c r="GG103" s="169"/>
      <c r="GH103" s="169"/>
      <c r="GI103" s="169"/>
      <c r="GJ103" s="169"/>
      <c r="GK103" s="169"/>
      <c r="GL103" s="169"/>
      <c r="GM103" s="169"/>
      <c r="GN103" s="169"/>
      <c r="GO103" s="169"/>
      <c r="GP103" s="169"/>
      <c r="GQ103" s="169"/>
      <c r="GR103" s="169"/>
      <c r="GS103" s="169"/>
      <c r="GT103" s="169"/>
      <c r="GU103" s="169"/>
      <c r="GV103" s="169"/>
      <c r="GW103" s="169"/>
      <c r="GX103" s="169"/>
      <c r="GY103" s="169"/>
      <c r="GZ103" s="169"/>
      <c r="HA103" s="169"/>
      <c r="HB103" s="169"/>
      <c r="HC103" s="169"/>
      <c r="HD103" s="169"/>
      <c r="HE103" s="169"/>
      <c r="HF103" s="169"/>
      <c r="HG103" s="169"/>
      <c r="HH103" s="169"/>
      <c r="HI103" s="169"/>
      <c r="HJ103" s="169"/>
      <c r="HK103" s="169"/>
      <c r="HL103" s="169"/>
      <c r="HM103" s="169"/>
      <c r="HN103" s="169"/>
      <c r="HO103" s="169"/>
      <c r="HP103" s="169"/>
      <c r="HQ103" s="169"/>
      <c r="HR103" s="169"/>
      <c r="HS103" s="169"/>
      <c r="HT103" s="169"/>
      <c r="HU103" s="169"/>
      <c r="HV103" s="169"/>
      <c r="HW103" s="169"/>
      <c r="HX103" s="169"/>
      <c r="HY103" s="169"/>
      <c r="HZ103" s="169"/>
      <c r="IA103" s="169"/>
      <c r="IB103" s="169"/>
      <c r="IC103" s="169"/>
      <c r="ID103" s="169"/>
      <c r="IE103" s="169"/>
      <c r="IF103" s="169"/>
      <c r="IG103" s="169"/>
      <c r="IH103" s="169"/>
      <c r="II103" s="169"/>
      <c r="IJ103" s="169"/>
      <c r="IK103" s="169"/>
      <c r="IL103" s="169"/>
      <c r="IM103" s="169"/>
      <c r="IN103" s="169"/>
      <c r="IO103" s="169"/>
      <c r="IP103" s="169"/>
      <c r="IQ103" s="169"/>
      <c r="IR103" s="169"/>
      <c r="IS103" s="169"/>
    </row>
    <row r="104" spans="1:253" s="145" customFormat="1" ht="15" customHeight="1">
      <c r="A104" s="170" t="s">
        <v>6</v>
      </c>
      <c r="B104" s="170" t="s">
        <v>232</v>
      </c>
      <c r="C104" s="172">
        <v>1</v>
      </c>
      <c r="D104" s="172" t="s">
        <v>9</v>
      </c>
      <c r="E104" s="173">
        <v>100000</v>
      </c>
      <c r="F104" s="174">
        <v>100000</v>
      </c>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69"/>
      <c r="BR104" s="169"/>
      <c r="BS104" s="169"/>
      <c r="BT104" s="169"/>
      <c r="BU104" s="169"/>
      <c r="BV104" s="169"/>
      <c r="BW104" s="169"/>
      <c r="BX104" s="169"/>
      <c r="BY104" s="169"/>
      <c r="BZ104" s="169"/>
      <c r="CA104" s="169"/>
      <c r="CB104" s="169"/>
      <c r="CC104" s="169"/>
      <c r="CD104" s="169"/>
      <c r="CE104" s="169"/>
      <c r="CF104" s="169"/>
      <c r="CG104" s="169"/>
      <c r="CH104" s="169"/>
      <c r="CI104" s="169"/>
      <c r="CJ104" s="169"/>
      <c r="CK104" s="169"/>
      <c r="CL104" s="169"/>
      <c r="CM104" s="169"/>
      <c r="CN104" s="169"/>
      <c r="CO104" s="169"/>
      <c r="CP104" s="169"/>
      <c r="CQ104" s="169"/>
      <c r="CR104" s="169"/>
      <c r="CS104" s="169"/>
      <c r="CT104" s="169"/>
      <c r="CU104" s="169"/>
      <c r="CV104" s="169"/>
      <c r="CW104" s="169"/>
      <c r="CX104" s="169"/>
      <c r="CY104" s="169"/>
      <c r="CZ104" s="169"/>
      <c r="DA104" s="169"/>
      <c r="DB104" s="169"/>
      <c r="DC104" s="169"/>
      <c r="DD104" s="169"/>
      <c r="DE104" s="169"/>
      <c r="DF104" s="169"/>
      <c r="DG104" s="169"/>
      <c r="DH104" s="169"/>
      <c r="DI104" s="169"/>
      <c r="DJ104" s="169"/>
      <c r="DK104" s="169"/>
      <c r="DL104" s="169"/>
      <c r="DM104" s="169"/>
      <c r="DN104" s="169"/>
      <c r="DO104" s="169"/>
      <c r="DP104" s="169"/>
      <c r="DQ104" s="169"/>
      <c r="DR104" s="169"/>
      <c r="DS104" s="169"/>
      <c r="DT104" s="169"/>
      <c r="DU104" s="169"/>
      <c r="DV104" s="169"/>
      <c r="DW104" s="169"/>
      <c r="DX104" s="169"/>
      <c r="DY104" s="169"/>
      <c r="DZ104" s="169"/>
      <c r="EA104" s="169"/>
      <c r="EB104" s="169"/>
      <c r="EC104" s="169"/>
      <c r="ED104" s="169"/>
      <c r="EE104" s="169"/>
      <c r="EF104" s="169"/>
      <c r="EG104" s="169"/>
      <c r="EH104" s="169"/>
      <c r="EI104" s="169"/>
      <c r="EJ104" s="169"/>
      <c r="EK104" s="169"/>
      <c r="EL104" s="169"/>
      <c r="EM104" s="169"/>
      <c r="EN104" s="169"/>
      <c r="EO104" s="169"/>
      <c r="EP104" s="169"/>
      <c r="EQ104" s="169"/>
      <c r="ER104" s="169"/>
      <c r="ES104" s="169"/>
      <c r="ET104" s="169"/>
      <c r="EU104" s="169"/>
      <c r="EV104" s="169"/>
      <c r="EW104" s="169"/>
      <c r="EX104" s="169"/>
      <c r="EY104" s="169"/>
      <c r="EZ104" s="169"/>
      <c r="FA104" s="169"/>
      <c r="FB104" s="169"/>
      <c r="FC104" s="169"/>
      <c r="FD104" s="169"/>
      <c r="FE104" s="169"/>
      <c r="FF104" s="169"/>
      <c r="FG104" s="169"/>
      <c r="FH104" s="169"/>
      <c r="FI104" s="169"/>
      <c r="FJ104" s="169"/>
      <c r="FK104" s="169"/>
      <c r="FL104" s="169"/>
      <c r="FM104" s="169"/>
      <c r="FN104" s="169"/>
      <c r="FO104" s="169"/>
      <c r="FP104" s="169"/>
      <c r="FQ104" s="169"/>
      <c r="FR104" s="169"/>
      <c r="FS104" s="169"/>
      <c r="FT104" s="169"/>
      <c r="FU104" s="169"/>
      <c r="FV104" s="169"/>
      <c r="FW104" s="169"/>
      <c r="FX104" s="169"/>
      <c r="FY104" s="169"/>
      <c r="FZ104" s="169"/>
      <c r="GA104" s="169"/>
      <c r="GB104" s="169"/>
      <c r="GC104" s="169"/>
      <c r="GD104" s="169"/>
      <c r="GE104" s="169"/>
      <c r="GF104" s="169"/>
      <c r="GG104" s="169"/>
      <c r="GH104" s="169"/>
      <c r="GI104" s="169"/>
      <c r="GJ104" s="169"/>
      <c r="GK104" s="169"/>
      <c r="GL104" s="169"/>
      <c r="GM104" s="169"/>
      <c r="GN104" s="169"/>
      <c r="GO104" s="169"/>
      <c r="GP104" s="169"/>
      <c r="GQ104" s="169"/>
      <c r="GR104" s="169"/>
      <c r="GS104" s="169"/>
      <c r="GT104" s="169"/>
      <c r="GU104" s="169"/>
      <c r="GV104" s="169"/>
      <c r="GW104" s="169"/>
      <c r="GX104" s="169"/>
      <c r="GY104" s="169"/>
      <c r="GZ104" s="169"/>
      <c r="HA104" s="169"/>
      <c r="HB104" s="169"/>
      <c r="HC104" s="169"/>
      <c r="HD104" s="169"/>
      <c r="HE104" s="169"/>
      <c r="HF104" s="169"/>
      <c r="HG104" s="169"/>
      <c r="HH104" s="169"/>
      <c r="HI104" s="169"/>
      <c r="HJ104" s="169"/>
      <c r="HK104" s="169"/>
      <c r="HL104" s="169"/>
      <c r="HM104" s="169"/>
      <c r="HN104" s="169"/>
      <c r="HO104" s="169"/>
      <c r="HP104" s="169"/>
      <c r="HQ104" s="169"/>
      <c r="HR104" s="169"/>
      <c r="HS104" s="169"/>
      <c r="HT104" s="169"/>
      <c r="HU104" s="169"/>
      <c r="HV104" s="169"/>
      <c r="HW104" s="169"/>
      <c r="HX104" s="169"/>
      <c r="HY104" s="169"/>
      <c r="HZ104" s="169"/>
      <c r="IA104" s="169"/>
      <c r="IB104" s="169"/>
      <c r="IC104" s="169"/>
      <c r="ID104" s="169"/>
      <c r="IE104" s="169"/>
      <c r="IF104" s="169"/>
      <c r="IG104" s="169"/>
      <c r="IH104" s="169"/>
      <c r="II104" s="169"/>
      <c r="IJ104" s="169"/>
      <c r="IK104" s="169"/>
      <c r="IL104" s="169"/>
      <c r="IM104" s="169"/>
      <c r="IN104" s="169"/>
      <c r="IO104" s="169"/>
      <c r="IP104" s="169"/>
      <c r="IQ104" s="169"/>
      <c r="IR104" s="169"/>
      <c r="IS104" s="169"/>
    </row>
    <row r="105" spans="1:253" s="145" customFormat="1" ht="15" customHeight="1">
      <c r="A105" s="170" t="s">
        <v>6</v>
      </c>
      <c r="B105" s="170" t="s">
        <v>232</v>
      </c>
      <c r="C105" s="172">
        <v>1</v>
      </c>
      <c r="D105" s="172" t="s">
        <v>9</v>
      </c>
      <c r="E105" s="173">
        <v>720006</v>
      </c>
      <c r="F105" s="174">
        <v>720006</v>
      </c>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69"/>
      <c r="CF105" s="169"/>
      <c r="CG105" s="169"/>
      <c r="CH105" s="169"/>
      <c r="CI105" s="169"/>
      <c r="CJ105" s="169"/>
      <c r="CK105" s="169"/>
      <c r="CL105" s="169"/>
      <c r="CM105" s="169"/>
      <c r="CN105" s="169"/>
      <c r="CO105" s="169"/>
      <c r="CP105" s="169"/>
      <c r="CQ105" s="169"/>
      <c r="CR105" s="169"/>
      <c r="CS105" s="169"/>
      <c r="CT105" s="169"/>
      <c r="CU105" s="169"/>
      <c r="CV105" s="169"/>
      <c r="CW105" s="169"/>
      <c r="CX105" s="169"/>
      <c r="CY105" s="169"/>
      <c r="CZ105" s="169"/>
      <c r="DA105" s="169"/>
      <c r="DB105" s="169"/>
      <c r="DC105" s="169"/>
      <c r="DD105" s="169"/>
      <c r="DE105" s="169"/>
      <c r="DF105" s="169"/>
      <c r="DG105" s="169"/>
      <c r="DH105" s="169"/>
      <c r="DI105" s="169"/>
      <c r="DJ105" s="169"/>
      <c r="DK105" s="169"/>
      <c r="DL105" s="169"/>
      <c r="DM105" s="169"/>
      <c r="DN105" s="169"/>
      <c r="DO105" s="169"/>
      <c r="DP105" s="169"/>
      <c r="DQ105" s="169"/>
      <c r="DR105" s="169"/>
      <c r="DS105" s="169"/>
      <c r="DT105" s="169"/>
      <c r="DU105" s="169"/>
      <c r="DV105" s="169"/>
      <c r="DW105" s="169"/>
      <c r="DX105" s="169"/>
      <c r="DY105" s="169"/>
      <c r="DZ105" s="169"/>
      <c r="EA105" s="169"/>
      <c r="EB105" s="169"/>
      <c r="EC105" s="169"/>
      <c r="ED105" s="169"/>
      <c r="EE105" s="169"/>
      <c r="EF105" s="169"/>
      <c r="EG105" s="169"/>
      <c r="EH105" s="169"/>
      <c r="EI105" s="169"/>
      <c r="EJ105" s="169"/>
      <c r="EK105" s="169"/>
      <c r="EL105" s="169"/>
      <c r="EM105" s="169"/>
      <c r="EN105" s="169"/>
      <c r="EO105" s="169"/>
      <c r="EP105" s="169"/>
      <c r="EQ105" s="169"/>
      <c r="ER105" s="169"/>
      <c r="ES105" s="169"/>
      <c r="ET105" s="169"/>
      <c r="EU105" s="169"/>
      <c r="EV105" s="169"/>
      <c r="EW105" s="169"/>
      <c r="EX105" s="169"/>
      <c r="EY105" s="169"/>
      <c r="EZ105" s="169"/>
      <c r="FA105" s="169"/>
      <c r="FB105" s="169"/>
      <c r="FC105" s="169"/>
      <c r="FD105" s="169"/>
      <c r="FE105" s="169"/>
      <c r="FF105" s="169"/>
      <c r="FG105" s="169"/>
      <c r="FH105" s="169"/>
      <c r="FI105" s="169"/>
      <c r="FJ105" s="169"/>
      <c r="FK105" s="169"/>
      <c r="FL105" s="169"/>
      <c r="FM105" s="169"/>
      <c r="FN105" s="169"/>
      <c r="FO105" s="169"/>
      <c r="FP105" s="169"/>
      <c r="FQ105" s="169"/>
      <c r="FR105" s="169"/>
      <c r="FS105" s="169"/>
      <c r="FT105" s="169"/>
      <c r="FU105" s="169"/>
      <c r="FV105" s="169"/>
      <c r="FW105" s="169"/>
      <c r="FX105" s="169"/>
      <c r="FY105" s="169"/>
      <c r="FZ105" s="169"/>
      <c r="GA105" s="169"/>
      <c r="GB105" s="169"/>
      <c r="GC105" s="169"/>
      <c r="GD105" s="169"/>
      <c r="GE105" s="169"/>
      <c r="GF105" s="169"/>
      <c r="GG105" s="169"/>
      <c r="GH105" s="169"/>
      <c r="GI105" s="169"/>
      <c r="GJ105" s="169"/>
      <c r="GK105" s="169"/>
      <c r="GL105" s="169"/>
      <c r="GM105" s="169"/>
      <c r="GN105" s="169"/>
      <c r="GO105" s="169"/>
      <c r="GP105" s="169"/>
      <c r="GQ105" s="169"/>
      <c r="GR105" s="169"/>
      <c r="GS105" s="169"/>
      <c r="GT105" s="169"/>
      <c r="GU105" s="169"/>
      <c r="GV105" s="169"/>
      <c r="GW105" s="169"/>
      <c r="GX105" s="169"/>
      <c r="GY105" s="169"/>
      <c r="GZ105" s="169"/>
      <c r="HA105" s="169"/>
      <c r="HB105" s="169"/>
      <c r="HC105" s="169"/>
      <c r="HD105" s="169"/>
      <c r="HE105" s="169"/>
      <c r="HF105" s="169"/>
      <c r="HG105" s="169"/>
      <c r="HH105" s="169"/>
      <c r="HI105" s="169"/>
      <c r="HJ105" s="169"/>
      <c r="HK105" s="169"/>
      <c r="HL105" s="169"/>
      <c r="HM105" s="169"/>
      <c r="HN105" s="169"/>
      <c r="HO105" s="169"/>
      <c r="HP105" s="169"/>
      <c r="HQ105" s="169"/>
      <c r="HR105" s="169"/>
      <c r="HS105" s="169"/>
      <c r="HT105" s="169"/>
      <c r="HU105" s="169"/>
      <c r="HV105" s="169"/>
      <c r="HW105" s="169"/>
      <c r="HX105" s="169"/>
      <c r="HY105" s="169"/>
      <c r="HZ105" s="169"/>
      <c r="IA105" s="169"/>
      <c r="IB105" s="169"/>
      <c r="IC105" s="169"/>
      <c r="ID105" s="169"/>
      <c r="IE105" s="169"/>
      <c r="IF105" s="169"/>
      <c r="IG105" s="169"/>
      <c r="IH105" s="169"/>
      <c r="II105" s="169"/>
      <c r="IJ105" s="169"/>
      <c r="IK105" s="169"/>
      <c r="IL105" s="169"/>
      <c r="IM105" s="169"/>
      <c r="IN105" s="169"/>
      <c r="IO105" s="169"/>
      <c r="IP105" s="169"/>
      <c r="IQ105" s="169"/>
      <c r="IR105" s="169"/>
      <c r="IS105" s="169"/>
    </row>
    <row r="106" spans="1:253" s="145" customFormat="1" ht="15" customHeight="1">
      <c r="A106" s="170" t="s">
        <v>6</v>
      </c>
      <c r="B106" s="170" t="s">
        <v>232</v>
      </c>
      <c r="C106" s="172">
        <v>1</v>
      </c>
      <c r="D106" s="172" t="s">
        <v>9</v>
      </c>
      <c r="E106" s="173">
        <v>8330028</v>
      </c>
      <c r="F106" s="174">
        <v>8330028</v>
      </c>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c r="BE106" s="169"/>
      <c r="BF106" s="169"/>
      <c r="BG106" s="169"/>
      <c r="BH106" s="169"/>
      <c r="BI106" s="169"/>
      <c r="BJ106" s="169"/>
      <c r="BK106" s="169"/>
      <c r="BL106" s="169"/>
      <c r="BM106" s="169"/>
      <c r="BN106" s="169"/>
      <c r="BO106" s="169"/>
      <c r="BP106" s="169"/>
      <c r="BQ106" s="169"/>
      <c r="BR106" s="169"/>
      <c r="BS106" s="169"/>
      <c r="BT106" s="169"/>
      <c r="BU106" s="169"/>
      <c r="BV106" s="169"/>
      <c r="BW106" s="169"/>
      <c r="BX106" s="169"/>
      <c r="BY106" s="169"/>
      <c r="BZ106" s="169"/>
      <c r="CA106" s="169"/>
      <c r="CB106" s="169"/>
      <c r="CC106" s="169"/>
      <c r="CD106" s="169"/>
      <c r="CE106" s="169"/>
      <c r="CF106" s="169"/>
      <c r="CG106" s="169"/>
      <c r="CH106" s="169"/>
      <c r="CI106" s="169"/>
      <c r="CJ106" s="169"/>
      <c r="CK106" s="169"/>
      <c r="CL106" s="169"/>
      <c r="CM106" s="169"/>
      <c r="CN106" s="169"/>
      <c r="CO106" s="169"/>
      <c r="CP106" s="169"/>
      <c r="CQ106" s="169"/>
      <c r="CR106" s="169"/>
      <c r="CS106" s="169"/>
      <c r="CT106" s="169"/>
      <c r="CU106" s="169"/>
      <c r="CV106" s="169"/>
      <c r="CW106" s="169"/>
      <c r="CX106" s="169"/>
      <c r="CY106" s="169"/>
      <c r="CZ106" s="169"/>
      <c r="DA106" s="169"/>
      <c r="DB106" s="169"/>
      <c r="DC106" s="169"/>
      <c r="DD106" s="169"/>
      <c r="DE106" s="169"/>
      <c r="DF106" s="169"/>
      <c r="DG106" s="169"/>
      <c r="DH106" s="169"/>
      <c r="DI106" s="169"/>
      <c r="DJ106" s="169"/>
      <c r="DK106" s="169"/>
      <c r="DL106" s="169"/>
      <c r="DM106" s="169"/>
      <c r="DN106" s="169"/>
      <c r="DO106" s="169"/>
      <c r="DP106" s="169"/>
      <c r="DQ106" s="169"/>
      <c r="DR106" s="169"/>
      <c r="DS106" s="169"/>
      <c r="DT106" s="169"/>
      <c r="DU106" s="169"/>
      <c r="DV106" s="169"/>
      <c r="DW106" s="169"/>
      <c r="DX106" s="169"/>
      <c r="DY106" s="169"/>
      <c r="DZ106" s="169"/>
      <c r="EA106" s="169"/>
      <c r="EB106" s="169"/>
      <c r="EC106" s="169"/>
      <c r="ED106" s="169"/>
      <c r="EE106" s="169"/>
      <c r="EF106" s="169"/>
      <c r="EG106" s="169"/>
      <c r="EH106" s="169"/>
      <c r="EI106" s="169"/>
      <c r="EJ106" s="169"/>
      <c r="EK106" s="169"/>
      <c r="EL106" s="169"/>
      <c r="EM106" s="169"/>
      <c r="EN106" s="169"/>
      <c r="EO106" s="169"/>
      <c r="EP106" s="169"/>
      <c r="EQ106" s="169"/>
      <c r="ER106" s="169"/>
      <c r="ES106" s="169"/>
      <c r="ET106" s="169"/>
      <c r="EU106" s="169"/>
      <c r="EV106" s="169"/>
      <c r="EW106" s="169"/>
      <c r="EX106" s="169"/>
      <c r="EY106" s="169"/>
      <c r="EZ106" s="169"/>
      <c r="FA106" s="169"/>
      <c r="FB106" s="169"/>
      <c r="FC106" s="169"/>
      <c r="FD106" s="169"/>
      <c r="FE106" s="169"/>
      <c r="FF106" s="169"/>
      <c r="FG106" s="169"/>
      <c r="FH106" s="169"/>
      <c r="FI106" s="169"/>
      <c r="FJ106" s="169"/>
      <c r="FK106" s="169"/>
      <c r="FL106" s="169"/>
      <c r="FM106" s="169"/>
      <c r="FN106" s="169"/>
      <c r="FO106" s="169"/>
      <c r="FP106" s="169"/>
      <c r="FQ106" s="169"/>
      <c r="FR106" s="169"/>
      <c r="FS106" s="169"/>
      <c r="FT106" s="169"/>
      <c r="FU106" s="169"/>
      <c r="FV106" s="169"/>
      <c r="FW106" s="169"/>
      <c r="FX106" s="169"/>
      <c r="FY106" s="169"/>
      <c r="FZ106" s="169"/>
      <c r="GA106" s="169"/>
      <c r="GB106" s="169"/>
      <c r="GC106" s="169"/>
      <c r="GD106" s="169"/>
      <c r="GE106" s="169"/>
      <c r="GF106" s="169"/>
      <c r="GG106" s="169"/>
      <c r="GH106" s="169"/>
      <c r="GI106" s="169"/>
      <c r="GJ106" s="169"/>
      <c r="GK106" s="169"/>
      <c r="GL106" s="169"/>
      <c r="GM106" s="169"/>
      <c r="GN106" s="169"/>
      <c r="GO106" s="169"/>
      <c r="GP106" s="169"/>
      <c r="GQ106" s="169"/>
      <c r="GR106" s="169"/>
      <c r="GS106" s="169"/>
      <c r="GT106" s="169"/>
      <c r="GU106" s="169"/>
      <c r="GV106" s="169"/>
      <c r="GW106" s="169"/>
      <c r="GX106" s="169"/>
      <c r="GY106" s="169"/>
      <c r="GZ106" s="169"/>
      <c r="HA106" s="169"/>
      <c r="HB106" s="169"/>
      <c r="HC106" s="169"/>
      <c r="HD106" s="169"/>
      <c r="HE106" s="169"/>
      <c r="HF106" s="169"/>
      <c r="HG106" s="169"/>
      <c r="HH106" s="169"/>
      <c r="HI106" s="169"/>
      <c r="HJ106" s="169"/>
      <c r="HK106" s="169"/>
      <c r="HL106" s="169"/>
      <c r="HM106" s="169"/>
      <c r="HN106" s="169"/>
      <c r="HO106" s="169"/>
      <c r="HP106" s="169"/>
      <c r="HQ106" s="169"/>
      <c r="HR106" s="169"/>
      <c r="HS106" s="169"/>
      <c r="HT106" s="169"/>
      <c r="HU106" s="169"/>
      <c r="HV106" s="169"/>
      <c r="HW106" s="169"/>
      <c r="HX106" s="169"/>
      <c r="HY106" s="169"/>
      <c r="HZ106" s="169"/>
      <c r="IA106" s="169"/>
      <c r="IB106" s="169"/>
      <c r="IC106" s="169"/>
      <c r="ID106" s="169"/>
      <c r="IE106" s="169"/>
      <c r="IF106" s="169"/>
      <c r="IG106" s="169"/>
      <c r="IH106" s="169"/>
      <c r="II106" s="169"/>
      <c r="IJ106" s="169"/>
      <c r="IK106" s="169"/>
      <c r="IL106" s="169"/>
      <c r="IM106" s="169"/>
      <c r="IN106" s="169"/>
      <c r="IO106" s="169"/>
      <c r="IP106" s="169"/>
      <c r="IQ106" s="169"/>
      <c r="IR106" s="169"/>
      <c r="IS106" s="169"/>
    </row>
    <row r="107" spans="1:253" s="145" customFormat="1" ht="15" customHeight="1">
      <c r="A107" s="170" t="s">
        <v>6</v>
      </c>
      <c r="B107" s="170" t="s">
        <v>232</v>
      </c>
      <c r="C107" s="172">
        <v>1</v>
      </c>
      <c r="D107" s="172" t="s">
        <v>9</v>
      </c>
      <c r="E107" s="173">
        <v>3080000</v>
      </c>
      <c r="F107" s="174">
        <v>3080000</v>
      </c>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c r="BS107" s="169"/>
      <c r="BT107" s="169"/>
      <c r="BU107" s="169"/>
      <c r="BV107" s="169"/>
      <c r="BW107" s="169"/>
      <c r="BX107" s="169"/>
      <c r="BY107" s="169"/>
      <c r="BZ107" s="169"/>
      <c r="CA107" s="169"/>
      <c r="CB107" s="169"/>
      <c r="CC107" s="169"/>
      <c r="CD107" s="169"/>
      <c r="CE107" s="169"/>
      <c r="CF107" s="169"/>
      <c r="CG107" s="169"/>
      <c r="CH107" s="169"/>
      <c r="CI107" s="169"/>
      <c r="CJ107" s="169"/>
      <c r="CK107" s="169"/>
      <c r="CL107" s="169"/>
      <c r="CM107" s="169"/>
      <c r="CN107" s="169"/>
      <c r="CO107" s="169"/>
      <c r="CP107" s="169"/>
      <c r="CQ107" s="169"/>
      <c r="CR107" s="169"/>
      <c r="CS107" s="169"/>
      <c r="CT107" s="169"/>
      <c r="CU107" s="169"/>
      <c r="CV107" s="169"/>
      <c r="CW107" s="169"/>
      <c r="CX107" s="169"/>
      <c r="CY107" s="169"/>
      <c r="CZ107" s="169"/>
      <c r="DA107" s="169"/>
      <c r="DB107" s="169"/>
      <c r="DC107" s="169"/>
      <c r="DD107" s="169"/>
      <c r="DE107" s="169"/>
      <c r="DF107" s="169"/>
      <c r="DG107" s="169"/>
      <c r="DH107" s="169"/>
      <c r="DI107" s="169"/>
      <c r="DJ107" s="169"/>
      <c r="DK107" s="169"/>
      <c r="DL107" s="169"/>
      <c r="DM107" s="169"/>
      <c r="DN107" s="169"/>
      <c r="DO107" s="169"/>
      <c r="DP107" s="169"/>
      <c r="DQ107" s="169"/>
      <c r="DR107" s="169"/>
      <c r="DS107" s="169"/>
      <c r="DT107" s="169"/>
      <c r="DU107" s="169"/>
      <c r="DV107" s="169"/>
      <c r="DW107" s="169"/>
      <c r="DX107" s="169"/>
      <c r="DY107" s="169"/>
      <c r="DZ107" s="169"/>
      <c r="EA107" s="169"/>
      <c r="EB107" s="169"/>
      <c r="EC107" s="169"/>
      <c r="ED107" s="169"/>
      <c r="EE107" s="169"/>
      <c r="EF107" s="169"/>
      <c r="EG107" s="169"/>
      <c r="EH107" s="169"/>
      <c r="EI107" s="169"/>
      <c r="EJ107" s="169"/>
      <c r="EK107" s="169"/>
      <c r="EL107" s="169"/>
      <c r="EM107" s="169"/>
      <c r="EN107" s="169"/>
      <c r="EO107" s="169"/>
      <c r="EP107" s="169"/>
      <c r="EQ107" s="169"/>
      <c r="ER107" s="169"/>
      <c r="ES107" s="169"/>
      <c r="ET107" s="169"/>
      <c r="EU107" s="169"/>
      <c r="EV107" s="169"/>
      <c r="EW107" s="169"/>
      <c r="EX107" s="169"/>
      <c r="EY107" s="169"/>
      <c r="EZ107" s="169"/>
      <c r="FA107" s="169"/>
      <c r="FB107" s="169"/>
      <c r="FC107" s="169"/>
      <c r="FD107" s="169"/>
      <c r="FE107" s="169"/>
      <c r="FF107" s="169"/>
      <c r="FG107" s="169"/>
      <c r="FH107" s="169"/>
      <c r="FI107" s="169"/>
      <c r="FJ107" s="169"/>
      <c r="FK107" s="169"/>
      <c r="FL107" s="169"/>
      <c r="FM107" s="169"/>
      <c r="FN107" s="169"/>
      <c r="FO107" s="169"/>
      <c r="FP107" s="169"/>
      <c r="FQ107" s="169"/>
      <c r="FR107" s="169"/>
      <c r="FS107" s="169"/>
      <c r="FT107" s="169"/>
      <c r="FU107" s="169"/>
      <c r="FV107" s="169"/>
      <c r="FW107" s="169"/>
      <c r="FX107" s="169"/>
      <c r="FY107" s="169"/>
      <c r="FZ107" s="169"/>
      <c r="GA107" s="169"/>
      <c r="GB107" s="169"/>
      <c r="GC107" s="169"/>
      <c r="GD107" s="169"/>
      <c r="GE107" s="169"/>
      <c r="GF107" s="169"/>
      <c r="GG107" s="169"/>
      <c r="GH107" s="169"/>
      <c r="GI107" s="169"/>
      <c r="GJ107" s="169"/>
      <c r="GK107" s="169"/>
      <c r="GL107" s="169"/>
      <c r="GM107" s="169"/>
      <c r="GN107" s="169"/>
      <c r="GO107" s="169"/>
      <c r="GP107" s="169"/>
      <c r="GQ107" s="169"/>
      <c r="GR107" s="169"/>
      <c r="GS107" s="169"/>
      <c r="GT107" s="169"/>
      <c r="GU107" s="169"/>
      <c r="GV107" s="169"/>
      <c r="GW107" s="169"/>
      <c r="GX107" s="169"/>
      <c r="GY107" s="169"/>
      <c r="GZ107" s="169"/>
      <c r="HA107" s="169"/>
      <c r="HB107" s="169"/>
      <c r="HC107" s="169"/>
      <c r="HD107" s="169"/>
      <c r="HE107" s="169"/>
      <c r="HF107" s="169"/>
      <c r="HG107" s="169"/>
      <c r="HH107" s="169"/>
      <c r="HI107" s="169"/>
      <c r="HJ107" s="169"/>
      <c r="HK107" s="169"/>
      <c r="HL107" s="169"/>
      <c r="HM107" s="169"/>
      <c r="HN107" s="169"/>
      <c r="HO107" s="169"/>
      <c r="HP107" s="169"/>
      <c r="HQ107" s="169"/>
      <c r="HR107" s="169"/>
      <c r="HS107" s="169"/>
      <c r="HT107" s="169"/>
      <c r="HU107" s="169"/>
      <c r="HV107" s="169"/>
      <c r="HW107" s="169"/>
      <c r="HX107" s="169"/>
      <c r="HY107" s="169"/>
      <c r="HZ107" s="169"/>
      <c r="IA107" s="169"/>
      <c r="IB107" s="169"/>
      <c r="IC107" s="169"/>
      <c r="ID107" s="169"/>
      <c r="IE107" s="169"/>
      <c r="IF107" s="169"/>
      <c r="IG107" s="169"/>
      <c r="IH107" s="169"/>
      <c r="II107" s="169"/>
      <c r="IJ107" s="169"/>
      <c r="IK107" s="169"/>
      <c r="IL107" s="169"/>
      <c r="IM107" s="169"/>
      <c r="IN107" s="169"/>
      <c r="IO107" s="169"/>
      <c r="IP107" s="169"/>
      <c r="IQ107" s="169"/>
      <c r="IR107" s="169"/>
      <c r="IS107" s="169"/>
    </row>
    <row r="108" spans="1:253" s="145" customFormat="1" ht="15" customHeight="1">
      <c r="A108" s="170" t="s">
        <v>6</v>
      </c>
      <c r="B108" s="170" t="s">
        <v>232</v>
      </c>
      <c r="C108" s="172">
        <v>1</v>
      </c>
      <c r="D108" s="172" t="s">
        <v>9</v>
      </c>
      <c r="E108" s="173">
        <v>50000</v>
      </c>
      <c r="F108" s="174">
        <v>50000</v>
      </c>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69"/>
      <c r="BQ108" s="169"/>
      <c r="BR108" s="169"/>
      <c r="BS108" s="169"/>
      <c r="BT108" s="169"/>
      <c r="BU108" s="169"/>
      <c r="BV108" s="169"/>
      <c r="BW108" s="169"/>
      <c r="BX108" s="169"/>
      <c r="BY108" s="169"/>
      <c r="BZ108" s="169"/>
      <c r="CA108" s="169"/>
      <c r="CB108" s="169"/>
      <c r="CC108" s="169"/>
      <c r="CD108" s="169"/>
      <c r="CE108" s="169"/>
      <c r="CF108" s="169"/>
      <c r="CG108" s="169"/>
      <c r="CH108" s="169"/>
      <c r="CI108" s="169"/>
      <c r="CJ108" s="169"/>
      <c r="CK108" s="169"/>
      <c r="CL108" s="169"/>
      <c r="CM108" s="169"/>
      <c r="CN108" s="169"/>
      <c r="CO108" s="169"/>
      <c r="CP108" s="169"/>
      <c r="CQ108" s="169"/>
      <c r="CR108" s="169"/>
      <c r="CS108" s="169"/>
      <c r="CT108" s="169"/>
      <c r="CU108" s="169"/>
      <c r="CV108" s="169"/>
      <c r="CW108" s="169"/>
      <c r="CX108" s="169"/>
      <c r="CY108" s="169"/>
      <c r="CZ108" s="169"/>
      <c r="DA108" s="169"/>
      <c r="DB108" s="169"/>
      <c r="DC108" s="169"/>
      <c r="DD108" s="169"/>
      <c r="DE108" s="169"/>
      <c r="DF108" s="169"/>
      <c r="DG108" s="169"/>
      <c r="DH108" s="169"/>
      <c r="DI108" s="169"/>
      <c r="DJ108" s="169"/>
      <c r="DK108" s="169"/>
      <c r="DL108" s="169"/>
      <c r="DM108" s="169"/>
      <c r="DN108" s="169"/>
      <c r="DO108" s="169"/>
      <c r="DP108" s="169"/>
      <c r="DQ108" s="169"/>
      <c r="DR108" s="169"/>
      <c r="DS108" s="169"/>
      <c r="DT108" s="169"/>
      <c r="DU108" s="169"/>
      <c r="DV108" s="169"/>
      <c r="DW108" s="169"/>
      <c r="DX108" s="169"/>
      <c r="DY108" s="169"/>
      <c r="DZ108" s="169"/>
      <c r="EA108" s="169"/>
      <c r="EB108" s="169"/>
      <c r="EC108" s="169"/>
      <c r="ED108" s="169"/>
      <c r="EE108" s="169"/>
      <c r="EF108" s="169"/>
      <c r="EG108" s="169"/>
      <c r="EH108" s="169"/>
      <c r="EI108" s="169"/>
      <c r="EJ108" s="169"/>
      <c r="EK108" s="169"/>
      <c r="EL108" s="169"/>
      <c r="EM108" s="169"/>
      <c r="EN108" s="169"/>
      <c r="EO108" s="169"/>
      <c r="EP108" s="169"/>
      <c r="EQ108" s="169"/>
      <c r="ER108" s="169"/>
      <c r="ES108" s="169"/>
      <c r="ET108" s="169"/>
      <c r="EU108" s="169"/>
      <c r="EV108" s="169"/>
      <c r="EW108" s="169"/>
      <c r="EX108" s="169"/>
      <c r="EY108" s="169"/>
      <c r="EZ108" s="169"/>
      <c r="FA108" s="169"/>
      <c r="FB108" s="169"/>
      <c r="FC108" s="169"/>
      <c r="FD108" s="169"/>
      <c r="FE108" s="169"/>
      <c r="FF108" s="169"/>
      <c r="FG108" s="169"/>
      <c r="FH108" s="169"/>
      <c r="FI108" s="169"/>
      <c r="FJ108" s="169"/>
      <c r="FK108" s="169"/>
      <c r="FL108" s="169"/>
      <c r="FM108" s="169"/>
      <c r="FN108" s="169"/>
      <c r="FO108" s="169"/>
      <c r="FP108" s="169"/>
      <c r="FQ108" s="169"/>
      <c r="FR108" s="169"/>
      <c r="FS108" s="169"/>
      <c r="FT108" s="169"/>
      <c r="FU108" s="169"/>
      <c r="FV108" s="169"/>
      <c r="FW108" s="169"/>
      <c r="FX108" s="169"/>
      <c r="FY108" s="169"/>
      <c r="FZ108" s="169"/>
      <c r="GA108" s="169"/>
      <c r="GB108" s="169"/>
      <c r="GC108" s="169"/>
      <c r="GD108" s="169"/>
      <c r="GE108" s="169"/>
      <c r="GF108" s="169"/>
      <c r="GG108" s="169"/>
      <c r="GH108" s="169"/>
      <c r="GI108" s="169"/>
      <c r="GJ108" s="169"/>
      <c r="GK108" s="169"/>
      <c r="GL108" s="169"/>
      <c r="GM108" s="169"/>
      <c r="GN108" s="169"/>
      <c r="GO108" s="169"/>
      <c r="GP108" s="169"/>
      <c r="GQ108" s="169"/>
      <c r="GR108" s="169"/>
      <c r="GS108" s="169"/>
      <c r="GT108" s="169"/>
      <c r="GU108" s="169"/>
      <c r="GV108" s="169"/>
      <c r="GW108" s="169"/>
      <c r="GX108" s="169"/>
      <c r="GY108" s="169"/>
      <c r="GZ108" s="169"/>
      <c r="HA108" s="169"/>
      <c r="HB108" s="169"/>
      <c r="HC108" s="169"/>
      <c r="HD108" s="169"/>
      <c r="HE108" s="169"/>
      <c r="HF108" s="169"/>
      <c r="HG108" s="169"/>
      <c r="HH108" s="169"/>
      <c r="HI108" s="169"/>
      <c r="HJ108" s="169"/>
      <c r="HK108" s="169"/>
      <c r="HL108" s="169"/>
      <c r="HM108" s="169"/>
      <c r="HN108" s="169"/>
      <c r="HO108" s="169"/>
      <c r="HP108" s="169"/>
      <c r="HQ108" s="169"/>
      <c r="HR108" s="169"/>
      <c r="HS108" s="169"/>
      <c r="HT108" s="169"/>
      <c r="HU108" s="169"/>
      <c r="HV108" s="169"/>
      <c r="HW108" s="169"/>
      <c r="HX108" s="169"/>
      <c r="HY108" s="169"/>
      <c r="HZ108" s="169"/>
      <c r="IA108" s="169"/>
      <c r="IB108" s="169"/>
      <c r="IC108" s="169"/>
      <c r="ID108" s="169"/>
      <c r="IE108" s="169"/>
      <c r="IF108" s="169"/>
      <c r="IG108" s="169"/>
      <c r="IH108" s="169"/>
      <c r="II108" s="169"/>
      <c r="IJ108" s="169"/>
      <c r="IK108" s="169"/>
      <c r="IL108" s="169"/>
      <c r="IM108" s="169"/>
      <c r="IN108" s="169"/>
      <c r="IO108" s="169"/>
      <c r="IP108" s="169"/>
      <c r="IQ108" s="169"/>
      <c r="IR108" s="169"/>
      <c r="IS108" s="169"/>
    </row>
    <row r="109" spans="1:253" s="145" customFormat="1" ht="15" customHeight="1">
      <c r="A109" s="170" t="s">
        <v>6</v>
      </c>
      <c r="B109" s="170" t="s">
        <v>232</v>
      </c>
      <c r="C109" s="172">
        <v>1</v>
      </c>
      <c r="D109" s="172" t="s">
        <v>9</v>
      </c>
      <c r="E109" s="173">
        <v>15000000</v>
      </c>
      <c r="F109" s="174">
        <v>15000000</v>
      </c>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c r="BI109" s="169"/>
      <c r="BJ109" s="169"/>
      <c r="BK109" s="169"/>
      <c r="BL109" s="169"/>
      <c r="BM109" s="169"/>
      <c r="BN109" s="169"/>
      <c r="BO109" s="169"/>
      <c r="BP109" s="169"/>
      <c r="BQ109" s="169"/>
      <c r="BR109" s="169"/>
      <c r="BS109" s="169"/>
      <c r="BT109" s="169"/>
      <c r="BU109" s="169"/>
      <c r="BV109" s="169"/>
      <c r="BW109" s="169"/>
      <c r="BX109" s="169"/>
      <c r="BY109" s="169"/>
      <c r="BZ109" s="169"/>
      <c r="CA109" s="169"/>
      <c r="CB109" s="169"/>
      <c r="CC109" s="169"/>
      <c r="CD109" s="169"/>
      <c r="CE109" s="169"/>
      <c r="CF109" s="169"/>
      <c r="CG109" s="169"/>
      <c r="CH109" s="169"/>
      <c r="CI109" s="169"/>
      <c r="CJ109" s="169"/>
      <c r="CK109" s="169"/>
      <c r="CL109" s="169"/>
      <c r="CM109" s="169"/>
      <c r="CN109" s="169"/>
      <c r="CO109" s="169"/>
      <c r="CP109" s="169"/>
      <c r="CQ109" s="169"/>
      <c r="CR109" s="169"/>
      <c r="CS109" s="169"/>
      <c r="CT109" s="169"/>
      <c r="CU109" s="169"/>
      <c r="CV109" s="169"/>
      <c r="CW109" s="169"/>
      <c r="CX109" s="169"/>
      <c r="CY109" s="169"/>
      <c r="CZ109" s="169"/>
      <c r="DA109" s="169"/>
      <c r="DB109" s="169"/>
      <c r="DC109" s="169"/>
      <c r="DD109" s="169"/>
      <c r="DE109" s="169"/>
      <c r="DF109" s="169"/>
      <c r="DG109" s="169"/>
      <c r="DH109" s="169"/>
      <c r="DI109" s="169"/>
      <c r="DJ109" s="169"/>
      <c r="DK109" s="169"/>
      <c r="DL109" s="169"/>
      <c r="DM109" s="169"/>
      <c r="DN109" s="169"/>
      <c r="DO109" s="169"/>
      <c r="DP109" s="169"/>
      <c r="DQ109" s="169"/>
      <c r="DR109" s="169"/>
      <c r="DS109" s="169"/>
      <c r="DT109" s="169"/>
      <c r="DU109" s="169"/>
      <c r="DV109" s="169"/>
      <c r="DW109" s="169"/>
      <c r="DX109" s="169"/>
      <c r="DY109" s="169"/>
      <c r="DZ109" s="169"/>
      <c r="EA109" s="169"/>
      <c r="EB109" s="169"/>
      <c r="EC109" s="169"/>
      <c r="ED109" s="169"/>
      <c r="EE109" s="169"/>
      <c r="EF109" s="169"/>
      <c r="EG109" s="169"/>
      <c r="EH109" s="169"/>
      <c r="EI109" s="169"/>
      <c r="EJ109" s="169"/>
      <c r="EK109" s="169"/>
      <c r="EL109" s="169"/>
      <c r="EM109" s="169"/>
      <c r="EN109" s="169"/>
      <c r="EO109" s="169"/>
      <c r="EP109" s="169"/>
      <c r="EQ109" s="169"/>
      <c r="ER109" s="169"/>
      <c r="ES109" s="169"/>
      <c r="ET109" s="169"/>
      <c r="EU109" s="169"/>
      <c r="EV109" s="169"/>
      <c r="EW109" s="169"/>
      <c r="EX109" s="169"/>
      <c r="EY109" s="169"/>
      <c r="EZ109" s="169"/>
      <c r="FA109" s="169"/>
      <c r="FB109" s="169"/>
      <c r="FC109" s="169"/>
      <c r="FD109" s="169"/>
      <c r="FE109" s="169"/>
      <c r="FF109" s="169"/>
      <c r="FG109" s="169"/>
      <c r="FH109" s="169"/>
      <c r="FI109" s="169"/>
      <c r="FJ109" s="169"/>
      <c r="FK109" s="169"/>
      <c r="FL109" s="169"/>
      <c r="FM109" s="169"/>
      <c r="FN109" s="169"/>
      <c r="FO109" s="169"/>
      <c r="FP109" s="169"/>
      <c r="FQ109" s="169"/>
      <c r="FR109" s="169"/>
      <c r="FS109" s="169"/>
      <c r="FT109" s="169"/>
      <c r="FU109" s="169"/>
      <c r="FV109" s="169"/>
      <c r="FW109" s="169"/>
      <c r="FX109" s="169"/>
      <c r="FY109" s="169"/>
      <c r="FZ109" s="169"/>
      <c r="GA109" s="169"/>
      <c r="GB109" s="169"/>
      <c r="GC109" s="169"/>
      <c r="GD109" s="169"/>
      <c r="GE109" s="169"/>
      <c r="GF109" s="169"/>
      <c r="GG109" s="169"/>
      <c r="GH109" s="169"/>
      <c r="GI109" s="169"/>
      <c r="GJ109" s="169"/>
      <c r="GK109" s="169"/>
      <c r="GL109" s="169"/>
      <c r="GM109" s="169"/>
      <c r="GN109" s="169"/>
      <c r="GO109" s="169"/>
      <c r="GP109" s="169"/>
      <c r="GQ109" s="169"/>
      <c r="GR109" s="169"/>
      <c r="GS109" s="169"/>
      <c r="GT109" s="169"/>
      <c r="GU109" s="169"/>
      <c r="GV109" s="169"/>
      <c r="GW109" s="169"/>
      <c r="GX109" s="169"/>
      <c r="GY109" s="169"/>
      <c r="GZ109" s="169"/>
      <c r="HA109" s="169"/>
      <c r="HB109" s="169"/>
      <c r="HC109" s="169"/>
      <c r="HD109" s="169"/>
      <c r="HE109" s="169"/>
      <c r="HF109" s="169"/>
      <c r="HG109" s="169"/>
      <c r="HH109" s="169"/>
      <c r="HI109" s="169"/>
      <c r="HJ109" s="169"/>
      <c r="HK109" s="169"/>
      <c r="HL109" s="169"/>
      <c r="HM109" s="169"/>
      <c r="HN109" s="169"/>
      <c r="HO109" s="169"/>
      <c r="HP109" s="169"/>
      <c r="HQ109" s="169"/>
      <c r="HR109" s="169"/>
      <c r="HS109" s="169"/>
      <c r="HT109" s="169"/>
      <c r="HU109" s="169"/>
      <c r="HV109" s="169"/>
      <c r="HW109" s="169"/>
      <c r="HX109" s="169"/>
      <c r="HY109" s="169"/>
      <c r="HZ109" s="169"/>
      <c r="IA109" s="169"/>
      <c r="IB109" s="169"/>
      <c r="IC109" s="169"/>
      <c r="ID109" s="169"/>
      <c r="IE109" s="169"/>
      <c r="IF109" s="169"/>
      <c r="IG109" s="169"/>
      <c r="IH109" s="169"/>
      <c r="II109" s="169"/>
      <c r="IJ109" s="169"/>
      <c r="IK109" s="169"/>
      <c r="IL109" s="169"/>
      <c r="IM109" s="169"/>
      <c r="IN109" s="169"/>
      <c r="IO109" s="169"/>
      <c r="IP109" s="169"/>
      <c r="IQ109" s="169"/>
      <c r="IR109" s="169"/>
      <c r="IS109" s="169"/>
    </row>
    <row r="110" spans="1:253" s="145" customFormat="1" ht="15" customHeight="1">
      <c r="A110" s="170" t="s">
        <v>6</v>
      </c>
      <c r="B110" s="170" t="s">
        <v>232</v>
      </c>
      <c r="C110" s="172">
        <v>1</v>
      </c>
      <c r="D110" s="172" t="s">
        <v>9</v>
      </c>
      <c r="E110" s="173">
        <v>50000</v>
      </c>
      <c r="F110" s="174">
        <v>50000</v>
      </c>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69"/>
      <c r="BR110" s="169"/>
      <c r="BS110" s="169"/>
      <c r="BT110" s="169"/>
      <c r="BU110" s="169"/>
      <c r="BV110" s="169"/>
      <c r="BW110" s="169"/>
      <c r="BX110" s="169"/>
      <c r="BY110" s="169"/>
      <c r="BZ110" s="169"/>
      <c r="CA110" s="169"/>
      <c r="CB110" s="169"/>
      <c r="CC110" s="169"/>
      <c r="CD110" s="169"/>
      <c r="CE110" s="169"/>
      <c r="CF110" s="169"/>
      <c r="CG110" s="169"/>
      <c r="CH110" s="169"/>
      <c r="CI110" s="169"/>
      <c r="CJ110" s="169"/>
      <c r="CK110" s="169"/>
      <c r="CL110" s="169"/>
      <c r="CM110" s="169"/>
      <c r="CN110" s="169"/>
      <c r="CO110" s="169"/>
      <c r="CP110" s="169"/>
      <c r="CQ110" s="169"/>
      <c r="CR110" s="169"/>
      <c r="CS110" s="169"/>
      <c r="CT110" s="169"/>
      <c r="CU110" s="169"/>
      <c r="CV110" s="169"/>
      <c r="CW110" s="169"/>
      <c r="CX110" s="169"/>
      <c r="CY110" s="169"/>
      <c r="CZ110" s="169"/>
      <c r="DA110" s="169"/>
      <c r="DB110" s="169"/>
      <c r="DC110" s="169"/>
      <c r="DD110" s="169"/>
      <c r="DE110" s="169"/>
      <c r="DF110" s="169"/>
      <c r="DG110" s="169"/>
      <c r="DH110" s="169"/>
      <c r="DI110" s="169"/>
      <c r="DJ110" s="169"/>
      <c r="DK110" s="169"/>
      <c r="DL110" s="169"/>
      <c r="DM110" s="169"/>
      <c r="DN110" s="169"/>
      <c r="DO110" s="169"/>
      <c r="DP110" s="169"/>
      <c r="DQ110" s="169"/>
      <c r="DR110" s="169"/>
      <c r="DS110" s="169"/>
      <c r="DT110" s="169"/>
      <c r="DU110" s="169"/>
      <c r="DV110" s="169"/>
      <c r="DW110" s="169"/>
      <c r="DX110" s="169"/>
      <c r="DY110" s="169"/>
      <c r="DZ110" s="169"/>
      <c r="EA110" s="169"/>
      <c r="EB110" s="169"/>
      <c r="EC110" s="169"/>
      <c r="ED110" s="169"/>
      <c r="EE110" s="169"/>
      <c r="EF110" s="169"/>
      <c r="EG110" s="169"/>
      <c r="EH110" s="169"/>
      <c r="EI110" s="169"/>
      <c r="EJ110" s="169"/>
      <c r="EK110" s="169"/>
      <c r="EL110" s="169"/>
      <c r="EM110" s="169"/>
      <c r="EN110" s="169"/>
      <c r="EO110" s="169"/>
      <c r="EP110" s="169"/>
      <c r="EQ110" s="169"/>
      <c r="ER110" s="169"/>
      <c r="ES110" s="169"/>
      <c r="ET110" s="169"/>
      <c r="EU110" s="169"/>
      <c r="EV110" s="169"/>
      <c r="EW110" s="169"/>
      <c r="EX110" s="169"/>
      <c r="EY110" s="169"/>
      <c r="EZ110" s="169"/>
      <c r="FA110" s="169"/>
      <c r="FB110" s="169"/>
      <c r="FC110" s="169"/>
      <c r="FD110" s="169"/>
      <c r="FE110" s="169"/>
      <c r="FF110" s="169"/>
      <c r="FG110" s="169"/>
      <c r="FH110" s="169"/>
      <c r="FI110" s="169"/>
      <c r="FJ110" s="169"/>
      <c r="FK110" s="169"/>
      <c r="FL110" s="169"/>
      <c r="FM110" s="169"/>
      <c r="FN110" s="169"/>
      <c r="FO110" s="169"/>
      <c r="FP110" s="169"/>
      <c r="FQ110" s="169"/>
      <c r="FR110" s="169"/>
      <c r="FS110" s="169"/>
      <c r="FT110" s="169"/>
      <c r="FU110" s="169"/>
      <c r="FV110" s="169"/>
      <c r="FW110" s="169"/>
      <c r="FX110" s="169"/>
      <c r="FY110" s="169"/>
      <c r="FZ110" s="169"/>
      <c r="GA110" s="169"/>
      <c r="GB110" s="169"/>
      <c r="GC110" s="169"/>
      <c r="GD110" s="169"/>
      <c r="GE110" s="169"/>
      <c r="GF110" s="169"/>
      <c r="GG110" s="169"/>
      <c r="GH110" s="169"/>
      <c r="GI110" s="169"/>
      <c r="GJ110" s="169"/>
      <c r="GK110" s="169"/>
      <c r="GL110" s="169"/>
      <c r="GM110" s="169"/>
      <c r="GN110" s="169"/>
      <c r="GO110" s="169"/>
      <c r="GP110" s="169"/>
      <c r="GQ110" s="169"/>
      <c r="GR110" s="169"/>
      <c r="GS110" s="169"/>
      <c r="GT110" s="169"/>
      <c r="GU110" s="169"/>
      <c r="GV110" s="169"/>
      <c r="GW110" s="169"/>
      <c r="GX110" s="169"/>
      <c r="GY110" s="169"/>
      <c r="GZ110" s="169"/>
      <c r="HA110" s="169"/>
      <c r="HB110" s="169"/>
      <c r="HC110" s="169"/>
      <c r="HD110" s="169"/>
      <c r="HE110" s="169"/>
      <c r="HF110" s="169"/>
      <c r="HG110" s="169"/>
      <c r="HH110" s="169"/>
      <c r="HI110" s="169"/>
      <c r="HJ110" s="169"/>
      <c r="HK110" s="169"/>
      <c r="HL110" s="169"/>
      <c r="HM110" s="169"/>
      <c r="HN110" s="169"/>
      <c r="HO110" s="169"/>
      <c r="HP110" s="169"/>
      <c r="HQ110" s="169"/>
      <c r="HR110" s="169"/>
      <c r="HS110" s="169"/>
      <c r="HT110" s="169"/>
      <c r="HU110" s="169"/>
      <c r="HV110" s="169"/>
      <c r="HW110" s="169"/>
      <c r="HX110" s="169"/>
      <c r="HY110" s="169"/>
      <c r="HZ110" s="169"/>
      <c r="IA110" s="169"/>
      <c r="IB110" s="169"/>
      <c r="IC110" s="169"/>
      <c r="ID110" s="169"/>
      <c r="IE110" s="169"/>
      <c r="IF110" s="169"/>
      <c r="IG110" s="169"/>
      <c r="IH110" s="169"/>
      <c r="II110" s="169"/>
      <c r="IJ110" s="169"/>
      <c r="IK110" s="169"/>
      <c r="IL110" s="169"/>
      <c r="IM110" s="169"/>
      <c r="IN110" s="169"/>
      <c r="IO110" s="169"/>
      <c r="IP110" s="169"/>
      <c r="IQ110" s="169"/>
      <c r="IR110" s="169"/>
      <c r="IS110" s="169"/>
    </row>
    <row r="111" spans="1:253" s="145" customFormat="1" ht="15" customHeight="1">
      <c r="A111" s="170" t="s">
        <v>6</v>
      </c>
      <c r="B111" s="170" t="s">
        <v>510</v>
      </c>
      <c r="C111" s="172">
        <v>1</v>
      </c>
      <c r="D111" s="172" t="s">
        <v>9</v>
      </c>
      <c r="E111" s="173">
        <v>1740000</v>
      </c>
      <c r="F111" s="174">
        <v>1740000</v>
      </c>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69"/>
      <c r="CE111" s="169"/>
      <c r="CF111" s="169"/>
      <c r="CG111" s="169"/>
      <c r="CH111" s="169"/>
      <c r="CI111" s="169"/>
      <c r="CJ111" s="169"/>
      <c r="CK111" s="169"/>
      <c r="CL111" s="169"/>
      <c r="CM111" s="169"/>
      <c r="CN111" s="169"/>
      <c r="CO111" s="169"/>
      <c r="CP111" s="169"/>
      <c r="CQ111" s="169"/>
      <c r="CR111" s="169"/>
      <c r="CS111" s="169"/>
      <c r="CT111" s="169"/>
      <c r="CU111" s="169"/>
      <c r="CV111" s="169"/>
      <c r="CW111" s="169"/>
      <c r="CX111" s="169"/>
      <c r="CY111" s="169"/>
      <c r="CZ111" s="169"/>
      <c r="DA111" s="169"/>
      <c r="DB111" s="169"/>
      <c r="DC111" s="169"/>
      <c r="DD111" s="169"/>
      <c r="DE111" s="169"/>
      <c r="DF111" s="169"/>
      <c r="DG111" s="169"/>
      <c r="DH111" s="169"/>
      <c r="DI111" s="169"/>
      <c r="DJ111" s="169"/>
      <c r="DK111" s="169"/>
      <c r="DL111" s="169"/>
      <c r="DM111" s="169"/>
      <c r="DN111" s="169"/>
      <c r="DO111" s="169"/>
      <c r="DP111" s="169"/>
      <c r="DQ111" s="169"/>
      <c r="DR111" s="169"/>
      <c r="DS111" s="169"/>
      <c r="DT111" s="169"/>
      <c r="DU111" s="169"/>
      <c r="DV111" s="169"/>
      <c r="DW111" s="169"/>
      <c r="DX111" s="169"/>
      <c r="DY111" s="169"/>
      <c r="DZ111" s="169"/>
      <c r="EA111" s="169"/>
      <c r="EB111" s="169"/>
      <c r="EC111" s="169"/>
      <c r="ED111" s="169"/>
      <c r="EE111" s="169"/>
      <c r="EF111" s="169"/>
      <c r="EG111" s="169"/>
      <c r="EH111" s="169"/>
      <c r="EI111" s="169"/>
      <c r="EJ111" s="169"/>
      <c r="EK111" s="169"/>
      <c r="EL111" s="169"/>
      <c r="EM111" s="169"/>
      <c r="EN111" s="169"/>
      <c r="EO111" s="169"/>
      <c r="EP111" s="169"/>
      <c r="EQ111" s="169"/>
      <c r="ER111" s="169"/>
      <c r="ES111" s="169"/>
      <c r="ET111" s="169"/>
      <c r="EU111" s="169"/>
      <c r="EV111" s="169"/>
      <c r="EW111" s="169"/>
      <c r="EX111" s="169"/>
      <c r="EY111" s="169"/>
      <c r="EZ111" s="169"/>
      <c r="FA111" s="169"/>
      <c r="FB111" s="169"/>
      <c r="FC111" s="169"/>
      <c r="FD111" s="169"/>
      <c r="FE111" s="169"/>
      <c r="FF111" s="169"/>
      <c r="FG111" s="169"/>
      <c r="FH111" s="169"/>
      <c r="FI111" s="169"/>
      <c r="FJ111" s="169"/>
      <c r="FK111" s="169"/>
      <c r="FL111" s="169"/>
      <c r="FM111" s="169"/>
      <c r="FN111" s="169"/>
      <c r="FO111" s="169"/>
      <c r="FP111" s="169"/>
      <c r="FQ111" s="169"/>
      <c r="FR111" s="169"/>
      <c r="FS111" s="169"/>
      <c r="FT111" s="169"/>
      <c r="FU111" s="169"/>
      <c r="FV111" s="169"/>
      <c r="FW111" s="169"/>
      <c r="FX111" s="169"/>
      <c r="FY111" s="169"/>
      <c r="FZ111" s="169"/>
      <c r="GA111" s="169"/>
      <c r="GB111" s="169"/>
      <c r="GC111" s="169"/>
      <c r="GD111" s="169"/>
      <c r="GE111" s="169"/>
      <c r="GF111" s="169"/>
      <c r="GG111" s="169"/>
      <c r="GH111" s="169"/>
      <c r="GI111" s="169"/>
      <c r="GJ111" s="169"/>
      <c r="GK111" s="169"/>
      <c r="GL111" s="169"/>
      <c r="GM111" s="169"/>
      <c r="GN111" s="169"/>
      <c r="GO111" s="169"/>
      <c r="GP111" s="169"/>
      <c r="GQ111" s="169"/>
      <c r="GR111" s="169"/>
      <c r="GS111" s="169"/>
      <c r="GT111" s="169"/>
      <c r="GU111" s="169"/>
      <c r="GV111" s="169"/>
      <c r="GW111" s="169"/>
      <c r="GX111" s="169"/>
      <c r="GY111" s="169"/>
      <c r="GZ111" s="169"/>
      <c r="HA111" s="169"/>
      <c r="HB111" s="169"/>
      <c r="HC111" s="169"/>
      <c r="HD111" s="169"/>
      <c r="HE111" s="169"/>
      <c r="HF111" s="169"/>
      <c r="HG111" s="169"/>
      <c r="HH111" s="169"/>
      <c r="HI111" s="169"/>
      <c r="HJ111" s="169"/>
      <c r="HK111" s="169"/>
      <c r="HL111" s="169"/>
      <c r="HM111" s="169"/>
      <c r="HN111" s="169"/>
      <c r="HO111" s="169"/>
      <c r="HP111" s="169"/>
      <c r="HQ111" s="169"/>
      <c r="HR111" s="169"/>
      <c r="HS111" s="169"/>
      <c r="HT111" s="169"/>
      <c r="HU111" s="169"/>
      <c r="HV111" s="169"/>
      <c r="HW111" s="169"/>
      <c r="HX111" s="169"/>
      <c r="HY111" s="169"/>
      <c r="HZ111" s="169"/>
      <c r="IA111" s="169"/>
      <c r="IB111" s="169"/>
      <c r="IC111" s="169"/>
      <c r="ID111" s="169"/>
      <c r="IE111" s="169"/>
      <c r="IF111" s="169"/>
      <c r="IG111" s="169"/>
      <c r="IH111" s="169"/>
      <c r="II111" s="169"/>
      <c r="IJ111" s="169"/>
      <c r="IK111" s="169"/>
      <c r="IL111" s="169"/>
      <c r="IM111" s="169"/>
      <c r="IN111" s="169"/>
      <c r="IO111" s="169"/>
      <c r="IP111" s="169"/>
      <c r="IQ111" s="169"/>
      <c r="IR111" s="169"/>
      <c r="IS111" s="169"/>
    </row>
    <row r="112" spans="1:253" s="145" customFormat="1" ht="15" customHeight="1">
      <c r="A112" s="170" t="s">
        <v>6</v>
      </c>
      <c r="B112" s="170" t="s">
        <v>510</v>
      </c>
      <c r="C112" s="172">
        <v>1</v>
      </c>
      <c r="D112" s="172" t="s">
        <v>9</v>
      </c>
      <c r="E112" s="173">
        <v>960000</v>
      </c>
      <c r="F112" s="174">
        <v>960000</v>
      </c>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c r="BE112" s="169"/>
      <c r="BF112" s="169"/>
      <c r="BG112" s="169"/>
      <c r="BH112" s="169"/>
      <c r="BI112" s="169"/>
      <c r="BJ112" s="169"/>
      <c r="BK112" s="169"/>
      <c r="BL112" s="169"/>
      <c r="BM112" s="169"/>
      <c r="BN112" s="169"/>
      <c r="BO112" s="169"/>
      <c r="BP112" s="169"/>
      <c r="BQ112" s="169"/>
      <c r="BR112" s="169"/>
      <c r="BS112" s="169"/>
      <c r="BT112" s="169"/>
      <c r="BU112" s="169"/>
      <c r="BV112" s="169"/>
      <c r="BW112" s="169"/>
      <c r="BX112" s="169"/>
      <c r="BY112" s="169"/>
      <c r="BZ112" s="169"/>
      <c r="CA112" s="169"/>
      <c r="CB112" s="169"/>
      <c r="CC112" s="169"/>
      <c r="CD112" s="169"/>
      <c r="CE112" s="169"/>
      <c r="CF112" s="169"/>
      <c r="CG112" s="169"/>
      <c r="CH112" s="169"/>
      <c r="CI112" s="169"/>
      <c r="CJ112" s="169"/>
      <c r="CK112" s="169"/>
      <c r="CL112" s="169"/>
      <c r="CM112" s="169"/>
      <c r="CN112" s="169"/>
      <c r="CO112" s="169"/>
      <c r="CP112" s="169"/>
      <c r="CQ112" s="169"/>
      <c r="CR112" s="169"/>
      <c r="CS112" s="169"/>
      <c r="CT112" s="169"/>
      <c r="CU112" s="169"/>
      <c r="CV112" s="169"/>
      <c r="CW112" s="169"/>
      <c r="CX112" s="169"/>
      <c r="CY112" s="169"/>
      <c r="CZ112" s="169"/>
      <c r="DA112" s="169"/>
      <c r="DB112" s="169"/>
      <c r="DC112" s="169"/>
      <c r="DD112" s="169"/>
      <c r="DE112" s="169"/>
      <c r="DF112" s="169"/>
      <c r="DG112" s="169"/>
      <c r="DH112" s="169"/>
      <c r="DI112" s="169"/>
      <c r="DJ112" s="169"/>
      <c r="DK112" s="169"/>
      <c r="DL112" s="169"/>
      <c r="DM112" s="169"/>
      <c r="DN112" s="169"/>
      <c r="DO112" s="169"/>
      <c r="DP112" s="169"/>
      <c r="DQ112" s="169"/>
      <c r="DR112" s="169"/>
      <c r="DS112" s="169"/>
      <c r="DT112" s="169"/>
      <c r="DU112" s="169"/>
      <c r="DV112" s="169"/>
      <c r="DW112" s="169"/>
      <c r="DX112" s="169"/>
      <c r="DY112" s="169"/>
      <c r="DZ112" s="169"/>
      <c r="EA112" s="169"/>
      <c r="EB112" s="169"/>
      <c r="EC112" s="169"/>
      <c r="ED112" s="169"/>
      <c r="EE112" s="169"/>
      <c r="EF112" s="169"/>
      <c r="EG112" s="169"/>
      <c r="EH112" s="169"/>
      <c r="EI112" s="169"/>
      <c r="EJ112" s="169"/>
      <c r="EK112" s="169"/>
      <c r="EL112" s="169"/>
      <c r="EM112" s="169"/>
      <c r="EN112" s="169"/>
      <c r="EO112" s="169"/>
      <c r="EP112" s="169"/>
      <c r="EQ112" s="169"/>
      <c r="ER112" s="169"/>
      <c r="ES112" s="169"/>
      <c r="ET112" s="169"/>
      <c r="EU112" s="169"/>
      <c r="EV112" s="169"/>
      <c r="EW112" s="169"/>
      <c r="EX112" s="169"/>
      <c r="EY112" s="169"/>
      <c r="EZ112" s="169"/>
      <c r="FA112" s="169"/>
      <c r="FB112" s="169"/>
      <c r="FC112" s="169"/>
      <c r="FD112" s="169"/>
      <c r="FE112" s="169"/>
      <c r="FF112" s="169"/>
      <c r="FG112" s="169"/>
      <c r="FH112" s="169"/>
      <c r="FI112" s="169"/>
      <c r="FJ112" s="169"/>
      <c r="FK112" s="169"/>
      <c r="FL112" s="169"/>
      <c r="FM112" s="169"/>
      <c r="FN112" s="169"/>
      <c r="FO112" s="169"/>
      <c r="FP112" s="169"/>
      <c r="FQ112" s="169"/>
      <c r="FR112" s="169"/>
      <c r="FS112" s="169"/>
      <c r="FT112" s="169"/>
      <c r="FU112" s="169"/>
      <c r="FV112" s="169"/>
      <c r="FW112" s="169"/>
      <c r="FX112" s="169"/>
      <c r="FY112" s="169"/>
      <c r="FZ112" s="169"/>
      <c r="GA112" s="169"/>
      <c r="GB112" s="169"/>
      <c r="GC112" s="169"/>
      <c r="GD112" s="169"/>
      <c r="GE112" s="169"/>
      <c r="GF112" s="169"/>
      <c r="GG112" s="169"/>
      <c r="GH112" s="169"/>
      <c r="GI112" s="169"/>
      <c r="GJ112" s="169"/>
      <c r="GK112" s="169"/>
      <c r="GL112" s="169"/>
      <c r="GM112" s="169"/>
      <c r="GN112" s="169"/>
      <c r="GO112" s="169"/>
      <c r="GP112" s="169"/>
      <c r="GQ112" s="169"/>
      <c r="GR112" s="169"/>
      <c r="GS112" s="169"/>
      <c r="GT112" s="169"/>
      <c r="GU112" s="169"/>
      <c r="GV112" s="169"/>
      <c r="GW112" s="169"/>
      <c r="GX112" s="169"/>
      <c r="GY112" s="169"/>
      <c r="GZ112" s="169"/>
      <c r="HA112" s="169"/>
      <c r="HB112" s="169"/>
      <c r="HC112" s="169"/>
      <c r="HD112" s="169"/>
      <c r="HE112" s="169"/>
      <c r="HF112" s="169"/>
      <c r="HG112" s="169"/>
      <c r="HH112" s="169"/>
      <c r="HI112" s="169"/>
      <c r="HJ112" s="169"/>
      <c r="HK112" s="169"/>
      <c r="HL112" s="169"/>
      <c r="HM112" s="169"/>
      <c r="HN112" s="169"/>
      <c r="HO112" s="169"/>
      <c r="HP112" s="169"/>
      <c r="HQ112" s="169"/>
      <c r="HR112" s="169"/>
      <c r="HS112" s="169"/>
      <c r="HT112" s="169"/>
      <c r="HU112" s="169"/>
      <c r="HV112" s="169"/>
      <c r="HW112" s="169"/>
      <c r="HX112" s="169"/>
      <c r="HY112" s="169"/>
      <c r="HZ112" s="169"/>
      <c r="IA112" s="169"/>
      <c r="IB112" s="169"/>
      <c r="IC112" s="169"/>
      <c r="ID112" s="169"/>
      <c r="IE112" s="169"/>
      <c r="IF112" s="169"/>
      <c r="IG112" s="169"/>
      <c r="IH112" s="169"/>
      <c r="II112" s="169"/>
      <c r="IJ112" s="169"/>
      <c r="IK112" s="169"/>
      <c r="IL112" s="169"/>
      <c r="IM112" s="169"/>
      <c r="IN112" s="169"/>
      <c r="IO112" s="169"/>
      <c r="IP112" s="169"/>
      <c r="IQ112" s="169"/>
      <c r="IR112" s="169"/>
      <c r="IS112" s="169"/>
    </row>
    <row r="113" spans="1:6" ht="15" customHeight="1">
      <c r="A113" s="170" t="s">
        <v>6</v>
      </c>
      <c r="B113" s="170" t="s">
        <v>510</v>
      </c>
      <c r="C113" s="172">
        <v>1</v>
      </c>
      <c r="D113" s="172" t="s">
        <v>9</v>
      </c>
      <c r="E113" s="173">
        <v>720000</v>
      </c>
      <c r="F113" s="174">
        <v>720000</v>
      </c>
    </row>
    <row r="114" spans="1:6" ht="15" customHeight="1">
      <c r="A114" s="170" t="s">
        <v>6</v>
      </c>
      <c r="B114" s="170" t="s">
        <v>510</v>
      </c>
      <c r="C114" s="172">
        <v>1</v>
      </c>
      <c r="D114" s="172" t="s">
        <v>9</v>
      </c>
      <c r="E114" s="173">
        <v>3480000</v>
      </c>
      <c r="F114" s="174">
        <v>3480000</v>
      </c>
    </row>
    <row r="115" spans="1:6" ht="15" customHeight="1">
      <c r="A115" s="170" t="s">
        <v>6</v>
      </c>
      <c r="B115" s="170" t="s">
        <v>510</v>
      </c>
      <c r="C115" s="172">
        <v>1</v>
      </c>
      <c r="D115" s="172" t="s">
        <v>9</v>
      </c>
      <c r="E115" s="173">
        <v>270000</v>
      </c>
      <c r="F115" s="174">
        <v>270000</v>
      </c>
    </row>
    <row r="116" spans="1:6" ht="15" customHeight="1">
      <c r="A116" s="170" t="s">
        <v>6</v>
      </c>
      <c r="B116" s="170" t="s">
        <v>510</v>
      </c>
      <c r="C116" s="172">
        <v>1</v>
      </c>
      <c r="D116" s="172" t="s">
        <v>9</v>
      </c>
      <c r="E116" s="173">
        <v>540000</v>
      </c>
      <c r="F116" s="174">
        <v>540000</v>
      </c>
    </row>
    <row r="117" spans="1:6" ht="15" customHeight="1">
      <c r="A117" s="171" t="s">
        <v>6</v>
      </c>
      <c r="B117" s="171" t="s">
        <v>510</v>
      </c>
      <c r="C117" s="176">
        <v>1</v>
      </c>
      <c r="D117" s="176" t="s">
        <v>9</v>
      </c>
      <c r="E117" s="177">
        <v>270000</v>
      </c>
      <c r="F117" s="178">
        <v>270000</v>
      </c>
    </row>
    <row r="118" spans="1:6" ht="15" customHeight="1">
      <c r="A118" s="170" t="s">
        <v>6</v>
      </c>
      <c r="B118" s="170" t="s">
        <v>510</v>
      </c>
      <c r="C118" s="172">
        <v>1</v>
      </c>
      <c r="D118" s="172" t="s">
        <v>9</v>
      </c>
      <c r="E118" s="173">
        <v>240000</v>
      </c>
      <c r="F118" s="174">
        <v>240000</v>
      </c>
    </row>
    <row r="119" spans="1:6" ht="15" customHeight="1">
      <c r="A119" s="170" t="s">
        <v>6</v>
      </c>
      <c r="B119" s="170" t="s">
        <v>510</v>
      </c>
      <c r="C119" s="172">
        <v>1</v>
      </c>
      <c r="D119" s="172" t="s">
        <v>9</v>
      </c>
      <c r="E119" s="173">
        <v>240000</v>
      </c>
      <c r="F119" s="174">
        <v>240000</v>
      </c>
    </row>
    <row r="120" spans="1:6" ht="15" customHeight="1">
      <c r="A120" s="170" t="s">
        <v>6</v>
      </c>
      <c r="B120" s="170" t="s">
        <v>510</v>
      </c>
      <c r="C120" s="172">
        <v>1</v>
      </c>
      <c r="D120" s="172" t="s">
        <v>9</v>
      </c>
      <c r="E120" s="173">
        <v>960000</v>
      </c>
      <c r="F120" s="174">
        <v>960000</v>
      </c>
    </row>
    <row r="121" spans="1:6" ht="15" customHeight="1">
      <c r="A121" s="179" t="s">
        <v>6</v>
      </c>
      <c r="B121" s="179" t="s">
        <v>527</v>
      </c>
      <c r="C121" s="180">
        <v>1</v>
      </c>
      <c r="D121" s="180" t="s">
        <v>9</v>
      </c>
      <c r="E121" s="181">
        <v>2400000</v>
      </c>
      <c r="F121" s="182">
        <v>2400000</v>
      </c>
    </row>
    <row r="122" spans="1:6" ht="15" customHeight="1">
      <c r="A122" s="170" t="s">
        <v>6</v>
      </c>
      <c r="B122" s="170" t="s">
        <v>527</v>
      </c>
      <c r="C122" s="172">
        <v>1</v>
      </c>
      <c r="D122" s="172" t="s">
        <v>9</v>
      </c>
      <c r="E122" s="173">
        <v>3300000</v>
      </c>
      <c r="F122" s="174">
        <v>3300000</v>
      </c>
    </row>
    <row r="123" spans="1:6" ht="15" customHeight="1">
      <c r="A123" s="170" t="s">
        <v>6</v>
      </c>
      <c r="B123" s="170" t="s">
        <v>527</v>
      </c>
      <c r="C123" s="172">
        <v>1</v>
      </c>
      <c r="D123" s="172" t="s">
        <v>9</v>
      </c>
      <c r="E123" s="173">
        <v>33000000</v>
      </c>
      <c r="F123" s="174">
        <v>33000000</v>
      </c>
    </row>
    <row r="124" spans="1:6" ht="15" customHeight="1">
      <c r="A124" s="170" t="s">
        <v>6</v>
      </c>
      <c r="B124" s="170" t="s">
        <v>527</v>
      </c>
      <c r="C124" s="172">
        <v>1</v>
      </c>
      <c r="D124" s="172" t="s">
        <v>9</v>
      </c>
      <c r="E124" s="173">
        <v>33000000</v>
      </c>
      <c r="F124" s="174">
        <v>33000000</v>
      </c>
    </row>
    <row r="125" spans="1:6" ht="15" customHeight="1">
      <c r="A125" s="170" t="s">
        <v>6</v>
      </c>
      <c r="B125" s="170" t="s">
        <v>527</v>
      </c>
      <c r="C125" s="172">
        <v>1</v>
      </c>
      <c r="D125" s="172" t="s">
        <v>9</v>
      </c>
      <c r="E125" s="173">
        <v>24750000</v>
      </c>
      <c r="F125" s="174">
        <v>24750000</v>
      </c>
    </row>
    <row r="126" spans="1:6" ht="15" customHeight="1">
      <c r="A126" s="170" t="s">
        <v>6</v>
      </c>
      <c r="B126" s="170" t="s">
        <v>527</v>
      </c>
      <c r="C126" s="172">
        <v>1</v>
      </c>
      <c r="D126" s="172" t="s">
        <v>9</v>
      </c>
      <c r="E126" s="173">
        <v>24750000</v>
      </c>
      <c r="F126" s="174">
        <v>24750000</v>
      </c>
    </row>
    <row r="127" spans="1:6" ht="15" customHeight="1">
      <c r="A127" s="170" t="s">
        <v>6</v>
      </c>
      <c r="B127" s="170" t="s">
        <v>527</v>
      </c>
      <c r="C127" s="172">
        <v>1</v>
      </c>
      <c r="D127" s="172" t="s">
        <v>9</v>
      </c>
      <c r="E127" s="173">
        <v>1350000</v>
      </c>
      <c r="F127" s="174">
        <v>1350000</v>
      </c>
    </row>
    <row r="128" spans="1:6" ht="15" customHeight="1">
      <c r="A128" s="170" t="s">
        <v>6</v>
      </c>
      <c r="B128" s="170" t="s">
        <v>527</v>
      </c>
      <c r="C128" s="172">
        <v>1</v>
      </c>
      <c r="D128" s="172" t="s">
        <v>9</v>
      </c>
      <c r="E128" s="173">
        <v>7500000</v>
      </c>
      <c r="F128" s="174">
        <v>7500000</v>
      </c>
    </row>
    <row r="129" spans="1:253" s="145" customFormat="1" ht="15" customHeight="1">
      <c r="A129" s="170" t="s">
        <v>6</v>
      </c>
      <c r="B129" s="170" t="s">
        <v>527</v>
      </c>
      <c r="C129" s="172">
        <v>1</v>
      </c>
      <c r="D129" s="172" t="s">
        <v>9</v>
      </c>
      <c r="E129" s="173">
        <v>15000000</v>
      </c>
      <c r="F129" s="174">
        <v>15000000</v>
      </c>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169"/>
      <c r="BT129" s="169"/>
      <c r="BU129" s="169"/>
      <c r="BV129" s="169"/>
      <c r="BW129" s="169"/>
      <c r="BX129" s="169"/>
      <c r="BY129" s="169"/>
      <c r="BZ129" s="169"/>
      <c r="CA129" s="169"/>
      <c r="CB129" s="169"/>
      <c r="CC129" s="169"/>
      <c r="CD129" s="169"/>
      <c r="CE129" s="169"/>
      <c r="CF129" s="169"/>
      <c r="CG129" s="169"/>
      <c r="CH129" s="169"/>
      <c r="CI129" s="169"/>
      <c r="CJ129" s="169"/>
      <c r="CK129" s="169"/>
      <c r="CL129" s="169"/>
      <c r="CM129" s="169"/>
      <c r="CN129" s="169"/>
      <c r="CO129" s="169"/>
      <c r="CP129" s="169"/>
      <c r="CQ129" s="169"/>
      <c r="CR129" s="169"/>
      <c r="CS129" s="169"/>
      <c r="CT129" s="169"/>
      <c r="CU129" s="169"/>
      <c r="CV129" s="169"/>
      <c r="CW129" s="169"/>
      <c r="CX129" s="169"/>
      <c r="CY129" s="169"/>
      <c r="CZ129" s="169"/>
      <c r="DA129" s="169"/>
      <c r="DB129" s="169"/>
      <c r="DC129" s="169"/>
      <c r="DD129" s="169"/>
      <c r="DE129" s="169"/>
      <c r="DF129" s="169"/>
      <c r="DG129" s="169"/>
      <c r="DH129" s="169"/>
      <c r="DI129" s="169"/>
      <c r="DJ129" s="169"/>
      <c r="DK129" s="169"/>
      <c r="DL129" s="169"/>
      <c r="DM129" s="169"/>
      <c r="DN129" s="169"/>
      <c r="DO129" s="169"/>
      <c r="DP129" s="169"/>
      <c r="DQ129" s="169"/>
      <c r="DR129" s="169"/>
      <c r="DS129" s="169"/>
      <c r="DT129" s="169"/>
      <c r="DU129" s="169"/>
      <c r="DV129" s="169"/>
      <c r="DW129" s="169"/>
      <c r="DX129" s="169"/>
      <c r="DY129" s="169"/>
      <c r="DZ129" s="169"/>
      <c r="EA129" s="169"/>
      <c r="EB129" s="169"/>
      <c r="EC129" s="169"/>
      <c r="ED129" s="169"/>
      <c r="EE129" s="169"/>
      <c r="EF129" s="169"/>
      <c r="EG129" s="169"/>
      <c r="EH129" s="169"/>
      <c r="EI129" s="169"/>
      <c r="EJ129" s="169"/>
      <c r="EK129" s="169"/>
      <c r="EL129" s="169"/>
      <c r="EM129" s="169"/>
      <c r="EN129" s="169"/>
      <c r="EO129" s="169"/>
      <c r="EP129" s="169"/>
      <c r="EQ129" s="169"/>
      <c r="ER129" s="169"/>
      <c r="ES129" s="169"/>
      <c r="ET129" s="169"/>
      <c r="EU129" s="169"/>
      <c r="EV129" s="169"/>
      <c r="EW129" s="169"/>
      <c r="EX129" s="169"/>
      <c r="EY129" s="169"/>
      <c r="EZ129" s="169"/>
      <c r="FA129" s="169"/>
      <c r="FB129" s="169"/>
      <c r="FC129" s="169"/>
      <c r="FD129" s="169"/>
      <c r="FE129" s="169"/>
      <c r="FF129" s="169"/>
      <c r="FG129" s="169"/>
      <c r="FH129" s="169"/>
      <c r="FI129" s="169"/>
      <c r="FJ129" s="169"/>
      <c r="FK129" s="169"/>
      <c r="FL129" s="169"/>
      <c r="FM129" s="169"/>
      <c r="FN129" s="169"/>
      <c r="FO129" s="169"/>
      <c r="FP129" s="169"/>
      <c r="FQ129" s="169"/>
      <c r="FR129" s="169"/>
      <c r="FS129" s="169"/>
      <c r="FT129" s="169"/>
      <c r="FU129" s="169"/>
      <c r="FV129" s="169"/>
      <c r="FW129" s="169"/>
      <c r="FX129" s="169"/>
      <c r="FY129" s="169"/>
      <c r="FZ129" s="169"/>
      <c r="GA129" s="169"/>
      <c r="GB129" s="169"/>
      <c r="GC129" s="169"/>
      <c r="GD129" s="169"/>
      <c r="GE129" s="169"/>
      <c r="GF129" s="169"/>
      <c r="GG129" s="169"/>
      <c r="GH129" s="169"/>
      <c r="GI129" s="169"/>
      <c r="GJ129" s="169"/>
      <c r="GK129" s="169"/>
      <c r="GL129" s="169"/>
      <c r="GM129" s="169"/>
      <c r="GN129" s="169"/>
      <c r="GO129" s="169"/>
      <c r="GP129" s="169"/>
      <c r="GQ129" s="169"/>
      <c r="GR129" s="169"/>
      <c r="GS129" s="169"/>
      <c r="GT129" s="169"/>
      <c r="GU129" s="169"/>
      <c r="GV129" s="169"/>
      <c r="GW129" s="169"/>
      <c r="GX129" s="169"/>
      <c r="GY129" s="169"/>
      <c r="GZ129" s="169"/>
      <c r="HA129" s="169"/>
      <c r="HB129" s="169"/>
      <c r="HC129" s="169"/>
      <c r="HD129" s="169"/>
      <c r="HE129" s="169"/>
      <c r="HF129" s="169"/>
      <c r="HG129" s="169"/>
      <c r="HH129" s="169"/>
      <c r="HI129" s="169"/>
      <c r="HJ129" s="169"/>
      <c r="HK129" s="169"/>
      <c r="HL129" s="169"/>
      <c r="HM129" s="169"/>
      <c r="HN129" s="169"/>
      <c r="HO129" s="169"/>
      <c r="HP129" s="169"/>
      <c r="HQ129" s="169"/>
      <c r="HR129" s="169"/>
      <c r="HS129" s="169"/>
      <c r="HT129" s="169"/>
      <c r="HU129" s="169"/>
      <c r="HV129" s="169"/>
      <c r="HW129" s="169"/>
      <c r="HX129" s="169"/>
      <c r="HY129" s="169"/>
      <c r="HZ129" s="169"/>
      <c r="IA129" s="169"/>
      <c r="IB129" s="169"/>
      <c r="IC129" s="169"/>
      <c r="ID129" s="169"/>
      <c r="IE129" s="169"/>
      <c r="IF129" s="169"/>
      <c r="IG129" s="169"/>
      <c r="IH129" s="169"/>
      <c r="II129" s="169"/>
      <c r="IJ129" s="169"/>
      <c r="IK129" s="169"/>
      <c r="IL129" s="169"/>
      <c r="IM129" s="169"/>
      <c r="IN129" s="169"/>
      <c r="IO129" s="169"/>
      <c r="IP129" s="169"/>
      <c r="IQ129" s="169"/>
      <c r="IR129" s="169"/>
      <c r="IS129" s="169"/>
    </row>
    <row r="130" spans="1:253" s="145" customFormat="1" ht="15" customHeight="1">
      <c r="A130" s="170" t="s">
        <v>6</v>
      </c>
      <c r="B130" s="170" t="s">
        <v>527</v>
      </c>
      <c r="C130" s="172">
        <v>1</v>
      </c>
      <c r="D130" s="172" t="s">
        <v>9</v>
      </c>
      <c r="E130" s="173">
        <v>11700000</v>
      </c>
      <c r="F130" s="174">
        <v>11700000</v>
      </c>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69"/>
      <c r="AY130" s="169"/>
      <c r="AZ130" s="169"/>
      <c r="BA130" s="169"/>
      <c r="BB130" s="169"/>
      <c r="BC130" s="169"/>
      <c r="BD130" s="169"/>
      <c r="BE130" s="169"/>
      <c r="BF130" s="169"/>
      <c r="BG130" s="169"/>
      <c r="BH130" s="169"/>
      <c r="BI130" s="169"/>
      <c r="BJ130" s="169"/>
      <c r="BK130" s="169"/>
      <c r="BL130" s="169"/>
      <c r="BM130" s="169"/>
      <c r="BN130" s="169"/>
      <c r="BO130" s="169"/>
      <c r="BP130" s="169"/>
      <c r="BQ130" s="169"/>
      <c r="BR130" s="169"/>
      <c r="BS130" s="169"/>
      <c r="BT130" s="169"/>
      <c r="BU130" s="169"/>
      <c r="BV130" s="169"/>
      <c r="BW130" s="169"/>
      <c r="BX130" s="169"/>
      <c r="BY130" s="169"/>
      <c r="BZ130" s="169"/>
      <c r="CA130" s="169"/>
      <c r="CB130" s="169"/>
      <c r="CC130" s="169"/>
      <c r="CD130" s="169"/>
      <c r="CE130" s="169"/>
      <c r="CF130" s="169"/>
      <c r="CG130" s="169"/>
      <c r="CH130" s="169"/>
      <c r="CI130" s="169"/>
      <c r="CJ130" s="169"/>
      <c r="CK130" s="169"/>
      <c r="CL130" s="169"/>
      <c r="CM130" s="169"/>
      <c r="CN130" s="169"/>
      <c r="CO130" s="169"/>
      <c r="CP130" s="169"/>
      <c r="CQ130" s="169"/>
      <c r="CR130" s="169"/>
      <c r="CS130" s="169"/>
      <c r="CT130" s="169"/>
      <c r="CU130" s="169"/>
      <c r="CV130" s="169"/>
      <c r="CW130" s="169"/>
      <c r="CX130" s="169"/>
      <c r="CY130" s="169"/>
      <c r="CZ130" s="169"/>
      <c r="DA130" s="169"/>
      <c r="DB130" s="169"/>
      <c r="DC130" s="169"/>
      <c r="DD130" s="169"/>
      <c r="DE130" s="169"/>
      <c r="DF130" s="169"/>
      <c r="DG130" s="169"/>
      <c r="DH130" s="169"/>
      <c r="DI130" s="169"/>
      <c r="DJ130" s="169"/>
      <c r="DK130" s="169"/>
      <c r="DL130" s="169"/>
      <c r="DM130" s="169"/>
      <c r="DN130" s="169"/>
      <c r="DO130" s="169"/>
      <c r="DP130" s="169"/>
      <c r="DQ130" s="169"/>
      <c r="DR130" s="169"/>
      <c r="DS130" s="169"/>
      <c r="DT130" s="169"/>
      <c r="DU130" s="169"/>
      <c r="DV130" s="169"/>
      <c r="DW130" s="169"/>
      <c r="DX130" s="169"/>
      <c r="DY130" s="169"/>
      <c r="DZ130" s="169"/>
      <c r="EA130" s="169"/>
      <c r="EB130" s="169"/>
      <c r="EC130" s="169"/>
      <c r="ED130" s="169"/>
      <c r="EE130" s="169"/>
      <c r="EF130" s="169"/>
      <c r="EG130" s="169"/>
      <c r="EH130" s="169"/>
      <c r="EI130" s="169"/>
      <c r="EJ130" s="169"/>
      <c r="EK130" s="169"/>
      <c r="EL130" s="169"/>
      <c r="EM130" s="169"/>
      <c r="EN130" s="169"/>
      <c r="EO130" s="169"/>
      <c r="EP130" s="169"/>
      <c r="EQ130" s="169"/>
      <c r="ER130" s="169"/>
      <c r="ES130" s="169"/>
      <c r="ET130" s="169"/>
      <c r="EU130" s="169"/>
      <c r="EV130" s="169"/>
      <c r="EW130" s="169"/>
      <c r="EX130" s="169"/>
      <c r="EY130" s="169"/>
      <c r="EZ130" s="169"/>
      <c r="FA130" s="169"/>
      <c r="FB130" s="169"/>
      <c r="FC130" s="169"/>
      <c r="FD130" s="169"/>
      <c r="FE130" s="169"/>
      <c r="FF130" s="169"/>
      <c r="FG130" s="169"/>
      <c r="FH130" s="169"/>
      <c r="FI130" s="169"/>
      <c r="FJ130" s="169"/>
      <c r="FK130" s="169"/>
      <c r="FL130" s="169"/>
      <c r="FM130" s="169"/>
      <c r="FN130" s="169"/>
      <c r="FO130" s="169"/>
      <c r="FP130" s="169"/>
      <c r="FQ130" s="169"/>
      <c r="FR130" s="169"/>
      <c r="FS130" s="169"/>
      <c r="FT130" s="169"/>
      <c r="FU130" s="169"/>
      <c r="FV130" s="169"/>
      <c r="FW130" s="169"/>
      <c r="FX130" s="169"/>
      <c r="FY130" s="169"/>
      <c r="FZ130" s="169"/>
      <c r="GA130" s="169"/>
      <c r="GB130" s="169"/>
      <c r="GC130" s="169"/>
      <c r="GD130" s="169"/>
      <c r="GE130" s="169"/>
      <c r="GF130" s="169"/>
      <c r="GG130" s="169"/>
      <c r="GH130" s="169"/>
      <c r="GI130" s="169"/>
      <c r="GJ130" s="169"/>
      <c r="GK130" s="169"/>
      <c r="GL130" s="169"/>
      <c r="GM130" s="169"/>
      <c r="GN130" s="169"/>
      <c r="GO130" s="169"/>
      <c r="GP130" s="169"/>
      <c r="GQ130" s="169"/>
      <c r="GR130" s="169"/>
      <c r="GS130" s="169"/>
      <c r="GT130" s="169"/>
      <c r="GU130" s="169"/>
      <c r="GV130" s="169"/>
      <c r="GW130" s="169"/>
      <c r="GX130" s="169"/>
      <c r="GY130" s="169"/>
      <c r="GZ130" s="169"/>
      <c r="HA130" s="169"/>
      <c r="HB130" s="169"/>
      <c r="HC130" s="169"/>
      <c r="HD130" s="169"/>
      <c r="HE130" s="169"/>
      <c r="HF130" s="169"/>
      <c r="HG130" s="169"/>
      <c r="HH130" s="169"/>
      <c r="HI130" s="169"/>
      <c r="HJ130" s="169"/>
      <c r="HK130" s="169"/>
      <c r="HL130" s="169"/>
      <c r="HM130" s="169"/>
      <c r="HN130" s="169"/>
      <c r="HO130" s="169"/>
      <c r="HP130" s="169"/>
      <c r="HQ130" s="169"/>
      <c r="HR130" s="169"/>
      <c r="HS130" s="169"/>
      <c r="HT130" s="169"/>
      <c r="HU130" s="169"/>
      <c r="HV130" s="169"/>
      <c r="HW130" s="169"/>
      <c r="HX130" s="169"/>
      <c r="HY130" s="169"/>
      <c r="HZ130" s="169"/>
      <c r="IA130" s="169"/>
      <c r="IB130" s="169"/>
      <c r="IC130" s="169"/>
      <c r="ID130" s="169"/>
      <c r="IE130" s="169"/>
      <c r="IF130" s="169"/>
      <c r="IG130" s="169"/>
      <c r="IH130" s="169"/>
      <c r="II130" s="169"/>
      <c r="IJ130" s="169"/>
      <c r="IK130" s="169"/>
      <c r="IL130" s="169"/>
      <c r="IM130" s="169"/>
      <c r="IN130" s="169"/>
      <c r="IO130" s="169"/>
      <c r="IP130" s="169"/>
      <c r="IQ130" s="169"/>
      <c r="IR130" s="169"/>
      <c r="IS130" s="169"/>
    </row>
    <row r="131" spans="1:253" s="145" customFormat="1" ht="15" customHeight="1">
      <c r="A131" s="170" t="s">
        <v>6</v>
      </c>
      <c r="B131" s="170" t="s">
        <v>226</v>
      </c>
      <c r="C131" s="172">
        <v>1</v>
      </c>
      <c r="D131" s="172" t="s">
        <v>9</v>
      </c>
      <c r="E131" s="173">
        <v>500000</v>
      </c>
      <c r="F131" s="174">
        <v>500000</v>
      </c>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69"/>
      <c r="AY131" s="169"/>
      <c r="AZ131" s="169"/>
      <c r="BA131" s="169"/>
      <c r="BB131" s="169"/>
      <c r="BC131" s="169"/>
      <c r="BD131" s="169"/>
      <c r="BE131" s="169"/>
      <c r="BF131" s="169"/>
      <c r="BG131" s="169"/>
      <c r="BH131" s="169"/>
      <c r="BI131" s="169"/>
      <c r="BJ131" s="169"/>
      <c r="BK131" s="169"/>
      <c r="BL131" s="169"/>
      <c r="BM131" s="169"/>
      <c r="BN131" s="169"/>
      <c r="BO131" s="169"/>
      <c r="BP131" s="169"/>
      <c r="BQ131" s="169"/>
      <c r="BR131" s="169"/>
      <c r="BS131" s="169"/>
      <c r="BT131" s="169"/>
      <c r="BU131" s="169"/>
      <c r="BV131" s="169"/>
      <c r="BW131" s="169"/>
      <c r="BX131" s="169"/>
      <c r="BY131" s="169"/>
      <c r="BZ131" s="169"/>
      <c r="CA131" s="169"/>
      <c r="CB131" s="169"/>
      <c r="CC131" s="169"/>
      <c r="CD131" s="169"/>
      <c r="CE131" s="169"/>
      <c r="CF131" s="169"/>
      <c r="CG131" s="169"/>
      <c r="CH131" s="169"/>
      <c r="CI131" s="169"/>
      <c r="CJ131" s="169"/>
      <c r="CK131" s="169"/>
      <c r="CL131" s="169"/>
      <c r="CM131" s="169"/>
      <c r="CN131" s="169"/>
      <c r="CO131" s="169"/>
      <c r="CP131" s="169"/>
      <c r="CQ131" s="169"/>
      <c r="CR131" s="169"/>
      <c r="CS131" s="169"/>
      <c r="CT131" s="169"/>
      <c r="CU131" s="169"/>
      <c r="CV131" s="169"/>
      <c r="CW131" s="169"/>
      <c r="CX131" s="169"/>
      <c r="CY131" s="169"/>
      <c r="CZ131" s="169"/>
      <c r="DA131" s="169"/>
      <c r="DB131" s="169"/>
      <c r="DC131" s="169"/>
      <c r="DD131" s="169"/>
      <c r="DE131" s="169"/>
      <c r="DF131" s="169"/>
      <c r="DG131" s="169"/>
      <c r="DH131" s="169"/>
      <c r="DI131" s="169"/>
      <c r="DJ131" s="169"/>
      <c r="DK131" s="169"/>
      <c r="DL131" s="169"/>
      <c r="DM131" s="169"/>
      <c r="DN131" s="169"/>
      <c r="DO131" s="169"/>
      <c r="DP131" s="169"/>
      <c r="DQ131" s="169"/>
      <c r="DR131" s="169"/>
      <c r="DS131" s="169"/>
      <c r="DT131" s="169"/>
      <c r="DU131" s="169"/>
      <c r="DV131" s="169"/>
      <c r="DW131" s="169"/>
      <c r="DX131" s="169"/>
      <c r="DY131" s="169"/>
      <c r="DZ131" s="169"/>
      <c r="EA131" s="169"/>
      <c r="EB131" s="169"/>
      <c r="EC131" s="169"/>
      <c r="ED131" s="169"/>
      <c r="EE131" s="169"/>
      <c r="EF131" s="169"/>
      <c r="EG131" s="169"/>
      <c r="EH131" s="169"/>
      <c r="EI131" s="169"/>
      <c r="EJ131" s="169"/>
      <c r="EK131" s="169"/>
      <c r="EL131" s="169"/>
      <c r="EM131" s="169"/>
      <c r="EN131" s="169"/>
      <c r="EO131" s="169"/>
      <c r="EP131" s="169"/>
      <c r="EQ131" s="169"/>
      <c r="ER131" s="169"/>
      <c r="ES131" s="169"/>
      <c r="ET131" s="169"/>
      <c r="EU131" s="169"/>
      <c r="EV131" s="169"/>
      <c r="EW131" s="169"/>
      <c r="EX131" s="169"/>
      <c r="EY131" s="169"/>
      <c r="EZ131" s="169"/>
      <c r="FA131" s="169"/>
      <c r="FB131" s="169"/>
      <c r="FC131" s="169"/>
      <c r="FD131" s="169"/>
      <c r="FE131" s="169"/>
      <c r="FF131" s="169"/>
      <c r="FG131" s="169"/>
      <c r="FH131" s="169"/>
      <c r="FI131" s="169"/>
      <c r="FJ131" s="169"/>
      <c r="FK131" s="169"/>
      <c r="FL131" s="169"/>
      <c r="FM131" s="169"/>
      <c r="FN131" s="169"/>
      <c r="FO131" s="169"/>
      <c r="FP131" s="169"/>
      <c r="FQ131" s="169"/>
      <c r="FR131" s="169"/>
      <c r="FS131" s="169"/>
      <c r="FT131" s="169"/>
      <c r="FU131" s="169"/>
      <c r="FV131" s="169"/>
      <c r="FW131" s="169"/>
      <c r="FX131" s="169"/>
      <c r="FY131" s="169"/>
      <c r="FZ131" s="169"/>
      <c r="GA131" s="169"/>
      <c r="GB131" s="169"/>
      <c r="GC131" s="169"/>
      <c r="GD131" s="169"/>
      <c r="GE131" s="169"/>
      <c r="GF131" s="169"/>
      <c r="GG131" s="169"/>
      <c r="GH131" s="169"/>
      <c r="GI131" s="169"/>
      <c r="GJ131" s="169"/>
      <c r="GK131" s="169"/>
      <c r="GL131" s="169"/>
      <c r="GM131" s="169"/>
      <c r="GN131" s="169"/>
      <c r="GO131" s="169"/>
      <c r="GP131" s="169"/>
      <c r="GQ131" s="169"/>
      <c r="GR131" s="169"/>
      <c r="GS131" s="169"/>
      <c r="GT131" s="169"/>
      <c r="GU131" s="169"/>
      <c r="GV131" s="169"/>
      <c r="GW131" s="169"/>
      <c r="GX131" s="169"/>
      <c r="GY131" s="169"/>
      <c r="GZ131" s="169"/>
      <c r="HA131" s="169"/>
      <c r="HB131" s="169"/>
      <c r="HC131" s="169"/>
      <c r="HD131" s="169"/>
      <c r="HE131" s="169"/>
      <c r="HF131" s="169"/>
      <c r="HG131" s="169"/>
      <c r="HH131" s="169"/>
      <c r="HI131" s="169"/>
      <c r="HJ131" s="169"/>
      <c r="HK131" s="169"/>
      <c r="HL131" s="169"/>
      <c r="HM131" s="169"/>
      <c r="HN131" s="169"/>
      <c r="HO131" s="169"/>
      <c r="HP131" s="169"/>
      <c r="HQ131" s="169"/>
      <c r="HR131" s="169"/>
      <c r="HS131" s="169"/>
      <c r="HT131" s="169"/>
      <c r="HU131" s="169"/>
      <c r="HV131" s="169"/>
      <c r="HW131" s="169"/>
      <c r="HX131" s="169"/>
      <c r="HY131" s="169"/>
      <c r="HZ131" s="169"/>
      <c r="IA131" s="169"/>
      <c r="IB131" s="169"/>
      <c r="IC131" s="169"/>
      <c r="ID131" s="169"/>
      <c r="IE131" s="169"/>
      <c r="IF131" s="169"/>
      <c r="IG131" s="169"/>
      <c r="IH131" s="169"/>
      <c r="II131" s="169"/>
      <c r="IJ131" s="169"/>
      <c r="IK131" s="169"/>
      <c r="IL131" s="169"/>
      <c r="IM131" s="169"/>
      <c r="IN131" s="169"/>
      <c r="IO131" s="169"/>
      <c r="IP131" s="169"/>
      <c r="IQ131" s="169"/>
      <c r="IR131" s="169"/>
      <c r="IS131" s="169"/>
    </row>
    <row r="132" spans="1:253" s="145" customFormat="1" ht="15" customHeight="1">
      <c r="A132" s="170" t="s">
        <v>6</v>
      </c>
      <c r="B132" s="170" t="s">
        <v>528</v>
      </c>
      <c r="C132" s="172">
        <v>1</v>
      </c>
      <c r="D132" s="172" t="s">
        <v>9</v>
      </c>
      <c r="E132" s="173">
        <v>1000000</v>
      </c>
      <c r="F132" s="174">
        <v>1000000</v>
      </c>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69"/>
      <c r="AY132" s="169"/>
      <c r="AZ132" s="169"/>
      <c r="BA132" s="169"/>
      <c r="BB132" s="169"/>
      <c r="BC132" s="169"/>
      <c r="BD132" s="169"/>
      <c r="BE132" s="169"/>
      <c r="BF132" s="169"/>
      <c r="BG132" s="169"/>
      <c r="BH132" s="169"/>
      <c r="BI132" s="169"/>
      <c r="BJ132" s="169"/>
      <c r="BK132" s="169"/>
      <c r="BL132" s="169"/>
      <c r="BM132" s="169"/>
      <c r="BN132" s="169"/>
      <c r="BO132" s="169"/>
      <c r="BP132" s="169"/>
      <c r="BQ132" s="169"/>
      <c r="BR132" s="169"/>
      <c r="BS132" s="169"/>
      <c r="BT132" s="169"/>
      <c r="BU132" s="169"/>
      <c r="BV132" s="169"/>
      <c r="BW132" s="169"/>
      <c r="BX132" s="169"/>
      <c r="BY132" s="169"/>
      <c r="BZ132" s="169"/>
      <c r="CA132" s="169"/>
      <c r="CB132" s="169"/>
      <c r="CC132" s="169"/>
      <c r="CD132" s="169"/>
      <c r="CE132" s="169"/>
      <c r="CF132" s="169"/>
      <c r="CG132" s="169"/>
      <c r="CH132" s="169"/>
      <c r="CI132" s="169"/>
      <c r="CJ132" s="169"/>
      <c r="CK132" s="169"/>
      <c r="CL132" s="169"/>
      <c r="CM132" s="169"/>
      <c r="CN132" s="169"/>
      <c r="CO132" s="169"/>
      <c r="CP132" s="169"/>
      <c r="CQ132" s="169"/>
      <c r="CR132" s="169"/>
      <c r="CS132" s="169"/>
      <c r="CT132" s="169"/>
      <c r="CU132" s="169"/>
      <c r="CV132" s="169"/>
      <c r="CW132" s="169"/>
      <c r="CX132" s="169"/>
      <c r="CY132" s="169"/>
      <c r="CZ132" s="169"/>
      <c r="DA132" s="169"/>
      <c r="DB132" s="169"/>
      <c r="DC132" s="169"/>
      <c r="DD132" s="169"/>
      <c r="DE132" s="169"/>
      <c r="DF132" s="169"/>
      <c r="DG132" s="169"/>
      <c r="DH132" s="169"/>
      <c r="DI132" s="169"/>
      <c r="DJ132" s="169"/>
      <c r="DK132" s="169"/>
      <c r="DL132" s="169"/>
      <c r="DM132" s="169"/>
      <c r="DN132" s="169"/>
      <c r="DO132" s="169"/>
      <c r="DP132" s="169"/>
      <c r="DQ132" s="169"/>
      <c r="DR132" s="169"/>
      <c r="DS132" s="169"/>
      <c r="DT132" s="169"/>
      <c r="DU132" s="169"/>
      <c r="DV132" s="169"/>
      <c r="DW132" s="169"/>
      <c r="DX132" s="169"/>
      <c r="DY132" s="169"/>
      <c r="DZ132" s="169"/>
      <c r="EA132" s="169"/>
      <c r="EB132" s="169"/>
      <c r="EC132" s="169"/>
      <c r="ED132" s="169"/>
      <c r="EE132" s="169"/>
      <c r="EF132" s="169"/>
      <c r="EG132" s="169"/>
      <c r="EH132" s="169"/>
      <c r="EI132" s="169"/>
      <c r="EJ132" s="169"/>
      <c r="EK132" s="169"/>
      <c r="EL132" s="169"/>
      <c r="EM132" s="169"/>
      <c r="EN132" s="169"/>
      <c r="EO132" s="169"/>
      <c r="EP132" s="169"/>
      <c r="EQ132" s="169"/>
      <c r="ER132" s="169"/>
      <c r="ES132" s="169"/>
      <c r="ET132" s="169"/>
      <c r="EU132" s="169"/>
      <c r="EV132" s="169"/>
      <c r="EW132" s="169"/>
      <c r="EX132" s="169"/>
      <c r="EY132" s="169"/>
      <c r="EZ132" s="169"/>
      <c r="FA132" s="169"/>
      <c r="FB132" s="169"/>
      <c r="FC132" s="169"/>
      <c r="FD132" s="169"/>
      <c r="FE132" s="169"/>
      <c r="FF132" s="169"/>
      <c r="FG132" s="169"/>
      <c r="FH132" s="169"/>
      <c r="FI132" s="169"/>
      <c r="FJ132" s="169"/>
      <c r="FK132" s="169"/>
      <c r="FL132" s="169"/>
      <c r="FM132" s="169"/>
      <c r="FN132" s="169"/>
      <c r="FO132" s="169"/>
      <c r="FP132" s="169"/>
      <c r="FQ132" s="169"/>
      <c r="FR132" s="169"/>
      <c r="FS132" s="169"/>
      <c r="FT132" s="169"/>
      <c r="FU132" s="169"/>
      <c r="FV132" s="169"/>
      <c r="FW132" s="169"/>
      <c r="FX132" s="169"/>
      <c r="FY132" s="169"/>
      <c r="FZ132" s="169"/>
      <c r="GA132" s="169"/>
      <c r="GB132" s="169"/>
      <c r="GC132" s="169"/>
      <c r="GD132" s="169"/>
      <c r="GE132" s="169"/>
      <c r="GF132" s="169"/>
      <c r="GG132" s="169"/>
      <c r="GH132" s="169"/>
      <c r="GI132" s="169"/>
      <c r="GJ132" s="169"/>
      <c r="GK132" s="169"/>
      <c r="GL132" s="169"/>
      <c r="GM132" s="169"/>
      <c r="GN132" s="169"/>
      <c r="GO132" s="169"/>
      <c r="GP132" s="169"/>
      <c r="GQ132" s="169"/>
      <c r="GR132" s="169"/>
      <c r="GS132" s="169"/>
      <c r="GT132" s="169"/>
      <c r="GU132" s="169"/>
      <c r="GV132" s="169"/>
      <c r="GW132" s="169"/>
      <c r="GX132" s="169"/>
      <c r="GY132" s="169"/>
      <c r="GZ132" s="169"/>
      <c r="HA132" s="169"/>
      <c r="HB132" s="169"/>
      <c r="HC132" s="169"/>
      <c r="HD132" s="169"/>
      <c r="HE132" s="169"/>
      <c r="HF132" s="169"/>
      <c r="HG132" s="169"/>
      <c r="HH132" s="169"/>
      <c r="HI132" s="169"/>
      <c r="HJ132" s="169"/>
      <c r="HK132" s="169"/>
      <c r="HL132" s="169"/>
      <c r="HM132" s="169"/>
      <c r="HN132" s="169"/>
      <c r="HO132" s="169"/>
      <c r="HP132" s="169"/>
      <c r="HQ132" s="169"/>
      <c r="HR132" s="169"/>
      <c r="HS132" s="169"/>
      <c r="HT132" s="169"/>
      <c r="HU132" s="169"/>
      <c r="HV132" s="169"/>
      <c r="HW132" s="169"/>
      <c r="HX132" s="169"/>
      <c r="HY132" s="169"/>
      <c r="HZ132" s="169"/>
      <c r="IA132" s="169"/>
      <c r="IB132" s="169"/>
      <c r="IC132" s="169"/>
      <c r="ID132" s="169"/>
      <c r="IE132" s="169"/>
      <c r="IF132" s="169"/>
      <c r="IG132" s="169"/>
      <c r="IH132" s="169"/>
      <c r="II132" s="169"/>
      <c r="IJ132" s="169"/>
      <c r="IK132" s="169"/>
      <c r="IL132" s="169"/>
      <c r="IM132" s="169"/>
      <c r="IN132" s="169"/>
      <c r="IO132" s="169"/>
      <c r="IP132" s="169"/>
      <c r="IQ132" s="169"/>
      <c r="IR132" s="169"/>
      <c r="IS132" s="169"/>
    </row>
    <row r="133" spans="1:253" s="145" customFormat="1" ht="15" customHeight="1">
      <c r="A133" s="170" t="s">
        <v>6</v>
      </c>
      <c r="B133" s="170" t="s">
        <v>528</v>
      </c>
      <c r="C133" s="172">
        <v>1</v>
      </c>
      <c r="D133" s="172" t="s">
        <v>9</v>
      </c>
      <c r="E133" s="173">
        <v>1000000</v>
      </c>
      <c r="F133" s="174">
        <v>1000000</v>
      </c>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G133" s="169"/>
      <c r="BH133" s="169"/>
      <c r="BI133" s="169"/>
      <c r="BJ133" s="169"/>
      <c r="BK133" s="169"/>
      <c r="BL133" s="169"/>
      <c r="BM133" s="169"/>
      <c r="BN133" s="169"/>
      <c r="BO133" s="169"/>
      <c r="BP133" s="169"/>
      <c r="BQ133" s="169"/>
      <c r="BR133" s="169"/>
      <c r="BS133" s="169"/>
      <c r="BT133" s="169"/>
      <c r="BU133" s="169"/>
      <c r="BV133" s="169"/>
      <c r="BW133" s="169"/>
      <c r="BX133" s="169"/>
      <c r="BY133" s="169"/>
      <c r="BZ133" s="169"/>
      <c r="CA133" s="169"/>
      <c r="CB133" s="169"/>
      <c r="CC133" s="169"/>
      <c r="CD133" s="169"/>
      <c r="CE133" s="169"/>
      <c r="CF133" s="169"/>
      <c r="CG133" s="169"/>
      <c r="CH133" s="169"/>
      <c r="CI133" s="169"/>
      <c r="CJ133" s="169"/>
      <c r="CK133" s="169"/>
      <c r="CL133" s="169"/>
      <c r="CM133" s="169"/>
      <c r="CN133" s="169"/>
      <c r="CO133" s="169"/>
      <c r="CP133" s="169"/>
      <c r="CQ133" s="169"/>
      <c r="CR133" s="169"/>
      <c r="CS133" s="169"/>
      <c r="CT133" s="169"/>
      <c r="CU133" s="169"/>
      <c r="CV133" s="169"/>
      <c r="CW133" s="169"/>
      <c r="CX133" s="169"/>
      <c r="CY133" s="169"/>
      <c r="CZ133" s="169"/>
      <c r="DA133" s="169"/>
      <c r="DB133" s="169"/>
      <c r="DC133" s="169"/>
      <c r="DD133" s="169"/>
      <c r="DE133" s="169"/>
      <c r="DF133" s="169"/>
      <c r="DG133" s="169"/>
      <c r="DH133" s="169"/>
      <c r="DI133" s="169"/>
      <c r="DJ133" s="169"/>
      <c r="DK133" s="169"/>
      <c r="DL133" s="169"/>
      <c r="DM133" s="169"/>
      <c r="DN133" s="169"/>
      <c r="DO133" s="169"/>
      <c r="DP133" s="169"/>
      <c r="DQ133" s="169"/>
      <c r="DR133" s="169"/>
      <c r="DS133" s="169"/>
      <c r="DT133" s="169"/>
      <c r="DU133" s="169"/>
      <c r="DV133" s="169"/>
      <c r="DW133" s="169"/>
      <c r="DX133" s="169"/>
      <c r="DY133" s="169"/>
      <c r="DZ133" s="169"/>
      <c r="EA133" s="169"/>
      <c r="EB133" s="169"/>
      <c r="EC133" s="169"/>
      <c r="ED133" s="169"/>
      <c r="EE133" s="169"/>
      <c r="EF133" s="169"/>
      <c r="EG133" s="169"/>
      <c r="EH133" s="169"/>
      <c r="EI133" s="169"/>
      <c r="EJ133" s="169"/>
      <c r="EK133" s="169"/>
      <c r="EL133" s="169"/>
      <c r="EM133" s="169"/>
      <c r="EN133" s="169"/>
      <c r="EO133" s="169"/>
      <c r="EP133" s="169"/>
      <c r="EQ133" s="169"/>
      <c r="ER133" s="169"/>
      <c r="ES133" s="169"/>
      <c r="ET133" s="169"/>
      <c r="EU133" s="169"/>
      <c r="EV133" s="169"/>
      <c r="EW133" s="169"/>
      <c r="EX133" s="169"/>
      <c r="EY133" s="169"/>
      <c r="EZ133" s="169"/>
      <c r="FA133" s="169"/>
      <c r="FB133" s="169"/>
      <c r="FC133" s="169"/>
      <c r="FD133" s="169"/>
      <c r="FE133" s="169"/>
      <c r="FF133" s="169"/>
      <c r="FG133" s="169"/>
      <c r="FH133" s="169"/>
      <c r="FI133" s="169"/>
      <c r="FJ133" s="169"/>
      <c r="FK133" s="169"/>
      <c r="FL133" s="169"/>
      <c r="FM133" s="169"/>
      <c r="FN133" s="169"/>
      <c r="FO133" s="169"/>
      <c r="FP133" s="169"/>
      <c r="FQ133" s="169"/>
      <c r="FR133" s="169"/>
      <c r="FS133" s="169"/>
      <c r="FT133" s="169"/>
      <c r="FU133" s="169"/>
      <c r="FV133" s="169"/>
      <c r="FW133" s="169"/>
      <c r="FX133" s="169"/>
      <c r="FY133" s="169"/>
      <c r="FZ133" s="169"/>
      <c r="GA133" s="169"/>
      <c r="GB133" s="169"/>
      <c r="GC133" s="169"/>
      <c r="GD133" s="169"/>
      <c r="GE133" s="169"/>
      <c r="GF133" s="169"/>
      <c r="GG133" s="169"/>
      <c r="GH133" s="169"/>
      <c r="GI133" s="169"/>
      <c r="GJ133" s="169"/>
      <c r="GK133" s="169"/>
      <c r="GL133" s="169"/>
      <c r="GM133" s="169"/>
      <c r="GN133" s="169"/>
      <c r="GO133" s="169"/>
      <c r="GP133" s="169"/>
      <c r="GQ133" s="169"/>
      <c r="GR133" s="169"/>
      <c r="GS133" s="169"/>
      <c r="GT133" s="169"/>
      <c r="GU133" s="169"/>
      <c r="GV133" s="169"/>
      <c r="GW133" s="169"/>
      <c r="GX133" s="169"/>
      <c r="GY133" s="169"/>
      <c r="GZ133" s="169"/>
      <c r="HA133" s="169"/>
      <c r="HB133" s="169"/>
      <c r="HC133" s="169"/>
      <c r="HD133" s="169"/>
      <c r="HE133" s="169"/>
      <c r="HF133" s="169"/>
      <c r="HG133" s="169"/>
      <c r="HH133" s="169"/>
      <c r="HI133" s="169"/>
      <c r="HJ133" s="169"/>
      <c r="HK133" s="169"/>
      <c r="HL133" s="169"/>
      <c r="HM133" s="169"/>
      <c r="HN133" s="169"/>
      <c r="HO133" s="169"/>
      <c r="HP133" s="169"/>
      <c r="HQ133" s="169"/>
      <c r="HR133" s="169"/>
      <c r="HS133" s="169"/>
      <c r="HT133" s="169"/>
      <c r="HU133" s="169"/>
      <c r="HV133" s="169"/>
      <c r="HW133" s="169"/>
      <c r="HX133" s="169"/>
      <c r="HY133" s="169"/>
      <c r="HZ133" s="169"/>
      <c r="IA133" s="169"/>
      <c r="IB133" s="169"/>
      <c r="IC133" s="169"/>
      <c r="ID133" s="169"/>
      <c r="IE133" s="169"/>
      <c r="IF133" s="169"/>
      <c r="IG133" s="169"/>
      <c r="IH133" s="169"/>
      <c r="II133" s="169"/>
      <c r="IJ133" s="169"/>
      <c r="IK133" s="169"/>
      <c r="IL133" s="169"/>
      <c r="IM133" s="169"/>
      <c r="IN133" s="169"/>
      <c r="IO133" s="169"/>
      <c r="IP133" s="169"/>
      <c r="IQ133" s="169"/>
      <c r="IR133" s="169"/>
      <c r="IS133" s="169"/>
    </row>
    <row r="134" spans="1:253" s="145" customFormat="1" ht="15" customHeight="1">
      <c r="A134" s="170" t="s">
        <v>6</v>
      </c>
      <c r="B134" s="170" t="s">
        <v>528</v>
      </c>
      <c r="C134" s="172">
        <v>1</v>
      </c>
      <c r="D134" s="172" t="s">
        <v>9</v>
      </c>
      <c r="E134" s="173">
        <v>1000000</v>
      </c>
      <c r="F134" s="174">
        <v>760716</v>
      </c>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69"/>
      <c r="BM134" s="169"/>
      <c r="BN134" s="169"/>
      <c r="BO134" s="169"/>
      <c r="BP134" s="169"/>
      <c r="BQ134" s="169"/>
      <c r="BR134" s="169"/>
      <c r="BS134" s="169"/>
      <c r="BT134" s="169"/>
      <c r="BU134" s="169"/>
      <c r="BV134" s="169"/>
      <c r="BW134" s="169"/>
      <c r="BX134" s="169"/>
      <c r="BY134" s="169"/>
      <c r="BZ134" s="169"/>
      <c r="CA134" s="169"/>
      <c r="CB134" s="169"/>
      <c r="CC134" s="169"/>
      <c r="CD134" s="169"/>
      <c r="CE134" s="169"/>
      <c r="CF134" s="169"/>
      <c r="CG134" s="169"/>
      <c r="CH134" s="169"/>
      <c r="CI134" s="169"/>
      <c r="CJ134" s="169"/>
      <c r="CK134" s="169"/>
      <c r="CL134" s="169"/>
      <c r="CM134" s="169"/>
      <c r="CN134" s="169"/>
      <c r="CO134" s="169"/>
      <c r="CP134" s="169"/>
      <c r="CQ134" s="169"/>
      <c r="CR134" s="169"/>
      <c r="CS134" s="169"/>
      <c r="CT134" s="169"/>
      <c r="CU134" s="169"/>
      <c r="CV134" s="169"/>
      <c r="CW134" s="169"/>
      <c r="CX134" s="169"/>
      <c r="CY134" s="169"/>
      <c r="CZ134" s="169"/>
      <c r="DA134" s="169"/>
      <c r="DB134" s="169"/>
      <c r="DC134" s="169"/>
      <c r="DD134" s="169"/>
      <c r="DE134" s="169"/>
      <c r="DF134" s="169"/>
      <c r="DG134" s="169"/>
      <c r="DH134" s="169"/>
      <c r="DI134" s="169"/>
      <c r="DJ134" s="169"/>
      <c r="DK134" s="169"/>
      <c r="DL134" s="169"/>
      <c r="DM134" s="169"/>
      <c r="DN134" s="169"/>
      <c r="DO134" s="169"/>
      <c r="DP134" s="169"/>
      <c r="DQ134" s="169"/>
      <c r="DR134" s="169"/>
      <c r="DS134" s="169"/>
      <c r="DT134" s="169"/>
      <c r="DU134" s="169"/>
      <c r="DV134" s="169"/>
      <c r="DW134" s="169"/>
      <c r="DX134" s="169"/>
      <c r="DY134" s="169"/>
      <c r="DZ134" s="169"/>
      <c r="EA134" s="169"/>
      <c r="EB134" s="169"/>
      <c r="EC134" s="169"/>
      <c r="ED134" s="169"/>
      <c r="EE134" s="169"/>
      <c r="EF134" s="169"/>
      <c r="EG134" s="169"/>
      <c r="EH134" s="169"/>
      <c r="EI134" s="169"/>
      <c r="EJ134" s="169"/>
      <c r="EK134" s="169"/>
      <c r="EL134" s="169"/>
      <c r="EM134" s="169"/>
      <c r="EN134" s="169"/>
      <c r="EO134" s="169"/>
      <c r="EP134" s="169"/>
      <c r="EQ134" s="169"/>
      <c r="ER134" s="169"/>
      <c r="ES134" s="169"/>
      <c r="ET134" s="169"/>
      <c r="EU134" s="169"/>
      <c r="EV134" s="169"/>
      <c r="EW134" s="169"/>
      <c r="EX134" s="169"/>
      <c r="EY134" s="169"/>
      <c r="EZ134" s="169"/>
      <c r="FA134" s="169"/>
      <c r="FB134" s="169"/>
      <c r="FC134" s="169"/>
      <c r="FD134" s="169"/>
      <c r="FE134" s="169"/>
      <c r="FF134" s="169"/>
      <c r="FG134" s="169"/>
      <c r="FH134" s="169"/>
      <c r="FI134" s="169"/>
      <c r="FJ134" s="169"/>
      <c r="FK134" s="169"/>
      <c r="FL134" s="169"/>
      <c r="FM134" s="169"/>
      <c r="FN134" s="169"/>
      <c r="FO134" s="169"/>
      <c r="FP134" s="169"/>
      <c r="FQ134" s="169"/>
      <c r="FR134" s="169"/>
      <c r="FS134" s="169"/>
      <c r="FT134" s="169"/>
      <c r="FU134" s="169"/>
      <c r="FV134" s="169"/>
      <c r="FW134" s="169"/>
      <c r="FX134" s="169"/>
      <c r="FY134" s="169"/>
      <c r="FZ134" s="169"/>
      <c r="GA134" s="169"/>
      <c r="GB134" s="169"/>
      <c r="GC134" s="169"/>
      <c r="GD134" s="169"/>
      <c r="GE134" s="169"/>
      <c r="GF134" s="169"/>
      <c r="GG134" s="169"/>
      <c r="GH134" s="169"/>
      <c r="GI134" s="169"/>
      <c r="GJ134" s="169"/>
      <c r="GK134" s="169"/>
      <c r="GL134" s="169"/>
      <c r="GM134" s="169"/>
      <c r="GN134" s="169"/>
      <c r="GO134" s="169"/>
      <c r="GP134" s="169"/>
      <c r="GQ134" s="169"/>
      <c r="GR134" s="169"/>
      <c r="GS134" s="169"/>
      <c r="GT134" s="169"/>
      <c r="GU134" s="169"/>
      <c r="GV134" s="169"/>
      <c r="GW134" s="169"/>
      <c r="GX134" s="169"/>
      <c r="GY134" s="169"/>
      <c r="GZ134" s="169"/>
      <c r="HA134" s="169"/>
      <c r="HB134" s="169"/>
      <c r="HC134" s="169"/>
      <c r="HD134" s="169"/>
      <c r="HE134" s="169"/>
      <c r="HF134" s="169"/>
      <c r="HG134" s="169"/>
      <c r="HH134" s="169"/>
      <c r="HI134" s="169"/>
      <c r="HJ134" s="169"/>
      <c r="HK134" s="169"/>
      <c r="HL134" s="169"/>
      <c r="HM134" s="169"/>
      <c r="HN134" s="169"/>
      <c r="HO134" s="169"/>
      <c r="HP134" s="169"/>
      <c r="HQ134" s="169"/>
      <c r="HR134" s="169"/>
      <c r="HS134" s="169"/>
      <c r="HT134" s="169"/>
      <c r="HU134" s="169"/>
      <c r="HV134" s="169"/>
      <c r="HW134" s="169"/>
      <c r="HX134" s="169"/>
      <c r="HY134" s="169"/>
      <c r="HZ134" s="169"/>
      <c r="IA134" s="169"/>
      <c r="IB134" s="169"/>
      <c r="IC134" s="169"/>
      <c r="ID134" s="169"/>
      <c r="IE134" s="169"/>
      <c r="IF134" s="169"/>
      <c r="IG134" s="169"/>
      <c r="IH134" s="169"/>
      <c r="II134" s="169"/>
      <c r="IJ134" s="169"/>
      <c r="IK134" s="169"/>
      <c r="IL134" s="169"/>
      <c r="IM134" s="169"/>
      <c r="IN134" s="169"/>
      <c r="IO134" s="169"/>
      <c r="IP134" s="169"/>
      <c r="IQ134" s="169"/>
      <c r="IR134" s="169"/>
      <c r="IS134" s="169"/>
    </row>
    <row r="135" spans="1:253" s="145" customFormat="1" ht="15" customHeight="1">
      <c r="A135" s="170" t="s">
        <v>6</v>
      </c>
      <c r="B135" s="170" t="s">
        <v>668</v>
      </c>
      <c r="C135" s="172">
        <v>1</v>
      </c>
      <c r="D135" s="172" t="s">
        <v>9</v>
      </c>
      <c r="E135" s="173">
        <v>4000000</v>
      </c>
      <c r="F135" s="174">
        <v>4000000</v>
      </c>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69"/>
      <c r="AY135" s="169"/>
      <c r="AZ135" s="169"/>
      <c r="BA135" s="169"/>
      <c r="BB135" s="169"/>
      <c r="BC135" s="169"/>
      <c r="BD135" s="169"/>
      <c r="BE135" s="169"/>
      <c r="BF135" s="169"/>
      <c r="BG135" s="169"/>
      <c r="BH135" s="169"/>
      <c r="BI135" s="169"/>
      <c r="BJ135" s="169"/>
      <c r="BK135" s="169"/>
      <c r="BL135" s="169"/>
      <c r="BM135" s="169"/>
      <c r="BN135" s="169"/>
      <c r="BO135" s="169"/>
      <c r="BP135" s="169"/>
      <c r="BQ135" s="169"/>
      <c r="BR135" s="169"/>
      <c r="BS135" s="169"/>
      <c r="BT135" s="169"/>
      <c r="BU135" s="169"/>
      <c r="BV135" s="169"/>
      <c r="BW135" s="169"/>
      <c r="BX135" s="169"/>
      <c r="BY135" s="169"/>
      <c r="BZ135" s="169"/>
      <c r="CA135" s="169"/>
      <c r="CB135" s="169"/>
      <c r="CC135" s="169"/>
      <c r="CD135" s="169"/>
      <c r="CE135" s="169"/>
      <c r="CF135" s="169"/>
      <c r="CG135" s="169"/>
      <c r="CH135" s="169"/>
      <c r="CI135" s="169"/>
      <c r="CJ135" s="169"/>
      <c r="CK135" s="169"/>
      <c r="CL135" s="169"/>
      <c r="CM135" s="169"/>
      <c r="CN135" s="169"/>
      <c r="CO135" s="169"/>
      <c r="CP135" s="169"/>
      <c r="CQ135" s="169"/>
      <c r="CR135" s="169"/>
      <c r="CS135" s="169"/>
      <c r="CT135" s="169"/>
      <c r="CU135" s="169"/>
      <c r="CV135" s="169"/>
      <c r="CW135" s="169"/>
      <c r="CX135" s="169"/>
      <c r="CY135" s="169"/>
      <c r="CZ135" s="169"/>
      <c r="DA135" s="169"/>
      <c r="DB135" s="169"/>
      <c r="DC135" s="169"/>
      <c r="DD135" s="169"/>
      <c r="DE135" s="169"/>
      <c r="DF135" s="169"/>
      <c r="DG135" s="169"/>
      <c r="DH135" s="169"/>
      <c r="DI135" s="169"/>
      <c r="DJ135" s="169"/>
      <c r="DK135" s="169"/>
      <c r="DL135" s="169"/>
      <c r="DM135" s="169"/>
      <c r="DN135" s="169"/>
      <c r="DO135" s="169"/>
      <c r="DP135" s="169"/>
      <c r="DQ135" s="169"/>
      <c r="DR135" s="169"/>
      <c r="DS135" s="169"/>
      <c r="DT135" s="169"/>
      <c r="DU135" s="169"/>
      <c r="DV135" s="169"/>
      <c r="DW135" s="169"/>
      <c r="DX135" s="169"/>
      <c r="DY135" s="169"/>
      <c r="DZ135" s="169"/>
      <c r="EA135" s="169"/>
      <c r="EB135" s="169"/>
      <c r="EC135" s="169"/>
      <c r="ED135" s="169"/>
      <c r="EE135" s="169"/>
      <c r="EF135" s="169"/>
      <c r="EG135" s="169"/>
      <c r="EH135" s="169"/>
      <c r="EI135" s="169"/>
      <c r="EJ135" s="169"/>
      <c r="EK135" s="169"/>
      <c r="EL135" s="169"/>
      <c r="EM135" s="169"/>
      <c r="EN135" s="169"/>
      <c r="EO135" s="169"/>
      <c r="EP135" s="169"/>
      <c r="EQ135" s="169"/>
      <c r="ER135" s="169"/>
      <c r="ES135" s="169"/>
      <c r="ET135" s="169"/>
      <c r="EU135" s="169"/>
      <c r="EV135" s="169"/>
      <c r="EW135" s="169"/>
      <c r="EX135" s="169"/>
      <c r="EY135" s="169"/>
      <c r="EZ135" s="169"/>
      <c r="FA135" s="169"/>
      <c r="FB135" s="169"/>
      <c r="FC135" s="169"/>
      <c r="FD135" s="169"/>
      <c r="FE135" s="169"/>
      <c r="FF135" s="169"/>
      <c r="FG135" s="169"/>
      <c r="FH135" s="169"/>
      <c r="FI135" s="169"/>
      <c r="FJ135" s="169"/>
      <c r="FK135" s="169"/>
      <c r="FL135" s="169"/>
      <c r="FM135" s="169"/>
      <c r="FN135" s="169"/>
      <c r="FO135" s="169"/>
      <c r="FP135" s="169"/>
      <c r="FQ135" s="169"/>
      <c r="FR135" s="169"/>
      <c r="FS135" s="169"/>
      <c r="FT135" s="169"/>
      <c r="FU135" s="169"/>
      <c r="FV135" s="169"/>
      <c r="FW135" s="169"/>
      <c r="FX135" s="169"/>
      <c r="FY135" s="169"/>
      <c r="FZ135" s="169"/>
      <c r="GA135" s="169"/>
      <c r="GB135" s="169"/>
      <c r="GC135" s="169"/>
      <c r="GD135" s="169"/>
      <c r="GE135" s="169"/>
      <c r="GF135" s="169"/>
      <c r="GG135" s="169"/>
      <c r="GH135" s="169"/>
      <c r="GI135" s="169"/>
      <c r="GJ135" s="169"/>
      <c r="GK135" s="169"/>
      <c r="GL135" s="169"/>
      <c r="GM135" s="169"/>
      <c r="GN135" s="169"/>
      <c r="GO135" s="169"/>
      <c r="GP135" s="169"/>
      <c r="GQ135" s="169"/>
      <c r="GR135" s="169"/>
      <c r="GS135" s="169"/>
      <c r="GT135" s="169"/>
      <c r="GU135" s="169"/>
      <c r="GV135" s="169"/>
      <c r="GW135" s="169"/>
      <c r="GX135" s="169"/>
      <c r="GY135" s="169"/>
      <c r="GZ135" s="169"/>
      <c r="HA135" s="169"/>
      <c r="HB135" s="169"/>
      <c r="HC135" s="169"/>
      <c r="HD135" s="169"/>
      <c r="HE135" s="169"/>
      <c r="HF135" s="169"/>
      <c r="HG135" s="169"/>
      <c r="HH135" s="169"/>
      <c r="HI135" s="169"/>
      <c r="HJ135" s="169"/>
      <c r="HK135" s="169"/>
      <c r="HL135" s="169"/>
      <c r="HM135" s="169"/>
      <c r="HN135" s="169"/>
      <c r="HO135" s="169"/>
      <c r="HP135" s="169"/>
      <c r="HQ135" s="169"/>
      <c r="HR135" s="169"/>
      <c r="HS135" s="169"/>
      <c r="HT135" s="169"/>
      <c r="HU135" s="169"/>
      <c r="HV135" s="169"/>
      <c r="HW135" s="169"/>
      <c r="HX135" s="169"/>
      <c r="HY135" s="169"/>
      <c r="HZ135" s="169"/>
      <c r="IA135" s="169"/>
      <c r="IB135" s="169"/>
      <c r="IC135" s="169"/>
      <c r="ID135" s="169"/>
      <c r="IE135" s="169"/>
      <c r="IF135" s="169"/>
      <c r="IG135" s="169"/>
      <c r="IH135" s="169"/>
      <c r="II135" s="169"/>
      <c r="IJ135" s="169"/>
      <c r="IK135" s="169"/>
      <c r="IL135" s="169"/>
      <c r="IM135" s="169"/>
      <c r="IN135" s="169"/>
      <c r="IO135" s="169"/>
      <c r="IP135" s="169"/>
      <c r="IQ135" s="169"/>
      <c r="IR135" s="169"/>
      <c r="IS135" s="169"/>
    </row>
    <row r="136" spans="1:253" s="145" customFormat="1" ht="15" customHeight="1">
      <c r="A136" s="170" t="s">
        <v>6</v>
      </c>
      <c r="B136" s="170" t="s">
        <v>672</v>
      </c>
      <c r="C136" s="172">
        <v>1</v>
      </c>
      <c r="D136" s="172" t="s">
        <v>9</v>
      </c>
      <c r="E136" s="173">
        <v>2000000</v>
      </c>
      <c r="F136" s="174">
        <v>2000000</v>
      </c>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69"/>
      <c r="BR136" s="169"/>
      <c r="BS136" s="169"/>
      <c r="BT136" s="169"/>
      <c r="BU136" s="169"/>
      <c r="BV136" s="169"/>
      <c r="BW136" s="169"/>
      <c r="BX136" s="169"/>
      <c r="BY136" s="169"/>
      <c r="BZ136" s="169"/>
      <c r="CA136" s="169"/>
      <c r="CB136" s="169"/>
      <c r="CC136" s="169"/>
      <c r="CD136" s="169"/>
      <c r="CE136" s="169"/>
      <c r="CF136" s="169"/>
      <c r="CG136" s="169"/>
      <c r="CH136" s="169"/>
      <c r="CI136" s="169"/>
      <c r="CJ136" s="169"/>
      <c r="CK136" s="169"/>
      <c r="CL136" s="169"/>
      <c r="CM136" s="169"/>
      <c r="CN136" s="169"/>
      <c r="CO136" s="169"/>
      <c r="CP136" s="169"/>
      <c r="CQ136" s="169"/>
      <c r="CR136" s="169"/>
      <c r="CS136" s="169"/>
      <c r="CT136" s="169"/>
      <c r="CU136" s="169"/>
      <c r="CV136" s="169"/>
      <c r="CW136" s="169"/>
      <c r="CX136" s="169"/>
      <c r="CY136" s="169"/>
      <c r="CZ136" s="169"/>
      <c r="DA136" s="169"/>
      <c r="DB136" s="169"/>
      <c r="DC136" s="169"/>
      <c r="DD136" s="169"/>
      <c r="DE136" s="169"/>
      <c r="DF136" s="169"/>
      <c r="DG136" s="169"/>
      <c r="DH136" s="169"/>
      <c r="DI136" s="169"/>
      <c r="DJ136" s="169"/>
      <c r="DK136" s="169"/>
      <c r="DL136" s="169"/>
      <c r="DM136" s="169"/>
      <c r="DN136" s="169"/>
      <c r="DO136" s="169"/>
      <c r="DP136" s="169"/>
      <c r="DQ136" s="169"/>
      <c r="DR136" s="169"/>
      <c r="DS136" s="169"/>
      <c r="DT136" s="169"/>
      <c r="DU136" s="169"/>
      <c r="DV136" s="169"/>
      <c r="DW136" s="169"/>
      <c r="DX136" s="169"/>
      <c r="DY136" s="169"/>
      <c r="DZ136" s="169"/>
      <c r="EA136" s="169"/>
      <c r="EB136" s="169"/>
      <c r="EC136" s="169"/>
      <c r="ED136" s="169"/>
      <c r="EE136" s="169"/>
      <c r="EF136" s="169"/>
      <c r="EG136" s="169"/>
      <c r="EH136" s="169"/>
      <c r="EI136" s="169"/>
      <c r="EJ136" s="169"/>
      <c r="EK136" s="169"/>
      <c r="EL136" s="169"/>
      <c r="EM136" s="169"/>
      <c r="EN136" s="169"/>
      <c r="EO136" s="169"/>
      <c r="EP136" s="169"/>
      <c r="EQ136" s="169"/>
      <c r="ER136" s="169"/>
      <c r="ES136" s="169"/>
      <c r="ET136" s="169"/>
      <c r="EU136" s="169"/>
      <c r="EV136" s="169"/>
      <c r="EW136" s="169"/>
      <c r="EX136" s="169"/>
      <c r="EY136" s="169"/>
      <c r="EZ136" s="169"/>
      <c r="FA136" s="169"/>
      <c r="FB136" s="169"/>
      <c r="FC136" s="169"/>
      <c r="FD136" s="169"/>
      <c r="FE136" s="169"/>
      <c r="FF136" s="169"/>
      <c r="FG136" s="169"/>
      <c r="FH136" s="169"/>
      <c r="FI136" s="169"/>
      <c r="FJ136" s="169"/>
      <c r="FK136" s="169"/>
      <c r="FL136" s="169"/>
      <c r="FM136" s="169"/>
      <c r="FN136" s="169"/>
      <c r="FO136" s="169"/>
      <c r="FP136" s="169"/>
      <c r="FQ136" s="169"/>
      <c r="FR136" s="169"/>
      <c r="FS136" s="169"/>
      <c r="FT136" s="169"/>
      <c r="FU136" s="169"/>
      <c r="FV136" s="169"/>
      <c r="FW136" s="169"/>
      <c r="FX136" s="169"/>
      <c r="FY136" s="169"/>
      <c r="FZ136" s="169"/>
      <c r="GA136" s="169"/>
      <c r="GB136" s="169"/>
      <c r="GC136" s="169"/>
      <c r="GD136" s="169"/>
      <c r="GE136" s="169"/>
      <c r="GF136" s="169"/>
      <c r="GG136" s="169"/>
      <c r="GH136" s="169"/>
      <c r="GI136" s="169"/>
      <c r="GJ136" s="169"/>
      <c r="GK136" s="169"/>
      <c r="GL136" s="169"/>
      <c r="GM136" s="169"/>
      <c r="GN136" s="169"/>
      <c r="GO136" s="169"/>
      <c r="GP136" s="169"/>
      <c r="GQ136" s="169"/>
      <c r="GR136" s="169"/>
      <c r="GS136" s="169"/>
      <c r="GT136" s="169"/>
      <c r="GU136" s="169"/>
      <c r="GV136" s="169"/>
      <c r="GW136" s="169"/>
      <c r="GX136" s="169"/>
      <c r="GY136" s="169"/>
      <c r="GZ136" s="169"/>
      <c r="HA136" s="169"/>
      <c r="HB136" s="169"/>
      <c r="HC136" s="169"/>
      <c r="HD136" s="169"/>
      <c r="HE136" s="169"/>
      <c r="HF136" s="169"/>
      <c r="HG136" s="169"/>
      <c r="HH136" s="169"/>
      <c r="HI136" s="169"/>
      <c r="HJ136" s="169"/>
      <c r="HK136" s="169"/>
      <c r="HL136" s="169"/>
      <c r="HM136" s="169"/>
      <c r="HN136" s="169"/>
      <c r="HO136" s="169"/>
      <c r="HP136" s="169"/>
      <c r="HQ136" s="169"/>
      <c r="HR136" s="169"/>
      <c r="HS136" s="169"/>
      <c r="HT136" s="169"/>
      <c r="HU136" s="169"/>
      <c r="HV136" s="169"/>
      <c r="HW136" s="169"/>
      <c r="HX136" s="169"/>
      <c r="HY136" s="169"/>
      <c r="HZ136" s="169"/>
      <c r="IA136" s="169"/>
      <c r="IB136" s="169"/>
      <c r="IC136" s="169"/>
      <c r="ID136" s="169"/>
      <c r="IE136" s="169"/>
      <c r="IF136" s="169"/>
      <c r="IG136" s="169"/>
      <c r="IH136" s="169"/>
      <c r="II136" s="169"/>
      <c r="IJ136" s="169"/>
      <c r="IK136" s="169"/>
      <c r="IL136" s="169"/>
      <c r="IM136" s="169"/>
      <c r="IN136" s="169"/>
      <c r="IO136" s="169"/>
      <c r="IP136" s="169"/>
      <c r="IQ136" s="169"/>
      <c r="IR136" s="169"/>
      <c r="IS136" s="169"/>
    </row>
    <row r="137" spans="1:253" s="145" customFormat="1" ht="15" customHeight="1">
      <c r="A137" s="170" t="s">
        <v>6</v>
      </c>
      <c r="B137" s="170" t="s">
        <v>232</v>
      </c>
      <c r="C137" s="172">
        <v>1</v>
      </c>
      <c r="D137" s="172" t="s">
        <v>9</v>
      </c>
      <c r="E137" s="173">
        <v>700000</v>
      </c>
      <c r="F137" s="174">
        <v>700000</v>
      </c>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c r="BI137" s="169"/>
      <c r="BJ137" s="169"/>
      <c r="BK137" s="169"/>
      <c r="BL137" s="169"/>
      <c r="BM137" s="169"/>
      <c r="BN137" s="169"/>
      <c r="BO137" s="169"/>
      <c r="BP137" s="169"/>
      <c r="BQ137" s="169"/>
      <c r="BR137" s="169"/>
      <c r="BS137" s="169"/>
      <c r="BT137" s="169"/>
      <c r="BU137" s="169"/>
      <c r="BV137" s="169"/>
      <c r="BW137" s="169"/>
      <c r="BX137" s="169"/>
      <c r="BY137" s="169"/>
      <c r="BZ137" s="169"/>
      <c r="CA137" s="169"/>
      <c r="CB137" s="169"/>
      <c r="CC137" s="169"/>
      <c r="CD137" s="169"/>
      <c r="CE137" s="169"/>
      <c r="CF137" s="169"/>
      <c r="CG137" s="169"/>
      <c r="CH137" s="169"/>
      <c r="CI137" s="169"/>
      <c r="CJ137" s="169"/>
      <c r="CK137" s="169"/>
      <c r="CL137" s="169"/>
      <c r="CM137" s="169"/>
      <c r="CN137" s="169"/>
      <c r="CO137" s="169"/>
      <c r="CP137" s="169"/>
      <c r="CQ137" s="169"/>
      <c r="CR137" s="169"/>
      <c r="CS137" s="169"/>
      <c r="CT137" s="169"/>
      <c r="CU137" s="169"/>
      <c r="CV137" s="169"/>
      <c r="CW137" s="169"/>
      <c r="CX137" s="169"/>
      <c r="CY137" s="169"/>
      <c r="CZ137" s="169"/>
      <c r="DA137" s="169"/>
      <c r="DB137" s="169"/>
      <c r="DC137" s="169"/>
      <c r="DD137" s="169"/>
      <c r="DE137" s="169"/>
      <c r="DF137" s="169"/>
      <c r="DG137" s="169"/>
      <c r="DH137" s="169"/>
      <c r="DI137" s="169"/>
      <c r="DJ137" s="169"/>
      <c r="DK137" s="169"/>
      <c r="DL137" s="169"/>
      <c r="DM137" s="169"/>
      <c r="DN137" s="169"/>
      <c r="DO137" s="169"/>
      <c r="DP137" s="169"/>
      <c r="DQ137" s="169"/>
      <c r="DR137" s="169"/>
      <c r="DS137" s="169"/>
      <c r="DT137" s="169"/>
      <c r="DU137" s="169"/>
      <c r="DV137" s="169"/>
      <c r="DW137" s="169"/>
      <c r="DX137" s="169"/>
      <c r="DY137" s="169"/>
      <c r="DZ137" s="169"/>
      <c r="EA137" s="169"/>
      <c r="EB137" s="169"/>
      <c r="EC137" s="169"/>
      <c r="ED137" s="169"/>
      <c r="EE137" s="169"/>
      <c r="EF137" s="169"/>
      <c r="EG137" s="169"/>
      <c r="EH137" s="169"/>
      <c r="EI137" s="169"/>
      <c r="EJ137" s="169"/>
      <c r="EK137" s="169"/>
      <c r="EL137" s="169"/>
      <c r="EM137" s="169"/>
      <c r="EN137" s="169"/>
      <c r="EO137" s="169"/>
      <c r="EP137" s="169"/>
      <c r="EQ137" s="169"/>
      <c r="ER137" s="169"/>
      <c r="ES137" s="169"/>
      <c r="ET137" s="169"/>
      <c r="EU137" s="169"/>
      <c r="EV137" s="169"/>
      <c r="EW137" s="169"/>
      <c r="EX137" s="169"/>
      <c r="EY137" s="169"/>
      <c r="EZ137" s="169"/>
      <c r="FA137" s="169"/>
      <c r="FB137" s="169"/>
      <c r="FC137" s="169"/>
      <c r="FD137" s="169"/>
      <c r="FE137" s="169"/>
      <c r="FF137" s="169"/>
      <c r="FG137" s="169"/>
      <c r="FH137" s="169"/>
      <c r="FI137" s="169"/>
      <c r="FJ137" s="169"/>
      <c r="FK137" s="169"/>
      <c r="FL137" s="169"/>
      <c r="FM137" s="169"/>
      <c r="FN137" s="169"/>
      <c r="FO137" s="169"/>
      <c r="FP137" s="169"/>
      <c r="FQ137" s="169"/>
      <c r="FR137" s="169"/>
      <c r="FS137" s="169"/>
      <c r="FT137" s="169"/>
      <c r="FU137" s="169"/>
      <c r="FV137" s="169"/>
      <c r="FW137" s="169"/>
      <c r="FX137" s="169"/>
      <c r="FY137" s="169"/>
      <c r="FZ137" s="169"/>
      <c r="GA137" s="169"/>
      <c r="GB137" s="169"/>
      <c r="GC137" s="169"/>
      <c r="GD137" s="169"/>
      <c r="GE137" s="169"/>
      <c r="GF137" s="169"/>
      <c r="GG137" s="169"/>
      <c r="GH137" s="169"/>
      <c r="GI137" s="169"/>
      <c r="GJ137" s="169"/>
      <c r="GK137" s="169"/>
      <c r="GL137" s="169"/>
      <c r="GM137" s="169"/>
      <c r="GN137" s="169"/>
      <c r="GO137" s="169"/>
      <c r="GP137" s="169"/>
      <c r="GQ137" s="169"/>
      <c r="GR137" s="169"/>
      <c r="GS137" s="169"/>
      <c r="GT137" s="169"/>
      <c r="GU137" s="169"/>
      <c r="GV137" s="169"/>
      <c r="GW137" s="169"/>
      <c r="GX137" s="169"/>
      <c r="GY137" s="169"/>
      <c r="GZ137" s="169"/>
      <c r="HA137" s="169"/>
      <c r="HB137" s="169"/>
      <c r="HC137" s="169"/>
      <c r="HD137" s="169"/>
      <c r="HE137" s="169"/>
      <c r="HF137" s="169"/>
      <c r="HG137" s="169"/>
      <c r="HH137" s="169"/>
      <c r="HI137" s="169"/>
      <c r="HJ137" s="169"/>
      <c r="HK137" s="169"/>
      <c r="HL137" s="169"/>
      <c r="HM137" s="169"/>
      <c r="HN137" s="169"/>
      <c r="HO137" s="169"/>
      <c r="HP137" s="169"/>
      <c r="HQ137" s="169"/>
      <c r="HR137" s="169"/>
      <c r="HS137" s="169"/>
      <c r="HT137" s="169"/>
      <c r="HU137" s="169"/>
      <c r="HV137" s="169"/>
      <c r="HW137" s="169"/>
      <c r="HX137" s="169"/>
      <c r="HY137" s="169"/>
      <c r="HZ137" s="169"/>
      <c r="IA137" s="169"/>
      <c r="IB137" s="169"/>
      <c r="IC137" s="169"/>
      <c r="ID137" s="169"/>
      <c r="IE137" s="169"/>
      <c r="IF137" s="169"/>
      <c r="IG137" s="169"/>
      <c r="IH137" s="169"/>
      <c r="II137" s="169"/>
      <c r="IJ137" s="169"/>
      <c r="IK137" s="169"/>
      <c r="IL137" s="169"/>
      <c r="IM137" s="169"/>
      <c r="IN137" s="169"/>
      <c r="IO137" s="169"/>
      <c r="IP137" s="169"/>
      <c r="IQ137" s="169"/>
      <c r="IR137" s="169"/>
      <c r="IS137" s="169"/>
    </row>
    <row r="138" spans="1:253" s="145" customFormat="1" ht="15" customHeight="1">
      <c r="A138" s="170" t="s">
        <v>6</v>
      </c>
      <c r="B138" s="170" t="s">
        <v>232</v>
      </c>
      <c r="C138" s="172">
        <v>1</v>
      </c>
      <c r="D138" s="172" t="s">
        <v>9</v>
      </c>
      <c r="E138" s="173">
        <v>300000</v>
      </c>
      <c r="F138" s="174">
        <v>300000</v>
      </c>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c r="BI138" s="169"/>
      <c r="BJ138" s="169"/>
      <c r="BK138" s="169"/>
      <c r="BL138" s="169"/>
      <c r="BM138" s="169"/>
      <c r="BN138" s="169"/>
      <c r="BO138" s="169"/>
      <c r="BP138" s="169"/>
      <c r="BQ138" s="169"/>
      <c r="BR138" s="169"/>
      <c r="BS138" s="169"/>
      <c r="BT138" s="169"/>
      <c r="BU138" s="169"/>
      <c r="BV138" s="169"/>
      <c r="BW138" s="169"/>
      <c r="BX138" s="169"/>
      <c r="BY138" s="169"/>
      <c r="BZ138" s="169"/>
      <c r="CA138" s="169"/>
      <c r="CB138" s="169"/>
      <c r="CC138" s="169"/>
      <c r="CD138" s="169"/>
      <c r="CE138" s="169"/>
      <c r="CF138" s="169"/>
      <c r="CG138" s="169"/>
      <c r="CH138" s="169"/>
      <c r="CI138" s="169"/>
      <c r="CJ138" s="169"/>
      <c r="CK138" s="169"/>
      <c r="CL138" s="169"/>
      <c r="CM138" s="169"/>
      <c r="CN138" s="169"/>
      <c r="CO138" s="169"/>
      <c r="CP138" s="169"/>
      <c r="CQ138" s="169"/>
      <c r="CR138" s="169"/>
      <c r="CS138" s="169"/>
      <c r="CT138" s="169"/>
      <c r="CU138" s="169"/>
      <c r="CV138" s="169"/>
      <c r="CW138" s="169"/>
      <c r="CX138" s="169"/>
      <c r="CY138" s="169"/>
      <c r="CZ138" s="169"/>
      <c r="DA138" s="169"/>
      <c r="DB138" s="169"/>
      <c r="DC138" s="169"/>
      <c r="DD138" s="169"/>
      <c r="DE138" s="169"/>
      <c r="DF138" s="169"/>
      <c r="DG138" s="169"/>
      <c r="DH138" s="169"/>
      <c r="DI138" s="169"/>
      <c r="DJ138" s="169"/>
      <c r="DK138" s="169"/>
      <c r="DL138" s="169"/>
      <c r="DM138" s="169"/>
      <c r="DN138" s="169"/>
      <c r="DO138" s="169"/>
      <c r="DP138" s="169"/>
      <c r="DQ138" s="169"/>
      <c r="DR138" s="169"/>
      <c r="DS138" s="169"/>
      <c r="DT138" s="169"/>
      <c r="DU138" s="169"/>
      <c r="DV138" s="169"/>
      <c r="DW138" s="169"/>
      <c r="DX138" s="169"/>
      <c r="DY138" s="169"/>
      <c r="DZ138" s="169"/>
      <c r="EA138" s="169"/>
      <c r="EB138" s="169"/>
      <c r="EC138" s="169"/>
      <c r="ED138" s="169"/>
      <c r="EE138" s="169"/>
      <c r="EF138" s="169"/>
      <c r="EG138" s="169"/>
      <c r="EH138" s="169"/>
      <c r="EI138" s="169"/>
      <c r="EJ138" s="169"/>
      <c r="EK138" s="169"/>
      <c r="EL138" s="169"/>
      <c r="EM138" s="169"/>
      <c r="EN138" s="169"/>
      <c r="EO138" s="169"/>
      <c r="EP138" s="169"/>
      <c r="EQ138" s="169"/>
      <c r="ER138" s="169"/>
      <c r="ES138" s="169"/>
      <c r="ET138" s="169"/>
      <c r="EU138" s="169"/>
      <c r="EV138" s="169"/>
      <c r="EW138" s="169"/>
      <c r="EX138" s="169"/>
      <c r="EY138" s="169"/>
      <c r="EZ138" s="169"/>
      <c r="FA138" s="169"/>
      <c r="FB138" s="169"/>
      <c r="FC138" s="169"/>
      <c r="FD138" s="169"/>
      <c r="FE138" s="169"/>
      <c r="FF138" s="169"/>
      <c r="FG138" s="169"/>
      <c r="FH138" s="169"/>
      <c r="FI138" s="169"/>
      <c r="FJ138" s="169"/>
      <c r="FK138" s="169"/>
      <c r="FL138" s="169"/>
      <c r="FM138" s="169"/>
      <c r="FN138" s="169"/>
      <c r="FO138" s="169"/>
      <c r="FP138" s="169"/>
      <c r="FQ138" s="169"/>
      <c r="FR138" s="169"/>
      <c r="FS138" s="169"/>
      <c r="FT138" s="169"/>
      <c r="FU138" s="169"/>
      <c r="FV138" s="169"/>
      <c r="FW138" s="169"/>
      <c r="FX138" s="169"/>
      <c r="FY138" s="169"/>
      <c r="FZ138" s="169"/>
      <c r="GA138" s="169"/>
      <c r="GB138" s="169"/>
      <c r="GC138" s="169"/>
      <c r="GD138" s="169"/>
      <c r="GE138" s="169"/>
      <c r="GF138" s="169"/>
      <c r="GG138" s="169"/>
      <c r="GH138" s="169"/>
      <c r="GI138" s="169"/>
      <c r="GJ138" s="169"/>
      <c r="GK138" s="169"/>
      <c r="GL138" s="169"/>
      <c r="GM138" s="169"/>
      <c r="GN138" s="169"/>
      <c r="GO138" s="169"/>
      <c r="GP138" s="169"/>
      <c r="GQ138" s="169"/>
      <c r="GR138" s="169"/>
      <c r="GS138" s="169"/>
      <c r="GT138" s="169"/>
      <c r="GU138" s="169"/>
      <c r="GV138" s="169"/>
      <c r="GW138" s="169"/>
      <c r="GX138" s="169"/>
      <c r="GY138" s="169"/>
      <c r="GZ138" s="169"/>
      <c r="HA138" s="169"/>
      <c r="HB138" s="169"/>
      <c r="HC138" s="169"/>
      <c r="HD138" s="169"/>
      <c r="HE138" s="169"/>
      <c r="HF138" s="169"/>
      <c r="HG138" s="169"/>
      <c r="HH138" s="169"/>
      <c r="HI138" s="169"/>
      <c r="HJ138" s="169"/>
      <c r="HK138" s="169"/>
      <c r="HL138" s="169"/>
      <c r="HM138" s="169"/>
      <c r="HN138" s="169"/>
      <c r="HO138" s="169"/>
      <c r="HP138" s="169"/>
      <c r="HQ138" s="169"/>
      <c r="HR138" s="169"/>
      <c r="HS138" s="169"/>
      <c r="HT138" s="169"/>
      <c r="HU138" s="169"/>
      <c r="HV138" s="169"/>
      <c r="HW138" s="169"/>
      <c r="HX138" s="169"/>
      <c r="HY138" s="169"/>
      <c r="HZ138" s="169"/>
      <c r="IA138" s="169"/>
      <c r="IB138" s="169"/>
      <c r="IC138" s="169"/>
      <c r="ID138" s="169"/>
      <c r="IE138" s="169"/>
      <c r="IF138" s="169"/>
      <c r="IG138" s="169"/>
      <c r="IH138" s="169"/>
      <c r="II138" s="169"/>
      <c r="IJ138" s="169"/>
      <c r="IK138" s="169"/>
      <c r="IL138" s="169"/>
      <c r="IM138" s="169"/>
      <c r="IN138" s="169"/>
      <c r="IO138" s="169"/>
      <c r="IP138" s="169"/>
      <c r="IQ138" s="169"/>
      <c r="IR138" s="169"/>
      <c r="IS138" s="169"/>
    </row>
    <row r="139" spans="1:253" s="145" customFormat="1" ht="15" customHeight="1">
      <c r="A139" s="170" t="s">
        <v>6</v>
      </c>
      <c r="B139" s="170" t="s">
        <v>232</v>
      </c>
      <c r="C139" s="172">
        <v>1</v>
      </c>
      <c r="D139" s="172" t="s">
        <v>9</v>
      </c>
      <c r="E139" s="173">
        <v>160000</v>
      </c>
      <c r="F139" s="174">
        <v>160000</v>
      </c>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c r="BE139" s="169"/>
      <c r="BF139" s="169"/>
      <c r="BG139" s="169"/>
      <c r="BH139" s="169"/>
      <c r="BI139" s="169"/>
      <c r="BJ139" s="169"/>
      <c r="BK139" s="169"/>
      <c r="BL139" s="169"/>
      <c r="BM139" s="169"/>
      <c r="BN139" s="169"/>
      <c r="BO139" s="169"/>
      <c r="BP139" s="169"/>
      <c r="BQ139" s="169"/>
      <c r="BR139" s="169"/>
      <c r="BS139" s="169"/>
      <c r="BT139" s="169"/>
      <c r="BU139" s="169"/>
      <c r="BV139" s="169"/>
      <c r="BW139" s="169"/>
      <c r="BX139" s="169"/>
      <c r="BY139" s="169"/>
      <c r="BZ139" s="169"/>
      <c r="CA139" s="169"/>
      <c r="CB139" s="169"/>
      <c r="CC139" s="169"/>
      <c r="CD139" s="169"/>
      <c r="CE139" s="169"/>
      <c r="CF139" s="169"/>
      <c r="CG139" s="169"/>
      <c r="CH139" s="169"/>
      <c r="CI139" s="169"/>
      <c r="CJ139" s="169"/>
      <c r="CK139" s="169"/>
      <c r="CL139" s="169"/>
      <c r="CM139" s="169"/>
      <c r="CN139" s="169"/>
      <c r="CO139" s="169"/>
      <c r="CP139" s="169"/>
      <c r="CQ139" s="169"/>
      <c r="CR139" s="169"/>
      <c r="CS139" s="169"/>
      <c r="CT139" s="169"/>
      <c r="CU139" s="169"/>
      <c r="CV139" s="169"/>
      <c r="CW139" s="169"/>
      <c r="CX139" s="169"/>
      <c r="CY139" s="169"/>
      <c r="CZ139" s="169"/>
      <c r="DA139" s="169"/>
      <c r="DB139" s="169"/>
      <c r="DC139" s="169"/>
      <c r="DD139" s="169"/>
      <c r="DE139" s="169"/>
      <c r="DF139" s="169"/>
      <c r="DG139" s="169"/>
      <c r="DH139" s="169"/>
      <c r="DI139" s="169"/>
      <c r="DJ139" s="169"/>
      <c r="DK139" s="169"/>
      <c r="DL139" s="169"/>
      <c r="DM139" s="169"/>
      <c r="DN139" s="169"/>
      <c r="DO139" s="169"/>
      <c r="DP139" s="169"/>
      <c r="DQ139" s="169"/>
      <c r="DR139" s="169"/>
      <c r="DS139" s="169"/>
      <c r="DT139" s="169"/>
      <c r="DU139" s="169"/>
      <c r="DV139" s="169"/>
      <c r="DW139" s="169"/>
      <c r="DX139" s="169"/>
      <c r="DY139" s="169"/>
      <c r="DZ139" s="169"/>
      <c r="EA139" s="169"/>
      <c r="EB139" s="169"/>
      <c r="EC139" s="169"/>
      <c r="ED139" s="169"/>
      <c r="EE139" s="169"/>
      <c r="EF139" s="169"/>
      <c r="EG139" s="169"/>
      <c r="EH139" s="169"/>
      <c r="EI139" s="169"/>
      <c r="EJ139" s="169"/>
      <c r="EK139" s="169"/>
      <c r="EL139" s="169"/>
      <c r="EM139" s="169"/>
      <c r="EN139" s="169"/>
      <c r="EO139" s="169"/>
      <c r="EP139" s="169"/>
      <c r="EQ139" s="169"/>
      <c r="ER139" s="169"/>
      <c r="ES139" s="169"/>
      <c r="ET139" s="169"/>
      <c r="EU139" s="169"/>
      <c r="EV139" s="169"/>
      <c r="EW139" s="169"/>
      <c r="EX139" s="169"/>
      <c r="EY139" s="169"/>
      <c r="EZ139" s="169"/>
      <c r="FA139" s="169"/>
      <c r="FB139" s="169"/>
      <c r="FC139" s="169"/>
      <c r="FD139" s="169"/>
      <c r="FE139" s="169"/>
      <c r="FF139" s="169"/>
      <c r="FG139" s="169"/>
      <c r="FH139" s="169"/>
      <c r="FI139" s="169"/>
      <c r="FJ139" s="169"/>
      <c r="FK139" s="169"/>
      <c r="FL139" s="169"/>
      <c r="FM139" s="169"/>
      <c r="FN139" s="169"/>
      <c r="FO139" s="169"/>
      <c r="FP139" s="169"/>
      <c r="FQ139" s="169"/>
      <c r="FR139" s="169"/>
      <c r="FS139" s="169"/>
      <c r="FT139" s="169"/>
      <c r="FU139" s="169"/>
      <c r="FV139" s="169"/>
      <c r="FW139" s="169"/>
      <c r="FX139" s="169"/>
      <c r="FY139" s="169"/>
      <c r="FZ139" s="169"/>
      <c r="GA139" s="169"/>
      <c r="GB139" s="169"/>
      <c r="GC139" s="169"/>
      <c r="GD139" s="169"/>
      <c r="GE139" s="169"/>
      <c r="GF139" s="169"/>
      <c r="GG139" s="169"/>
      <c r="GH139" s="169"/>
      <c r="GI139" s="169"/>
      <c r="GJ139" s="169"/>
      <c r="GK139" s="169"/>
      <c r="GL139" s="169"/>
      <c r="GM139" s="169"/>
      <c r="GN139" s="169"/>
      <c r="GO139" s="169"/>
      <c r="GP139" s="169"/>
      <c r="GQ139" s="169"/>
      <c r="GR139" s="169"/>
      <c r="GS139" s="169"/>
      <c r="GT139" s="169"/>
      <c r="GU139" s="169"/>
      <c r="GV139" s="169"/>
      <c r="GW139" s="169"/>
      <c r="GX139" s="169"/>
      <c r="GY139" s="169"/>
      <c r="GZ139" s="169"/>
      <c r="HA139" s="169"/>
      <c r="HB139" s="169"/>
      <c r="HC139" s="169"/>
      <c r="HD139" s="169"/>
      <c r="HE139" s="169"/>
      <c r="HF139" s="169"/>
      <c r="HG139" s="169"/>
      <c r="HH139" s="169"/>
      <c r="HI139" s="169"/>
      <c r="HJ139" s="169"/>
      <c r="HK139" s="169"/>
      <c r="HL139" s="169"/>
      <c r="HM139" s="169"/>
      <c r="HN139" s="169"/>
      <c r="HO139" s="169"/>
      <c r="HP139" s="169"/>
      <c r="HQ139" s="169"/>
      <c r="HR139" s="169"/>
      <c r="HS139" s="169"/>
      <c r="HT139" s="169"/>
      <c r="HU139" s="169"/>
      <c r="HV139" s="169"/>
      <c r="HW139" s="169"/>
      <c r="HX139" s="169"/>
      <c r="HY139" s="169"/>
      <c r="HZ139" s="169"/>
      <c r="IA139" s="169"/>
      <c r="IB139" s="169"/>
      <c r="IC139" s="169"/>
      <c r="ID139" s="169"/>
      <c r="IE139" s="169"/>
      <c r="IF139" s="169"/>
      <c r="IG139" s="169"/>
      <c r="IH139" s="169"/>
      <c r="II139" s="169"/>
      <c r="IJ139" s="169"/>
      <c r="IK139" s="169"/>
      <c r="IL139" s="169"/>
      <c r="IM139" s="169"/>
      <c r="IN139" s="169"/>
      <c r="IO139" s="169"/>
      <c r="IP139" s="169"/>
      <c r="IQ139" s="169"/>
      <c r="IR139" s="169"/>
      <c r="IS139" s="169"/>
    </row>
    <row r="140" spans="1:253" s="145" customFormat="1" ht="15" customHeight="1">
      <c r="A140" s="170" t="s">
        <v>6</v>
      </c>
      <c r="B140" s="170" t="s">
        <v>232</v>
      </c>
      <c r="C140" s="172">
        <v>1</v>
      </c>
      <c r="D140" s="172" t="s">
        <v>9</v>
      </c>
      <c r="E140" s="173">
        <v>35000</v>
      </c>
      <c r="F140" s="174">
        <v>35000</v>
      </c>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69"/>
      <c r="BM140" s="169"/>
      <c r="BN140" s="169"/>
      <c r="BO140" s="169"/>
      <c r="BP140" s="169"/>
      <c r="BQ140" s="169"/>
      <c r="BR140" s="169"/>
      <c r="BS140" s="169"/>
      <c r="BT140" s="169"/>
      <c r="BU140" s="169"/>
      <c r="BV140" s="169"/>
      <c r="BW140" s="169"/>
      <c r="BX140" s="169"/>
      <c r="BY140" s="169"/>
      <c r="BZ140" s="169"/>
      <c r="CA140" s="169"/>
      <c r="CB140" s="169"/>
      <c r="CC140" s="169"/>
      <c r="CD140" s="169"/>
      <c r="CE140" s="169"/>
      <c r="CF140" s="169"/>
      <c r="CG140" s="169"/>
      <c r="CH140" s="169"/>
      <c r="CI140" s="169"/>
      <c r="CJ140" s="169"/>
      <c r="CK140" s="169"/>
      <c r="CL140" s="169"/>
      <c r="CM140" s="169"/>
      <c r="CN140" s="169"/>
      <c r="CO140" s="169"/>
      <c r="CP140" s="169"/>
      <c r="CQ140" s="169"/>
      <c r="CR140" s="169"/>
      <c r="CS140" s="169"/>
      <c r="CT140" s="169"/>
      <c r="CU140" s="169"/>
      <c r="CV140" s="169"/>
      <c r="CW140" s="169"/>
      <c r="CX140" s="169"/>
      <c r="CY140" s="169"/>
      <c r="CZ140" s="169"/>
      <c r="DA140" s="169"/>
      <c r="DB140" s="169"/>
      <c r="DC140" s="169"/>
      <c r="DD140" s="169"/>
      <c r="DE140" s="169"/>
      <c r="DF140" s="169"/>
      <c r="DG140" s="169"/>
      <c r="DH140" s="169"/>
      <c r="DI140" s="169"/>
      <c r="DJ140" s="169"/>
      <c r="DK140" s="169"/>
      <c r="DL140" s="169"/>
      <c r="DM140" s="169"/>
      <c r="DN140" s="169"/>
      <c r="DO140" s="169"/>
      <c r="DP140" s="169"/>
      <c r="DQ140" s="169"/>
      <c r="DR140" s="169"/>
      <c r="DS140" s="169"/>
      <c r="DT140" s="169"/>
      <c r="DU140" s="169"/>
      <c r="DV140" s="169"/>
      <c r="DW140" s="169"/>
      <c r="DX140" s="169"/>
      <c r="DY140" s="169"/>
      <c r="DZ140" s="169"/>
      <c r="EA140" s="169"/>
      <c r="EB140" s="169"/>
      <c r="EC140" s="169"/>
      <c r="ED140" s="169"/>
      <c r="EE140" s="169"/>
      <c r="EF140" s="169"/>
      <c r="EG140" s="169"/>
      <c r="EH140" s="169"/>
      <c r="EI140" s="169"/>
      <c r="EJ140" s="169"/>
      <c r="EK140" s="169"/>
      <c r="EL140" s="169"/>
      <c r="EM140" s="169"/>
      <c r="EN140" s="169"/>
      <c r="EO140" s="169"/>
      <c r="EP140" s="169"/>
      <c r="EQ140" s="169"/>
      <c r="ER140" s="169"/>
      <c r="ES140" s="169"/>
      <c r="ET140" s="169"/>
      <c r="EU140" s="169"/>
      <c r="EV140" s="169"/>
      <c r="EW140" s="169"/>
      <c r="EX140" s="169"/>
      <c r="EY140" s="169"/>
      <c r="EZ140" s="169"/>
      <c r="FA140" s="169"/>
      <c r="FB140" s="169"/>
      <c r="FC140" s="169"/>
      <c r="FD140" s="169"/>
      <c r="FE140" s="169"/>
      <c r="FF140" s="169"/>
      <c r="FG140" s="169"/>
      <c r="FH140" s="169"/>
      <c r="FI140" s="169"/>
      <c r="FJ140" s="169"/>
      <c r="FK140" s="169"/>
      <c r="FL140" s="169"/>
      <c r="FM140" s="169"/>
      <c r="FN140" s="169"/>
      <c r="FO140" s="169"/>
      <c r="FP140" s="169"/>
      <c r="FQ140" s="169"/>
      <c r="FR140" s="169"/>
      <c r="FS140" s="169"/>
      <c r="FT140" s="169"/>
      <c r="FU140" s="169"/>
      <c r="FV140" s="169"/>
      <c r="FW140" s="169"/>
      <c r="FX140" s="169"/>
      <c r="FY140" s="169"/>
      <c r="FZ140" s="169"/>
      <c r="GA140" s="169"/>
      <c r="GB140" s="169"/>
      <c r="GC140" s="169"/>
      <c r="GD140" s="169"/>
      <c r="GE140" s="169"/>
      <c r="GF140" s="169"/>
      <c r="GG140" s="169"/>
      <c r="GH140" s="169"/>
      <c r="GI140" s="169"/>
      <c r="GJ140" s="169"/>
      <c r="GK140" s="169"/>
      <c r="GL140" s="169"/>
      <c r="GM140" s="169"/>
      <c r="GN140" s="169"/>
      <c r="GO140" s="169"/>
      <c r="GP140" s="169"/>
      <c r="GQ140" s="169"/>
      <c r="GR140" s="169"/>
      <c r="GS140" s="169"/>
      <c r="GT140" s="169"/>
      <c r="GU140" s="169"/>
      <c r="GV140" s="169"/>
      <c r="GW140" s="169"/>
      <c r="GX140" s="169"/>
      <c r="GY140" s="169"/>
      <c r="GZ140" s="169"/>
      <c r="HA140" s="169"/>
      <c r="HB140" s="169"/>
      <c r="HC140" s="169"/>
      <c r="HD140" s="169"/>
      <c r="HE140" s="169"/>
      <c r="HF140" s="169"/>
      <c r="HG140" s="169"/>
      <c r="HH140" s="169"/>
      <c r="HI140" s="169"/>
      <c r="HJ140" s="169"/>
      <c r="HK140" s="169"/>
      <c r="HL140" s="169"/>
      <c r="HM140" s="169"/>
      <c r="HN140" s="169"/>
      <c r="HO140" s="169"/>
      <c r="HP140" s="169"/>
      <c r="HQ140" s="169"/>
      <c r="HR140" s="169"/>
      <c r="HS140" s="169"/>
      <c r="HT140" s="169"/>
      <c r="HU140" s="169"/>
      <c r="HV140" s="169"/>
      <c r="HW140" s="169"/>
      <c r="HX140" s="169"/>
      <c r="HY140" s="169"/>
      <c r="HZ140" s="169"/>
      <c r="IA140" s="169"/>
      <c r="IB140" s="169"/>
      <c r="IC140" s="169"/>
      <c r="ID140" s="169"/>
      <c r="IE140" s="169"/>
      <c r="IF140" s="169"/>
      <c r="IG140" s="169"/>
      <c r="IH140" s="169"/>
      <c r="II140" s="169"/>
      <c r="IJ140" s="169"/>
      <c r="IK140" s="169"/>
      <c r="IL140" s="169"/>
      <c r="IM140" s="169"/>
      <c r="IN140" s="169"/>
      <c r="IO140" s="169"/>
      <c r="IP140" s="169"/>
      <c r="IQ140" s="169"/>
      <c r="IR140" s="169"/>
      <c r="IS140" s="169"/>
    </row>
    <row r="141" spans="1:253" s="145" customFormat="1" ht="15" customHeight="1">
      <c r="A141" s="170" t="s">
        <v>6</v>
      </c>
      <c r="B141" s="170" t="s">
        <v>232</v>
      </c>
      <c r="C141" s="172">
        <v>1</v>
      </c>
      <c r="D141" s="172" t="s">
        <v>9</v>
      </c>
      <c r="E141" s="173">
        <v>1260000</v>
      </c>
      <c r="F141" s="174">
        <v>1260000</v>
      </c>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69"/>
      <c r="BR141" s="169"/>
      <c r="BS141" s="169"/>
      <c r="BT141" s="169"/>
      <c r="BU141" s="169"/>
      <c r="BV141" s="169"/>
      <c r="BW141" s="169"/>
      <c r="BX141" s="169"/>
      <c r="BY141" s="169"/>
      <c r="BZ141" s="169"/>
      <c r="CA141" s="169"/>
      <c r="CB141" s="169"/>
      <c r="CC141" s="169"/>
      <c r="CD141" s="169"/>
      <c r="CE141" s="169"/>
      <c r="CF141" s="169"/>
      <c r="CG141" s="169"/>
      <c r="CH141" s="169"/>
      <c r="CI141" s="169"/>
      <c r="CJ141" s="169"/>
      <c r="CK141" s="169"/>
      <c r="CL141" s="169"/>
      <c r="CM141" s="169"/>
      <c r="CN141" s="169"/>
      <c r="CO141" s="169"/>
      <c r="CP141" s="169"/>
      <c r="CQ141" s="169"/>
      <c r="CR141" s="169"/>
      <c r="CS141" s="169"/>
      <c r="CT141" s="169"/>
      <c r="CU141" s="169"/>
      <c r="CV141" s="169"/>
      <c r="CW141" s="169"/>
      <c r="CX141" s="169"/>
      <c r="CY141" s="169"/>
      <c r="CZ141" s="169"/>
      <c r="DA141" s="169"/>
      <c r="DB141" s="169"/>
      <c r="DC141" s="169"/>
      <c r="DD141" s="169"/>
      <c r="DE141" s="169"/>
      <c r="DF141" s="169"/>
      <c r="DG141" s="169"/>
      <c r="DH141" s="169"/>
      <c r="DI141" s="169"/>
      <c r="DJ141" s="169"/>
      <c r="DK141" s="169"/>
      <c r="DL141" s="169"/>
      <c r="DM141" s="169"/>
      <c r="DN141" s="169"/>
      <c r="DO141" s="169"/>
      <c r="DP141" s="169"/>
      <c r="DQ141" s="169"/>
      <c r="DR141" s="169"/>
      <c r="DS141" s="169"/>
      <c r="DT141" s="169"/>
      <c r="DU141" s="169"/>
      <c r="DV141" s="169"/>
      <c r="DW141" s="169"/>
      <c r="DX141" s="169"/>
      <c r="DY141" s="169"/>
      <c r="DZ141" s="169"/>
      <c r="EA141" s="169"/>
      <c r="EB141" s="169"/>
      <c r="EC141" s="169"/>
      <c r="ED141" s="169"/>
      <c r="EE141" s="169"/>
      <c r="EF141" s="169"/>
      <c r="EG141" s="169"/>
      <c r="EH141" s="169"/>
      <c r="EI141" s="169"/>
      <c r="EJ141" s="169"/>
      <c r="EK141" s="169"/>
      <c r="EL141" s="169"/>
      <c r="EM141" s="169"/>
      <c r="EN141" s="169"/>
      <c r="EO141" s="169"/>
      <c r="EP141" s="169"/>
      <c r="EQ141" s="169"/>
      <c r="ER141" s="169"/>
      <c r="ES141" s="169"/>
      <c r="ET141" s="169"/>
      <c r="EU141" s="169"/>
      <c r="EV141" s="169"/>
      <c r="EW141" s="169"/>
      <c r="EX141" s="169"/>
      <c r="EY141" s="169"/>
      <c r="EZ141" s="169"/>
      <c r="FA141" s="169"/>
      <c r="FB141" s="169"/>
      <c r="FC141" s="169"/>
      <c r="FD141" s="169"/>
      <c r="FE141" s="169"/>
      <c r="FF141" s="169"/>
      <c r="FG141" s="169"/>
      <c r="FH141" s="169"/>
      <c r="FI141" s="169"/>
      <c r="FJ141" s="169"/>
      <c r="FK141" s="169"/>
      <c r="FL141" s="169"/>
      <c r="FM141" s="169"/>
      <c r="FN141" s="169"/>
      <c r="FO141" s="169"/>
      <c r="FP141" s="169"/>
      <c r="FQ141" s="169"/>
      <c r="FR141" s="169"/>
      <c r="FS141" s="169"/>
      <c r="FT141" s="169"/>
      <c r="FU141" s="169"/>
      <c r="FV141" s="169"/>
      <c r="FW141" s="169"/>
      <c r="FX141" s="169"/>
      <c r="FY141" s="169"/>
      <c r="FZ141" s="169"/>
      <c r="GA141" s="169"/>
      <c r="GB141" s="169"/>
      <c r="GC141" s="169"/>
      <c r="GD141" s="169"/>
      <c r="GE141" s="169"/>
      <c r="GF141" s="169"/>
      <c r="GG141" s="169"/>
      <c r="GH141" s="169"/>
      <c r="GI141" s="169"/>
      <c r="GJ141" s="169"/>
      <c r="GK141" s="169"/>
      <c r="GL141" s="169"/>
      <c r="GM141" s="169"/>
      <c r="GN141" s="169"/>
      <c r="GO141" s="169"/>
      <c r="GP141" s="169"/>
      <c r="GQ141" s="169"/>
      <c r="GR141" s="169"/>
      <c r="GS141" s="169"/>
      <c r="GT141" s="169"/>
      <c r="GU141" s="169"/>
      <c r="GV141" s="169"/>
      <c r="GW141" s="169"/>
      <c r="GX141" s="169"/>
      <c r="GY141" s="169"/>
      <c r="GZ141" s="169"/>
      <c r="HA141" s="169"/>
      <c r="HB141" s="169"/>
      <c r="HC141" s="169"/>
      <c r="HD141" s="169"/>
      <c r="HE141" s="169"/>
      <c r="HF141" s="169"/>
      <c r="HG141" s="169"/>
      <c r="HH141" s="169"/>
      <c r="HI141" s="169"/>
      <c r="HJ141" s="169"/>
      <c r="HK141" s="169"/>
      <c r="HL141" s="169"/>
      <c r="HM141" s="169"/>
      <c r="HN141" s="169"/>
      <c r="HO141" s="169"/>
      <c r="HP141" s="169"/>
      <c r="HQ141" s="169"/>
      <c r="HR141" s="169"/>
      <c r="HS141" s="169"/>
      <c r="HT141" s="169"/>
      <c r="HU141" s="169"/>
      <c r="HV141" s="169"/>
      <c r="HW141" s="169"/>
      <c r="HX141" s="169"/>
      <c r="HY141" s="169"/>
      <c r="HZ141" s="169"/>
      <c r="IA141" s="169"/>
      <c r="IB141" s="169"/>
      <c r="IC141" s="169"/>
      <c r="ID141" s="169"/>
      <c r="IE141" s="169"/>
      <c r="IF141" s="169"/>
      <c r="IG141" s="169"/>
      <c r="IH141" s="169"/>
      <c r="II141" s="169"/>
      <c r="IJ141" s="169"/>
      <c r="IK141" s="169"/>
      <c r="IL141" s="169"/>
      <c r="IM141" s="169"/>
      <c r="IN141" s="169"/>
      <c r="IO141" s="169"/>
      <c r="IP141" s="169"/>
      <c r="IQ141" s="169"/>
      <c r="IR141" s="169"/>
      <c r="IS141" s="169"/>
    </row>
    <row r="142" spans="1:253" s="145" customFormat="1" ht="15" customHeight="1">
      <c r="A142" s="170" t="s">
        <v>6</v>
      </c>
      <c r="B142" s="170" t="s">
        <v>232</v>
      </c>
      <c r="C142" s="172">
        <v>1</v>
      </c>
      <c r="D142" s="172" t="s">
        <v>9</v>
      </c>
      <c r="E142" s="173">
        <v>40000</v>
      </c>
      <c r="F142" s="174">
        <v>40000</v>
      </c>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c r="BE142" s="169"/>
      <c r="BF142" s="169"/>
      <c r="BG142" s="169"/>
      <c r="BH142" s="169"/>
      <c r="BI142" s="169"/>
      <c r="BJ142" s="169"/>
      <c r="BK142" s="169"/>
      <c r="BL142" s="169"/>
      <c r="BM142" s="169"/>
      <c r="BN142" s="169"/>
      <c r="BO142" s="169"/>
      <c r="BP142" s="169"/>
      <c r="BQ142" s="169"/>
      <c r="BR142" s="169"/>
      <c r="BS142" s="169"/>
      <c r="BT142" s="169"/>
      <c r="BU142" s="169"/>
      <c r="BV142" s="169"/>
      <c r="BW142" s="169"/>
      <c r="BX142" s="169"/>
      <c r="BY142" s="169"/>
      <c r="BZ142" s="169"/>
      <c r="CA142" s="169"/>
      <c r="CB142" s="169"/>
      <c r="CC142" s="169"/>
      <c r="CD142" s="169"/>
      <c r="CE142" s="169"/>
      <c r="CF142" s="169"/>
      <c r="CG142" s="169"/>
      <c r="CH142" s="169"/>
      <c r="CI142" s="169"/>
      <c r="CJ142" s="169"/>
      <c r="CK142" s="169"/>
      <c r="CL142" s="169"/>
      <c r="CM142" s="169"/>
      <c r="CN142" s="169"/>
      <c r="CO142" s="169"/>
      <c r="CP142" s="169"/>
      <c r="CQ142" s="169"/>
      <c r="CR142" s="169"/>
      <c r="CS142" s="169"/>
      <c r="CT142" s="169"/>
      <c r="CU142" s="169"/>
      <c r="CV142" s="169"/>
      <c r="CW142" s="169"/>
      <c r="CX142" s="169"/>
      <c r="CY142" s="169"/>
      <c r="CZ142" s="169"/>
      <c r="DA142" s="169"/>
      <c r="DB142" s="169"/>
      <c r="DC142" s="169"/>
      <c r="DD142" s="169"/>
      <c r="DE142" s="169"/>
      <c r="DF142" s="169"/>
      <c r="DG142" s="169"/>
      <c r="DH142" s="169"/>
      <c r="DI142" s="169"/>
      <c r="DJ142" s="169"/>
      <c r="DK142" s="169"/>
      <c r="DL142" s="169"/>
      <c r="DM142" s="169"/>
      <c r="DN142" s="169"/>
      <c r="DO142" s="169"/>
      <c r="DP142" s="169"/>
      <c r="DQ142" s="169"/>
      <c r="DR142" s="169"/>
      <c r="DS142" s="169"/>
      <c r="DT142" s="169"/>
      <c r="DU142" s="169"/>
      <c r="DV142" s="169"/>
      <c r="DW142" s="169"/>
      <c r="DX142" s="169"/>
      <c r="DY142" s="169"/>
      <c r="DZ142" s="169"/>
      <c r="EA142" s="169"/>
      <c r="EB142" s="169"/>
      <c r="EC142" s="169"/>
      <c r="ED142" s="169"/>
      <c r="EE142" s="169"/>
      <c r="EF142" s="169"/>
      <c r="EG142" s="169"/>
      <c r="EH142" s="169"/>
      <c r="EI142" s="169"/>
      <c r="EJ142" s="169"/>
      <c r="EK142" s="169"/>
      <c r="EL142" s="169"/>
      <c r="EM142" s="169"/>
      <c r="EN142" s="169"/>
      <c r="EO142" s="169"/>
      <c r="EP142" s="169"/>
      <c r="EQ142" s="169"/>
      <c r="ER142" s="169"/>
      <c r="ES142" s="169"/>
      <c r="ET142" s="169"/>
      <c r="EU142" s="169"/>
      <c r="EV142" s="169"/>
      <c r="EW142" s="169"/>
      <c r="EX142" s="169"/>
      <c r="EY142" s="169"/>
      <c r="EZ142" s="169"/>
      <c r="FA142" s="169"/>
      <c r="FB142" s="169"/>
      <c r="FC142" s="169"/>
      <c r="FD142" s="169"/>
      <c r="FE142" s="169"/>
      <c r="FF142" s="169"/>
      <c r="FG142" s="169"/>
      <c r="FH142" s="169"/>
      <c r="FI142" s="169"/>
      <c r="FJ142" s="169"/>
      <c r="FK142" s="169"/>
      <c r="FL142" s="169"/>
      <c r="FM142" s="169"/>
      <c r="FN142" s="169"/>
      <c r="FO142" s="169"/>
      <c r="FP142" s="169"/>
      <c r="FQ142" s="169"/>
      <c r="FR142" s="169"/>
      <c r="FS142" s="169"/>
      <c r="FT142" s="169"/>
      <c r="FU142" s="169"/>
      <c r="FV142" s="169"/>
      <c r="FW142" s="169"/>
      <c r="FX142" s="169"/>
      <c r="FY142" s="169"/>
      <c r="FZ142" s="169"/>
      <c r="GA142" s="169"/>
      <c r="GB142" s="169"/>
      <c r="GC142" s="169"/>
      <c r="GD142" s="169"/>
      <c r="GE142" s="169"/>
      <c r="GF142" s="169"/>
      <c r="GG142" s="169"/>
      <c r="GH142" s="169"/>
      <c r="GI142" s="169"/>
      <c r="GJ142" s="169"/>
      <c r="GK142" s="169"/>
      <c r="GL142" s="169"/>
      <c r="GM142" s="169"/>
      <c r="GN142" s="169"/>
      <c r="GO142" s="169"/>
      <c r="GP142" s="169"/>
      <c r="GQ142" s="169"/>
      <c r="GR142" s="169"/>
      <c r="GS142" s="169"/>
      <c r="GT142" s="169"/>
      <c r="GU142" s="169"/>
      <c r="GV142" s="169"/>
      <c r="GW142" s="169"/>
      <c r="GX142" s="169"/>
      <c r="GY142" s="169"/>
      <c r="GZ142" s="169"/>
      <c r="HA142" s="169"/>
      <c r="HB142" s="169"/>
      <c r="HC142" s="169"/>
      <c r="HD142" s="169"/>
      <c r="HE142" s="169"/>
      <c r="HF142" s="169"/>
      <c r="HG142" s="169"/>
      <c r="HH142" s="169"/>
      <c r="HI142" s="169"/>
      <c r="HJ142" s="169"/>
      <c r="HK142" s="169"/>
      <c r="HL142" s="169"/>
      <c r="HM142" s="169"/>
      <c r="HN142" s="169"/>
      <c r="HO142" s="169"/>
      <c r="HP142" s="169"/>
      <c r="HQ142" s="169"/>
      <c r="HR142" s="169"/>
      <c r="HS142" s="169"/>
      <c r="HT142" s="169"/>
      <c r="HU142" s="169"/>
      <c r="HV142" s="169"/>
      <c r="HW142" s="169"/>
      <c r="HX142" s="169"/>
      <c r="HY142" s="169"/>
      <c r="HZ142" s="169"/>
      <c r="IA142" s="169"/>
      <c r="IB142" s="169"/>
      <c r="IC142" s="169"/>
      <c r="ID142" s="169"/>
      <c r="IE142" s="169"/>
      <c r="IF142" s="169"/>
      <c r="IG142" s="169"/>
      <c r="IH142" s="169"/>
      <c r="II142" s="169"/>
      <c r="IJ142" s="169"/>
      <c r="IK142" s="169"/>
      <c r="IL142" s="169"/>
      <c r="IM142" s="169"/>
      <c r="IN142" s="169"/>
      <c r="IO142" s="169"/>
      <c r="IP142" s="169"/>
      <c r="IQ142" s="169"/>
      <c r="IR142" s="169"/>
      <c r="IS142" s="169"/>
    </row>
    <row r="143" spans="1:253" s="145" customFormat="1" ht="15" customHeight="1">
      <c r="A143" s="170" t="s">
        <v>6</v>
      </c>
      <c r="B143" s="170" t="s">
        <v>232</v>
      </c>
      <c r="C143" s="172">
        <v>1</v>
      </c>
      <c r="D143" s="172" t="s">
        <v>9</v>
      </c>
      <c r="E143" s="173">
        <v>7300000</v>
      </c>
      <c r="F143" s="174">
        <v>7300000</v>
      </c>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c r="BI143" s="169"/>
      <c r="BJ143" s="169"/>
      <c r="BK143" s="169"/>
      <c r="BL143" s="169"/>
      <c r="BM143" s="169"/>
      <c r="BN143" s="169"/>
      <c r="BO143" s="169"/>
      <c r="BP143" s="169"/>
      <c r="BQ143" s="169"/>
      <c r="BR143" s="169"/>
      <c r="BS143" s="169"/>
      <c r="BT143" s="169"/>
      <c r="BU143" s="169"/>
      <c r="BV143" s="169"/>
      <c r="BW143" s="169"/>
      <c r="BX143" s="169"/>
      <c r="BY143" s="169"/>
      <c r="BZ143" s="169"/>
      <c r="CA143" s="169"/>
      <c r="CB143" s="169"/>
      <c r="CC143" s="169"/>
      <c r="CD143" s="169"/>
      <c r="CE143" s="169"/>
      <c r="CF143" s="169"/>
      <c r="CG143" s="169"/>
      <c r="CH143" s="169"/>
      <c r="CI143" s="169"/>
      <c r="CJ143" s="169"/>
      <c r="CK143" s="169"/>
      <c r="CL143" s="169"/>
      <c r="CM143" s="169"/>
      <c r="CN143" s="169"/>
      <c r="CO143" s="169"/>
      <c r="CP143" s="169"/>
      <c r="CQ143" s="169"/>
      <c r="CR143" s="169"/>
      <c r="CS143" s="169"/>
      <c r="CT143" s="169"/>
      <c r="CU143" s="169"/>
      <c r="CV143" s="169"/>
      <c r="CW143" s="169"/>
      <c r="CX143" s="169"/>
      <c r="CY143" s="169"/>
      <c r="CZ143" s="169"/>
      <c r="DA143" s="169"/>
      <c r="DB143" s="169"/>
      <c r="DC143" s="169"/>
      <c r="DD143" s="169"/>
      <c r="DE143" s="169"/>
      <c r="DF143" s="169"/>
      <c r="DG143" s="169"/>
      <c r="DH143" s="169"/>
      <c r="DI143" s="169"/>
      <c r="DJ143" s="169"/>
      <c r="DK143" s="169"/>
      <c r="DL143" s="169"/>
      <c r="DM143" s="169"/>
      <c r="DN143" s="169"/>
      <c r="DO143" s="169"/>
      <c r="DP143" s="169"/>
      <c r="DQ143" s="169"/>
      <c r="DR143" s="169"/>
      <c r="DS143" s="169"/>
      <c r="DT143" s="169"/>
      <c r="DU143" s="169"/>
      <c r="DV143" s="169"/>
      <c r="DW143" s="169"/>
      <c r="DX143" s="169"/>
      <c r="DY143" s="169"/>
      <c r="DZ143" s="169"/>
      <c r="EA143" s="169"/>
      <c r="EB143" s="169"/>
      <c r="EC143" s="169"/>
      <c r="ED143" s="169"/>
      <c r="EE143" s="169"/>
      <c r="EF143" s="169"/>
      <c r="EG143" s="169"/>
      <c r="EH143" s="169"/>
      <c r="EI143" s="169"/>
      <c r="EJ143" s="169"/>
      <c r="EK143" s="169"/>
      <c r="EL143" s="169"/>
      <c r="EM143" s="169"/>
      <c r="EN143" s="169"/>
      <c r="EO143" s="169"/>
      <c r="EP143" s="169"/>
      <c r="EQ143" s="169"/>
      <c r="ER143" s="169"/>
      <c r="ES143" s="169"/>
      <c r="ET143" s="169"/>
      <c r="EU143" s="169"/>
      <c r="EV143" s="169"/>
      <c r="EW143" s="169"/>
      <c r="EX143" s="169"/>
      <c r="EY143" s="169"/>
      <c r="EZ143" s="169"/>
      <c r="FA143" s="169"/>
      <c r="FB143" s="169"/>
      <c r="FC143" s="169"/>
      <c r="FD143" s="169"/>
      <c r="FE143" s="169"/>
      <c r="FF143" s="169"/>
      <c r="FG143" s="169"/>
      <c r="FH143" s="169"/>
      <c r="FI143" s="169"/>
      <c r="FJ143" s="169"/>
      <c r="FK143" s="169"/>
      <c r="FL143" s="169"/>
      <c r="FM143" s="169"/>
      <c r="FN143" s="169"/>
      <c r="FO143" s="169"/>
      <c r="FP143" s="169"/>
      <c r="FQ143" s="169"/>
      <c r="FR143" s="169"/>
      <c r="FS143" s="169"/>
      <c r="FT143" s="169"/>
      <c r="FU143" s="169"/>
      <c r="FV143" s="169"/>
      <c r="FW143" s="169"/>
      <c r="FX143" s="169"/>
      <c r="FY143" s="169"/>
      <c r="FZ143" s="169"/>
      <c r="GA143" s="169"/>
      <c r="GB143" s="169"/>
      <c r="GC143" s="169"/>
      <c r="GD143" s="169"/>
      <c r="GE143" s="169"/>
      <c r="GF143" s="169"/>
      <c r="GG143" s="169"/>
      <c r="GH143" s="169"/>
      <c r="GI143" s="169"/>
      <c r="GJ143" s="169"/>
      <c r="GK143" s="169"/>
      <c r="GL143" s="169"/>
      <c r="GM143" s="169"/>
      <c r="GN143" s="169"/>
      <c r="GO143" s="169"/>
      <c r="GP143" s="169"/>
      <c r="GQ143" s="169"/>
      <c r="GR143" s="169"/>
      <c r="GS143" s="169"/>
      <c r="GT143" s="169"/>
      <c r="GU143" s="169"/>
      <c r="GV143" s="169"/>
      <c r="GW143" s="169"/>
      <c r="GX143" s="169"/>
      <c r="GY143" s="169"/>
      <c r="GZ143" s="169"/>
      <c r="HA143" s="169"/>
      <c r="HB143" s="169"/>
      <c r="HC143" s="169"/>
      <c r="HD143" s="169"/>
      <c r="HE143" s="169"/>
      <c r="HF143" s="169"/>
      <c r="HG143" s="169"/>
      <c r="HH143" s="169"/>
      <c r="HI143" s="169"/>
      <c r="HJ143" s="169"/>
      <c r="HK143" s="169"/>
      <c r="HL143" s="169"/>
      <c r="HM143" s="169"/>
      <c r="HN143" s="169"/>
      <c r="HO143" s="169"/>
      <c r="HP143" s="169"/>
      <c r="HQ143" s="169"/>
      <c r="HR143" s="169"/>
      <c r="HS143" s="169"/>
      <c r="HT143" s="169"/>
      <c r="HU143" s="169"/>
      <c r="HV143" s="169"/>
      <c r="HW143" s="169"/>
      <c r="HX143" s="169"/>
      <c r="HY143" s="169"/>
      <c r="HZ143" s="169"/>
      <c r="IA143" s="169"/>
      <c r="IB143" s="169"/>
      <c r="IC143" s="169"/>
      <c r="ID143" s="169"/>
      <c r="IE143" s="169"/>
      <c r="IF143" s="169"/>
      <c r="IG143" s="169"/>
      <c r="IH143" s="169"/>
      <c r="II143" s="169"/>
      <c r="IJ143" s="169"/>
      <c r="IK143" s="169"/>
      <c r="IL143" s="169"/>
      <c r="IM143" s="169"/>
      <c r="IN143" s="169"/>
      <c r="IO143" s="169"/>
      <c r="IP143" s="169"/>
      <c r="IQ143" s="169"/>
      <c r="IR143" s="169"/>
      <c r="IS143" s="169"/>
    </row>
    <row r="144" spans="1:253" s="145" customFormat="1" ht="15" customHeight="1">
      <c r="A144" s="170" t="s">
        <v>6</v>
      </c>
      <c r="B144" s="170" t="s">
        <v>232</v>
      </c>
      <c r="C144" s="172">
        <v>1</v>
      </c>
      <c r="D144" s="172" t="s">
        <v>9</v>
      </c>
      <c r="E144" s="173">
        <v>150000</v>
      </c>
      <c r="F144" s="174">
        <v>150000</v>
      </c>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169"/>
      <c r="BU144" s="169"/>
      <c r="BV144" s="169"/>
      <c r="BW144" s="169"/>
      <c r="BX144" s="169"/>
      <c r="BY144" s="169"/>
      <c r="BZ144" s="169"/>
      <c r="CA144" s="169"/>
      <c r="CB144" s="169"/>
      <c r="CC144" s="169"/>
      <c r="CD144" s="169"/>
      <c r="CE144" s="169"/>
      <c r="CF144" s="169"/>
      <c r="CG144" s="169"/>
      <c r="CH144" s="169"/>
      <c r="CI144" s="169"/>
      <c r="CJ144" s="169"/>
      <c r="CK144" s="169"/>
      <c r="CL144" s="169"/>
      <c r="CM144" s="169"/>
      <c r="CN144" s="169"/>
      <c r="CO144" s="169"/>
      <c r="CP144" s="169"/>
      <c r="CQ144" s="169"/>
      <c r="CR144" s="169"/>
      <c r="CS144" s="169"/>
      <c r="CT144" s="169"/>
      <c r="CU144" s="169"/>
      <c r="CV144" s="169"/>
      <c r="CW144" s="169"/>
      <c r="CX144" s="169"/>
      <c r="CY144" s="169"/>
      <c r="CZ144" s="169"/>
      <c r="DA144" s="169"/>
      <c r="DB144" s="169"/>
      <c r="DC144" s="169"/>
      <c r="DD144" s="169"/>
      <c r="DE144" s="169"/>
      <c r="DF144" s="169"/>
      <c r="DG144" s="169"/>
      <c r="DH144" s="169"/>
      <c r="DI144" s="169"/>
      <c r="DJ144" s="169"/>
      <c r="DK144" s="169"/>
      <c r="DL144" s="169"/>
      <c r="DM144" s="169"/>
      <c r="DN144" s="169"/>
      <c r="DO144" s="169"/>
      <c r="DP144" s="169"/>
      <c r="DQ144" s="169"/>
      <c r="DR144" s="169"/>
      <c r="DS144" s="169"/>
      <c r="DT144" s="169"/>
      <c r="DU144" s="169"/>
      <c r="DV144" s="169"/>
      <c r="DW144" s="169"/>
      <c r="DX144" s="169"/>
      <c r="DY144" s="169"/>
      <c r="DZ144" s="169"/>
      <c r="EA144" s="169"/>
      <c r="EB144" s="169"/>
      <c r="EC144" s="169"/>
      <c r="ED144" s="169"/>
      <c r="EE144" s="169"/>
      <c r="EF144" s="169"/>
      <c r="EG144" s="169"/>
      <c r="EH144" s="169"/>
      <c r="EI144" s="169"/>
      <c r="EJ144" s="169"/>
      <c r="EK144" s="169"/>
      <c r="EL144" s="169"/>
      <c r="EM144" s="169"/>
      <c r="EN144" s="169"/>
      <c r="EO144" s="169"/>
      <c r="EP144" s="169"/>
      <c r="EQ144" s="169"/>
      <c r="ER144" s="169"/>
      <c r="ES144" s="169"/>
      <c r="ET144" s="169"/>
      <c r="EU144" s="169"/>
      <c r="EV144" s="169"/>
      <c r="EW144" s="169"/>
      <c r="EX144" s="169"/>
      <c r="EY144" s="169"/>
      <c r="EZ144" s="169"/>
      <c r="FA144" s="169"/>
      <c r="FB144" s="169"/>
      <c r="FC144" s="169"/>
      <c r="FD144" s="169"/>
      <c r="FE144" s="169"/>
      <c r="FF144" s="169"/>
      <c r="FG144" s="169"/>
      <c r="FH144" s="169"/>
      <c r="FI144" s="169"/>
      <c r="FJ144" s="169"/>
      <c r="FK144" s="169"/>
      <c r="FL144" s="169"/>
      <c r="FM144" s="169"/>
      <c r="FN144" s="169"/>
      <c r="FO144" s="169"/>
      <c r="FP144" s="169"/>
      <c r="FQ144" s="169"/>
      <c r="FR144" s="169"/>
      <c r="FS144" s="169"/>
      <c r="FT144" s="169"/>
      <c r="FU144" s="169"/>
      <c r="FV144" s="169"/>
      <c r="FW144" s="169"/>
      <c r="FX144" s="169"/>
      <c r="FY144" s="169"/>
      <c r="FZ144" s="169"/>
      <c r="GA144" s="169"/>
      <c r="GB144" s="169"/>
      <c r="GC144" s="169"/>
      <c r="GD144" s="169"/>
      <c r="GE144" s="169"/>
      <c r="GF144" s="169"/>
      <c r="GG144" s="169"/>
      <c r="GH144" s="169"/>
      <c r="GI144" s="169"/>
      <c r="GJ144" s="169"/>
      <c r="GK144" s="169"/>
      <c r="GL144" s="169"/>
      <c r="GM144" s="169"/>
      <c r="GN144" s="169"/>
      <c r="GO144" s="169"/>
      <c r="GP144" s="169"/>
      <c r="GQ144" s="169"/>
      <c r="GR144" s="169"/>
      <c r="GS144" s="169"/>
      <c r="GT144" s="169"/>
      <c r="GU144" s="169"/>
      <c r="GV144" s="169"/>
      <c r="GW144" s="169"/>
      <c r="GX144" s="169"/>
      <c r="GY144" s="169"/>
      <c r="GZ144" s="169"/>
      <c r="HA144" s="169"/>
      <c r="HB144" s="169"/>
      <c r="HC144" s="169"/>
      <c r="HD144" s="169"/>
      <c r="HE144" s="169"/>
      <c r="HF144" s="169"/>
      <c r="HG144" s="169"/>
      <c r="HH144" s="169"/>
      <c r="HI144" s="169"/>
      <c r="HJ144" s="169"/>
      <c r="HK144" s="169"/>
      <c r="HL144" s="169"/>
      <c r="HM144" s="169"/>
      <c r="HN144" s="169"/>
      <c r="HO144" s="169"/>
      <c r="HP144" s="169"/>
      <c r="HQ144" s="169"/>
      <c r="HR144" s="169"/>
      <c r="HS144" s="169"/>
      <c r="HT144" s="169"/>
      <c r="HU144" s="169"/>
      <c r="HV144" s="169"/>
      <c r="HW144" s="169"/>
      <c r="HX144" s="169"/>
      <c r="HY144" s="169"/>
      <c r="HZ144" s="169"/>
      <c r="IA144" s="169"/>
      <c r="IB144" s="169"/>
      <c r="IC144" s="169"/>
      <c r="ID144" s="169"/>
      <c r="IE144" s="169"/>
      <c r="IF144" s="169"/>
      <c r="IG144" s="169"/>
      <c r="IH144" s="169"/>
      <c r="II144" s="169"/>
      <c r="IJ144" s="169"/>
      <c r="IK144" s="169"/>
      <c r="IL144" s="169"/>
      <c r="IM144" s="169"/>
      <c r="IN144" s="169"/>
      <c r="IO144" s="169"/>
      <c r="IP144" s="169"/>
      <c r="IQ144" s="169"/>
      <c r="IR144" s="169"/>
      <c r="IS144" s="169"/>
    </row>
    <row r="145" spans="1:6" ht="15" customHeight="1">
      <c r="A145" s="170" t="s">
        <v>6</v>
      </c>
      <c r="B145" s="170" t="s">
        <v>510</v>
      </c>
      <c r="C145" s="172">
        <v>1</v>
      </c>
      <c r="D145" s="172" t="s">
        <v>9</v>
      </c>
      <c r="E145" s="173">
        <v>675000</v>
      </c>
      <c r="F145" s="174">
        <v>675000</v>
      </c>
    </row>
    <row r="146" spans="1:6" ht="15" customHeight="1">
      <c r="A146" s="170" t="s">
        <v>6</v>
      </c>
      <c r="B146" s="170" t="s">
        <v>510</v>
      </c>
      <c r="C146" s="172">
        <v>1</v>
      </c>
      <c r="D146" s="172" t="s">
        <v>9</v>
      </c>
      <c r="E146" s="173">
        <v>7200000</v>
      </c>
      <c r="F146" s="174">
        <v>7200000</v>
      </c>
    </row>
    <row r="147" spans="1:6" ht="15" customHeight="1">
      <c r="A147" s="170" t="s">
        <v>6</v>
      </c>
      <c r="B147" s="170" t="s">
        <v>510</v>
      </c>
      <c r="C147" s="172">
        <v>1</v>
      </c>
      <c r="D147" s="172" t="s">
        <v>9</v>
      </c>
      <c r="E147" s="173">
        <v>3780000</v>
      </c>
      <c r="F147" s="174">
        <v>3780000</v>
      </c>
    </row>
    <row r="148" spans="1:6" ht="15" customHeight="1">
      <c r="A148" s="170" t="s">
        <v>6</v>
      </c>
      <c r="B148" s="170" t="s">
        <v>510</v>
      </c>
      <c r="C148" s="172">
        <v>1</v>
      </c>
      <c r="D148" s="172" t="s">
        <v>9</v>
      </c>
      <c r="E148" s="173">
        <v>900000</v>
      </c>
      <c r="F148" s="174">
        <v>900000</v>
      </c>
    </row>
    <row r="149" spans="1:6" ht="15" customHeight="1">
      <c r="A149" s="170" t="s">
        <v>6</v>
      </c>
      <c r="B149" s="170"/>
      <c r="C149" s="172">
        <v>1</v>
      </c>
      <c r="D149" s="172" t="s">
        <v>9</v>
      </c>
      <c r="E149" s="173"/>
      <c r="F149" s="174">
        <v>1000000</v>
      </c>
    </row>
    <row r="150" spans="1:6" ht="15" customHeight="1">
      <c r="A150" s="170" t="s">
        <v>6</v>
      </c>
      <c r="B150" s="170"/>
      <c r="C150" s="172">
        <v>1</v>
      </c>
      <c r="D150" s="172" t="s">
        <v>9</v>
      </c>
      <c r="E150" s="173"/>
      <c r="F150" s="174">
        <v>1950000</v>
      </c>
    </row>
    <row r="151" spans="1:6" ht="15" customHeight="1">
      <c r="A151" s="170" t="s">
        <v>6</v>
      </c>
      <c r="B151" s="170" t="s">
        <v>529</v>
      </c>
      <c r="C151" s="172">
        <v>1</v>
      </c>
      <c r="D151" s="172" t="s">
        <v>9</v>
      </c>
      <c r="E151" s="173">
        <v>1000000</v>
      </c>
      <c r="F151" s="174">
        <v>1000000</v>
      </c>
    </row>
    <row r="152" spans="1:6" ht="15" customHeight="1">
      <c r="A152" s="170" t="s">
        <v>6</v>
      </c>
      <c r="B152" s="170"/>
      <c r="C152" s="172">
        <v>1</v>
      </c>
      <c r="D152" s="172" t="s">
        <v>9</v>
      </c>
      <c r="E152" s="173"/>
      <c r="F152" s="174">
        <v>1000000</v>
      </c>
    </row>
    <row r="153" spans="1:6" ht="15" customHeight="1">
      <c r="A153" s="170" t="s">
        <v>6</v>
      </c>
      <c r="B153" s="170" t="s">
        <v>529</v>
      </c>
      <c r="C153" s="172">
        <v>1</v>
      </c>
      <c r="D153" s="172" t="s">
        <v>9</v>
      </c>
      <c r="E153" s="173">
        <v>1000000</v>
      </c>
      <c r="F153" s="174">
        <v>1000000</v>
      </c>
    </row>
    <row r="154" spans="1:6" ht="15" customHeight="1">
      <c r="A154" s="170" t="s">
        <v>6</v>
      </c>
      <c r="B154" s="170" t="s">
        <v>529</v>
      </c>
      <c r="C154" s="172">
        <v>1</v>
      </c>
      <c r="D154" s="172" t="s">
        <v>9</v>
      </c>
      <c r="E154" s="173">
        <v>1000000</v>
      </c>
      <c r="F154" s="174">
        <v>1000000</v>
      </c>
    </row>
    <row r="155" spans="1:6" ht="15" customHeight="1">
      <c r="A155" s="170" t="s">
        <v>6</v>
      </c>
      <c r="B155" s="170"/>
      <c r="C155" s="172">
        <v>1</v>
      </c>
      <c r="D155" s="172" t="s">
        <v>9</v>
      </c>
      <c r="E155" s="173"/>
      <c r="F155" s="174">
        <v>1000000</v>
      </c>
    </row>
    <row r="156" spans="1:6" ht="15" customHeight="1">
      <c r="A156" s="170" t="s">
        <v>6</v>
      </c>
      <c r="B156" s="170" t="s">
        <v>529</v>
      </c>
      <c r="C156" s="172">
        <v>1</v>
      </c>
      <c r="D156" s="172" t="s">
        <v>9</v>
      </c>
      <c r="E156" s="173">
        <v>1000000</v>
      </c>
      <c r="F156" s="174">
        <v>1000000</v>
      </c>
    </row>
    <row r="157" spans="1:6" ht="15" customHeight="1">
      <c r="A157" s="170" t="s">
        <v>6</v>
      </c>
      <c r="B157" s="170" t="s">
        <v>529</v>
      </c>
      <c r="C157" s="172">
        <v>1</v>
      </c>
      <c r="D157" s="172" t="s">
        <v>9</v>
      </c>
      <c r="E157" s="173">
        <v>1000000</v>
      </c>
      <c r="F157" s="174">
        <v>1000000</v>
      </c>
    </row>
    <row r="158" spans="1:6" ht="15" customHeight="1">
      <c r="A158" s="170" t="s">
        <v>6</v>
      </c>
      <c r="B158" s="170" t="s">
        <v>856</v>
      </c>
      <c r="C158" s="172">
        <v>1</v>
      </c>
      <c r="D158" s="172" t="s">
        <v>9</v>
      </c>
      <c r="E158" s="173">
        <v>1000000</v>
      </c>
      <c r="F158" s="174">
        <v>1000000</v>
      </c>
    </row>
    <row r="159" spans="1:6" ht="15" customHeight="1">
      <c r="A159" s="171" t="s">
        <v>6</v>
      </c>
      <c r="B159" s="171" t="s">
        <v>856</v>
      </c>
      <c r="C159" s="176">
        <v>1</v>
      </c>
      <c r="D159" s="176" t="s">
        <v>9</v>
      </c>
      <c r="E159" s="177">
        <v>1000000</v>
      </c>
      <c r="F159" s="178">
        <v>1000000</v>
      </c>
    </row>
    <row r="160" spans="1:6" ht="15" customHeight="1">
      <c r="A160" s="170" t="s">
        <v>6</v>
      </c>
      <c r="B160" s="170" t="s">
        <v>856</v>
      </c>
      <c r="C160" s="172">
        <v>1</v>
      </c>
      <c r="D160" s="172" t="s">
        <v>9</v>
      </c>
      <c r="E160" s="173">
        <v>1000000</v>
      </c>
      <c r="F160" s="174">
        <v>1000000</v>
      </c>
    </row>
    <row r="161" spans="1:253" s="145" customFormat="1" ht="15" customHeight="1">
      <c r="A161" s="179" t="s">
        <v>6</v>
      </c>
      <c r="B161" s="179" t="s">
        <v>564</v>
      </c>
      <c r="C161" s="180">
        <v>13</v>
      </c>
      <c r="D161" s="180" t="s">
        <v>394</v>
      </c>
      <c r="E161" s="181">
        <v>390000</v>
      </c>
      <c r="F161" s="182">
        <v>5070000</v>
      </c>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9"/>
      <c r="CE161" s="169"/>
      <c r="CF161" s="169"/>
      <c r="CG161" s="169"/>
      <c r="CH161" s="169"/>
      <c r="CI161" s="169"/>
      <c r="CJ161" s="169"/>
      <c r="CK161" s="169"/>
      <c r="CL161" s="169"/>
      <c r="CM161" s="169"/>
      <c r="CN161" s="169"/>
      <c r="CO161" s="169"/>
      <c r="CP161" s="169"/>
      <c r="CQ161" s="169"/>
      <c r="CR161" s="169"/>
      <c r="CS161" s="169"/>
      <c r="CT161" s="169"/>
      <c r="CU161" s="169"/>
      <c r="CV161" s="169"/>
      <c r="CW161" s="169"/>
      <c r="CX161" s="169"/>
      <c r="CY161" s="169"/>
      <c r="CZ161" s="169"/>
      <c r="DA161" s="169"/>
      <c r="DB161" s="169"/>
      <c r="DC161" s="169"/>
      <c r="DD161" s="169"/>
      <c r="DE161" s="169"/>
      <c r="DF161" s="169"/>
      <c r="DG161" s="169"/>
      <c r="DH161" s="169"/>
      <c r="DI161" s="169"/>
      <c r="DJ161" s="169"/>
      <c r="DK161" s="169"/>
      <c r="DL161" s="169"/>
      <c r="DM161" s="169"/>
      <c r="DN161" s="169"/>
      <c r="DO161" s="169"/>
      <c r="DP161" s="169"/>
      <c r="DQ161" s="169"/>
      <c r="DR161" s="169"/>
      <c r="DS161" s="169"/>
      <c r="DT161" s="169"/>
      <c r="DU161" s="169"/>
      <c r="DV161" s="169"/>
      <c r="DW161" s="169"/>
      <c r="DX161" s="169"/>
      <c r="DY161" s="169"/>
      <c r="DZ161" s="169"/>
      <c r="EA161" s="169"/>
      <c r="EB161" s="169"/>
      <c r="EC161" s="169"/>
      <c r="ED161" s="169"/>
      <c r="EE161" s="169"/>
      <c r="EF161" s="169"/>
      <c r="EG161" s="169"/>
      <c r="EH161" s="169"/>
      <c r="EI161" s="169"/>
      <c r="EJ161" s="169"/>
      <c r="EK161" s="169"/>
      <c r="EL161" s="169"/>
      <c r="EM161" s="169"/>
      <c r="EN161" s="169"/>
      <c r="EO161" s="169"/>
      <c r="EP161" s="169"/>
      <c r="EQ161" s="169"/>
      <c r="ER161" s="169"/>
      <c r="ES161" s="169"/>
      <c r="ET161" s="169"/>
      <c r="EU161" s="169"/>
      <c r="EV161" s="169"/>
      <c r="EW161" s="169"/>
      <c r="EX161" s="169"/>
      <c r="EY161" s="169"/>
      <c r="EZ161" s="169"/>
      <c r="FA161" s="169"/>
      <c r="FB161" s="169"/>
      <c r="FC161" s="169"/>
      <c r="FD161" s="169"/>
      <c r="FE161" s="169"/>
      <c r="FF161" s="169"/>
      <c r="FG161" s="169"/>
      <c r="FH161" s="169"/>
      <c r="FI161" s="169"/>
      <c r="FJ161" s="169"/>
      <c r="FK161" s="169"/>
      <c r="FL161" s="169"/>
      <c r="FM161" s="169"/>
      <c r="FN161" s="169"/>
      <c r="FO161" s="169"/>
      <c r="FP161" s="169"/>
      <c r="FQ161" s="169"/>
      <c r="FR161" s="169"/>
      <c r="FS161" s="169"/>
      <c r="FT161" s="169"/>
      <c r="FU161" s="169"/>
      <c r="FV161" s="169"/>
      <c r="FW161" s="169"/>
      <c r="FX161" s="169"/>
      <c r="FY161" s="169"/>
      <c r="FZ161" s="169"/>
      <c r="GA161" s="169"/>
      <c r="GB161" s="169"/>
      <c r="GC161" s="169"/>
      <c r="GD161" s="169"/>
      <c r="GE161" s="169"/>
      <c r="GF161" s="169"/>
      <c r="GG161" s="169"/>
      <c r="GH161" s="169"/>
      <c r="GI161" s="169"/>
      <c r="GJ161" s="169"/>
      <c r="GK161" s="169"/>
      <c r="GL161" s="169"/>
      <c r="GM161" s="169"/>
      <c r="GN161" s="169"/>
      <c r="GO161" s="169"/>
      <c r="GP161" s="169"/>
      <c r="GQ161" s="169"/>
      <c r="GR161" s="169"/>
      <c r="GS161" s="169"/>
      <c r="GT161" s="169"/>
      <c r="GU161" s="169"/>
      <c r="GV161" s="169"/>
      <c r="GW161" s="169"/>
      <c r="GX161" s="169"/>
      <c r="GY161" s="169"/>
      <c r="GZ161" s="169"/>
      <c r="HA161" s="169"/>
      <c r="HB161" s="169"/>
      <c r="HC161" s="169"/>
      <c r="HD161" s="169"/>
      <c r="HE161" s="169"/>
      <c r="HF161" s="169"/>
      <c r="HG161" s="169"/>
      <c r="HH161" s="169"/>
      <c r="HI161" s="169"/>
      <c r="HJ161" s="169"/>
      <c r="HK161" s="169"/>
      <c r="HL161" s="169"/>
      <c r="HM161" s="169"/>
      <c r="HN161" s="169"/>
      <c r="HO161" s="169"/>
      <c r="HP161" s="169"/>
      <c r="HQ161" s="169"/>
      <c r="HR161" s="169"/>
      <c r="HS161" s="169"/>
      <c r="HT161" s="169"/>
      <c r="HU161" s="169"/>
      <c r="HV161" s="169"/>
      <c r="HW161" s="169"/>
      <c r="HX161" s="169"/>
      <c r="HY161" s="169"/>
      <c r="HZ161" s="169"/>
      <c r="IA161" s="169"/>
      <c r="IB161" s="169"/>
      <c r="IC161" s="169"/>
      <c r="ID161" s="169"/>
      <c r="IE161" s="169"/>
      <c r="IF161" s="169"/>
      <c r="IG161" s="169"/>
      <c r="IH161" s="169"/>
      <c r="II161" s="169"/>
      <c r="IJ161" s="169"/>
      <c r="IK161" s="169"/>
      <c r="IL161" s="169"/>
      <c r="IM161" s="169"/>
      <c r="IN161" s="169"/>
      <c r="IO161" s="169"/>
      <c r="IP161" s="169"/>
      <c r="IQ161" s="169"/>
      <c r="IR161" s="169"/>
      <c r="IS161" s="169"/>
    </row>
    <row r="162" spans="1:253" s="145" customFormat="1" ht="15" customHeight="1">
      <c r="A162" s="170" t="s">
        <v>6</v>
      </c>
      <c r="B162" s="170" t="s">
        <v>564</v>
      </c>
      <c r="C162" s="172">
        <v>1</v>
      </c>
      <c r="D162" s="172" t="s">
        <v>9</v>
      </c>
      <c r="E162" s="173">
        <v>130000</v>
      </c>
      <c r="F162" s="174">
        <v>130000</v>
      </c>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9"/>
      <c r="CE162" s="169"/>
      <c r="CF162" s="169"/>
      <c r="CG162" s="169"/>
      <c r="CH162" s="169"/>
      <c r="CI162" s="169"/>
      <c r="CJ162" s="169"/>
      <c r="CK162" s="169"/>
      <c r="CL162" s="169"/>
      <c r="CM162" s="169"/>
      <c r="CN162" s="169"/>
      <c r="CO162" s="169"/>
      <c r="CP162" s="169"/>
      <c r="CQ162" s="169"/>
      <c r="CR162" s="169"/>
      <c r="CS162" s="169"/>
      <c r="CT162" s="169"/>
      <c r="CU162" s="169"/>
      <c r="CV162" s="169"/>
      <c r="CW162" s="169"/>
      <c r="CX162" s="169"/>
      <c r="CY162" s="169"/>
      <c r="CZ162" s="169"/>
      <c r="DA162" s="169"/>
      <c r="DB162" s="169"/>
      <c r="DC162" s="169"/>
      <c r="DD162" s="169"/>
      <c r="DE162" s="169"/>
      <c r="DF162" s="169"/>
      <c r="DG162" s="169"/>
      <c r="DH162" s="169"/>
      <c r="DI162" s="169"/>
      <c r="DJ162" s="169"/>
      <c r="DK162" s="169"/>
      <c r="DL162" s="169"/>
      <c r="DM162" s="169"/>
      <c r="DN162" s="169"/>
      <c r="DO162" s="169"/>
      <c r="DP162" s="169"/>
      <c r="DQ162" s="169"/>
      <c r="DR162" s="169"/>
      <c r="DS162" s="169"/>
      <c r="DT162" s="169"/>
      <c r="DU162" s="169"/>
      <c r="DV162" s="169"/>
      <c r="DW162" s="169"/>
      <c r="DX162" s="169"/>
      <c r="DY162" s="169"/>
      <c r="DZ162" s="169"/>
      <c r="EA162" s="169"/>
      <c r="EB162" s="169"/>
      <c r="EC162" s="169"/>
      <c r="ED162" s="169"/>
      <c r="EE162" s="169"/>
      <c r="EF162" s="169"/>
      <c r="EG162" s="169"/>
      <c r="EH162" s="169"/>
      <c r="EI162" s="169"/>
      <c r="EJ162" s="169"/>
      <c r="EK162" s="169"/>
      <c r="EL162" s="169"/>
      <c r="EM162" s="169"/>
      <c r="EN162" s="169"/>
      <c r="EO162" s="169"/>
      <c r="EP162" s="169"/>
      <c r="EQ162" s="169"/>
      <c r="ER162" s="169"/>
      <c r="ES162" s="169"/>
      <c r="ET162" s="169"/>
      <c r="EU162" s="169"/>
      <c r="EV162" s="169"/>
      <c r="EW162" s="169"/>
      <c r="EX162" s="169"/>
      <c r="EY162" s="169"/>
      <c r="EZ162" s="169"/>
      <c r="FA162" s="169"/>
      <c r="FB162" s="169"/>
      <c r="FC162" s="169"/>
      <c r="FD162" s="169"/>
      <c r="FE162" s="169"/>
      <c r="FF162" s="169"/>
      <c r="FG162" s="169"/>
      <c r="FH162" s="169"/>
      <c r="FI162" s="169"/>
      <c r="FJ162" s="169"/>
      <c r="FK162" s="169"/>
      <c r="FL162" s="169"/>
      <c r="FM162" s="169"/>
      <c r="FN162" s="169"/>
      <c r="FO162" s="169"/>
      <c r="FP162" s="169"/>
      <c r="FQ162" s="169"/>
      <c r="FR162" s="169"/>
      <c r="FS162" s="169"/>
      <c r="FT162" s="169"/>
      <c r="FU162" s="169"/>
      <c r="FV162" s="169"/>
      <c r="FW162" s="169"/>
      <c r="FX162" s="169"/>
      <c r="FY162" s="169"/>
      <c r="FZ162" s="169"/>
      <c r="GA162" s="169"/>
      <c r="GB162" s="169"/>
      <c r="GC162" s="169"/>
      <c r="GD162" s="169"/>
      <c r="GE162" s="169"/>
      <c r="GF162" s="169"/>
      <c r="GG162" s="169"/>
      <c r="GH162" s="169"/>
      <c r="GI162" s="169"/>
      <c r="GJ162" s="169"/>
      <c r="GK162" s="169"/>
      <c r="GL162" s="169"/>
      <c r="GM162" s="169"/>
      <c r="GN162" s="169"/>
      <c r="GO162" s="169"/>
      <c r="GP162" s="169"/>
      <c r="GQ162" s="169"/>
      <c r="GR162" s="169"/>
      <c r="GS162" s="169"/>
      <c r="GT162" s="169"/>
      <c r="GU162" s="169"/>
      <c r="GV162" s="169"/>
      <c r="GW162" s="169"/>
      <c r="GX162" s="169"/>
      <c r="GY162" s="169"/>
      <c r="GZ162" s="169"/>
      <c r="HA162" s="169"/>
      <c r="HB162" s="169"/>
      <c r="HC162" s="169"/>
      <c r="HD162" s="169"/>
      <c r="HE162" s="169"/>
      <c r="HF162" s="169"/>
      <c r="HG162" s="169"/>
      <c r="HH162" s="169"/>
      <c r="HI162" s="169"/>
      <c r="HJ162" s="169"/>
      <c r="HK162" s="169"/>
      <c r="HL162" s="169"/>
      <c r="HM162" s="169"/>
      <c r="HN162" s="169"/>
      <c r="HO162" s="169"/>
      <c r="HP162" s="169"/>
      <c r="HQ162" s="169"/>
      <c r="HR162" s="169"/>
      <c r="HS162" s="169"/>
      <c r="HT162" s="169"/>
      <c r="HU162" s="169"/>
      <c r="HV162" s="169"/>
      <c r="HW162" s="169"/>
      <c r="HX162" s="169"/>
      <c r="HY162" s="169"/>
      <c r="HZ162" s="169"/>
      <c r="IA162" s="169"/>
      <c r="IB162" s="169"/>
      <c r="IC162" s="169"/>
      <c r="ID162" s="169"/>
      <c r="IE162" s="169"/>
      <c r="IF162" s="169"/>
      <c r="IG162" s="169"/>
      <c r="IH162" s="169"/>
      <c r="II162" s="169"/>
      <c r="IJ162" s="169"/>
      <c r="IK162" s="169"/>
      <c r="IL162" s="169"/>
      <c r="IM162" s="169"/>
      <c r="IN162" s="169"/>
      <c r="IO162" s="169"/>
      <c r="IP162" s="169"/>
      <c r="IQ162" s="169"/>
      <c r="IR162" s="169"/>
      <c r="IS162" s="169"/>
    </row>
    <row r="163" spans="1:253" s="145" customFormat="1" ht="15" customHeight="1">
      <c r="A163" s="170" t="s">
        <v>6</v>
      </c>
      <c r="B163" s="170" t="s">
        <v>232</v>
      </c>
      <c r="C163" s="172">
        <v>1</v>
      </c>
      <c r="D163" s="172" t="s">
        <v>9</v>
      </c>
      <c r="E163" s="173">
        <v>1891584</v>
      </c>
      <c r="F163" s="174">
        <v>1891584</v>
      </c>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C163" s="169"/>
      <c r="CD163" s="169"/>
      <c r="CE163" s="169"/>
      <c r="CF163" s="169"/>
      <c r="CG163" s="169"/>
      <c r="CH163" s="169"/>
      <c r="CI163" s="169"/>
      <c r="CJ163" s="169"/>
      <c r="CK163" s="169"/>
      <c r="CL163" s="169"/>
      <c r="CM163" s="169"/>
      <c r="CN163" s="169"/>
      <c r="CO163" s="169"/>
      <c r="CP163" s="169"/>
      <c r="CQ163" s="169"/>
      <c r="CR163" s="169"/>
      <c r="CS163" s="169"/>
      <c r="CT163" s="169"/>
      <c r="CU163" s="169"/>
      <c r="CV163" s="169"/>
      <c r="CW163" s="169"/>
      <c r="CX163" s="169"/>
      <c r="CY163" s="169"/>
      <c r="CZ163" s="169"/>
      <c r="DA163" s="169"/>
      <c r="DB163" s="169"/>
      <c r="DC163" s="169"/>
      <c r="DD163" s="169"/>
      <c r="DE163" s="169"/>
      <c r="DF163" s="169"/>
      <c r="DG163" s="169"/>
      <c r="DH163" s="169"/>
      <c r="DI163" s="169"/>
      <c r="DJ163" s="169"/>
      <c r="DK163" s="169"/>
      <c r="DL163" s="169"/>
      <c r="DM163" s="169"/>
      <c r="DN163" s="169"/>
      <c r="DO163" s="169"/>
      <c r="DP163" s="169"/>
      <c r="DQ163" s="169"/>
      <c r="DR163" s="169"/>
      <c r="DS163" s="169"/>
      <c r="DT163" s="169"/>
      <c r="DU163" s="169"/>
      <c r="DV163" s="169"/>
      <c r="DW163" s="169"/>
      <c r="DX163" s="169"/>
      <c r="DY163" s="169"/>
      <c r="DZ163" s="169"/>
      <c r="EA163" s="169"/>
      <c r="EB163" s="169"/>
      <c r="EC163" s="169"/>
      <c r="ED163" s="169"/>
      <c r="EE163" s="169"/>
      <c r="EF163" s="169"/>
      <c r="EG163" s="169"/>
      <c r="EH163" s="169"/>
      <c r="EI163" s="169"/>
      <c r="EJ163" s="169"/>
      <c r="EK163" s="169"/>
      <c r="EL163" s="169"/>
      <c r="EM163" s="169"/>
      <c r="EN163" s="169"/>
      <c r="EO163" s="169"/>
      <c r="EP163" s="169"/>
      <c r="EQ163" s="169"/>
      <c r="ER163" s="169"/>
      <c r="ES163" s="169"/>
      <c r="ET163" s="169"/>
      <c r="EU163" s="169"/>
      <c r="EV163" s="169"/>
      <c r="EW163" s="169"/>
      <c r="EX163" s="169"/>
      <c r="EY163" s="169"/>
      <c r="EZ163" s="169"/>
      <c r="FA163" s="169"/>
      <c r="FB163" s="169"/>
      <c r="FC163" s="169"/>
      <c r="FD163" s="169"/>
      <c r="FE163" s="169"/>
      <c r="FF163" s="169"/>
      <c r="FG163" s="169"/>
      <c r="FH163" s="169"/>
      <c r="FI163" s="169"/>
      <c r="FJ163" s="169"/>
      <c r="FK163" s="169"/>
      <c r="FL163" s="169"/>
      <c r="FM163" s="169"/>
      <c r="FN163" s="169"/>
      <c r="FO163" s="169"/>
      <c r="FP163" s="169"/>
      <c r="FQ163" s="169"/>
      <c r="FR163" s="169"/>
      <c r="FS163" s="169"/>
      <c r="FT163" s="169"/>
      <c r="FU163" s="169"/>
      <c r="FV163" s="169"/>
      <c r="FW163" s="169"/>
      <c r="FX163" s="169"/>
      <c r="FY163" s="169"/>
      <c r="FZ163" s="169"/>
      <c r="GA163" s="169"/>
      <c r="GB163" s="169"/>
      <c r="GC163" s="169"/>
      <c r="GD163" s="169"/>
      <c r="GE163" s="169"/>
      <c r="GF163" s="169"/>
      <c r="GG163" s="169"/>
      <c r="GH163" s="169"/>
      <c r="GI163" s="169"/>
      <c r="GJ163" s="169"/>
      <c r="GK163" s="169"/>
      <c r="GL163" s="169"/>
      <c r="GM163" s="169"/>
      <c r="GN163" s="169"/>
      <c r="GO163" s="169"/>
      <c r="GP163" s="169"/>
      <c r="GQ163" s="169"/>
      <c r="GR163" s="169"/>
      <c r="GS163" s="169"/>
      <c r="GT163" s="169"/>
      <c r="GU163" s="169"/>
      <c r="GV163" s="169"/>
      <c r="GW163" s="169"/>
      <c r="GX163" s="169"/>
      <c r="GY163" s="169"/>
      <c r="GZ163" s="169"/>
      <c r="HA163" s="169"/>
      <c r="HB163" s="169"/>
      <c r="HC163" s="169"/>
      <c r="HD163" s="169"/>
      <c r="HE163" s="169"/>
      <c r="HF163" s="169"/>
      <c r="HG163" s="169"/>
      <c r="HH163" s="169"/>
      <c r="HI163" s="169"/>
      <c r="HJ163" s="169"/>
      <c r="HK163" s="169"/>
      <c r="HL163" s="169"/>
      <c r="HM163" s="169"/>
      <c r="HN163" s="169"/>
      <c r="HO163" s="169"/>
      <c r="HP163" s="169"/>
      <c r="HQ163" s="169"/>
      <c r="HR163" s="169"/>
      <c r="HS163" s="169"/>
      <c r="HT163" s="169"/>
      <c r="HU163" s="169"/>
      <c r="HV163" s="169"/>
      <c r="HW163" s="169"/>
      <c r="HX163" s="169"/>
      <c r="HY163" s="169"/>
      <c r="HZ163" s="169"/>
      <c r="IA163" s="169"/>
      <c r="IB163" s="169"/>
      <c r="IC163" s="169"/>
      <c r="ID163" s="169"/>
      <c r="IE163" s="169"/>
      <c r="IF163" s="169"/>
      <c r="IG163" s="169"/>
      <c r="IH163" s="169"/>
      <c r="II163" s="169"/>
      <c r="IJ163" s="169"/>
      <c r="IK163" s="169"/>
      <c r="IL163" s="169"/>
      <c r="IM163" s="169"/>
      <c r="IN163" s="169"/>
      <c r="IO163" s="169"/>
      <c r="IP163" s="169"/>
      <c r="IQ163" s="169"/>
      <c r="IR163" s="169"/>
      <c r="IS163" s="169"/>
    </row>
    <row r="164" spans="1:253" s="145" customFormat="1" ht="15" customHeight="1">
      <c r="A164" s="170" t="s">
        <v>6</v>
      </c>
      <c r="B164" s="170" t="s">
        <v>232</v>
      </c>
      <c r="C164" s="172">
        <v>1</v>
      </c>
      <c r="D164" s="172" t="s">
        <v>9</v>
      </c>
      <c r="E164" s="173">
        <v>156000</v>
      </c>
      <c r="F164" s="174">
        <v>156000</v>
      </c>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9"/>
      <c r="CE164" s="169"/>
      <c r="CF164" s="169"/>
      <c r="CG164" s="169"/>
      <c r="CH164" s="169"/>
      <c r="CI164" s="169"/>
      <c r="CJ164" s="169"/>
      <c r="CK164" s="169"/>
      <c r="CL164" s="169"/>
      <c r="CM164" s="169"/>
      <c r="CN164" s="169"/>
      <c r="CO164" s="169"/>
      <c r="CP164" s="169"/>
      <c r="CQ164" s="169"/>
      <c r="CR164" s="169"/>
      <c r="CS164" s="169"/>
      <c r="CT164" s="169"/>
      <c r="CU164" s="169"/>
      <c r="CV164" s="169"/>
      <c r="CW164" s="169"/>
      <c r="CX164" s="169"/>
      <c r="CY164" s="169"/>
      <c r="CZ164" s="169"/>
      <c r="DA164" s="169"/>
      <c r="DB164" s="169"/>
      <c r="DC164" s="169"/>
      <c r="DD164" s="169"/>
      <c r="DE164" s="169"/>
      <c r="DF164" s="169"/>
      <c r="DG164" s="169"/>
      <c r="DH164" s="169"/>
      <c r="DI164" s="169"/>
      <c r="DJ164" s="169"/>
      <c r="DK164" s="169"/>
      <c r="DL164" s="169"/>
      <c r="DM164" s="169"/>
      <c r="DN164" s="169"/>
      <c r="DO164" s="169"/>
      <c r="DP164" s="169"/>
      <c r="DQ164" s="169"/>
      <c r="DR164" s="169"/>
      <c r="DS164" s="169"/>
      <c r="DT164" s="169"/>
      <c r="DU164" s="169"/>
      <c r="DV164" s="169"/>
      <c r="DW164" s="169"/>
      <c r="DX164" s="169"/>
      <c r="DY164" s="169"/>
      <c r="DZ164" s="169"/>
      <c r="EA164" s="169"/>
      <c r="EB164" s="169"/>
      <c r="EC164" s="169"/>
      <c r="ED164" s="169"/>
      <c r="EE164" s="169"/>
      <c r="EF164" s="169"/>
      <c r="EG164" s="169"/>
      <c r="EH164" s="169"/>
      <c r="EI164" s="169"/>
      <c r="EJ164" s="169"/>
      <c r="EK164" s="169"/>
      <c r="EL164" s="169"/>
      <c r="EM164" s="169"/>
      <c r="EN164" s="169"/>
      <c r="EO164" s="169"/>
      <c r="EP164" s="169"/>
      <c r="EQ164" s="169"/>
      <c r="ER164" s="169"/>
      <c r="ES164" s="169"/>
      <c r="ET164" s="169"/>
      <c r="EU164" s="169"/>
      <c r="EV164" s="169"/>
      <c r="EW164" s="169"/>
      <c r="EX164" s="169"/>
      <c r="EY164" s="169"/>
      <c r="EZ164" s="169"/>
      <c r="FA164" s="169"/>
      <c r="FB164" s="169"/>
      <c r="FC164" s="169"/>
      <c r="FD164" s="169"/>
      <c r="FE164" s="169"/>
      <c r="FF164" s="169"/>
      <c r="FG164" s="169"/>
      <c r="FH164" s="169"/>
      <c r="FI164" s="169"/>
      <c r="FJ164" s="169"/>
      <c r="FK164" s="169"/>
      <c r="FL164" s="169"/>
      <c r="FM164" s="169"/>
      <c r="FN164" s="169"/>
      <c r="FO164" s="169"/>
      <c r="FP164" s="169"/>
      <c r="FQ164" s="169"/>
      <c r="FR164" s="169"/>
      <c r="FS164" s="169"/>
      <c r="FT164" s="169"/>
      <c r="FU164" s="169"/>
      <c r="FV164" s="169"/>
      <c r="FW164" s="169"/>
      <c r="FX164" s="169"/>
      <c r="FY164" s="169"/>
      <c r="FZ164" s="169"/>
      <c r="GA164" s="169"/>
      <c r="GB164" s="169"/>
      <c r="GC164" s="169"/>
      <c r="GD164" s="169"/>
      <c r="GE164" s="169"/>
      <c r="GF164" s="169"/>
      <c r="GG164" s="169"/>
      <c r="GH164" s="169"/>
      <c r="GI164" s="169"/>
      <c r="GJ164" s="169"/>
      <c r="GK164" s="169"/>
      <c r="GL164" s="169"/>
      <c r="GM164" s="169"/>
      <c r="GN164" s="169"/>
      <c r="GO164" s="169"/>
      <c r="GP164" s="169"/>
      <c r="GQ164" s="169"/>
      <c r="GR164" s="169"/>
      <c r="GS164" s="169"/>
      <c r="GT164" s="169"/>
      <c r="GU164" s="169"/>
      <c r="GV164" s="169"/>
      <c r="GW164" s="169"/>
      <c r="GX164" s="169"/>
      <c r="GY164" s="169"/>
      <c r="GZ164" s="169"/>
      <c r="HA164" s="169"/>
      <c r="HB164" s="169"/>
      <c r="HC164" s="169"/>
      <c r="HD164" s="169"/>
      <c r="HE164" s="169"/>
      <c r="HF164" s="169"/>
      <c r="HG164" s="169"/>
      <c r="HH164" s="169"/>
      <c r="HI164" s="169"/>
      <c r="HJ164" s="169"/>
      <c r="HK164" s="169"/>
      <c r="HL164" s="169"/>
      <c r="HM164" s="169"/>
      <c r="HN164" s="169"/>
      <c r="HO164" s="169"/>
      <c r="HP164" s="169"/>
      <c r="HQ164" s="169"/>
      <c r="HR164" s="169"/>
      <c r="HS164" s="169"/>
      <c r="HT164" s="169"/>
      <c r="HU164" s="169"/>
      <c r="HV164" s="169"/>
      <c r="HW164" s="169"/>
      <c r="HX164" s="169"/>
      <c r="HY164" s="169"/>
      <c r="HZ164" s="169"/>
      <c r="IA164" s="169"/>
      <c r="IB164" s="169"/>
      <c r="IC164" s="169"/>
      <c r="ID164" s="169"/>
      <c r="IE164" s="169"/>
      <c r="IF164" s="169"/>
      <c r="IG164" s="169"/>
      <c r="IH164" s="169"/>
      <c r="II164" s="169"/>
      <c r="IJ164" s="169"/>
      <c r="IK164" s="169"/>
      <c r="IL164" s="169"/>
      <c r="IM164" s="169"/>
      <c r="IN164" s="169"/>
      <c r="IO164" s="169"/>
      <c r="IP164" s="169"/>
      <c r="IQ164" s="169"/>
      <c r="IR164" s="169"/>
      <c r="IS164" s="169"/>
    </row>
    <row r="165" spans="1:253" s="145" customFormat="1" ht="15" customHeight="1">
      <c r="A165" s="170" t="s">
        <v>6</v>
      </c>
      <c r="B165" s="170" t="s">
        <v>510</v>
      </c>
      <c r="C165" s="172">
        <v>1</v>
      </c>
      <c r="D165" s="172" t="s">
        <v>9</v>
      </c>
      <c r="E165" s="173">
        <v>2400000</v>
      </c>
      <c r="F165" s="174">
        <v>2400000</v>
      </c>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9"/>
      <c r="CE165" s="169"/>
      <c r="CF165" s="169"/>
      <c r="CG165" s="169"/>
      <c r="CH165" s="169"/>
      <c r="CI165" s="169"/>
      <c r="CJ165" s="169"/>
      <c r="CK165" s="169"/>
      <c r="CL165" s="169"/>
      <c r="CM165" s="169"/>
      <c r="CN165" s="169"/>
      <c r="CO165" s="169"/>
      <c r="CP165" s="169"/>
      <c r="CQ165" s="169"/>
      <c r="CR165" s="169"/>
      <c r="CS165" s="169"/>
      <c r="CT165" s="169"/>
      <c r="CU165" s="169"/>
      <c r="CV165" s="169"/>
      <c r="CW165" s="169"/>
      <c r="CX165" s="169"/>
      <c r="CY165" s="169"/>
      <c r="CZ165" s="169"/>
      <c r="DA165" s="169"/>
      <c r="DB165" s="169"/>
      <c r="DC165" s="169"/>
      <c r="DD165" s="169"/>
      <c r="DE165" s="169"/>
      <c r="DF165" s="169"/>
      <c r="DG165" s="169"/>
      <c r="DH165" s="169"/>
      <c r="DI165" s="169"/>
      <c r="DJ165" s="169"/>
      <c r="DK165" s="169"/>
      <c r="DL165" s="169"/>
      <c r="DM165" s="169"/>
      <c r="DN165" s="169"/>
      <c r="DO165" s="169"/>
      <c r="DP165" s="169"/>
      <c r="DQ165" s="169"/>
      <c r="DR165" s="169"/>
      <c r="DS165" s="169"/>
      <c r="DT165" s="169"/>
      <c r="DU165" s="169"/>
      <c r="DV165" s="169"/>
      <c r="DW165" s="169"/>
      <c r="DX165" s="169"/>
      <c r="DY165" s="169"/>
      <c r="DZ165" s="169"/>
      <c r="EA165" s="169"/>
      <c r="EB165" s="169"/>
      <c r="EC165" s="169"/>
      <c r="ED165" s="169"/>
      <c r="EE165" s="169"/>
      <c r="EF165" s="169"/>
      <c r="EG165" s="169"/>
      <c r="EH165" s="169"/>
      <c r="EI165" s="169"/>
      <c r="EJ165" s="169"/>
      <c r="EK165" s="169"/>
      <c r="EL165" s="169"/>
      <c r="EM165" s="169"/>
      <c r="EN165" s="169"/>
      <c r="EO165" s="169"/>
      <c r="EP165" s="169"/>
      <c r="EQ165" s="169"/>
      <c r="ER165" s="169"/>
      <c r="ES165" s="169"/>
      <c r="ET165" s="169"/>
      <c r="EU165" s="169"/>
      <c r="EV165" s="169"/>
      <c r="EW165" s="169"/>
      <c r="EX165" s="169"/>
      <c r="EY165" s="169"/>
      <c r="EZ165" s="169"/>
      <c r="FA165" s="169"/>
      <c r="FB165" s="169"/>
      <c r="FC165" s="169"/>
      <c r="FD165" s="169"/>
      <c r="FE165" s="169"/>
      <c r="FF165" s="169"/>
      <c r="FG165" s="169"/>
      <c r="FH165" s="169"/>
      <c r="FI165" s="169"/>
      <c r="FJ165" s="169"/>
      <c r="FK165" s="169"/>
      <c r="FL165" s="169"/>
      <c r="FM165" s="169"/>
      <c r="FN165" s="169"/>
      <c r="FO165" s="169"/>
      <c r="FP165" s="169"/>
      <c r="FQ165" s="169"/>
      <c r="FR165" s="169"/>
      <c r="FS165" s="169"/>
      <c r="FT165" s="169"/>
      <c r="FU165" s="169"/>
      <c r="FV165" s="169"/>
      <c r="FW165" s="169"/>
      <c r="FX165" s="169"/>
      <c r="FY165" s="169"/>
      <c r="FZ165" s="169"/>
      <c r="GA165" s="169"/>
      <c r="GB165" s="169"/>
      <c r="GC165" s="169"/>
      <c r="GD165" s="169"/>
      <c r="GE165" s="169"/>
      <c r="GF165" s="169"/>
      <c r="GG165" s="169"/>
      <c r="GH165" s="169"/>
      <c r="GI165" s="169"/>
      <c r="GJ165" s="169"/>
      <c r="GK165" s="169"/>
      <c r="GL165" s="169"/>
      <c r="GM165" s="169"/>
      <c r="GN165" s="169"/>
      <c r="GO165" s="169"/>
      <c r="GP165" s="169"/>
      <c r="GQ165" s="169"/>
      <c r="GR165" s="169"/>
      <c r="GS165" s="169"/>
      <c r="GT165" s="169"/>
      <c r="GU165" s="169"/>
      <c r="GV165" s="169"/>
      <c r="GW165" s="169"/>
      <c r="GX165" s="169"/>
      <c r="GY165" s="169"/>
      <c r="GZ165" s="169"/>
      <c r="HA165" s="169"/>
      <c r="HB165" s="169"/>
      <c r="HC165" s="169"/>
      <c r="HD165" s="169"/>
      <c r="HE165" s="169"/>
      <c r="HF165" s="169"/>
      <c r="HG165" s="169"/>
      <c r="HH165" s="169"/>
      <c r="HI165" s="169"/>
      <c r="HJ165" s="169"/>
      <c r="HK165" s="169"/>
      <c r="HL165" s="169"/>
      <c r="HM165" s="169"/>
      <c r="HN165" s="169"/>
      <c r="HO165" s="169"/>
      <c r="HP165" s="169"/>
      <c r="HQ165" s="169"/>
      <c r="HR165" s="169"/>
      <c r="HS165" s="169"/>
      <c r="HT165" s="169"/>
      <c r="HU165" s="169"/>
      <c r="HV165" s="169"/>
      <c r="HW165" s="169"/>
      <c r="HX165" s="169"/>
      <c r="HY165" s="169"/>
      <c r="HZ165" s="169"/>
      <c r="IA165" s="169"/>
      <c r="IB165" s="169"/>
      <c r="IC165" s="169"/>
      <c r="ID165" s="169"/>
      <c r="IE165" s="169"/>
      <c r="IF165" s="169"/>
      <c r="IG165" s="169"/>
      <c r="IH165" s="169"/>
      <c r="II165" s="169"/>
      <c r="IJ165" s="169"/>
      <c r="IK165" s="169"/>
      <c r="IL165" s="169"/>
      <c r="IM165" s="169"/>
      <c r="IN165" s="169"/>
      <c r="IO165" s="169"/>
      <c r="IP165" s="169"/>
      <c r="IQ165" s="169"/>
      <c r="IR165" s="169"/>
      <c r="IS165" s="169"/>
    </row>
    <row r="166" spans="1:253" s="145" customFormat="1" ht="15" customHeight="1">
      <c r="A166" s="170" t="s">
        <v>6</v>
      </c>
      <c r="B166" s="170" t="s">
        <v>857</v>
      </c>
      <c r="C166" s="172">
        <v>50</v>
      </c>
      <c r="D166" s="172" t="s">
        <v>394</v>
      </c>
      <c r="E166" s="173">
        <v>1188</v>
      </c>
      <c r="F166" s="174">
        <v>59400</v>
      </c>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9"/>
      <c r="CE166" s="169"/>
      <c r="CF166" s="169"/>
      <c r="CG166" s="169"/>
      <c r="CH166" s="169"/>
      <c r="CI166" s="169"/>
      <c r="CJ166" s="169"/>
      <c r="CK166" s="169"/>
      <c r="CL166" s="169"/>
      <c r="CM166" s="169"/>
      <c r="CN166" s="169"/>
      <c r="CO166" s="169"/>
      <c r="CP166" s="169"/>
      <c r="CQ166" s="169"/>
      <c r="CR166" s="169"/>
      <c r="CS166" s="169"/>
      <c r="CT166" s="169"/>
      <c r="CU166" s="169"/>
      <c r="CV166" s="169"/>
      <c r="CW166" s="169"/>
      <c r="CX166" s="169"/>
      <c r="CY166" s="169"/>
      <c r="CZ166" s="169"/>
      <c r="DA166" s="169"/>
      <c r="DB166" s="169"/>
      <c r="DC166" s="169"/>
      <c r="DD166" s="169"/>
      <c r="DE166" s="169"/>
      <c r="DF166" s="169"/>
      <c r="DG166" s="169"/>
      <c r="DH166" s="169"/>
      <c r="DI166" s="169"/>
      <c r="DJ166" s="169"/>
      <c r="DK166" s="169"/>
      <c r="DL166" s="169"/>
      <c r="DM166" s="169"/>
      <c r="DN166" s="169"/>
      <c r="DO166" s="169"/>
      <c r="DP166" s="169"/>
      <c r="DQ166" s="169"/>
      <c r="DR166" s="169"/>
      <c r="DS166" s="169"/>
      <c r="DT166" s="169"/>
      <c r="DU166" s="169"/>
      <c r="DV166" s="169"/>
      <c r="DW166" s="169"/>
      <c r="DX166" s="169"/>
      <c r="DY166" s="169"/>
      <c r="DZ166" s="169"/>
      <c r="EA166" s="169"/>
      <c r="EB166" s="169"/>
      <c r="EC166" s="169"/>
      <c r="ED166" s="169"/>
      <c r="EE166" s="169"/>
      <c r="EF166" s="169"/>
      <c r="EG166" s="169"/>
      <c r="EH166" s="169"/>
      <c r="EI166" s="169"/>
      <c r="EJ166" s="169"/>
      <c r="EK166" s="169"/>
      <c r="EL166" s="169"/>
      <c r="EM166" s="169"/>
      <c r="EN166" s="169"/>
      <c r="EO166" s="169"/>
      <c r="EP166" s="169"/>
      <c r="EQ166" s="169"/>
      <c r="ER166" s="169"/>
      <c r="ES166" s="169"/>
      <c r="ET166" s="169"/>
      <c r="EU166" s="169"/>
      <c r="EV166" s="169"/>
      <c r="EW166" s="169"/>
      <c r="EX166" s="169"/>
      <c r="EY166" s="169"/>
      <c r="EZ166" s="169"/>
      <c r="FA166" s="169"/>
      <c r="FB166" s="169"/>
      <c r="FC166" s="169"/>
      <c r="FD166" s="169"/>
      <c r="FE166" s="169"/>
      <c r="FF166" s="169"/>
      <c r="FG166" s="169"/>
      <c r="FH166" s="169"/>
      <c r="FI166" s="169"/>
      <c r="FJ166" s="169"/>
      <c r="FK166" s="169"/>
      <c r="FL166" s="169"/>
      <c r="FM166" s="169"/>
      <c r="FN166" s="169"/>
      <c r="FO166" s="169"/>
      <c r="FP166" s="169"/>
      <c r="FQ166" s="169"/>
      <c r="FR166" s="169"/>
      <c r="FS166" s="169"/>
      <c r="FT166" s="169"/>
      <c r="FU166" s="169"/>
      <c r="FV166" s="169"/>
      <c r="FW166" s="169"/>
      <c r="FX166" s="169"/>
      <c r="FY166" s="169"/>
      <c r="FZ166" s="169"/>
      <c r="GA166" s="169"/>
      <c r="GB166" s="169"/>
      <c r="GC166" s="169"/>
      <c r="GD166" s="169"/>
      <c r="GE166" s="169"/>
      <c r="GF166" s="169"/>
      <c r="GG166" s="169"/>
      <c r="GH166" s="169"/>
      <c r="GI166" s="169"/>
      <c r="GJ166" s="169"/>
      <c r="GK166" s="169"/>
      <c r="GL166" s="169"/>
      <c r="GM166" s="169"/>
      <c r="GN166" s="169"/>
      <c r="GO166" s="169"/>
      <c r="GP166" s="169"/>
      <c r="GQ166" s="169"/>
      <c r="GR166" s="169"/>
      <c r="GS166" s="169"/>
      <c r="GT166" s="169"/>
      <c r="GU166" s="169"/>
      <c r="GV166" s="169"/>
      <c r="GW166" s="169"/>
      <c r="GX166" s="169"/>
      <c r="GY166" s="169"/>
      <c r="GZ166" s="169"/>
      <c r="HA166" s="169"/>
      <c r="HB166" s="169"/>
      <c r="HC166" s="169"/>
      <c r="HD166" s="169"/>
      <c r="HE166" s="169"/>
      <c r="HF166" s="169"/>
      <c r="HG166" s="169"/>
      <c r="HH166" s="169"/>
      <c r="HI166" s="169"/>
      <c r="HJ166" s="169"/>
      <c r="HK166" s="169"/>
      <c r="HL166" s="169"/>
      <c r="HM166" s="169"/>
      <c r="HN166" s="169"/>
      <c r="HO166" s="169"/>
      <c r="HP166" s="169"/>
      <c r="HQ166" s="169"/>
      <c r="HR166" s="169"/>
      <c r="HS166" s="169"/>
      <c r="HT166" s="169"/>
      <c r="HU166" s="169"/>
      <c r="HV166" s="169"/>
      <c r="HW166" s="169"/>
      <c r="HX166" s="169"/>
      <c r="HY166" s="169"/>
      <c r="HZ166" s="169"/>
      <c r="IA166" s="169"/>
      <c r="IB166" s="169"/>
      <c r="IC166" s="169"/>
      <c r="ID166" s="169"/>
      <c r="IE166" s="169"/>
      <c r="IF166" s="169"/>
      <c r="IG166" s="169"/>
      <c r="IH166" s="169"/>
      <c r="II166" s="169"/>
      <c r="IJ166" s="169"/>
      <c r="IK166" s="169"/>
      <c r="IL166" s="169"/>
      <c r="IM166" s="169"/>
      <c r="IN166" s="169"/>
      <c r="IO166" s="169"/>
      <c r="IP166" s="169"/>
      <c r="IQ166" s="169"/>
      <c r="IR166" s="169"/>
      <c r="IS166" s="169"/>
    </row>
    <row r="167" spans="1:253" s="145" customFormat="1" ht="15" customHeight="1">
      <c r="A167" s="170" t="s">
        <v>6</v>
      </c>
      <c r="B167" s="170" t="s">
        <v>858</v>
      </c>
      <c r="C167" s="172">
        <v>302</v>
      </c>
      <c r="D167" s="172" t="s">
        <v>394</v>
      </c>
      <c r="E167" s="173">
        <v>295.17</v>
      </c>
      <c r="F167" s="174">
        <v>89144</v>
      </c>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9"/>
      <c r="CE167" s="169"/>
      <c r="CF167" s="169"/>
      <c r="CG167" s="169"/>
      <c r="CH167" s="169"/>
      <c r="CI167" s="169"/>
      <c r="CJ167" s="169"/>
      <c r="CK167" s="169"/>
      <c r="CL167" s="169"/>
      <c r="CM167" s="169"/>
      <c r="CN167" s="169"/>
      <c r="CO167" s="169"/>
      <c r="CP167" s="169"/>
      <c r="CQ167" s="169"/>
      <c r="CR167" s="169"/>
      <c r="CS167" s="169"/>
      <c r="CT167" s="169"/>
      <c r="CU167" s="169"/>
      <c r="CV167" s="169"/>
      <c r="CW167" s="169"/>
      <c r="CX167" s="169"/>
      <c r="CY167" s="169"/>
      <c r="CZ167" s="169"/>
      <c r="DA167" s="169"/>
      <c r="DB167" s="169"/>
      <c r="DC167" s="169"/>
      <c r="DD167" s="169"/>
      <c r="DE167" s="169"/>
      <c r="DF167" s="169"/>
      <c r="DG167" s="169"/>
      <c r="DH167" s="169"/>
      <c r="DI167" s="169"/>
      <c r="DJ167" s="169"/>
      <c r="DK167" s="169"/>
      <c r="DL167" s="169"/>
      <c r="DM167" s="169"/>
      <c r="DN167" s="169"/>
      <c r="DO167" s="169"/>
      <c r="DP167" s="169"/>
      <c r="DQ167" s="169"/>
      <c r="DR167" s="169"/>
      <c r="DS167" s="169"/>
      <c r="DT167" s="169"/>
      <c r="DU167" s="169"/>
      <c r="DV167" s="169"/>
      <c r="DW167" s="169"/>
      <c r="DX167" s="169"/>
      <c r="DY167" s="169"/>
      <c r="DZ167" s="169"/>
      <c r="EA167" s="169"/>
      <c r="EB167" s="169"/>
      <c r="EC167" s="169"/>
      <c r="ED167" s="169"/>
      <c r="EE167" s="169"/>
      <c r="EF167" s="169"/>
      <c r="EG167" s="169"/>
      <c r="EH167" s="169"/>
      <c r="EI167" s="169"/>
      <c r="EJ167" s="169"/>
      <c r="EK167" s="169"/>
      <c r="EL167" s="169"/>
      <c r="EM167" s="169"/>
      <c r="EN167" s="169"/>
      <c r="EO167" s="169"/>
      <c r="EP167" s="169"/>
      <c r="EQ167" s="169"/>
      <c r="ER167" s="169"/>
      <c r="ES167" s="169"/>
      <c r="ET167" s="169"/>
      <c r="EU167" s="169"/>
      <c r="EV167" s="169"/>
      <c r="EW167" s="169"/>
      <c r="EX167" s="169"/>
      <c r="EY167" s="169"/>
      <c r="EZ167" s="169"/>
      <c r="FA167" s="169"/>
      <c r="FB167" s="169"/>
      <c r="FC167" s="169"/>
      <c r="FD167" s="169"/>
      <c r="FE167" s="169"/>
      <c r="FF167" s="169"/>
      <c r="FG167" s="169"/>
      <c r="FH167" s="169"/>
      <c r="FI167" s="169"/>
      <c r="FJ167" s="169"/>
      <c r="FK167" s="169"/>
      <c r="FL167" s="169"/>
      <c r="FM167" s="169"/>
      <c r="FN167" s="169"/>
      <c r="FO167" s="169"/>
      <c r="FP167" s="169"/>
      <c r="FQ167" s="169"/>
      <c r="FR167" s="169"/>
      <c r="FS167" s="169"/>
      <c r="FT167" s="169"/>
      <c r="FU167" s="169"/>
      <c r="FV167" s="169"/>
      <c r="FW167" s="169"/>
      <c r="FX167" s="169"/>
      <c r="FY167" s="169"/>
      <c r="FZ167" s="169"/>
      <c r="GA167" s="169"/>
      <c r="GB167" s="169"/>
      <c r="GC167" s="169"/>
      <c r="GD167" s="169"/>
      <c r="GE167" s="169"/>
      <c r="GF167" s="169"/>
      <c r="GG167" s="169"/>
      <c r="GH167" s="169"/>
      <c r="GI167" s="169"/>
      <c r="GJ167" s="169"/>
      <c r="GK167" s="169"/>
      <c r="GL167" s="169"/>
      <c r="GM167" s="169"/>
      <c r="GN167" s="169"/>
      <c r="GO167" s="169"/>
      <c r="GP167" s="169"/>
      <c r="GQ167" s="169"/>
      <c r="GR167" s="169"/>
      <c r="GS167" s="169"/>
      <c r="GT167" s="169"/>
      <c r="GU167" s="169"/>
      <c r="GV167" s="169"/>
      <c r="GW167" s="169"/>
      <c r="GX167" s="169"/>
      <c r="GY167" s="169"/>
      <c r="GZ167" s="169"/>
      <c r="HA167" s="169"/>
      <c r="HB167" s="169"/>
      <c r="HC167" s="169"/>
      <c r="HD167" s="169"/>
      <c r="HE167" s="169"/>
      <c r="HF167" s="169"/>
      <c r="HG167" s="169"/>
      <c r="HH167" s="169"/>
      <c r="HI167" s="169"/>
      <c r="HJ167" s="169"/>
      <c r="HK167" s="169"/>
      <c r="HL167" s="169"/>
      <c r="HM167" s="169"/>
      <c r="HN167" s="169"/>
      <c r="HO167" s="169"/>
      <c r="HP167" s="169"/>
      <c r="HQ167" s="169"/>
      <c r="HR167" s="169"/>
      <c r="HS167" s="169"/>
      <c r="HT167" s="169"/>
      <c r="HU167" s="169"/>
      <c r="HV167" s="169"/>
      <c r="HW167" s="169"/>
      <c r="HX167" s="169"/>
      <c r="HY167" s="169"/>
      <c r="HZ167" s="169"/>
      <c r="IA167" s="169"/>
      <c r="IB167" s="169"/>
      <c r="IC167" s="169"/>
      <c r="ID167" s="169"/>
      <c r="IE167" s="169"/>
      <c r="IF167" s="169"/>
      <c r="IG167" s="169"/>
      <c r="IH167" s="169"/>
      <c r="II167" s="169"/>
      <c r="IJ167" s="169"/>
      <c r="IK167" s="169"/>
      <c r="IL167" s="169"/>
      <c r="IM167" s="169"/>
      <c r="IN167" s="169"/>
      <c r="IO167" s="169"/>
      <c r="IP167" s="169"/>
      <c r="IQ167" s="169"/>
      <c r="IR167" s="169"/>
      <c r="IS167" s="169"/>
    </row>
    <row r="168" spans="1:253" s="145" customFormat="1" ht="15" customHeight="1">
      <c r="A168" s="170" t="s">
        <v>6</v>
      </c>
      <c r="B168" s="170" t="s">
        <v>859</v>
      </c>
      <c r="C168" s="172">
        <v>20</v>
      </c>
      <c r="D168" s="172" t="s">
        <v>394</v>
      </c>
      <c r="E168" s="173">
        <v>1566</v>
      </c>
      <c r="F168" s="174">
        <v>31320</v>
      </c>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c r="CE168" s="169"/>
      <c r="CF168" s="169"/>
      <c r="CG168" s="169"/>
      <c r="CH168" s="169"/>
      <c r="CI168" s="169"/>
      <c r="CJ168" s="169"/>
      <c r="CK168" s="169"/>
      <c r="CL168" s="169"/>
      <c r="CM168" s="169"/>
      <c r="CN168" s="169"/>
      <c r="CO168" s="169"/>
      <c r="CP168" s="169"/>
      <c r="CQ168" s="169"/>
      <c r="CR168" s="169"/>
      <c r="CS168" s="169"/>
      <c r="CT168" s="169"/>
      <c r="CU168" s="169"/>
      <c r="CV168" s="169"/>
      <c r="CW168" s="169"/>
      <c r="CX168" s="169"/>
      <c r="CY168" s="169"/>
      <c r="CZ168" s="169"/>
      <c r="DA168" s="169"/>
      <c r="DB168" s="169"/>
      <c r="DC168" s="169"/>
      <c r="DD168" s="169"/>
      <c r="DE168" s="169"/>
      <c r="DF168" s="169"/>
      <c r="DG168" s="169"/>
      <c r="DH168" s="169"/>
      <c r="DI168" s="169"/>
      <c r="DJ168" s="169"/>
      <c r="DK168" s="169"/>
      <c r="DL168" s="169"/>
      <c r="DM168" s="169"/>
      <c r="DN168" s="169"/>
      <c r="DO168" s="169"/>
      <c r="DP168" s="169"/>
      <c r="DQ168" s="169"/>
      <c r="DR168" s="169"/>
      <c r="DS168" s="169"/>
      <c r="DT168" s="169"/>
      <c r="DU168" s="169"/>
      <c r="DV168" s="169"/>
      <c r="DW168" s="169"/>
      <c r="DX168" s="169"/>
      <c r="DY168" s="169"/>
      <c r="DZ168" s="169"/>
      <c r="EA168" s="169"/>
      <c r="EB168" s="169"/>
      <c r="EC168" s="169"/>
      <c r="ED168" s="169"/>
      <c r="EE168" s="169"/>
      <c r="EF168" s="169"/>
      <c r="EG168" s="169"/>
      <c r="EH168" s="169"/>
      <c r="EI168" s="169"/>
      <c r="EJ168" s="169"/>
      <c r="EK168" s="169"/>
      <c r="EL168" s="169"/>
      <c r="EM168" s="169"/>
      <c r="EN168" s="169"/>
      <c r="EO168" s="169"/>
      <c r="EP168" s="169"/>
      <c r="EQ168" s="169"/>
      <c r="ER168" s="169"/>
      <c r="ES168" s="169"/>
      <c r="ET168" s="169"/>
      <c r="EU168" s="169"/>
      <c r="EV168" s="169"/>
      <c r="EW168" s="169"/>
      <c r="EX168" s="169"/>
      <c r="EY168" s="169"/>
      <c r="EZ168" s="169"/>
      <c r="FA168" s="169"/>
      <c r="FB168" s="169"/>
      <c r="FC168" s="169"/>
      <c r="FD168" s="169"/>
      <c r="FE168" s="169"/>
      <c r="FF168" s="169"/>
      <c r="FG168" s="169"/>
      <c r="FH168" s="169"/>
      <c r="FI168" s="169"/>
      <c r="FJ168" s="169"/>
      <c r="FK168" s="169"/>
      <c r="FL168" s="169"/>
      <c r="FM168" s="169"/>
      <c r="FN168" s="169"/>
      <c r="FO168" s="169"/>
      <c r="FP168" s="169"/>
      <c r="FQ168" s="169"/>
      <c r="FR168" s="169"/>
      <c r="FS168" s="169"/>
      <c r="FT168" s="169"/>
      <c r="FU168" s="169"/>
      <c r="FV168" s="169"/>
      <c r="FW168" s="169"/>
      <c r="FX168" s="169"/>
      <c r="FY168" s="169"/>
      <c r="FZ168" s="169"/>
      <c r="GA168" s="169"/>
      <c r="GB168" s="169"/>
      <c r="GC168" s="169"/>
      <c r="GD168" s="169"/>
      <c r="GE168" s="169"/>
      <c r="GF168" s="169"/>
      <c r="GG168" s="169"/>
      <c r="GH168" s="169"/>
      <c r="GI168" s="169"/>
      <c r="GJ168" s="169"/>
      <c r="GK168" s="169"/>
      <c r="GL168" s="169"/>
      <c r="GM168" s="169"/>
      <c r="GN168" s="169"/>
      <c r="GO168" s="169"/>
      <c r="GP168" s="169"/>
      <c r="GQ168" s="169"/>
      <c r="GR168" s="169"/>
      <c r="GS168" s="169"/>
      <c r="GT168" s="169"/>
      <c r="GU168" s="169"/>
      <c r="GV168" s="169"/>
      <c r="GW168" s="169"/>
      <c r="GX168" s="169"/>
      <c r="GY168" s="169"/>
      <c r="GZ168" s="169"/>
      <c r="HA168" s="169"/>
      <c r="HB168" s="169"/>
      <c r="HC168" s="169"/>
      <c r="HD168" s="169"/>
      <c r="HE168" s="169"/>
      <c r="HF168" s="169"/>
      <c r="HG168" s="169"/>
      <c r="HH168" s="169"/>
      <c r="HI168" s="169"/>
      <c r="HJ168" s="169"/>
      <c r="HK168" s="169"/>
      <c r="HL168" s="169"/>
      <c r="HM168" s="169"/>
      <c r="HN168" s="169"/>
      <c r="HO168" s="169"/>
      <c r="HP168" s="169"/>
      <c r="HQ168" s="169"/>
      <c r="HR168" s="169"/>
      <c r="HS168" s="169"/>
      <c r="HT168" s="169"/>
      <c r="HU168" s="169"/>
      <c r="HV168" s="169"/>
      <c r="HW168" s="169"/>
      <c r="HX168" s="169"/>
      <c r="HY168" s="169"/>
      <c r="HZ168" s="169"/>
      <c r="IA168" s="169"/>
      <c r="IB168" s="169"/>
      <c r="IC168" s="169"/>
      <c r="ID168" s="169"/>
      <c r="IE168" s="169"/>
      <c r="IF168" s="169"/>
      <c r="IG168" s="169"/>
      <c r="IH168" s="169"/>
      <c r="II168" s="169"/>
      <c r="IJ168" s="169"/>
      <c r="IK168" s="169"/>
      <c r="IL168" s="169"/>
      <c r="IM168" s="169"/>
      <c r="IN168" s="169"/>
      <c r="IO168" s="169"/>
      <c r="IP168" s="169"/>
      <c r="IQ168" s="169"/>
      <c r="IR168" s="169"/>
      <c r="IS168" s="169"/>
    </row>
    <row r="169" spans="1:253" s="145" customFormat="1" ht="15" customHeight="1">
      <c r="A169" s="170" t="s">
        <v>6</v>
      </c>
      <c r="B169" s="170" t="s">
        <v>860</v>
      </c>
      <c r="C169" s="172">
        <v>20</v>
      </c>
      <c r="D169" s="172" t="s">
        <v>394</v>
      </c>
      <c r="E169" s="173">
        <v>1951.8</v>
      </c>
      <c r="F169" s="174">
        <v>39036</v>
      </c>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c r="BE169" s="169"/>
      <c r="BF169" s="169"/>
      <c r="BG169" s="169"/>
      <c r="BH169" s="169"/>
      <c r="BI169" s="169"/>
      <c r="BJ169" s="169"/>
      <c r="BK169" s="169"/>
      <c r="BL169" s="169"/>
      <c r="BM169" s="169"/>
      <c r="BN169" s="169"/>
      <c r="BO169" s="169"/>
      <c r="BP169" s="169"/>
      <c r="BQ169" s="169"/>
      <c r="BR169" s="169"/>
      <c r="BS169" s="169"/>
      <c r="BT169" s="169"/>
      <c r="BU169" s="169"/>
      <c r="BV169" s="169"/>
      <c r="BW169" s="169"/>
      <c r="BX169" s="169"/>
      <c r="BY169" s="169"/>
      <c r="BZ169" s="169"/>
      <c r="CA169" s="169"/>
      <c r="CB169" s="169"/>
      <c r="CC169" s="169"/>
      <c r="CD169" s="169"/>
      <c r="CE169" s="169"/>
      <c r="CF169" s="169"/>
      <c r="CG169" s="169"/>
      <c r="CH169" s="169"/>
      <c r="CI169" s="169"/>
      <c r="CJ169" s="169"/>
      <c r="CK169" s="169"/>
      <c r="CL169" s="169"/>
      <c r="CM169" s="169"/>
      <c r="CN169" s="169"/>
      <c r="CO169" s="169"/>
      <c r="CP169" s="169"/>
      <c r="CQ169" s="169"/>
      <c r="CR169" s="169"/>
      <c r="CS169" s="169"/>
      <c r="CT169" s="169"/>
      <c r="CU169" s="169"/>
      <c r="CV169" s="169"/>
      <c r="CW169" s="169"/>
      <c r="CX169" s="169"/>
      <c r="CY169" s="169"/>
      <c r="CZ169" s="169"/>
      <c r="DA169" s="169"/>
      <c r="DB169" s="169"/>
      <c r="DC169" s="169"/>
      <c r="DD169" s="169"/>
      <c r="DE169" s="169"/>
      <c r="DF169" s="169"/>
      <c r="DG169" s="169"/>
      <c r="DH169" s="169"/>
      <c r="DI169" s="169"/>
      <c r="DJ169" s="169"/>
      <c r="DK169" s="169"/>
      <c r="DL169" s="169"/>
      <c r="DM169" s="169"/>
      <c r="DN169" s="169"/>
      <c r="DO169" s="169"/>
      <c r="DP169" s="169"/>
      <c r="DQ169" s="169"/>
      <c r="DR169" s="169"/>
      <c r="DS169" s="169"/>
      <c r="DT169" s="169"/>
      <c r="DU169" s="169"/>
      <c r="DV169" s="169"/>
      <c r="DW169" s="169"/>
      <c r="DX169" s="169"/>
      <c r="DY169" s="169"/>
      <c r="DZ169" s="169"/>
      <c r="EA169" s="169"/>
      <c r="EB169" s="169"/>
      <c r="EC169" s="169"/>
      <c r="ED169" s="169"/>
      <c r="EE169" s="169"/>
      <c r="EF169" s="169"/>
      <c r="EG169" s="169"/>
      <c r="EH169" s="169"/>
      <c r="EI169" s="169"/>
      <c r="EJ169" s="169"/>
      <c r="EK169" s="169"/>
      <c r="EL169" s="169"/>
      <c r="EM169" s="169"/>
      <c r="EN169" s="169"/>
      <c r="EO169" s="169"/>
      <c r="EP169" s="169"/>
      <c r="EQ169" s="169"/>
      <c r="ER169" s="169"/>
      <c r="ES169" s="169"/>
      <c r="ET169" s="169"/>
      <c r="EU169" s="169"/>
      <c r="EV169" s="169"/>
      <c r="EW169" s="169"/>
      <c r="EX169" s="169"/>
      <c r="EY169" s="169"/>
      <c r="EZ169" s="169"/>
      <c r="FA169" s="169"/>
      <c r="FB169" s="169"/>
      <c r="FC169" s="169"/>
      <c r="FD169" s="169"/>
      <c r="FE169" s="169"/>
      <c r="FF169" s="169"/>
      <c r="FG169" s="169"/>
      <c r="FH169" s="169"/>
      <c r="FI169" s="169"/>
      <c r="FJ169" s="169"/>
      <c r="FK169" s="169"/>
      <c r="FL169" s="169"/>
      <c r="FM169" s="169"/>
      <c r="FN169" s="169"/>
      <c r="FO169" s="169"/>
      <c r="FP169" s="169"/>
      <c r="FQ169" s="169"/>
      <c r="FR169" s="169"/>
      <c r="FS169" s="169"/>
      <c r="FT169" s="169"/>
      <c r="FU169" s="169"/>
      <c r="FV169" s="169"/>
      <c r="FW169" s="169"/>
      <c r="FX169" s="169"/>
      <c r="FY169" s="169"/>
      <c r="FZ169" s="169"/>
      <c r="GA169" s="169"/>
      <c r="GB169" s="169"/>
      <c r="GC169" s="169"/>
      <c r="GD169" s="169"/>
      <c r="GE169" s="169"/>
      <c r="GF169" s="169"/>
      <c r="GG169" s="169"/>
      <c r="GH169" s="169"/>
      <c r="GI169" s="169"/>
      <c r="GJ169" s="169"/>
      <c r="GK169" s="169"/>
      <c r="GL169" s="169"/>
      <c r="GM169" s="169"/>
      <c r="GN169" s="169"/>
      <c r="GO169" s="169"/>
      <c r="GP169" s="169"/>
      <c r="GQ169" s="169"/>
      <c r="GR169" s="169"/>
      <c r="GS169" s="169"/>
      <c r="GT169" s="169"/>
      <c r="GU169" s="169"/>
      <c r="GV169" s="169"/>
      <c r="GW169" s="169"/>
      <c r="GX169" s="169"/>
      <c r="GY169" s="169"/>
      <c r="GZ169" s="169"/>
      <c r="HA169" s="169"/>
      <c r="HB169" s="169"/>
      <c r="HC169" s="169"/>
      <c r="HD169" s="169"/>
      <c r="HE169" s="169"/>
      <c r="HF169" s="169"/>
      <c r="HG169" s="169"/>
      <c r="HH169" s="169"/>
      <c r="HI169" s="169"/>
      <c r="HJ169" s="169"/>
      <c r="HK169" s="169"/>
      <c r="HL169" s="169"/>
      <c r="HM169" s="169"/>
      <c r="HN169" s="169"/>
      <c r="HO169" s="169"/>
      <c r="HP169" s="169"/>
      <c r="HQ169" s="169"/>
      <c r="HR169" s="169"/>
      <c r="HS169" s="169"/>
      <c r="HT169" s="169"/>
      <c r="HU169" s="169"/>
      <c r="HV169" s="169"/>
      <c r="HW169" s="169"/>
      <c r="HX169" s="169"/>
      <c r="HY169" s="169"/>
      <c r="HZ169" s="169"/>
      <c r="IA169" s="169"/>
      <c r="IB169" s="169"/>
      <c r="IC169" s="169"/>
      <c r="ID169" s="169"/>
      <c r="IE169" s="169"/>
      <c r="IF169" s="169"/>
      <c r="IG169" s="169"/>
      <c r="IH169" s="169"/>
      <c r="II169" s="169"/>
      <c r="IJ169" s="169"/>
      <c r="IK169" s="169"/>
      <c r="IL169" s="169"/>
      <c r="IM169" s="169"/>
      <c r="IN169" s="169"/>
      <c r="IO169" s="169"/>
      <c r="IP169" s="169"/>
      <c r="IQ169" s="169"/>
      <c r="IR169" s="169"/>
      <c r="IS169" s="169"/>
    </row>
    <row r="170" spans="1:253" s="145" customFormat="1" ht="15" customHeight="1">
      <c r="A170" s="170" t="s">
        <v>6</v>
      </c>
      <c r="B170" s="170" t="s">
        <v>271</v>
      </c>
      <c r="C170" s="172">
        <v>300</v>
      </c>
      <c r="D170" s="172" t="s">
        <v>394</v>
      </c>
      <c r="E170" s="173">
        <v>769</v>
      </c>
      <c r="F170" s="174">
        <v>230724</v>
      </c>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c r="AX170" s="169"/>
      <c r="AY170" s="169"/>
      <c r="AZ170" s="169"/>
      <c r="BA170" s="169"/>
      <c r="BB170" s="169"/>
      <c r="BC170" s="169"/>
      <c r="BD170" s="169"/>
      <c r="BE170" s="169"/>
      <c r="BF170" s="169"/>
      <c r="BG170" s="169"/>
      <c r="BH170" s="169"/>
      <c r="BI170" s="169"/>
      <c r="BJ170" s="169"/>
      <c r="BK170" s="169"/>
      <c r="BL170" s="169"/>
      <c r="BM170" s="169"/>
      <c r="BN170" s="169"/>
      <c r="BO170" s="169"/>
      <c r="BP170" s="169"/>
      <c r="BQ170" s="169"/>
      <c r="BR170" s="169"/>
      <c r="BS170" s="169"/>
      <c r="BT170" s="169"/>
      <c r="BU170" s="169"/>
      <c r="BV170" s="169"/>
      <c r="BW170" s="169"/>
      <c r="BX170" s="169"/>
      <c r="BY170" s="169"/>
      <c r="BZ170" s="169"/>
      <c r="CA170" s="169"/>
      <c r="CB170" s="169"/>
      <c r="CC170" s="169"/>
      <c r="CD170" s="169"/>
      <c r="CE170" s="169"/>
      <c r="CF170" s="169"/>
      <c r="CG170" s="169"/>
      <c r="CH170" s="169"/>
      <c r="CI170" s="169"/>
      <c r="CJ170" s="169"/>
      <c r="CK170" s="169"/>
      <c r="CL170" s="169"/>
      <c r="CM170" s="169"/>
      <c r="CN170" s="169"/>
      <c r="CO170" s="169"/>
      <c r="CP170" s="169"/>
      <c r="CQ170" s="169"/>
      <c r="CR170" s="169"/>
      <c r="CS170" s="169"/>
      <c r="CT170" s="169"/>
      <c r="CU170" s="169"/>
      <c r="CV170" s="169"/>
      <c r="CW170" s="169"/>
      <c r="CX170" s="169"/>
      <c r="CY170" s="169"/>
      <c r="CZ170" s="169"/>
      <c r="DA170" s="169"/>
      <c r="DB170" s="169"/>
      <c r="DC170" s="169"/>
      <c r="DD170" s="169"/>
      <c r="DE170" s="169"/>
      <c r="DF170" s="169"/>
      <c r="DG170" s="169"/>
      <c r="DH170" s="169"/>
      <c r="DI170" s="169"/>
      <c r="DJ170" s="169"/>
      <c r="DK170" s="169"/>
      <c r="DL170" s="169"/>
      <c r="DM170" s="169"/>
      <c r="DN170" s="169"/>
      <c r="DO170" s="169"/>
      <c r="DP170" s="169"/>
      <c r="DQ170" s="169"/>
      <c r="DR170" s="169"/>
      <c r="DS170" s="169"/>
      <c r="DT170" s="169"/>
      <c r="DU170" s="169"/>
      <c r="DV170" s="169"/>
      <c r="DW170" s="169"/>
      <c r="DX170" s="169"/>
      <c r="DY170" s="169"/>
      <c r="DZ170" s="169"/>
      <c r="EA170" s="169"/>
      <c r="EB170" s="169"/>
      <c r="EC170" s="169"/>
      <c r="ED170" s="169"/>
      <c r="EE170" s="169"/>
      <c r="EF170" s="169"/>
      <c r="EG170" s="169"/>
      <c r="EH170" s="169"/>
      <c r="EI170" s="169"/>
      <c r="EJ170" s="169"/>
      <c r="EK170" s="169"/>
      <c r="EL170" s="169"/>
      <c r="EM170" s="169"/>
      <c r="EN170" s="169"/>
      <c r="EO170" s="169"/>
      <c r="EP170" s="169"/>
      <c r="EQ170" s="169"/>
      <c r="ER170" s="169"/>
      <c r="ES170" s="169"/>
      <c r="ET170" s="169"/>
      <c r="EU170" s="169"/>
      <c r="EV170" s="169"/>
      <c r="EW170" s="169"/>
      <c r="EX170" s="169"/>
      <c r="EY170" s="169"/>
      <c r="EZ170" s="169"/>
      <c r="FA170" s="169"/>
      <c r="FB170" s="169"/>
      <c r="FC170" s="169"/>
      <c r="FD170" s="169"/>
      <c r="FE170" s="169"/>
      <c r="FF170" s="169"/>
      <c r="FG170" s="169"/>
      <c r="FH170" s="169"/>
      <c r="FI170" s="169"/>
      <c r="FJ170" s="169"/>
      <c r="FK170" s="169"/>
      <c r="FL170" s="169"/>
      <c r="FM170" s="169"/>
      <c r="FN170" s="169"/>
      <c r="FO170" s="169"/>
      <c r="FP170" s="169"/>
      <c r="FQ170" s="169"/>
      <c r="FR170" s="169"/>
      <c r="FS170" s="169"/>
      <c r="FT170" s="169"/>
      <c r="FU170" s="169"/>
      <c r="FV170" s="169"/>
      <c r="FW170" s="169"/>
      <c r="FX170" s="169"/>
      <c r="FY170" s="169"/>
      <c r="FZ170" s="169"/>
      <c r="GA170" s="169"/>
      <c r="GB170" s="169"/>
      <c r="GC170" s="169"/>
      <c r="GD170" s="169"/>
      <c r="GE170" s="169"/>
      <c r="GF170" s="169"/>
      <c r="GG170" s="169"/>
      <c r="GH170" s="169"/>
      <c r="GI170" s="169"/>
      <c r="GJ170" s="169"/>
      <c r="GK170" s="169"/>
      <c r="GL170" s="169"/>
      <c r="GM170" s="169"/>
      <c r="GN170" s="169"/>
      <c r="GO170" s="169"/>
      <c r="GP170" s="169"/>
      <c r="GQ170" s="169"/>
      <c r="GR170" s="169"/>
      <c r="GS170" s="169"/>
      <c r="GT170" s="169"/>
      <c r="GU170" s="169"/>
      <c r="GV170" s="169"/>
      <c r="GW170" s="169"/>
      <c r="GX170" s="169"/>
      <c r="GY170" s="169"/>
      <c r="GZ170" s="169"/>
      <c r="HA170" s="169"/>
      <c r="HB170" s="169"/>
      <c r="HC170" s="169"/>
      <c r="HD170" s="169"/>
      <c r="HE170" s="169"/>
      <c r="HF170" s="169"/>
      <c r="HG170" s="169"/>
      <c r="HH170" s="169"/>
      <c r="HI170" s="169"/>
      <c r="HJ170" s="169"/>
      <c r="HK170" s="169"/>
      <c r="HL170" s="169"/>
      <c r="HM170" s="169"/>
      <c r="HN170" s="169"/>
      <c r="HO170" s="169"/>
      <c r="HP170" s="169"/>
      <c r="HQ170" s="169"/>
      <c r="HR170" s="169"/>
      <c r="HS170" s="169"/>
      <c r="HT170" s="169"/>
      <c r="HU170" s="169"/>
      <c r="HV170" s="169"/>
      <c r="HW170" s="169"/>
      <c r="HX170" s="169"/>
      <c r="HY170" s="169"/>
      <c r="HZ170" s="169"/>
      <c r="IA170" s="169"/>
      <c r="IB170" s="169"/>
      <c r="IC170" s="169"/>
      <c r="ID170" s="169"/>
      <c r="IE170" s="169"/>
      <c r="IF170" s="169"/>
      <c r="IG170" s="169"/>
      <c r="IH170" s="169"/>
      <c r="II170" s="169"/>
      <c r="IJ170" s="169"/>
      <c r="IK170" s="169"/>
      <c r="IL170" s="169"/>
      <c r="IM170" s="169"/>
      <c r="IN170" s="169"/>
      <c r="IO170" s="169"/>
      <c r="IP170" s="169"/>
      <c r="IQ170" s="169"/>
      <c r="IR170" s="169"/>
      <c r="IS170" s="169"/>
    </row>
    <row r="171" spans="1:253" s="145" customFormat="1" ht="15" customHeight="1">
      <c r="A171" s="170" t="s">
        <v>6</v>
      </c>
      <c r="B171" s="170" t="s">
        <v>861</v>
      </c>
      <c r="C171" s="172">
        <v>50</v>
      </c>
      <c r="D171" s="172" t="s">
        <v>394</v>
      </c>
      <c r="E171" s="173">
        <v>185</v>
      </c>
      <c r="F171" s="174">
        <v>9280</v>
      </c>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c r="AP171" s="169"/>
      <c r="AQ171" s="169"/>
      <c r="AR171" s="169"/>
      <c r="AS171" s="169"/>
      <c r="AT171" s="169"/>
      <c r="AU171" s="169"/>
      <c r="AV171" s="169"/>
      <c r="AW171" s="169"/>
      <c r="AX171" s="169"/>
      <c r="AY171" s="169"/>
      <c r="AZ171" s="169"/>
      <c r="BA171" s="169"/>
      <c r="BB171" s="169"/>
      <c r="BC171" s="169"/>
      <c r="BD171" s="169"/>
      <c r="BE171" s="169"/>
      <c r="BF171" s="169"/>
      <c r="BG171" s="169"/>
      <c r="BH171" s="169"/>
      <c r="BI171" s="169"/>
      <c r="BJ171" s="169"/>
      <c r="BK171" s="169"/>
      <c r="BL171" s="169"/>
      <c r="BM171" s="169"/>
      <c r="BN171" s="169"/>
      <c r="BO171" s="169"/>
      <c r="BP171" s="169"/>
      <c r="BQ171" s="169"/>
      <c r="BR171" s="169"/>
      <c r="BS171" s="169"/>
      <c r="BT171" s="169"/>
      <c r="BU171" s="169"/>
      <c r="BV171" s="169"/>
      <c r="BW171" s="169"/>
      <c r="BX171" s="169"/>
      <c r="BY171" s="169"/>
      <c r="BZ171" s="169"/>
      <c r="CA171" s="169"/>
      <c r="CB171" s="169"/>
      <c r="CC171" s="169"/>
      <c r="CD171" s="169"/>
      <c r="CE171" s="169"/>
      <c r="CF171" s="169"/>
      <c r="CG171" s="169"/>
      <c r="CH171" s="169"/>
      <c r="CI171" s="169"/>
      <c r="CJ171" s="169"/>
      <c r="CK171" s="169"/>
      <c r="CL171" s="169"/>
      <c r="CM171" s="169"/>
      <c r="CN171" s="169"/>
      <c r="CO171" s="169"/>
      <c r="CP171" s="169"/>
      <c r="CQ171" s="169"/>
      <c r="CR171" s="169"/>
      <c r="CS171" s="169"/>
      <c r="CT171" s="169"/>
      <c r="CU171" s="169"/>
      <c r="CV171" s="169"/>
      <c r="CW171" s="169"/>
      <c r="CX171" s="169"/>
      <c r="CY171" s="169"/>
      <c r="CZ171" s="169"/>
      <c r="DA171" s="169"/>
      <c r="DB171" s="169"/>
      <c r="DC171" s="169"/>
      <c r="DD171" s="169"/>
      <c r="DE171" s="169"/>
      <c r="DF171" s="169"/>
      <c r="DG171" s="169"/>
      <c r="DH171" s="169"/>
      <c r="DI171" s="169"/>
      <c r="DJ171" s="169"/>
      <c r="DK171" s="169"/>
      <c r="DL171" s="169"/>
      <c r="DM171" s="169"/>
      <c r="DN171" s="169"/>
      <c r="DO171" s="169"/>
      <c r="DP171" s="169"/>
      <c r="DQ171" s="169"/>
      <c r="DR171" s="169"/>
      <c r="DS171" s="169"/>
      <c r="DT171" s="169"/>
      <c r="DU171" s="169"/>
      <c r="DV171" s="169"/>
      <c r="DW171" s="169"/>
      <c r="DX171" s="169"/>
      <c r="DY171" s="169"/>
      <c r="DZ171" s="169"/>
      <c r="EA171" s="169"/>
      <c r="EB171" s="169"/>
      <c r="EC171" s="169"/>
      <c r="ED171" s="169"/>
      <c r="EE171" s="169"/>
      <c r="EF171" s="169"/>
      <c r="EG171" s="169"/>
      <c r="EH171" s="169"/>
      <c r="EI171" s="169"/>
      <c r="EJ171" s="169"/>
      <c r="EK171" s="169"/>
      <c r="EL171" s="169"/>
      <c r="EM171" s="169"/>
      <c r="EN171" s="169"/>
      <c r="EO171" s="169"/>
      <c r="EP171" s="169"/>
      <c r="EQ171" s="169"/>
      <c r="ER171" s="169"/>
      <c r="ES171" s="169"/>
      <c r="ET171" s="169"/>
      <c r="EU171" s="169"/>
      <c r="EV171" s="169"/>
      <c r="EW171" s="169"/>
      <c r="EX171" s="169"/>
      <c r="EY171" s="169"/>
      <c r="EZ171" s="169"/>
      <c r="FA171" s="169"/>
      <c r="FB171" s="169"/>
      <c r="FC171" s="169"/>
      <c r="FD171" s="169"/>
      <c r="FE171" s="169"/>
      <c r="FF171" s="169"/>
      <c r="FG171" s="169"/>
      <c r="FH171" s="169"/>
      <c r="FI171" s="169"/>
      <c r="FJ171" s="169"/>
      <c r="FK171" s="169"/>
      <c r="FL171" s="169"/>
      <c r="FM171" s="169"/>
      <c r="FN171" s="169"/>
      <c r="FO171" s="169"/>
      <c r="FP171" s="169"/>
      <c r="FQ171" s="169"/>
      <c r="FR171" s="169"/>
      <c r="FS171" s="169"/>
      <c r="FT171" s="169"/>
      <c r="FU171" s="169"/>
      <c r="FV171" s="169"/>
      <c r="FW171" s="169"/>
      <c r="FX171" s="169"/>
      <c r="FY171" s="169"/>
      <c r="FZ171" s="169"/>
      <c r="GA171" s="169"/>
      <c r="GB171" s="169"/>
      <c r="GC171" s="169"/>
      <c r="GD171" s="169"/>
      <c r="GE171" s="169"/>
      <c r="GF171" s="169"/>
      <c r="GG171" s="169"/>
      <c r="GH171" s="169"/>
      <c r="GI171" s="169"/>
      <c r="GJ171" s="169"/>
      <c r="GK171" s="169"/>
      <c r="GL171" s="169"/>
      <c r="GM171" s="169"/>
      <c r="GN171" s="169"/>
      <c r="GO171" s="169"/>
      <c r="GP171" s="169"/>
      <c r="GQ171" s="169"/>
      <c r="GR171" s="169"/>
      <c r="GS171" s="169"/>
      <c r="GT171" s="169"/>
      <c r="GU171" s="169"/>
      <c r="GV171" s="169"/>
      <c r="GW171" s="169"/>
      <c r="GX171" s="169"/>
      <c r="GY171" s="169"/>
      <c r="GZ171" s="169"/>
      <c r="HA171" s="169"/>
      <c r="HB171" s="169"/>
      <c r="HC171" s="169"/>
      <c r="HD171" s="169"/>
      <c r="HE171" s="169"/>
      <c r="HF171" s="169"/>
      <c r="HG171" s="169"/>
      <c r="HH171" s="169"/>
      <c r="HI171" s="169"/>
      <c r="HJ171" s="169"/>
      <c r="HK171" s="169"/>
      <c r="HL171" s="169"/>
      <c r="HM171" s="169"/>
      <c r="HN171" s="169"/>
      <c r="HO171" s="169"/>
      <c r="HP171" s="169"/>
      <c r="HQ171" s="169"/>
      <c r="HR171" s="169"/>
      <c r="HS171" s="169"/>
      <c r="HT171" s="169"/>
      <c r="HU171" s="169"/>
      <c r="HV171" s="169"/>
      <c r="HW171" s="169"/>
      <c r="HX171" s="169"/>
      <c r="HY171" s="169"/>
      <c r="HZ171" s="169"/>
      <c r="IA171" s="169"/>
      <c r="IB171" s="169"/>
      <c r="IC171" s="169"/>
      <c r="ID171" s="169"/>
      <c r="IE171" s="169"/>
      <c r="IF171" s="169"/>
      <c r="IG171" s="169"/>
      <c r="IH171" s="169"/>
      <c r="II171" s="169"/>
      <c r="IJ171" s="169"/>
      <c r="IK171" s="169"/>
      <c r="IL171" s="169"/>
      <c r="IM171" s="169"/>
      <c r="IN171" s="169"/>
      <c r="IO171" s="169"/>
      <c r="IP171" s="169"/>
      <c r="IQ171" s="169"/>
      <c r="IR171" s="169"/>
      <c r="IS171" s="169"/>
    </row>
    <row r="172" spans="1:253" s="145" customFormat="1" ht="15" customHeight="1">
      <c r="A172" s="170" t="s">
        <v>6</v>
      </c>
      <c r="B172" s="170" t="s">
        <v>510</v>
      </c>
      <c r="C172" s="172">
        <v>1</v>
      </c>
      <c r="D172" s="172" t="s">
        <v>9</v>
      </c>
      <c r="E172" s="173">
        <v>21600000</v>
      </c>
      <c r="F172" s="174">
        <v>21600000</v>
      </c>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c r="BI172" s="169"/>
      <c r="BJ172" s="169"/>
      <c r="BK172" s="169"/>
      <c r="BL172" s="169"/>
      <c r="BM172" s="169"/>
      <c r="BN172" s="169"/>
      <c r="BO172" s="169"/>
      <c r="BP172" s="169"/>
      <c r="BQ172" s="169"/>
      <c r="BR172" s="169"/>
      <c r="BS172" s="169"/>
      <c r="BT172" s="169"/>
      <c r="BU172" s="169"/>
      <c r="BV172" s="169"/>
      <c r="BW172" s="169"/>
      <c r="BX172" s="169"/>
      <c r="BY172" s="169"/>
      <c r="BZ172" s="169"/>
      <c r="CA172" s="169"/>
      <c r="CB172" s="169"/>
      <c r="CC172" s="169"/>
      <c r="CD172" s="169"/>
      <c r="CE172" s="169"/>
      <c r="CF172" s="169"/>
      <c r="CG172" s="169"/>
      <c r="CH172" s="169"/>
      <c r="CI172" s="169"/>
      <c r="CJ172" s="169"/>
      <c r="CK172" s="169"/>
      <c r="CL172" s="169"/>
      <c r="CM172" s="169"/>
      <c r="CN172" s="169"/>
      <c r="CO172" s="169"/>
      <c r="CP172" s="169"/>
      <c r="CQ172" s="169"/>
      <c r="CR172" s="169"/>
      <c r="CS172" s="169"/>
      <c r="CT172" s="169"/>
      <c r="CU172" s="169"/>
      <c r="CV172" s="169"/>
      <c r="CW172" s="169"/>
      <c r="CX172" s="169"/>
      <c r="CY172" s="169"/>
      <c r="CZ172" s="169"/>
      <c r="DA172" s="169"/>
      <c r="DB172" s="169"/>
      <c r="DC172" s="169"/>
      <c r="DD172" s="169"/>
      <c r="DE172" s="169"/>
      <c r="DF172" s="169"/>
      <c r="DG172" s="169"/>
      <c r="DH172" s="169"/>
      <c r="DI172" s="169"/>
      <c r="DJ172" s="169"/>
      <c r="DK172" s="169"/>
      <c r="DL172" s="169"/>
      <c r="DM172" s="169"/>
      <c r="DN172" s="169"/>
      <c r="DO172" s="169"/>
      <c r="DP172" s="169"/>
      <c r="DQ172" s="169"/>
      <c r="DR172" s="169"/>
      <c r="DS172" s="169"/>
      <c r="DT172" s="169"/>
      <c r="DU172" s="169"/>
      <c r="DV172" s="169"/>
      <c r="DW172" s="169"/>
      <c r="DX172" s="169"/>
      <c r="DY172" s="169"/>
      <c r="DZ172" s="169"/>
      <c r="EA172" s="169"/>
      <c r="EB172" s="169"/>
      <c r="EC172" s="169"/>
      <c r="ED172" s="169"/>
      <c r="EE172" s="169"/>
      <c r="EF172" s="169"/>
      <c r="EG172" s="169"/>
      <c r="EH172" s="169"/>
      <c r="EI172" s="169"/>
      <c r="EJ172" s="169"/>
      <c r="EK172" s="169"/>
      <c r="EL172" s="169"/>
      <c r="EM172" s="169"/>
      <c r="EN172" s="169"/>
      <c r="EO172" s="169"/>
      <c r="EP172" s="169"/>
      <c r="EQ172" s="169"/>
      <c r="ER172" s="169"/>
      <c r="ES172" s="169"/>
      <c r="ET172" s="169"/>
      <c r="EU172" s="169"/>
      <c r="EV172" s="169"/>
      <c r="EW172" s="169"/>
      <c r="EX172" s="169"/>
      <c r="EY172" s="169"/>
      <c r="EZ172" s="169"/>
      <c r="FA172" s="169"/>
      <c r="FB172" s="169"/>
      <c r="FC172" s="169"/>
      <c r="FD172" s="169"/>
      <c r="FE172" s="169"/>
      <c r="FF172" s="169"/>
      <c r="FG172" s="169"/>
      <c r="FH172" s="169"/>
      <c r="FI172" s="169"/>
      <c r="FJ172" s="169"/>
      <c r="FK172" s="169"/>
      <c r="FL172" s="169"/>
      <c r="FM172" s="169"/>
      <c r="FN172" s="169"/>
      <c r="FO172" s="169"/>
      <c r="FP172" s="169"/>
      <c r="FQ172" s="169"/>
      <c r="FR172" s="169"/>
      <c r="FS172" s="169"/>
      <c r="FT172" s="169"/>
      <c r="FU172" s="169"/>
      <c r="FV172" s="169"/>
      <c r="FW172" s="169"/>
      <c r="FX172" s="169"/>
      <c r="FY172" s="169"/>
      <c r="FZ172" s="169"/>
      <c r="GA172" s="169"/>
      <c r="GB172" s="169"/>
      <c r="GC172" s="169"/>
      <c r="GD172" s="169"/>
      <c r="GE172" s="169"/>
      <c r="GF172" s="169"/>
      <c r="GG172" s="169"/>
      <c r="GH172" s="169"/>
      <c r="GI172" s="169"/>
      <c r="GJ172" s="169"/>
      <c r="GK172" s="169"/>
      <c r="GL172" s="169"/>
      <c r="GM172" s="169"/>
      <c r="GN172" s="169"/>
      <c r="GO172" s="169"/>
      <c r="GP172" s="169"/>
      <c r="GQ172" s="169"/>
      <c r="GR172" s="169"/>
      <c r="GS172" s="169"/>
      <c r="GT172" s="169"/>
      <c r="GU172" s="169"/>
      <c r="GV172" s="169"/>
      <c r="GW172" s="169"/>
      <c r="GX172" s="169"/>
      <c r="GY172" s="169"/>
      <c r="GZ172" s="169"/>
      <c r="HA172" s="169"/>
      <c r="HB172" s="169"/>
      <c r="HC172" s="169"/>
      <c r="HD172" s="169"/>
      <c r="HE172" s="169"/>
      <c r="HF172" s="169"/>
      <c r="HG172" s="169"/>
      <c r="HH172" s="169"/>
      <c r="HI172" s="169"/>
      <c r="HJ172" s="169"/>
      <c r="HK172" s="169"/>
      <c r="HL172" s="169"/>
      <c r="HM172" s="169"/>
      <c r="HN172" s="169"/>
      <c r="HO172" s="169"/>
      <c r="HP172" s="169"/>
      <c r="HQ172" s="169"/>
      <c r="HR172" s="169"/>
      <c r="HS172" s="169"/>
      <c r="HT172" s="169"/>
      <c r="HU172" s="169"/>
      <c r="HV172" s="169"/>
      <c r="HW172" s="169"/>
      <c r="HX172" s="169"/>
      <c r="HY172" s="169"/>
      <c r="HZ172" s="169"/>
      <c r="IA172" s="169"/>
      <c r="IB172" s="169"/>
      <c r="IC172" s="169"/>
      <c r="ID172" s="169"/>
      <c r="IE172" s="169"/>
      <c r="IF172" s="169"/>
      <c r="IG172" s="169"/>
      <c r="IH172" s="169"/>
      <c r="II172" s="169"/>
      <c r="IJ172" s="169"/>
      <c r="IK172" s="169"/>
      <c r="IL172" s="169"/>
      <c r="IM172" s="169"/>
      <c r="IN172" s="169"/>
      <c r="IO172" s="169"/>
      <c r="IP172" s="169"/>
      <c r="IQ172" s="169"/>
      <c r="IR172" s="169"/>
      <c r="IS172" s="169"/>
    </row>
    <row r="173" spans="1:253" s="145" customFormat="1" ht="15" customHeight="1">
      <c r="A173" s="170" t="s">
        <v>6</v>
      </c>
      <c r="B173" s="170" t="s">
        <v>510</v>
      </c>
      <c r="C173" s="172">
        <v>1</v>
      </c>
      <c r="D173" s="172" t="s">
        <v>9</v>
      </c>
      <c r="E173" s="173">
        <v>3240000</v>
      </c>
      <c r="F173" s="174">
        <v>3240000</v>
      </c>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69"/>
      <c r="BC173" s="169"/>
      <c r="BD173" s="169"/>
      <c r="BE173" s="169"/>
      <c r="BF173" s="169"/>
      <c r="BG173" s="169"/>
      <c r="BH173" s="169"/>
      <c r="BI173" s="169"/>
      <c r="BJ173" s="169"/>
      <c r="BK173" s="169"/>
      <c r="BL173" s="169"/>
      <c r="BM173" s="169"/>
      <c r="BN173" s="169"/>
      <c r="BO173" s="169"/>
      <c r="BP173" s="169"/>
      <c r="BQ173" s="169"/>
      <c r="BR173" s="169"/>
      <c r="BS173" s="169"/>
      <c r="BT173" s="169"/>
      <c r="BU173" s="169"/>
      <c r="BV173" s="169"/>
      <c r="BW173" s="169"/>
      <c r="BX173" s="169"/>
      <c r="BY173" s="169"/>
      <c r="BZ173" s="169"/>
      <c r="CA173" s="169"/>
      <c r="CB173" s="169"/>
      <c r="CC173" s="169"/>
      <c r="CD173" s="169"/>
      <c r="CE173" s="169"/>
      <c r="CF173" s="169"/>
      <c r="CG173" s="169"/>
      <c r="CH173" s="169"/>
      <c r="CI173" s="169"/>
      <c r="CJ173" s="169"/>
      <c r="CK173" s="169"/>
      <c r="CL173" s="169"/>
      <c r="CM173" s="169"/>
      <c r="CN173" s="169"/>
      <c r="CO173" s="169"/>
      <c r="CP173" s="169"/>
      <c r="CQ173" s="169"/>
      <c r="CR173" s="169"/>
      <c r="CS173" s="169"/>
      <c r="CT173" s="169"/>
      <c r="CU173" s="169"/>
      <c r="CV173" s="169"/>
      <c r="CW173" s="169"/>
      <c r="CX173" s="169"/>
      <c r="CY173" s="169"/>
      <c r="CZ173" s="169"/>
      <c r="DA173" s="169"/>
      <c r="DB173" s="169"/>
      <c r="DC173" s="169"/>
      <c r="DD173" s="169"/>
      <c r="DE173" s="169"/>
      <c r="DF173" s="169"/>
      <c r="DG173" s="169"/>
      <c r="DH173" s="169"/>
      <c r="DI173" s="169"/>
      <c r="DJ173" s="169"/>
      <c r="DK173" s="169"/>
      <c r="DL173" s="169"/>
      <c r="DM173" s="169"/>
      <c r="DN173" s="169"/>
      <c r="DO173" s="169"/>
      <c r="DP173" s="169"/>
      <c r="DQ173" s="169"/>
      <c r="DR173" s="169"/>
      <c r="DS173" s="169"/>
      <c r="DT173" s="169"/>
      <c r="DU173" s="169"/>
      <c r="DV173" s="169"/>
      <c r="DW173" s="169"/>
      <c r="DX173" s="169"/>
      <c r="DY173" s="169"/>
      <c r="DZ173" s="169"/>
      <c r="EA173" s="169"/>
      <c r="EB173" s="169"/>
      <c r="EC173" s="169"/>
      <c r="ED173" s="169"/>
      <c r="EE173" s="169"/>
      <c r="EF173" s="169"/>
      <c r="EG173" s="169"/>
      <c r="EH173" s="169"/>
      <c r="EI173" s="169"/>
      <c r="EJ173" s="169"/>
      <c r="EK173" s="169"/>
      <c r="EL173" s="169"/>
      <c r="EM173" s="169"/>
      <c r="EN173" s="169"/>
      <c r="EO173" s="169"/>
      <c r="EP173" s="169"/>
      <c r="EQ173" s="169"/>
      <c r="ER173" s="169"/>
      <c r="ES173" s="169"/>
      <c r="ET173" s="169"/>
      <c r="EU173" s="169"/>
      <c r="EV173" s="169"/>
      <c r="EW173" s="169"/>
      <c r="EX173" s="169"/>
      <c r="EY173" s="169"/>
      <c r="EZ173" s="169"/>
      <c r="FA173" s="169"/>
      <c r="FB173" s="169"/>
      <c r="FC173" s="169"/>
      <c r="FD173" s="169"/>
      <c r="FE173" s="169"/>
      <c r="FF173" s="169"/>
      <c r="FG173" s="169"/>
      <c r="FH173" s="169"/>
      <c r="FI173" s="169"/>
      <c r="FJ173" s="169"/>
      <c r="FK173" s="169"/>
      <c r="FL173" s="169"/>
      <c r="FM173" s="169"/>
      <c r="FN173" s="169"/>
      <c r="FO173" s="169"/>
      <c r="FP173" s="169"/>
      <c r="FQ173" s="169"/>
      <c r="FR173" s="169"/>
      <c r="FS173" s="169"/>
      <c r="FT173" s="169"/>
      <c r="FU173" s="169"/>
      <c r="FV173" s="169"/>
      <c r="FW173" s="169"/>
      <c r="FX173" s="169"/>
      <c r="FY173" s="169"/>
      <c r="FZ173" s="169"/>
      <c r="GA173" s="169"/>
      <c r="GB173" s="169"/>
      <c r="GC173" s="169"/>
      <c r="GD173" s="169"/>
      <c r="GE173" s="169"/>
      <c r="GF173" s="169"/>
      <c r="GG173" s="169"/>
      <c r="GH173" s="169"/>
      <c r="GI173" s="169"/>
      <c r="GJ173" s="169"/>
      <c r="GK173" s="169"/>
      <c r="GL173" s="169"/>
      <c r="GM173" s="169"/>
      <c r="GN173" s="169"/>
      <c r="GO173" s="169"/>
      <c r="GP173" s="169"/>
      <c r="GQ173" s="169"/>
      <c r="GR173" s="169"/>
      <c r="GS173" s="169"/>
      <c r="GT173" s="169"/>
      <c r="GU173" s="169"/>
      <c r="GV173" s="169"/>
      <c r="GW173" s="169"/>
      <c r="GX173" s="169"/>
      <c r="GY173" s="169"/>
      <c r="GZ173" s="169"/>
      <c r="HA173" s="169"/>
      <c r="HB173" s="169"/>
      <c r="HC173" s="169"/>
      <c r="HD173" s="169"/>
      <c r="HE173" s="169"/>
      <c r="HF173" s="169"/>
      <c r="HG173" s="169"/>
      <c r="HH173" s="169"/>
      <c r="HI173" s="169"/>
      <c r="HJ173" s="169"/>
      <c r="HK173" s="169"/>
      <c r="HL173" s="169"/>
      <c r="HM173" s="169"/>
      <c r="HN173" s="169"/>
      <c r="HO173" s="169"/>
      <c r="HP173" s="169"/>
      <c r="HQ173" s="169"/>
      <c r="HR173" s="169"/>
      <c r="HS173" s="169"/>
      <c r="HT173" s="169"/>
      <c r="HU173" s="169"/>
      <c r="HV173" s="169"/>
      <c r="HW173" s="169"/>
      <c r="HX173" s="169"/>
      <c r="HY173" s="169"/>
      <c r="HZ173" s="169"/>
      <c r="IA173" s="169"/>
      <c r="IB173" s="169"/>
      <c r="IC173" s="169"/>
      <c r="ID173" s="169"/>
      <c r="IE173" s="169"/>
      <c r="IF173" s="169"/>
      <c r="IG173" s="169"/>
      <c r="IH173" s="169"/>
      <c r="II173" s="169"/>
      <c r="IJ173" s="169"/>
      <c r="IK173" s="169"/>
      <c r="IL173" s="169"/>
      <c r="IM173" s="169"/>
      <c r="IN173" s="169"/>
      <c r="IO173" s="169"/>
      <c r="IP173" s="169"/>
      <c r="IQ173" s="169"/>
      <c r="IR173" s="169"/>
      <c r="IS173" s="169"/>
    </row>
    <row r="174" spans="1:253" s="145" customFormat="1" ht="15" customHeight="1">
      <c r="A174" s="171" t="s">
        <v>6</v>
      </c>
      <c r="B174" s="171" t="s">
        <v>510</v>
      </c>
      <c r="C174" s="176">
        <v>1</v>
      </c>
      <c r="D174" s="176" t="s">
        <v>9</v>
      </c>
      <c r="E174" s="177">
        <v>3240000</v>
      </c>
      <c r="F174" s="178">
        <v>3240000</v>
      </c>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69"/>
      <c r="AY174" s="169"/>
      <c r="AZ174" s="169"/>
      <c r="BA174" s="169"/>
      <c r="BB174" s="169"/>
      <c r="BC174" s="169"/>
      <c r="BD174" s="169"/>
      <c r="BE174" s="169"/>
      <c r="BF174" s="169"/>
      <c r="BG174" s="169"/>
      <c r="BH174" s="169"/>
      <c r="BI174" s="169"/>
      <c r="BJ174" s="169"/>
      <c r="BK174" s="169"/>
      <c r="BL174" s="169"/>
      <c r="BM174" s="169"/>
      <c r="BN174" s="169"/>
      <c r="BO174" s="169"/>
      <c r="BP174" s="169"/>
      <c r="BQ174" s="169"/>
      <c r="BR174" s="169"/>
      <c r="BS174" s="169"/>
      <c r="BT174" s="169"/>
      <c r="BU174" s="169"/>
      <c r="BV174" s="169"/>
      <c r="BW174" s="169"/>
      <c r="BX174" s="169"/>
      <c r="BY174" s="169"/>
      <c r="BZ174" s="169"/>
      <c r="CA174" s="169"/>
      <c r="CB174" s="169"/>
      <c r="CC174" s="169"/>
      <c r="CD174" s="169"/>
      <c r="CE174" s="169"/>
      <c r="CF174" s="169"/>
      <c r="CG174" s="169"/>
      <c r="CH174" s="169"/>
      <c r="CI174" s="169"/>
      <c r="CJ174" s="169"/>
      <c r="CK174" s="169"/>
      <c r="CL174" s="169"/>
      <c r="CM174" s="169"/>
      <c r="CN174" s="169"/>
      <c r="CO174" s="169"/>
      <c r="CP174" s="169"/>
      <c r="CQ174" s="169"/>
      <c r="CR174" s="169"/>
      <c r="CS174" s="169"/>
      <c r="CT174" s="169"/>
      <c r="CU174" s="169"/>
      <c r="CV174" s="169"/>
      <c r="CW174" s="169"/>
      <c r="CX174" s="169"/>
      <c r="CY174" s="169"/>
      <c r="CZ174" s="169"/>
      <c r="DA174" s="169"/>
      <c r="DB174" s="169"/>
      <c r="DC174" s="169"/>
      <c r="DD174" s="169"/>
      <c r="DE174" s="169"/>
      <c r="DF174" s="169"/>
      <c r="DG174" s="169"/>
      <c r="DH174" s="169"/>
      <c r="DI174" s="169"/>
      <c r="DJ174" s="169"/>
      <c r="DK174" s="169"/>
      <c r="DL174" s="169"/>
      <c r="DM174" s="169"/>
      <c r="DN174" s="169"/>
      <c r="DO174" s="169"/>
      <c r="DP174" s="169"/>
      <c r="DQ174" s="169"/>
      <c r="DR174" s="169"/>
      <c r="DS174" s="169"/>
      <c r="DT174" s="169"/>
      <c r="DU174" s="169"/>
      <c r="DV174" s="169"/>
      <c r="DW174" s="169"/>
      <c r="DX174" s="169"/>
      <c r="DY174" s="169"/>
      <c r="DZ174" s="169"/>
      <c r="EA174" s="169"/>
      <c r="EB174" s="169"/>
      <c r="EC174" s="169"/>
      <c r="ED174" s="169"/>
      <c r="EE174" s="169"/>
      <c r="EF174" s="169"/>
      <c r="EG174" s="169"/>
      <c r="EH174" s="169"/>
      <c r="EI174" s="169"/>
      <c r="EJ174" s="169"/>
      <c r="EK174" s="169"/>
      <c r="EL174" s="169"/>
      <c r="EM174" s="169"/>
      <c r="EN174" s="169"/>
      <c r="EO174" s="169"/>
      <c r="EP174" s="169"/>
      <c r="EQ174" s="169"/>
      <c r="ER174" s="169"/>
      <c r="ES174" s="169"/>
      <c r="ET174" s="169"/>
      <c r="EU174" s="169"/>
      <c r="EV174" s="169"/>
      <c r="EW174" s="169"/>
      <c r="EX174" s="169"/>
      <c r="EY174" s="169"/>
      <c r="EZ174" s="169"/>
      <c r="FA174" s="169"/>
      <c r="FB174" s="169"/>
      <c r="FC174" s="169"/>
      <c r="FD174" s="169"/>
      <c r="FE174" s="169"/>
      <c r="FF174" s="169"/>
      <c r="FG174" s="169"/>
      <c r="FH174" s="169"/>
      <c r="FI174" s="169"/>
      <c r="FJ174" s="169"/>
      <c r="FK174" s="169"/>
      <c r="FL174" s="169"/>
      <c r="FM174" s="169"/>
      <c r="FN174" s="169"/>
      <c r="FO174" s="169"/>
      <c r="FP174" s="169"/>
      <c r="FQ174" s="169"/>
      <c r="FR174" s="169"/>
      <c r="FS174" s="169"/>
      <c r="FT174" s="169"/>
      <c r="FU174" s="169"/>
      <c r="FV174" s="169"/>
      <c r="FW174" s="169"/>
      <c r="FX174" s="169"/>
      <c r="FY174" s="169"/>
      <c r="FZ174" s="169"/>
      <c r="GA174" s="169"/>
      <c r="GB174" s="169"/>
      <c r="GC174" s="169"/>
      <c r="GD174" s="169"/>
      <c r="GE174" s="169"/>
      <c r="GF174" s="169"/>
      <c r="GG174" s="169"/>
      <c r="GH174" s="169"/>
      <c r="GI174" s="169"/>
      <c r="GJ174" s="169"/>
      <c r="GK174" s="169"/>
      <c r="GL174" s="169"/>
      <c r="GM174" s="169"/>
      <c r="GN174" s="169"/>
      <c r="GO174" s="169"/>
      <c r="GP174" s="169"/>
      <c r="GQ174" s="169"/>
      <c r="GR174" s="169"/>
      <c r="GS174" s="169"/>
      <c r="GT174" s="169"/>
      <c r="GU174" s="169"/>
      <c r="GV174" s="169"/>
      <c r="GW174" s="169"/>
      <c r="GX174" s="169"/>
      <c r="GY174" s="169"/>
      <c r="GZ174" s="169"/>
      <c r="HA174" s="169"/>
      <c r="HB174" s="169"/>
      <c r="HC174" s="169"/>
      <c r="HD174" s="169"/>
      <c r="HE174" s="169"/>
      <c r="HF174" s="169"/>
      <c r="HG174" s="169"/>
      <c r="HH174" s="169"/>
      <c r="HI174" s="169"/>
      <c r="HJ174" s="169"/>
      <c r="HK174" s="169"/>
      <c r="HL174" s="169"/>
      <c r="HM174" s="169"/>
      <c r="HN174" s="169"/>
      <c r="HO174" s="169"/>
      <c r="HP174" s="169"/>
      <c r="HQ174" s="169"/>
      <c r="HR174" s="169"/>
      <c r="HS174" s="169"/>
      <c r="HT174" s="169"/>
      <c r="HU174" s="169"/>
      <c r="HV174" s="169"/>
      <c r="HW174" s="169"/>
      <c r="HX174" s="169"/>
      <c r="HY174" s="169"/>
      <c r="HZ174" s="169"/>
      <c r="IA174" s="169"/>
      <c r="IB174" s="169"/>
      <c r="IC174" s="169"/>
      <c r="ID174" s="169"/>
      <c r="IE174" s="169"/>
      <c r="IF174" s="169"/>
      <c r="IG174" s="169"/>
      <c r="IH174" s="169"/>
      <c r="II174" s="169"/>
      <c r="IJ174" s="169"/>
      <c r="IK174" s="169"/>
      <c r="IL174" s="169"/>
      <c r="IM174" s="169"/>
      <c r="IN174" s="169"/>
      <c r="IO174" s="169"/>
      <c r="IP174" s="169"/>
      <c r="IQ174" s="169"/>
      <c r="IR174" s="169"/>
      <c r="IS174" s="169"/>
    </row>
    <row r="175" spans="1:253" s="145" customFormat="1" ht="15" customHeight="1">
      <c r="A175" s="170" t="s">
        <v>6</v>
      </c>
      <c r="B175" s="170" t="s">
        <v>857</v>
      </c>
      <c r="C175" s="172">
        <v>50</v>
      </c>
      <c r="D175" s="172" t="s">
        <v>394</v>
      </c>
      <c r="E175" s="173">
        <v>1870</v>
      </c>
      <c r="F175" s="174">
        <v>93500</v>
      </c>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c r="AS175" s="169"/>
      <c r="AT175" s="169"/>
      <c r="AU175" s="169"/>
      <c r="AV175" s="169"/>
      <c r="AW175" s="169"/>
      <c r="AX175" s="169"/>
      <c r="AY175" s="169"/>
      <c r="AZ175" s="169"/>
      <c r="BA175" s="169"/>
      <c r="BB175" s="169"/>
      <c r="BC175" s="169"/>
      <c r="BD175" s="169"/>
      <c r="BE175" s="169"/>
      <c r="BF175" s="169"/>
      <c r="BG175" s="169"/>
      <c r="BH175" s="169"/>
      <c r="BI175" s="169"/>
      <c r="BJ175" s="169"/>
      <c r="BK175" s="169"/>
      <c r="BL175" s="169"/>
      <c r="BM175" s="169"/>
      <c r="BN175" s="169"/>
      <c r="BO175" s="169"/>
      <c r="BP175" s="169"/>
      <c r="BQ175" s="169"/>
      <c r="BR175" s="169"/>
      <c r="BS175" s="169"/>
      <c r="BT175" s="169"/>
      <c r="BU175" s="169"/>
      <c r="BV175" s="169"/>
      <c r="BW175" s="169"/>
      <c r="BX175" s="169"/>
      <c r="BY175" s="169"/>
      <c r="BZ175" s="169"/>
      <c r="CA175" s="169"/>
      <c r="CB175" s="169"/>
      <c r="CC175" s="169"/>
      <c r="CD175" s="169"/>
      <c r="CE175" s="169"/>
      <c r="CF175" s="169"/>
      <c r="CG175" s="169"/>
      <c r="CH175" s="169"/>
      <c r="CI175" s="169"/>
      <c r="CJ175" s="169"/>
      <c r="CK175" s="169"/>
      <c r="CL175" s="169"/>
      <c r="CM175" s="169"/>
      <c r="CN175" s="169"/>
      <c r="CO175" s="169"/>
      <c r="CP175" s="169"/>
      <c r="CQ175" s="169"/>
      <c r="CR175" s="169"/>
      <c r="CS175" s="169"/>
      <c r="CT175" s="169"/>
      <c r="CU175" s="169"/>
      <c r="CV175" s="169"/>
      <c r="CW175" s="169"/>
      <c r="CX175" s="169"/>
      <c r="CY175" s="169"/>
      <c r="CZ175" s="169"/>
      <c r="DA175" s="169"/>
      <c r="DB175" s="169"/>
      <c r="DC175" s="169"/>
      <c r="DD175" s="169"/>
      <c r="DE175" s="169"/>
      <c r="DF175" s="169"/>
      <c r="DG175" s="169"/>
      <c r="DH175" s="169"/>
      <c r="DI175" s="169"/>
      <c r="DJ175" s="169"/>
      <c r="DK175" s="169"/>
      <c r="DL175" s="169"/>
      <c r="DM175" s="169"/>
      <c r="DN175" s="169"/>
      <c r="DO175" s="169"/>
      <c r="DP175" s="169"/>
      <c r="DQ175" s="169"/>
      <c r="DR175" s="169"/>
      <c r="DS175" s="169"/>
      <c r="DT175" s="169"/>
      <c r="DU175" s="169"/>
      <c r="DV175" s="169"/>
      <c r="DW175" s="169"/>
      <c r="DX175" s="169"/>
      <c r="DY175" s="169"/>
      <c r="DZ175" s="169"/>
      <c r="EA175" s="169"/>
      <c r="EB175" s="169"/>
      <c r="EC175" s="169"/>
      <c r="ED175" s="169"/>
      <c r="EE175" s="169"/>
      <c r="EF175" s="169"/>
      <c r="EG175" s="169"/>
      <c r="EH175" s="169"/>
      <c r="EI175" s="169"/>
      <c r="EJ175" s="169"/>
      <c r="EK175" s="169"/>
      <c r="EL175" s="169"/>
      <c r="EM175" s="169"/>
      <c r="EN175" s="169"/>
      <c r="EO175" s="169"/>
      <c r="EP175" s="169"/>
      <c r="EQ175" s="169"/>
      <c r="ER175" s="169"/>
      <c r="ES175" s="169"/>
      <c r="ET175" s="169"/>
      <c r="EU175" s="169"/>
      <c r="EV175" s="169"/>
      <c r="EW175" s="169"/>
      <c r="EX175" s="169"/>
      <c r="EY175" s="169"/>
      <c r="EZ175" s="169"/>
      <c r="FA175" s="169"/>
      <c r="FB175" s="169"/>
      <c r="FC175" s="169"/>
      <c r="FD175" s="169"/>
      <c r="FE175" s="169"/>
      <c r="FF175" s="169"/>
      <c r="FG175" s="169"/>
      <c r="FH175" s="169"/>
      <c r="FI175" s="169"/>
      <c r="FJ175" s="169"/>
      <c r="FK175" s="169"/>
      <c r="FL175" s="169"/>
      <c r="FM175" s="169"/>
      <c r="FN175" s="169"/>
      <c r="FO175" s="169"/>
      <c r="FP175" s="169"/>
      <c r="FQ175" s="169"/>
      <c r="FR175" s="169"/>
      <c r="FS175" s="169"/>
      <c r="FT175" s="169"/>
      <c r="FU175" s="169"/>
      <c r="FV175" s="169"/>
      <c r="FW175" s="169"/>
      <c r="FX175" s="169"/>
      <c r="FY175" s="169"/>
      <c r="FZ175" s="169"/>
      <c r="GA175" s="169"/>
      <c r="GB175" s="169"/>
      <c r="GC175" s="169"/>
      <c r="GD175" s="169"/>
      <c r="GE175" s="169"/>
      <c r="GF175" s="169"/>
      <c r="GG175" s="169"/>
      <c r="GH175" s="169"/>
      <c r="GI175" s="169"/>
      <c r="GJ175" s="169"/>
      <c r="GK175" s="169"/>
      <c r="GL175" s="169"/>
      <c r="GM175" s="169"/>
      <c r="GN175" s="169"/>
      <c r="GO175" s="169"/>
      <c r="GP175" s="169"/>
      <c r="GQ175" s="169"/>
      <c r="GR175" s="169"/>
      <c r="GS175" s="169"/>
      <c r="GT175" s="169"/>
      <c r="GU175" s="169"/>
      <c r="GV175" s="169"/>
      <c r="GW175" s="169"/>
      <c r="GX175" s="169"/>
      <c r="GY175" s="169"/>
      <c r="GZ175" s="169"/>
      <c r="HA175" s="169"/>
      <c r="HB175" s="169"/>
      <c r="HC175" s="169"/>
      <c r="HD175" s="169"/>
      <c r="HE175" s="169"/>
      <c r="HF175" s="169"/>
      <c r="HG175" s="169"/>
      <c r="HH175" s="169"/>
      <c r="HI175" s="169"/>
      <c r="HJ175" s="169"/>
      <c r="HK175" s="169"/>
      <c r="HL175" s="169"/>
      <c r="HM175" s="169"/>
      <c r="HN175" s="169"/>
      <c r="HO175" s="169"/>
      <c r="HP175" s="169"/>
      <c r="HQ175" s="169"/>
      <c r="HR175" s="169"/>
      <c r="HS175" s="169"/>
      <c r="HT175" s="169"/>
      <c r="HU175" s="169"/>
      <c r="HV175" s="169"/>
      <c r="HW175" s="169"/>
      <c r="HX175" s="169"/>
      <c r="HY175" s="169"/>
      <c r="HZ175" s="169"/>
      <c r="IA175" s="169"/>
      <c r="IB175" s="169"/>
      <c r="IC175" s="169"/>
      <c r="ID175" s="169"/>
      <c r="IE175" s="169"/>
      <c r="IF175" s="169"/>
      <c r="IG175" s="169"/>
      <c r="IH175" s="169"/>
      <c r="II175" s="169"/>
      <c r="IJ175" s="169"/>
      <c r="IK175" s="169"/>
      <c r="IL175" s="169"/>
      <c r="IM175" s="169"/>
      <c r="IN175" s="169"/>
      <c r="IO175" s="169"/>
      <c r="IP175" s="169"/>
      <c r="IQ175" s="169"/>
      <c r="IR175" s="169"/>
      <c r="IS175" s="169"/>
    </row>
    <row r="176" spans="1:253" s="145" customFormat="1" ht="15" customHeight="1">
      <c r="A176" s="170" t="s">
        <v>6</v>
      </c>
      <c r="B176" s="170" t="s">
        <v>594</v>
      </c>
      <c r="C176" s="172">
        <v>1</v>
      </c>
      <c r="D176" s="172" t="s">
        <v>9</v>
      </c>
      <c r="E176" s="173">
        <v>80000</v>
      </c>
      <c r="F176" s="174">
        <v>80000</v>
      </c>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69"/>
      <c r="AY176" s="169"/>
      <c r="AZ176" s="169"/>
      <c r="BA176" s="169"/>
      <c r="BB176" s="169"/>
      <c r="BC176" s="169"/>
      <c r="BD176" s="169"/>
      <c r="BE176" s="169"/>
      <c r="BF176" s="169"/>
      <c r="BG176" s="169"/>
      <c r="BH176" s="169"/>
      <c r="BI176" s="169"/>
      <c r="BJ176" s="169"/>
      <c r="BK176" s="169"/>
      <c r="BL176" s="169"/>
      <c r="BM176" s="169"/>
      <c r="BN176" s="169"/>
      <c r="BO176" s="169"/>
      <c r="BP176" s="169"/>
      <c r="BQ176" s="169"/>
      <c r="BR176" s="169"/>
      <c r="BS176" s="169"/>
      <c r="BT176" s="169"/>
      <c r="BU176" s="169"/>
      <c r="BV176" s="169"/>
      <c r="BW176" s="169"/>
      <c r="BX176" s="169"/>
      <c r="BY176" s="169"/>
      <c r="BZ176" s="169"/>
      <c r="CA176" s="169"/>
      <c r="CB176" s="169"/>
      <c r="CC176" s="169"/>
      <c r="CD176" s="169"/>
      <c r="CE176" s="169"/>
      <c r="CF176" s="169"/>
      <c r="CG176" s="169"/>
      <c r="CH176" s="169"/>
      <c r="CI176" s="169"/>
      <c r="CJ176" s="169"/>
      <c r="CK176" s="169"/>
      <c r="CL176" s="169"/>
      <c r="CM176" s="169"/>
      <c r="CN176" s="169"/>
      <c r="CO176" s="169"/>
      <c r="CP176" s="169"/>
      <c r="CQ176" s="169"/>
      <c r="CR176" s="169"/>
      <c r="CS176" s="169"/>
      <c r="CT176" s="169"/>
      <c r="CU176" s="169"/>
      <c r="CV176" s="169"/>
      <c r="CW176" s="169"/>
      <c r="CX176" s="169"/>
      <c r="CY176" s="169"/>
      <c r="CZ176" s="169"/>
      <c r="DA176" s="169"/>
      <c r="DB176" s="169"/>
      <c r="DC176" s="169"/>
      <c r="DD176" s="169"/>
      <c r="DE176" s="169"/>
      <c r="DF176" s="169"/>
      <c r="DG176" s="169"/>
      <c r="DH176" s="169"/>
      <c r="DI176" s="169"/>
      <c r="DJ176" s="169"/>
      <c r="DK176" s="169"/>
      <c r="DL176" s="169"/>
      <c r="DM176" s="169"/>
      <c r="DN176" s="169"/>
      <c r="DO176" s="169"/>
      <c r="DP176" s="169"/>
      <c r="DQ176" s="169"/>
      <c r="DR176" s="169"/>
      <c r="DS176" s="169"/>
      <c r="DT176" s="169"/>
      <c r="DU176" s="169"/>
      <c r="DV176" s="169"/>
      <c r="DW176" s="169"/>
      <c r="DX176" s="169"/>
      <c r="DY176" s="169"/>
      <c r="DZ176" s="169"/>
      <c r="EA176" s="169"/>
      <c r="EB176" s="169"/>
      <c r="EC176" s="169"/>
      <c r="ED176" s="169"/>
      <c r="EE176" s="169"/>
      <c r="EF176" s="169"/>
      <c r="EG176" s="169"/>
      <c r="EH176" s="169"/>
      <c r="EI176" s="169"/>
      <c r="EJ176" s="169"/>
      <c r="EK176" s="169"/>
      <c r="EL176" s="169"/>
      <c r="EM176" s="169"/>
      <c r="EN176" s="169"/>
      <c r="EO176" s="169"/>
      <c r="EP176" s="169"/>
      <c r="EQ176" s="169"/>
      <c r="ER176" s="169"/>
      <c r="ES176" s="169"/>
      <c r="ET176" s="169"/>
      <c r="EU176" s="169"/>
      <c r="EV176" s="169"/>
      <c r="EW176" s="169"/>
      <c r="EX176" s="169"/>
      <c r="EY176" s="169"/>
      <c r="EZ176" s="169"/>
      <c r="FA176" s="169"/>
      <c r="FB176" s="169"/>
      <c r="FC176" s="169"/>
      <c r="FD176" s="169"/>
      <c r="FE176" s="169"/>
      <c r="FF176" s="169"/>
      <c r="FG176" s="169"/>
      <c r="FH176" s="169"/>
      <c r="FI176" s="169"/>
      <c r="FJ176" s="169"/>
      <c r="FK176" s="169"/>
      <c r="FL176" s="169"/>
      <c r="FM176" s="169"/>
      <c r="FN176" s="169"/>
      <c r="FO176" s="169"/>
      <c r="FP176" s="169"/>
      <c r="FQ176" s="169"/>
      <c r="FR176" s="169"/>
      <c r="FS176" s="169"/>
      <c r="FT176" s="169"/>
      <c r="FU176" s="169"/>
      <c r="FV176" s="169"/>
      <c r="FW176" s="169"/>
      <c r="FX176" s="169"/>
      <c r="FY176" s="169"/>
      <c r="FZ176" s="169"/>
      <c r="GA176" s="169"/>
      <c r="GB176" s="169"/>
      <c r="GC176" s="169"/>
      <c r="GD176" s="169"/>
      <c r="GE176" s="169"/>
      <c r="GF176" s="169"/>
      <c r="GG176" s="169"/>
      <c r="GH176" s="169"/>
      <c r="GI176" s="169"/>
      <c r="GJ176" s="169"/>
      <c r="GK176" s="169"/>
      <c r="GL176" s="169"/>
      <c r="GM176" s="169"/>
      <c r="GN176" s="169"/>
      <c r="GO176" s="169"/>
      <c r="GP176" s="169"/>
      <c r="GQ176" s="169"/>
      <c r="GR176" s="169"/>
      <c r="GS176" s="169"/>
      <c r="GT176" s="169"/>
      <c r="GU176" s="169"/>
      <c r="GV176" s="169"/>
      <c r="GW176" s="169"/>
      <c r="GX176" s="169"/>
      <c r="GY176" s="169"/>
      <c r="GZ176" s="169"/>
      <c r="HA176" s="169"/>
      <c r="HB176" s="169"/>
      <c r="HC176" s="169"/>
      <c r="HD176" s="169"/>
      <c r="HE176" s="169"/>
      <c r="HF176" s="169"/>
      <c r="HG176" s="169"/>
      <c r="HH176" s="169"/>
      <c r="HI176" s="169"/>
      <c r="HJ176" s="169"/>
      <c r="HK176" s="169"/>
      <c r="HL176" s="169"/>
      <c r="HM176" s="169"/>
      <c r="HN176" s="169"/>
      <c r="HO176" s="169"/>
      <c r="HP176" s="169"/>
      <c r="HQ176" s="169"/>
      <c r="HR176" s="169"/>
      <c r="HS176" s="169"/>
      <c r="HT176" s="169"/>
      <c r="HU176" s="169"/>
      <c r="HV176" s="169"/>
      <c r="HW176" s="169"/>
      <c r="HX176" s="169"/>
      <c r="HY176" s="169"/>
      <c r="HZ176" s="169"/>
      <c r="IA176" s="169"/>
      <c r="IB176" s="169"/>
      <c r="IC176" s="169"/>
      <c r="ID176" s="169"/>
      <c r="IE176" s="169"/>
      <c r="IF176" s="169"/>
      <c r="IG176" s="169"/>
      <c r="IH176" s="169"/>
      <c r="II176" s="169"/>
      <c r="IJ176" s="169"/>
      <c r="IK176" s="169"/>
      <c r="IL176" s="169"/>
      <c r="IM176" s="169"/>
      <c r="IN176" s="169"/>
      <c r="IO176" s="169"/>
      <c r="IP176" s="169"/>
      <c r="IQ176" s="169"/>
      <c r="IR176" s="169"/>
      <c r="IS176" s="169"/>
    </row>
    <row r="177" spans="1:253" s="145" customFormat="1" ht="15" customHeight="1">
      <c r="A177" s="170" t="s">
        <v>6</v>
      </c>
      <c r="B177" s="170" t="s">
        <v>594</v>
      </c>
      <c r="C177" s="172">
        <v>1</v>
      </c>
      <c r="D177" s="172" t="s">
        <v>9</v>
      </c>
      <c r="E177" s="173">
        <v>80000</v>
      </c>
      <c r="F177" s="174">
        <v>80000</v>
      </c>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69"/>
      <c r="BR177" s="169"/>
      <c r="BS177" s="169"/>
      <c r="BT177" s="169"/>
      <c r="BU177" s="169"/>
      <c r="BV177" s="169"/>
      <c r="BW177" s="169"/>
      <c r="BX177" s="169"/>
      <c r="BY177" s="169"/>
      <c r="BZ177" s="169"/>
      <c r="CA177" s="169"/>
      <c r="CB177" s="169"/>
      <c r="CC177" s="169"/>
      <c r="CD177" s="169"/>
      <c r="CE177" s="169"/>
      <c r="CF177" s="169"/>
      <c r="CG177" s="169"/>
      <c r="CH177" s="169"/>
      <c r="CI177" s="169"/>
      <c r="CJ177" s="169"/>
      <c r="CK177" s="169"/>
      <c r="CL177" s="169"/>
      <c r="CM177" s="169"/>
      <c r="CN177" s="169"/>
      <c r="CO177" s="169"/>
      <c r="CP177" s="169"/>
      <c r="CQ177" s="169"/>
      <c r="CR177" s="169"/>
      <c r="CS177" s="169"/>
      <c r="CT177" s="169"/>
      <c r="CU177" s="169"/>
      <c r="CV177" s="169"/>
      <c r="CW177" s="169"/>
      <c r="CX177" s="169"/>
      <c r="CY177" s="169"/>
      <c r="CZ177" s="169"/>
      <c r="DA177" s="169"/>
      <c r="DB177" s="169"/>
      <c r="DC177" s="169"/>
      <c r="DD177" s="169"/>
      <c r="DE177" s="169"/>
      <c r="DF177" s="169"/>
      <c r="DG177" s="169"/>
      <c r="DH177" s="169"/>
      <c r="DI177" s="169"/>
      <c r="DJ177" s="169"/>
      <c r="DK177" s="169"/>
      <c r="DL177" s="169"/>
      <c r="DM177" s="169"/>
      <c r="DN177" s="169"/>
      <c r="DO177" s="169"/>
      <c r="DP177" s="169"/>
      <c r="DQ177" s="169"/>
      <c r="DR177" s="169"/>
      <c r="DS177" s="169"/>
      <c r="DT177" s="169"/>
      <c r="DU177" s="169"/>
      <c r="DV177" s="169"/>
      <c r="DW177" s="169"/>
      <c r="DX177" s="169"/>
      <c r="DY177" s="169"/>
      <c r="DZ177" s="169"/>
      <c r="EA177" s="169"/>
      <c r="EB177" s="169"/>
      <c r="EC177" s="169"/>
      <c r="ED177" s="169"/>
      <c r="EE177" s="169"/>
      <c r="EF177" s="169"/>
      <c r="EG177" s="169"/>
      <c r="EH177" s="169"/>
      <c r="EI177" s="169"/>
      <c r="EJ177" s="169"/>
      <c r="EK177" s="169"/>
      <c r="EL177" s="169"/>
      <c r="EM177" s="169"/>
      <c r="EN177" s="169"/>
      <c r="EO177" s="169"/>
      <c r="EP177" s="169"/>
      <c r="EQ177" s="169"/>
      <c r="ER177" s="169"/>
      <c r="ES177" s="169"/>
      <c r="ET177" s="169"/>
      <c r="EU177" s="169"/>
      <c r="EV177" s="169"/>
      <c r="EW177" s="169"/>
      <c r="EX177" s="169"/>
      <c r="EY177" s="169"/>
      <c r="EZ177" s="169"/>
      <c r="FA177" s="169"/>
      <c r="FB177" s="169"/>
      <c r="FC177" s="169"/>
      <c r="FD177" s="169"/>
      <c r="FE177" s="169"/>
      <c r="FF177" s="169"/>
      <c r="FG177" s="169"/>
      <c r="FH177" s="169"/>
      <c r="FI177" s="169"/>
      <c r="FJ177" s="169"/>
      <c r="FK177" s="169"/>
      <c r="FL177" s="169"/>
      <c r="FM177" s="169"/>
      <c r="FN177" s="169"/>
      <c r="FO177" s="169"/>
      <c r="FP177" s="169"/>
      <c r="FQ177" s="169"/>
      <c r="FR177" s="169"/>
      <c r="FS177" s="169"/>
      <c r="FT177" s="169"/>
      <c r="FU177" s="169"/>
      <c r="FV177" s="169"/>
      <c r="FW177" s="169"/>
      <c r="FX177" s="169"/>
      <c r="FY177" s="169"/>
      <c r="FZ177" s="169"/>
      <c r="GA177" s="169"/>
      <c r="GB177" s="169"/>
      <c r="GC177" s="169"/>
      <c r="GD177" s="169"/>
      <c r="GE177" s="169"/>
      <c r="GF177" s="169"/>
      <c r="GG177" s="169"/>
      <c r="GH177" s="169"/>
      <c r="GI177" s="169"/>
      <c r="GJ177" s="169"/>
      <c r="GK177" s="169"/>
      <c r="GL177" s="169"/>
      <c r="GM177" s="169"/>
      <c r="GN177" s="169"/>
      <c r="GO177" s="169"/>
      <c r="GP177" s="169"/>
      <c r="GQ177" s="169"/>
      <c r="GR177" s="169"/>
      <c r="GS177" s="169"/>
      <c r="GT177" s="169"/>
      <c r="GU177" s="169"/>
      <c r="GV177" s="169"/>
      <c r="GW177" s="169"/>
      <c r="GX177" s="169"/>
      <c r="GY177" s="169"/>
      <c r="GZ177" s="169"/>
      <c r="HA177" s="169"/>
      <c r="HB177" s="169"/>
      <c r="HC177" s="169"/>
      <c r="HD177" s="169"/>
      <c r="HE177" s="169"/>
      <c r="HF177" s="169"/>
      <c r="HG177" s="169"/>
      <c r="HH177" s="169"/>
      <c r="HI177" s="169"/>
      <c r="HJ177" s="169"/>
      <c r="HK177" s="169"/>
      <c r="HL177" s="169"/>
      <c r="HM177" s="169"/>
      <c r="HN177" s="169"/>
      <c r="HO177" s="169"/>
      <c r="HP177" s="169"/>
      <c r="HQ177" s="169"/>
      <c r="HR177" s="169"/>
      <c r="HS177" s="169"/>
      <c r="HT177" s="169"/>
      <c r="HU177" s="169"/>
      <c r="HV177" s="169"/>
      <c r="HW177" s="169"/>
      <c r="HX177" s="169"/>
      <c r="HY177" s="169"/>
      <c r="HZ177" s="169"/>
      <c r="IA177" s="169"/>
      <c r="IB177" s="169"/>
      <c r="IC177" s="169"/>
      <c r="ID177" s="169"/>
      <c r="IE177" s="169"/>
      <c r="IF177" s="169"/>
      <c r="IG177" s="169"/>
      <c r="IH177" s="169"/>
      <c r="II177" s="169"/>
      <c r="IJ177" s="169"/>
      <c r="IK177" s="169"/>
      <c r="IL177" s="169"/>
      <c r="IM177" s="169"/>
      <c r="IN177" s="169"/>
      <c r="IO177" s="169"/>
      <c r="IP177" s="169"/>
      <c r="IQ177" s="169"/>
      <c r="IR177" s="169"/>
      <c r="IS177" s="169"/>
    </row>
    <row r="178" spans="1:253" s="145" customFormat="1" ht="15" customHeight="1">
      <c r="A178" s="170" t="s">
        <v>6</v>
      </c>
      <c r="B178" s="170" t="s">
        <v>564</v>
      </c>
      <c r="C178" s="172">
        <v>2</v>
      </c>
      <c r="D178" s="172" t="s">
        <v>394</v>
      </c>
      <c r="E178" s="173">
        <v>1200000</v>
      </c>
      <c r="F178" s="174">
        <v>2400000</v>
      </c>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69"/>
      <c r="BW178" s="169"/>
      <c r="BX178" s="169"/>
      <c r="BY178" s="169"/>
      <c r="BZ178" s="169"/>
      <c r="CA178" s="169"/>
      <c r="CB178" s="169"/>
      <c r="CC178" s="169"/>
      <c r="CD178" s="169"/>
      <c r="CE178" s="169"/>
      <c r="CF178" s="169"/>
      <c r="CG178" s="169"/>
      <c r="CH178" s="169"/>
      <c r="CI178" s="169"/>
      <c r="CJ178" s="169"/>
      <c r="CK178" s="169"/>
      <c r="CL178" s="169"/>
      <c r="CM178" s="169"/>
      <c r="CN178" s="169"/>
      <c r="CO178" s="169"/>
      <c r="CP178" s="169"/>
      <c r="CQ178" s="169"/>
      <c r="CR178" s="169"/>
      <c r="CS178" s="169"/>
      <c r="CT178" s="169"/>
      <c r="CU178" s="169"/>
      <c r="CV178" s="169"/>
      <c r="CW178" s="169"/>
      <c r="CX178" s="169"/>
      <c r="CY178" s="169"/>
      <c r="CZ178" s="169"/>
      <c r="DA178" s="169"/>
      <c r="DB178" s="169"/>
      <c r="DC178" s="169"/>
      <c r="DD178" s="169"/>
      <c r="DE178" s="169"/>
      <c r="DF178" s="169"/>
      <c r="DG178" s="169"/>
      <c r="DH178" s="169"/>
      <c r="DI178" s="169"/>
      <c r="DJ178" s="169"/>
      <c r="DK178" s="169"/>
      <c r="DL178" s="169"/>
      <c r="DM178" s="169"/>
      <c r="DN178" s="169"/>
      <c r="DO178" s="169"/>
      <c r="DP178" s="169"/>
      <c r="DQ178" s="169"/>
      <c r="DR178" s="169"/>
      <c r="DS178" s="169"/>
      <c r="DT178" s="169"/>
      <c r="DU178" s="169"/>
      <c r="DV178" s="169"/>
      <c r="DW178" s="169"/>
      <c r="DX178" s="169"/>
      <c r="DY178" s="169"/>
      <c r="DZ178" s="169"/>
      <c r="EA178" s="169"/>
      <c r="EB178" s="169"/>
      <c r="EC178" s="169"/>
      <c r="ED178" s="169"/>
      <c r="EE178" s="169"/>
      <c r="EF178" s="169"/>
      <c r="EG178" s="169"/>
      <c r="EH178" s="169"/>
      <c r="EI178" s="169"/>
      <c r="EJ178" s="169"/>
      <c r="EK178" s="169"/>
      <c r="EL178" s="169"/>
      <c r="EM178" s="169"/>
      <c r="EN178" s="169"/>
      <c r="EO178" s="169"/>
      <c r="EP178" s="169"/>
      <c r="EQ178" s="169"/>
      <c r="ER178" s="169"/>
      <c r="ES178" s="169"/>
      <c r="ET178" s="169"/>
      <c r="EU178" s="169"/>
      <c r="EV178" s="169"/>
      <c r="EW178" s="169"/>
      <c r="EX178" s="169"/>
      <c r="EY178" s="169"/>
      <c r="EZ178" s="169"/>
      <c r="FA178" s="169"/>
      <c r="FB178" s="169"/>
      <c r="FC178" s="169"/>
      <c r="FD178" s="169"/>
      <c r="FE178" s="169"/>
      <c r="FF178" s="169"/>
      <c r="FG178" s="169"/>
      <c r="FH178" s="169"/>
      <c r="FI178" s="169"/>
      <c r="FJ178" s="169"/>
      <c r="FK178" s="169"/>
      <c r="FL178" s="169"/>
      <c r="FM178" s="169"/>
      <c r="FN178" s="169"/>
      <c r="FO178" s="169"/>
      <c r="FP178" s="169"/>
      <c r="FQ178" s="169"/>
      <c r="FR178" s="169"/>
      <c r="FS178" s="169"/>
      <c r="FT178" s="169"/>
      <c r="FU178" s="169"/>
      <c r="FV178" s="169"/>
      <c r="FW178" s="169"/>
      <c r="FX178" s="169"/>
      <c r="FY178" s="169"/>
      <c r="FZ178" s="169"/>
      <c r="GA178" s="169"/>
      <c r="GB178" s="169"/>
      <c r="GC178" s="169"/>
      <c r="GD178" s="169"/>
      <c r="GE178" s="169"/>
      <c r="GF178" s="169"/>
      <c r="GG178" s="169"/>
      <c r="GH178" s="169"/>
      <c r="GI178" s="169"/>
      <c r="GJ178" s="169"/>
      <c r="GK178" s="169"/>
      <c r="GL178" s="169"/>
      <c r="GM178" s="169"/>
      <c r="GN178" s="169"/>
      <c r="GO178" s="169"/>
      <c r="GP178" s="169"/>
      <c r="GQ178" s="169"/>
      <c r="GR178" s="169"/>
      <c r="GS178" s="169"/>
      <c r="GT178" s="169"/>
      <c r="GU178" s="169"/>
      <c r="GV178" s="169"/>
      <c r="GW178" s="169"/>
      <c r="GX178" s="169"/>
      <c r="GY178" s="169"/>
      <c r="GZ178" s="169"/>
      <c r="HA178" s="169"/>
      <c r="HB178" s="169"/>
      <c r="HC178" s="169"/>
      <c r="HD178" s="169"/>
      <c r="HE178" s="169"/>
      <c r="HF178" s="169"/>
      <c r="HG178" s="169"/>
      <c r="HH178" s="169"/>
      <c r="HI178" s="169"/>
      <c r="HJ178" s="169"/>
      <c r="HK178" s="169"/>
      <c r="HL178" s="169"/>
      <c r="HM178" s="169"/>
      <c r="HN178" s="169"/>
      <c r="HO178" s="169"/>
      <c r="HP178" s="169"/>
      <c r="HQ178" s="169"/>
      <c r="HR178" s="169"/>
      <c r="HS178" s="169"/>
      <c r="HT178" s="169"/>
      <c r="HU178" s="169"/>
      <c r="HV178" s="169"/>
      <c r="HW178" s="169"/>
      <c r="HX178" s="169"/>
      <c r="HY178" s="169"/>
      <c r="HZ178" s="169"/>
      <c r="IA178" s="169"/>
      <c r="IB178" s="169"/>
      <c r="IC178" s="169"/>
      <c r="ID178" s="169"/>
      <c r="IE178" s="169"/>
      <c r="IF178" s="169"/>
      <c r="IG178" s="169"/>
      <c r="IH178" s="169"/>
      <c r="II178" s="169"/>
      <c r="IJ178" s="169"/>
      <c r="IK178" s="169"/>
      <c r="IL178" s="169"/>
      <c r="IM178" s="169"/>
      <c r="IN178" s="169"/>
      <c r="IO178" s="169"/>
      <c r="IP178" s="169"/>
      <c r="IQ178" s="169"/>
      <c r="IR178" s="169"/>
      <c r="IS178" s="169"/>
    </row>
    <row r="179" spans="1:253" s="145" customFormat="1" ht="15" customHeight="1">
      <c r="A179" s="170" t="s">
        <v>6</v>
      </c>
      <c r="B179" s="170" t="s">
        <v>510</v>
      </c>
      <c r="C179" s="172">
        <v>1</v>
      </c>
      <c r="D179" s="172" t="s">
        <v>9</v>
      </c>
      <c r="E179" s="173">
        <v>1680000</v>
      </c>
      <c r="F179" s="174">
        <v>1680000</v>
      </c>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69"/>
      <c r="BC179" s="169"/>
      <c r="BD179" s="169"/>
      <c r="BE179" s="169"/>
      <c r="BF179" s="169"/>
      <c r="BG179" s="169"/>
      <c r="BH179" s="169"/>
      <c r="BI179" s="169"/>
      <c r="BJ179" s="169"/>
      <c r="BK179" s="169"/>
      <c r="BL179" s="169"/>
      <c r="BM179" s="169"/>
      <c r="BN179" s="169"/>
      <c r="BO179" s="169"/>
      <c r="BP179" s="169"/>
      <c r="BQ179" s="169"/>
      <c r="BR179" s="169"/>
      <c r="BS179" s="169"/>
      <c r="BT179" s="169"/>
      <c r="BU179" s="169"/>
      <c r="BV179" s="169"/>
      <c r="BW179" s="169"/>
      <c r="BX179" s="169"/>
      <c r="BY179" s="169"/>
      <c r="BZ179" s="169"/>
      <c r="CA179" s="169"/>
      <c r="CB179" s="169"/>
      <c r="CC179" s="169"/>
      <c r="CD179" s="169"/>
      <c r="CE179" s="169"/>
      <c r="CF179" s="169"/>
      <c r="CG179" s="169"/>
      <c r="CH179" s="169"/>
      <c r="CI179" s="169"/>
      <c r="CJ179" s="169"/>
      <c r="CK179" s="169"/>
      <c r="CL179" s="169"/>
      <c r="CM179" s="169"/>
      <c r="CN179" s="169"/>
      <c r="CO179" s="169"/>
      <c r="CP179" s="169"/>
      <c r="CQ179" s="169"/>
      <c r="CR179" s="169"/>
      <c r="CS179" s="169"/>
      <c r="CT179" s="169"/>
      <c r="CU179" s="169"/>
      <c r="CV179" s="169"/>
      <c r="CW179" s="169"/>
      <c r="CX179" s="169"/>
      <c r="CY179" s="169"/>
      <c r="CZ179" s="169"/>
      <c r="DA179" s="169"/>
      <c r="DB179" s="169"/>
      <c r="DC179" s="169"/>
      <c r="DD179" s="169"/>
      <c r="DE179" s="169"/>
      <c r="DF179" s="169"/>
      <c r="DG179" s="169"/>
      <c r="DH179" s="169"/>
      <c r="DI179" s="169"/>
      <c r="DJ179" s="169"/>
      <c r="DK179" s="169"/>
      <c r="DL179" s="169"/>
      <c r="DM179" s="169"/>
      <c r="DN179" s="169"/>
      <c r="DO179" s="169"/>
      <c r="DP179" s="169"/>
      <c r="DQ179" s="169"/>
      <c r="DR179" s="169"/>
      <c r="DS179" s="169"/>
      <c r="DT179" s="169"/>
      <c r="DU179" s="169"/>
      <c r="DV179" s="169"/>
      <c r="DW179" s="169"/>
      <c r="DX179" s="169"/>
      <c r="DY179" s="169"/>
      <c r="DZ179" s="169"/>
      <c r="EA179" s="169"/>
      <c r="EB179" s="169"/>
      <c r="EC179" s="169"/>
      <c r="ED179" s="169"/>
      <c r="EE179" s="169"/>
      <c r="EF179" s="169"/>
      <c r="EG179" s="169"/>
      <c r="EH179" s="169"/>
      <c r="EI179" s="169"/>
      <c r="EJ179" s="169"/>
      <c r="EK179" s="169"/>
      <c r="EL179" s="169"/>
      <c r="EM179" s="169"/>
      <c r="EN179" s="169"/>
      <c r="EO179" s="169"/>
      <c r="EP179" s="169"/>
      <c r="EQ179" s="169"/>
      <c r="ER179" s="169"/>
      <c r="ES179" s="169"/>
      <c r="ET179" s="169"/>
      <c r="EU179" s="169"/>
      <c r="EV179" s="169"/>
      <c r="EW179" s="169"/>
      <c r="EX179" s="169"/>
      <c r="EY179" s="169"/>
      <c r="EZ179" s="169"/>
      <c r="FA179" s="169"/>
      <c r="FB179" s="169"/>
      <c r="FC179" s="169"/>
      <c r="FD179" s="169"/>
      <c r="FE179" s="169"/>
      <c r="FF179" s="169"/>
      <c r="FG179" s="169"/>
      <c r="FH179" s="169"/>
      <c r="FI179" s="169"/>
      <c r="FJ179" s="169"/>
      <c r="FK179" s="169"/>
      <c r="FL179" s="169"/>
      <c r="FM179" s="169"/>
      <c r="FN179" s="169"/>
      <c r="FO179" s="169"/>
      <c r="FP179" s="169"/>
      <c r="FQ179" s="169"/>
      <c r="FR179" s="169"/>
      <c r="FS179" s="169"/>
      <c r="FT179" s="169"/>
      <c r="FU179" s="169"/>
      <c r="FV179" s="169"/>
      <c r="FW179" s="169"/>
      <c r="FX179" s="169"/>
      <c r="FY179" s="169"/>
      <c r="FZ179" s="169"/>
      <c r="GA179" s="169"/>
      <c r="GB179" s="169"/>
      <c r="GC179" s="169"/>
      <c r="GD179" s="169"/>
      <c r="GE179" s="169"/>
      <c r="GF179" s="169"/>
      <c r="GG179" s="169"/>
      <c r="GH179" s="169"/>
      <c r="GI179" s="169"/>
      <c r="GJ179" s="169"/>
      <c r="GK179" s="169"/>
      <c r="GL179" s="169"/>
      <c r="GM179" s="169"/>
      <c r="GN179" s="169"/>
      <c r="GO179" s="169"/>
      <c r="GP179" s="169"/>
      <c r="GQ179" s="169"/>
      <c r="GR179" s="169"/>
      <c r="GS179" s="169"/>
      <c r="GT179" s="169"/>
      <c r="GU179" s="169"/>
      <c r="GV179" s="169"/>
      <c r="GW179" s="169"/>
      <c r="GX179" s="169"/>
      <c r="GY179" s="169"/>
      <c r="GZ179" s="169"/>
      <c r="HA179" s="169"/>
      <c r="HB179" s="169"/>
      <c r="HC179" s="169"/>
      <c r="HD179" s="169"/>
      <c r="HE179" s="169"/>
      <c r="HF179" s="169"/>
      <c r="HG179" s="169"/>
      <c r="HH179" s="169"/>
      <c r="HI179" s="169"/>
      <c r="HJ179" s="169"/>
      <c r="HK179" s="169"/>
      <c r="HL179" s="169"/>
      <c r="HM179" s="169"/>
      <c r="HN179" s="169"/>
      <c r="HO179" s="169"/>
      <c r="HP179" s="169"/>
      <c r="HQ179" s="169"/>
      <c r="HR179" s="169"/>
      <c r="HS179" s="169"/>
      <c r="HT179" s="169"/>
      <c r="HU179" s="169"/>
      <c r="HV179" s="169"/>
      <c r="HW179" s="169"/>
      <c r="HX179" s="169"/>
      <c r="HY179" s="169"/>
      <c r="HZ179" s="169"/>
      <c r="IA179" s="169"/>
      <c r="IB179" s="169"/>
      <c r="IC179" s="169"/>
      <c r="ID179" s="169"/>
      <c r="IE179" s="169"/>
      <c r="IF179" s="169"/>
      <c r="IG179" s="169"/>
      <c r="IH179" s="169"/>
      <c r="II179" s="169"/>
      <c r="IJ179" s="169"/>
      <c r="IK179" s="169"/>
      <c r="IL179" s="169"/>
      <c r="IM179" s="169"/>
      <c r="IN179" s="169"/>
      <c r="IO179" s="169"/>
      <c r="IP179" s="169"/>
      <c r="IQ179" s="169"/>
      <c r="IR179" s="169"/>
      <c r="IS179" s="169"/>
    </row>
    <row r="180" spans="1:253" s="145" customFormat="1" ht="15" customHeight="1">
      <c r="A180" s="170" t="s">
        <v>6</v>
      </c>
      <c r="B180" s="170" t="s">
        <v>510</v>
      </c>
      <c r="C180" s="172">
        <v>1</v>
      </c>
      <c r="D180" s="172" t="s">
        <v>9</v>
      </c>
      <c r="E180" s="173">
        <v>14490000</v>
      </c>
      <c r="F180" s="174">
        <v>14490000</v>
      </c>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c r="AX180" s="169"/>
      <c r="AY180" s="169"/>
      <c r="AZ180" s="169"/>
      <c r="BA180" s="169"/>
      <c r="BB180" s="169"/>
      <c r="BC180" s="169"/>
      <c r="BD180" s="169"/>
      <c r="BE180" s="169"/>
      <c r="BF180" s="169"/>
      <c r="BG180" s="169"/>
      <c r="BH180" s="169"/>
      <c r="BI180" s="169"/>
      <c r="BJ180" s="169"/>
      <c r="BK180" s="169"/>
      <c r="BL180" s="169"/>
      <c r="BM180" s="169"/>
      <c r="BN180" s="169"/>
      <c r="BO180" s="169"/>
      <c r="BP180" s="169"/>
      <c r="BQ180" s="169"/>
      <c r="BR180" s="169"/>
      <c r="BS180" s="169"/>
      <c r="BT180" s="169"/>
      <c r="BU180" s="169"/>
      <c r="BV180" s="169"/>
      <c r="BW180" s="169"/>
      <c r="BX180" s="169"/>
      <c r="BY180" s="169"/>
      <c r="BZ180" s="169"/>
      <c r="CA180" s="169"/>
      <c r="CB180" s="169"/>
      <c r="CC180" s="169"/>
      <c r="CD180" s="169"/>
      <c r="CE180" s="169"/>
      <c r="CF180" s="169"/>
      <c r="CG180" s="169"/>
      <c r="CH180" s="169"/>
      <c r="CI180" s="169"/>
      <c r="CJ180" s="169"/>
      <c r="CK180" s="169"/>
      <c r="CL180" s="169"/>
      <c r="CM180" s="169"/>
      <c r="CN180" s="169"/>
      <c r="CO180" s="169"/>
      <c r="CP180" s="169"/>
      <c r="CQ180" s="169"/>
      <c r="CR180" s="169"/>
      <c r="CS180" s="169"/>
      <c r="CT180" s="169"/>
      <c r="CU180" s="169"/>
      <c r="CV180" s="169"/>
      <c r="CW180" s="169"/>
      <c r="CX180" s="169"/>
      <c r="CY180" s="169"/>
      <c r="CZ180" s="169"/>
      <c r="DA180" s="169"/>
      <c r="DB180" s="169"/>
      <c r="DC180" s="169"/>
      <c r="DD180" s="169"/>
      <c r="DE180" s="169"/>
      <c r="DF180" s="169"/>
      <c r="DG180" s="169"/>
      <c r="DH180" s="169"/>
      <c r="DI180" s="169"/>
      <c r="DJ180" s="169"/>
      <c r="DK180" s="169"/>
      <c r="DL180" s="169"/>
      <c r="DM180" s="169"/>
      <c r="DN180" s="169"/>
      <c r="DO180" s="169"/>
      <c r="DP180" s="169"/>
      <c r="DQ180" s="169"/>
      <c r="DR180" s="169"/>
      <c r="DS180" s="169"/>
      <c r="DT180" s="169"/>
      <c r="DU180" s="169"/>
      <c r="DV180" s="169"/>
      <c r="DW180" s="169"/>
      <c r="DX180" s="169"/>
      <c r="DY180" s="169"/>
      <c r="DZ180" s="169"/>
      <c r="EA180" s="169"/>
      <c r="EB180" s="169"/>
      <c r="EC180" s="169"/>
      <c r="ED180" s="169"/>
      <c r="EE180" s="169"/>
      <c r="EF180" s="169"/>
      <c r="EG180" s="169"/>
      <c r="EH180" s="169"/>
      <c r="EI180" s="169"/>
      <c r="EJ180" s="169"/>
      <c r="EK180" s="169"/>
      <c r="EL180" s="169"/>
      <c r="EM180" s="169"/>
      <c r="EN180" s="169"/>
      <c r="EO180" s="169"/>
      <c r="EP180" s="169"/>
      <c r="EQ180" s="169"/>
      <c r="ER180" s="169"/>
      <c r="ES180" s="169"/>
      <c r="ET180" s="169"/>
      <c r="EU180" s="169"/>
      <c r="EV180" s="169"/>
      <c r="EW180" s="169"/>
      <c r="EX180" s="169"/>
      <c r="EY180" s="169"/>
      <c r="EZ180" s="169"/>
      <c r="FA180" s="169"/>
      <c r="FB180" s="169"/>
      <c r="FC180" s="169"/>
      <c r="FD180" s="169"/>
      <c r="FE180" s="169"/>
      <c r="FF180" s="169"/>
      <c r="FG180" s="169"/>
      <c r="FH180" s="169"/>
      <c r="FI180" s="169"/>
      <c r="FJ180" s="169"/>
      <c r="FK180" s="169"/>
      <c r="FL180" s="169"/>
      <c r="FM180" s="169"/>
      <c r="FN180" s="169"/>
      <c r="FO180" s="169"/>
      <c r="FP180" s="169"/>
      <c r="FQ180" s="169"/>
      <c r="FR180" s="169"/>
      <c r="FS180" s="169"/>
      <c r="FT180" s="169"/>
      <c r="FU180" s="169"/>
      <c r="FV180" s="169"/>
      <c r="FW180" s="169"/>
      <c r="FX180" s="169"/>
      <c r="FY180" s="169"/>
      <c r="FZ180" s="169"/>
      <c r="GA180" s="169"/>
      <c r="GB180" s="169"/>
      <c r="GC180" s="169"/>
      <c r="GD180" s="169"/>
      <c r="GE180" s="169"/>
      <c r="GF180" s="169"/>
      <c r="GG180" s="169"/>
      <c r="GH180" s="169"/>
      <c r="GI180" s="169"/>
      <c r="GJ180" s="169"/>
      <c r="GK180" s="169"/>
      <c r="GL180" s="169"/>
      <c r="GM180" s="169"/>
      <c r="GN180" s="169"/>
      <c r="GO180" s="169"/>
      <c r="GP180" s="169"/>
      <c r="GQ180" s="169"/>
      <c r="GR180" s="169"/>
      <c r="GS180" s="169"/>
      <c r="GT180" s="169"/>
      <c r="GU180" s="169"/>
      <c r="GV180" s="169"/>
      <c r="GW180" s="169"/>
      <c r="GX180" s="169"/>
      <c r="GY180" s="169"/>
      <c r="GZ180" s="169"/>
      <c r="HA180" s="169"/>
      <c r="HB180" s="169"/>
      <c r="HC180" s="169"/>
      <c r="HD180" s="169"/>
      <c r="HE180" s="169"/>
      <c r="HF180" s="169"/>
      <c r="HG180" s="169"/>
      <c r="HH180" s="169"/>
      <c r="HI180" s="169"/>
      <c r="HJ180" s="169"/>
      <c r="HK180" s="169"/>
      <c r="HL180" s="169"/>
      <c r="HM180" s="169"/>
      <c r="HN180" s="169"/>
      <c r="HO180" s="169"/>
      <c r="HP180" s="169"/>
      <c r="HQ180" s="169"/>
      <c r="HR180" s="169"/>
      <c r="HS180" s="169"/>
      <c r="HT180" s="169"/>
      <c r="HU180" s="169"/>
      <c r="HV180" s="169"/>
      <c r="HW180" s="169"/>
      <c r="HX180" s="169"/>
      <c r="HY180" s="169"/>
      <c r="HZ180" s="169"/>
      <c r="IA180" s="169"/>
      <c r="IB180" s="169"/>
      <c r="IC180" s="169"/>
      <c r="ID180" s="169"/>
      <c r="IE180" s="169"/>
      <c r="IF180" s="169"/>
      <c r="IG180" s="169"/>
      <c r="IH180" s="169"/>
      <c r="II180" s="169"/>
      <c r="IJ180" s="169"/>
      <c r="IK180" s="169"/>
      <c r="IL180" s="169"/>
      <c r="IM180" s="169"/>
      <c r="IN180" s="169"/>
      <c r="IO180" s="169"/>
      <c r="IP180" s="169"/>
      <c r="IQ180" s="169"/>
      <c r="IR180" s="169"/>
      <c r="IS180" s="169"/>
    </row>
    <row r="181" spans="1:253" s="145" customFormat="1" ht="15" customHeight="1">
      <c r="A181" s="170" t="s">
        <v>6</v>
      </c>
      <c r="B181" s="170" t="s">
        <v>564</v>
      </c>
      <c r="C181" s="172">
        <v>1</v>
      </c>
      <c r="D181" s="172" t="s">
        <v>9</v>
      </c>
      <c r="E181" s="173">
        <v>450000</v>
      </c>
      <c r="F181" s="174">
        <v>450000</v>
      </c>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c r="BE181" s="169"/>
      <c r="BF181" s="169"/>
      <c r="BG181" s="169"/>
      <c r="BH181" s="169"/>
      <c r="BI181" s="169"/>
      <c r="BJ181" s="169"/>
      <c r="BK181" s="169"/>
      <c r="BL181" s="169"/>
      <c r="BM181" s="169"/>
      <c r="BN181" s="169"/>
      <c r="BO181" s="169"/>
      <c r="BP181" s="169"/>
      <c r="BQ181" s="169"/>
      <c r="BR181" s="169"/>
      <c r="BS181" s="169"/>
      <c r="BT181" s="169"/>
      <c r="BU181" s="169"/>
      <c r="BV181" s="169"/>
      <c r="BW181" s="169"/>
      <c r="BX181" s="169"/>
      <c r="BY181" s="169"/>
      <c r="BZ181" s="169"/>
      <c r="CA181" s="169"/>
      <c r="CB181" s="169"/>
      <c r="CC181" s="169"/>
      <c r="CD181" s="169"/>
      <c r="CE181" s="169"/>
      <c r="CF181" s="169"/>
      <c r="CG181" s="169"/>
      <c r="CH181" s="169"/>
      <c r="CI181" s="169"/>
      <c r="CJ181" s="169"/>
      <c r="CK181" s="169"/>
      <c r="CL181" s="169"/>
      <c r="CM181" s="169"/>
      <c r="CN181" s="169"/>
      <c r="CO181" s="169"/>
      <c r="CP181" s="169"/>
      <c r="CQ181" s="169"/>
      <c r="CR181" s="169"/>
      <c r="CS181" s="169"/>
      <c r="CT181" s="169"/>
      <c r="CU181" s="169"/>
      <c r="CV181" s="169"/>
      <c r="CW181" s="169"/>
      <c r="CX181" s="169"/>
      <c r="CY181" s="169"/>
      <c r="CZ181" s="169"/>
      <c r="DA181" s="169"/>
      <c r="DB181" s="169"/>
      <c r="DC181" s="169"/>
      <c r="DD181" s="169"/>
      <c r="DE181" s="169"/>
      <c r="DF181" s="169"/>
      <c r="DG181" s="169"/>
      <c r="DH181" s="169"/>
      <c r="DI181" s="169"/>
      <c r="DJ181" s="169"/>
      <c r="DK181" s="169"/>
      <c r="DL181" s="169"/>
      <c r="DM181" s="169"/>
      <c r="DN181" s="169"/>
      <c r="DO181" s="169"/>
      <c r="DP181" s="169"/>
      <c r="DQ181" s="169"/>
      <c r="DR181" s="169"/>
      <c r="DS181" s="169"/>
      <c r="DT181" s="169"/>
      <c r="DU181" s="169"/>
      <c r="DV181" s="169"/>
      <c r="DW181" s="169"/>
      <c r="DX181" s="169"/>
      <c r="DY181" s="169"/>
      <c r="DZ181" s="169"/>
      <c r="EA181" s="169"/>
      <c r="EB181" s="169"/>
      <c r="EC181" s="169"/>
      <c r="ED181" s="169"/>
      <c r="EE181" s="169"/>
      <c r="EF181" s="169"/>
      <c r="EG181" s="169"/>
      <c r="EH181" s="169"/>
      <c r="EI181" s="169"/>
      <c r="EJ181" s="169"/>
      <c r="EK181" s="169"/>
      <c r="EL181" s="169"/>
      <c r="EM181" s="169"/>
      <c r="EN181" s="169"/>
      <c r="EO181" s="169"/>
      <c r="EP181" s="169"/>
      <c r="EQ181" s="169"/>
      <c r="ER181" s="169"/>
      <c r="ES181" s="169"/>
      <c r="ET181" s="169"/>
      <c r="EU181" s="169"/>
      <c r="EV181" s="169"/>
      <c r="EW181" s="169"/>
      <c r="EX181" s="169"/>
      <c r="EY181" s="169"/>
      <c r="EZ181" s="169"/>
      <c r="FA181" s="169"/>
      <c r="FB181" s="169"/>
      <c r="FC181" s="169"/>
      <c r="FD181" s="169"/>
      <c r="FE181" s="169"/>
      <c r="FF181" s="169"/>
      <c r="FG181" s="169"/>
      <c r="FH181" s="169"/>
      <c r="FI181" s="169"/>
      <c r="FJ181" s="169"/>
      <c r="FK181" s="169"/>
      <c r="FL181" s="169"/>
      <c r="FM181" s="169"/>
      <c r="FN181" s="169"/>
      <c r="FO181" s="169"/>
      <c r="FP181" s="169"/>
      <c r="FQ181" s="169"/>
      <c r="FR181" s="169"/>
      <c r="FS181" s="169"/>
      <c r="FT181" s="169"/>
      <c r="FU181" s="169"/>
      <c r="FV181" s="169"/>
      <c r="FW181" s="169"/>
      <c r="FX181" s="169"/>
      <c r="FY181" s="169"/>
      <c r="FZ181" s="169"/>
      <c r="GA181" s="169"/>
      <c r="GB181" s="169"/>
      <c r="GC181" s="169"/>
      <c r="GD181" s="169"/>
      <c r="GE181" s="169"/>
      <c r="GF181" s="169"/>
      <c r="GG181" s="169"/>
      <c r="GH181" s="169"/>
      <c r="GI181" s="169"/>
      <c r="GJ181" s="169"/>
      <c r="GK181" s="169"/>
      <c r="GL181" s="169"/>
      <c r="GM181" s="169"/>
      <c r="GN181" s="169"/>
      <c r="GO181" s="169"/>
      <c r="GP181" s="169"/>
      <c r="GQ181" s="169"/>
      <c r="GR181" s="169"/>
      <c r="GS181" s="169"/>
      <c r="GT181" s="169"/>
      <c r="GU181" s="169"/>
      <c r="GV181" s="169"/>
      <c r="GW181" s="169"/>
      <c r="GX181" s="169"/>
      <c r="GY181" s="169"/>
      <c r="GZ181" s="169"/>
      <c r="HA181" s="169"/>
      <c r="HB181" s="169"/>
      <c r="HC181" s="169"/>
      <c r="HD181" s="169"/>
      <c r="HE181" s="169"/>
      <c r="HF181" s="169"/>
      <c r="HG181" s="169"/>
      <c r="HH181" s="169"/>
      <c r="HI181" s="169"/>
      <c r="HJ181" s="169"/>
      <c r="HK181" s="169"/>
      <c r="HL181" s="169"/>
      <c r="HM181" s="169"/>
      <c r="HN181" s="169"/>
      <c r="HO181" s="169"/>
      <c r="HP181" s="169"/>
      <c r="HQ181" s="169"/>
      <c r="HR181" s="169"/>
      <c r="HS181" s="169"/>
      <c r="HT181" s="169"/>
      <c r="HU181" s="169"/>
      <c r="HV181" s="169"/>
      <c r="HW181" s="169"/>
      <c r="HX181" s="169"/>
      <c r="HY181" s="169"/>
      <c r="HZ181" s="169"/>
      <c r="IA181" s="169"/>
      <c r="IB181" s="169"/>
      <c r="IC181" s="169"/>
      <c r="ID181" s="169"/>
      <c r="IE181" s="169"/>
      <c r="IF181" s="169"/>
      <c r="IG181" s="169"/>
      <c r="IH181" s="169"/>
      <c r="II181" s="169"/>
      <c r="IJ181" s="169"/>
      <c r="IK181" s="169"/>
      <c r="IL181" s="169"/>
      <c r="IM181" s="169"/>
      <c r="IN181" s="169"/>
      <c r="IO181" s="169"/>
      <c r="IP181" s="169"/>
      <c r="IQ181" s="169"/>
      <c r="IR181" s="169"/>
      <c r="IS181" s="169"/>
    </row>
    <row r="182" spans="1:253" s="145" customFormat="1" ht="15" customHeight="1">
      <c r="A182" s="170" t="s">
        <v>6</v>
      </c>
      <c r="B182" s="170" t="s">
        <v>564</v>
      </c>
      <c r="C182" s="172">
        <v>1</v>
      </c>
      <c r="D182" s="172" t="s">
        <v>9</v>
      </c>
      <c r="E182" s="173">
        <v>450000</v>
      </c>
      <c r="F182" s="174">
        <v>450000</v>
      </c>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c r="AX182" s="169"/>
      <c r="AY182" s="169"/>
      <c r="AZ182" s="169"/>
      <c r="BA182" s="169"/>
      <c r="BB182" s="169"/>
      <c r="BC182" s="169"/>
      <c r="BD182" s="169"/>
      <c r="BE182" s="169"/>
      <c r="BF182" s="169"/>
      <c r="BG182" s="169"/>
      <c r="BH182" s="169"/>
      <c r="BI182" s="169"/>
      <c r="BJ182" s="169"/>
      <c r="BK182" s="169"/>
      <c r="BL182" s="169"/>
      <c r="BM182" s="169"/>
      <c r="BN182" s="169"/>
      <c r="BO182" s="169"/>
      <c r="BP182" s="169"/>
      <c r="BQ182" s="169"/>
      <c r="BR182" s="169"/>
      <c r="BS182" s="169"/>
      <c r="BT182" s="169"/>
      <c r="BU182" s="169"/>
      <c r="BV182" s="169"/>
      <c r="BW182" s="169"/>
      <c r="BX182" s="169"/>
      <c r="BY182" s="169"/>
      <c r="BZ182" s="169"/>
      <c r="CA182" s="169"/>
      <c r="CB182" s="169"/>
      <c r="CC182" s="169"/>
      <c r="CD182" s="169"/>
      <c r="CE182" s="169"/>
      <c r="CF182" s="169"/>
      <c r="CG182" s="169"/>
      <c r="CH182" s="169"/>
      <c r="CI182" s="169"/>
      <c r="CJ182" s="169"/>
      <c r="CK182" s="169"/>
      <c r="CL182" s="169"/>
      <c r="CM182" s="169"/>
      <c r="CN182" s="169"/>
      <c r="CO182" s="169"/>
      <c r="CP182" s="169"/>
      <c r="CQ182" s="169"/>
      <c r="CR182" s="169"/>
      <c r="CS182" s="169"/>
      <c r="CT182" s="169"/>
      <c r="CU182" s="169"/>
      <c r="CV182" s="169"/>
      <c r="CW182" s="169"/>
      <c r="CX182" s="169"/>
      <c r="CY182" s="169"/>
      <c r="CZ182" s="169"/>
      <c r="DA182" s="169"/>
      <c r="DB182" s="169"/>
      <c r="DC182" s="169"/>
      <c r="DD182" s="169"/>
      <c r="DE182" s="169"/>
      <c r="DF182" s="169"/>
      <c r="DG182" s="169"/>
      <c r="DH182" s="169"/>
      <c r="DI182" s="169"/>
      <c r="DJ182" s="169"/>
      <c r="DK182" s="169"/>
      <c r="DL182" s="169"/>
      <c r="DM182" s="169"/>
      <c r="DN182" s="169"/>
      <c r="DO182" s="169"/>
      <c r="DP182" s="169"/>
      <c r="DQ182" s="169"/>
      <c r="DR182" s="169"/>
      <c r="DS182" s="169"/>
      <c r="DT182" s="169"/>
      <c r="DU182" s="169"/>
      <c r="DV182" s="169"/>
      <c r="DW182" s="169"/>
      <c r="DX182" s="169"/>
      <c r="DY182" s="169"/>
      <c r="DZ182" s="169"/>
      <c r="EA182" s="169"/>
      <c r="EB182" s="169"/>
      <c r="EC182" s="169"/>
      <c r="ED182" s="169"/>
      <c r="EE182" s="169"/>
      <c r="EF182" s="169"/>
      <c r="EG182" s="169"/>
      <c r="EH182" s="169"/>
      <c r="EI182" s="169"/>
      <c r="EJ182" s="169"/>
      <c r="EK182" s="169"/>
      <c r="EL182" s="169"/>
      <c r="EM182" s="169"/>
      <c r="EN182" s="169"/>
      <c r="EO182" s="169"/>
      <c r="EP182" s="169"/>
      <c r="EQ182" s="169"/>
      <c r="ER182" s="169"/>
      <c r="ES182" s="169"/>
      <c r="ET182" s="169"/>
      <c r="EU182" s="169"/>
      <c r="EV182" s="169"/>
      <c r="EW182" s="169"/>
      <c r="EX182" s="169"/>
      <c r="EY182" s="169"/>
      <c r="EZ182" s="169"/>
      <c r="FA182" s="169"/>
      <c r="FB182" s="169"/>
      <c r="FC182" s="169"/>
      <c r="FD182" s="169"/>
      <c r="FE182" s="169"/>
      <c r="FF182" s="169"/>
      <c r="FG182" s="169"/>
      <c r="FH182" s="169"/>
      <c r="FI182" s="169"/>
      <c r="FJ182" s="169"/>
      <c r="FK182" s="169"/>
      <c r="FL182" s="169"/>
      <c r="FM182" s="169"/>
      <c r="FN182" s="169"/>
      <c r="FO182" s="169"/>
      <c r="FP182" s="169"/>
      <c r="FQ182" s="169"/>
      <c r="FR182" s="169"/>
      <c r="FS182" s="169"/>
      <c r="FT182" s="169"/>
      <c r="FU182" s="169"/>
      <c r="FV182" s="169"/>
      <c r="FW182" s="169"/>
      <c r="FX182" s="169"/>
      <c r="FY182" s="169"/>
      <c r="FZ182" s="169"/>
      <c r="GA182" s="169"/>
      <c r="GB182" s="169"/>
      <c r="GC182" s="169"/>
      <c r="GD182" s="169"/>
      <c r="GE182" s="169"/>
      <c r="GF182" s="169"/>
      <c r="GG182" s="169"/>
      <c r="GH182" s="169"/>
      <c r="GI182" s="169"/>
      <c r="GJ182" s="169"/>
      <c r="GK182" s="169"/>
      <c r="GL182" s="169"/>
      <c r="GM182" s="169"/>
      <c r="GN182" s="169"/>
      <c r="GO182" s="169"/>
      <c r="GP182" s="169"/>
      <c r="GQ182" s="169"/>
      <c r="GR182" s="169"/>
      <c r="GS182" s="169"/>
      <c r="GT182" s="169"/>
      <c r="GU182" s="169"/>
      <c r="GV182" s="169"/>
      <c r="GW182" s="169"/>
      <c r="GX182" s="169"/>
      <c r="GY182" s="169"/>
      <c r="GZ182" s="169"/>
      <c r="HA182" s="169"/>
      <c r="HB182" s="169"/>
      <c r="HC182" s="169"/>
      <c r="HD182" s="169"/>
      <c r="HE182" s="169"/>
      <c r="HF182" s="169"/>
      <c r="HG182" s="169"/>
      <c r="HH182" s="169"/>
      <c r="HI182" s="169"/>
      <c r="HJ182" s="169"/>
      <c r="HK182" s="169"/>
      <c r="HL182" s="169"/>
      <c r="HM182" s="169"/>
      <c r="HN182" s="169"/>
      <c r="HO182" s="169"/>
      <c r="HP182" s="169"/>
      <c r="HQ182" s="169"/>
      <c r="HR182" s="169"/>
      <c r="HS182" s="169"/>
      <c r="HT182" s="169"/>
      <c r="HU182" s="169"/>
      <c r="HV182" s="169"/>
      <c r="HW182" s="169"/>
      <c r="HX182" s="169"/>
      <c r="HY182" s="169"/>
      <c r="HZ182" s="169"/>
      <c r="IA182" s="169"/>
      <c r="IB182" s="169"/>
      <c r="IC182" s="169"/>
      <c r="ID182" s="169"/>
      <c r="IE182" s="169"/>
      <c r="IF182" s="169"/>
      <c r="IG182" s="169"/>
      <c r="IH182" s="169"/>
      <c r="II182" s="169"/>
      <c r="IJ182" s="169"/>
      <c r="IK182" s="169"/>
      <c r="IL182" s="169"/>
      <c r="IM182" s="169"/>
      <c r="IN182" s="169"/>
      <c r="IO182" s="169"/>
      <c r="IP182" s="169"/>
      <c r="IQ182" s="169"/>
      <c r="IR182" s="169"/>
      <c r="IS182" s="169"/>
    </row>
    <row r="183" spans="1:253" s="145" customFormat="1" ht="15" customHeight="1">
      <c r="A183" s="170" t="s">
        <v>6</v>
      </c>
      <c r="B183" s="170" t="s">
        <v>510</v>
      </c>
      <c r="C183" s="172">
        <v>1</v>
      </c>
      <c r="D183" s="172" t="s">
        <v>9</v>
      </c>
      <c r="E183" s="173">
        <v>1440000</v>
      </c>
      <c r="F183" s="174">
        <v>1440000</v>
      </c>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69"/>
      <c r="AY183" s="169"/>
      <c r="AZ183" s="169"/>
      <c r="BA183" s="169"/>
      <c r="BB183" s="169"/>
      <c r="BC183" s="169"/>
      <c r="BD183" s="169"/>
      <c r="BE183" s="169"/>
      <c r="BF183" s="169"/>
      <c r="BG183" s="169"/>
      <c r="BH183" s="169"/>
      <c r="BI183" s="169"/>
      <c r="BJ183" s="169"/>
      <c r="BK183" s="169"/>
      <c r="BL183" s="169"/>
      <c r="BM183" s="169"/>
      <c r="BN183" s="169"/>
      <c r="BO183" s="169"/>
      <c r="BP183" s="169"/>
      <c r="BQ183" s="169"/>
      <c r="BR183" s="169"/>
      <c r="BS183" s="169"/>
      <c r="BT183" s="169"/>
      <c r="BU183" s="169"/>
      <c r="BV183" s="169"/>
      <c r="BW183" s="169"/>
      <c r="BX183" s="169"/>
      <c r="BY183" s="169"/>
      <c r="BZ183" s="169"/>
      <c r="CA183" s="169"/>
      <c r="CB183" s="169"/>
      <c r="CC183" s="169"/>
      <c r="CD183" s="169"/>
      <c r="CE183" s="169"/>
      <c r="CF183" s="169"/>
      <c r="CG183" s="169"/>
      <c r="CH183" s="169"/>
      <c r="CI183" s="169"/>
      <c r="CJ183" s="169"/>
      <c r="CK183" s="169"/>
      <c r="CL183" s="169"/>
      <c r="CM183" s="169"/>
      <c r="CN183" s="169"/>
      <c r="CO183" s="169"/>
      <c r="CP183" s="169"/>
      <c r="CQ183" s="169"/>
      <c r="CR183" s="169"/>
      <c r="CS183" s="169"/>
      <c r="CT183" s="169"/>
      <c r="CU183" s="169"/>
      <c r="CV183" s="169"/>
      <c r="CW183" s="169"/>
      <c r="CX183" s="169"/>
      <c r="CY183" s="169"/>
      <c r="CZ183" s="169"/>
      <c r="DA183" s="169"/>
      <c r="DB183" s="169"/>
      <c r="DC183" s="169"/>
      <c r="DD183" s="169"/>
      <c r="DE183" s="169"/>
      <c r="DF183" s="169"/>
      <c r="DG183" s="169"/>
      <c r="DH183" s="169"/>
      <c r="DI183" s="169"/>
      <c r="DJ183" s="169"/>
      <c r="DK183" s="169"/>
      <c r="DL183" s="169"/>
      <c r="DM183" s="169"/>
      <c r="DN183" s="169"/>
      <c r="DO183" s="169"/>
      <c r="DP183" s="169"/>
      <c r="DQ183" s="169"/>
      <c r="DR183" s="169"/>
      <c r="DS183" s="169"/>
      <c r="DT183" s="169"/>
      <c r="DU183" s="169"/>
      <c r="DV183" s="169"/>
      <c r="DW183" s="169"/>
      <c r="DX183" s="169"/>
      <c r="DY183" s="169"/>
      <c r="DZ183" s="169"/>
      <c r="EA183" s="169"/>
      <c r="EB183" s="169"/>
      <c r="EC183" s="169"/>
      <c r="ED183" s="169"/>
      <c r="EE183" s="169"/>
      <c r="EF183" s="169"/>
      <c r="EG183" s="169"/>
      <c r="EH183" s="169"/>
      <c r="EI183" s="169"/>
      <c r="EJ183" s="169"/>
      <c r="EK183" s="169"/>
      <c r="EL183" s="169"/>
      <c r="EM183" s="169"/>
      <c r="EN183" s="169"/>
      <c r="EO183" s="169"/>
      <c r="EP183" s="169"/>
      <c r="EQ183" s="169"/>
      <c r="ER183" s="169"/>
      <c r="ES183" s="169"/>
      <c r="ET183" s="169"/>
      <c r="EU183" s="169"/>
      <c r="EV183" s="169"/>
      <c r="EW183" s="169"/>
      <c r="EX183" s="169"/>
      <c r="EY183" s="169"/>
      <c r="EZ183" s="169"/>
      <c r="FA183" s="169"/>
      <c r="FB183" s="169"/>
      <c r="FC183" s="169"/>
      <c r="FD183" s="169"/>
      <c r="FE183" s="169"/>
      <c r="FF183" s="169"/>
      <c r="FG183" s="169"/>
      <c r="FH183" s="169"/>
      <c r="FI183" s="169"/>
      <c r="FJ183" s="169"/>
      <c r="FK183" s="169"/>
      <c r="FL183" s="169"/>
      <c r="FM183" s="169"/>
      <c r="FN183" s="169"/>
      <c r="FO183" s="169"/>
      <c r="FP183" s="169"/>
      <c r="FQ183" s="169"/>
      <c r="FR183" s="169"/>
      <c r="FS183" s="169"/>
      <c r="FT183" s="169"/>
      <c r="FU183" s="169"/>
      <c r="FV183" s="169"/>
      <c r="FW183" s="169"/>
      <c r="FX183" s="169"/>
      <c r="FY183" s="169"/>
      <c r="FZ183" s="169"/>
      <c r="GA183" s="169"/>
      <c r="GB183" s="169"/>
      <c r="GC183" s="169"/>
      <c r="GD183" s="169"/>
      <c r="GE183" s="169"/>
      <c r="GF183" s="169"/>
      <c r="GG183" s="169"/>
      <c r="GH183" s="169"/>
      <c r="GI183" s="169"/>
      <c r="GJ183" s="169"/>
      <c r="GK183" s="169"/>
      <c r="GL183" s="169"/>
      <c r="GM183" s="169"/>
      <c r="GN183" s="169"/>
      <c r="GO183" s="169"/>
      <c r="GP183" s="169"/>
      <c r="GQ183" s="169"/>
      <c r="GR183" s="169"/>
      <c r="GS183" s="169"/>
      <c r="GT183" s="169"/>
      <c r="GU183" s="169"/>
      <c r="GV183" s="169"/>
      <c r="GW183" s="169"/>
      <c r="GX183" s="169"/>
      <c r="GY183" s="169"/>
      <c r="GZ183" s="169"/>
      <c r="HA183" s="169"/>
      <c r="HB183" s="169"/>
      <c r="HC183" s="169"/>
      <c r="HD183" s="169"/>
      <c r="HE183" s="169"/>
      <c r="HF183" s="169"/>
      <c r="HG183" s="169"/>
      <c r="HH183" s="169"/>
      <c r="HI183" s="169"/>
      <c r="HJ183" s="169"/>
      <c r="HK183" s="169"/>
      <c r="HL183" s="169"/>
      <c r="HM183" s="169"/>
      <c r="HN183" s="169"/>
      <c r="HO183" s="169"/>
      <c r="HP183" s="169"/>
      <c r="HQ183" s="169"/>
      <c r="HR183" s="169"/>
      <c r="HS183" s="169"/>
      <c r="HT183" s="169"/>
      <c r="HU183" s="169"/>
      <c r="HV183" s="169"/>
      <c r="HW183" s="169"/>
      <c r="HX183" s="169"/>
      <c r="HY183" s="169"/>
      <c r="HZ183" s="169"/>
      <c r="IA183" s="169"/>
      <c r="IB183" s="169"/>
      <c r="IC183" s="169"/>
      <c r="ID183" s="169"/>
      <c r="IE183" s="169"/>
      <c r="IF183" s="169"/>
      <c r="IG183" s="169"/>
      <c r="IH183" s="169"/>
      <c r="II183" s="169"/>
      <c r="IJ183" s="169"/>
      <c r="IK183" s="169"/>
      <c r="IL183" s="169"/>
      <c r="IM183" s="169"/>
      <c r="IN183" s="169"/>
      <c r="IO183" s="169"/>
      <c r="IP183" s="169"/>
      <c r="IQ183" s="169"/>
      <c r="IR183" s="169"/>
      <c r="IS183" s="169"/>
    </row>
    <row r="184" spans="1:253" s="145" customFormat="1" ht="15" customHeight="1">
      <c r="A184" s="170" t="s">
        <v>6</v>
      </c>
      <c r="B184" s="170" t="s">
        <v>510</v>
      </c>
      <c r="C184" s="172">
        <v>1</v>
      </c>
      <c r="D184" s="172" t="s">
        <v>9</v>
      </c>
      <c r="E184" s="173">
        <v>10530000</v>
      </c>
      <c r="F184" s="174">
        <v>10530000</v>
      </c>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69"/>
      <c r="BR184" s="169"/>
      <c r="BS184" s="169"/>
      <c r="BT184" s="169"/>
      <c r="BU184" s="169"/>
      <c r="BV184" s="169"/>
      <c r="BW184" s="169"/>
      <c r="BX184" s="169"/>
      <c r="BY184" s="169"/>
      <c r="BZ184" s="169"/>
      <c r="CA184" s="169"/>
      <c r="CB184" s="169"/>
      <c r="CC184" s="169"/>
      <c r="CD184" s="169"/>
      <c r="CE184" s="169"/>
      <c r="CF184" s="169"/>
      <c r="CG184" s="169"/>
      <c r="CH184" s="169"/>
      <c r="CI184" s="169"/>
      <c r="CJ184" s="169"/>
      <c r="CK184" s="169"/>
      <c r="CL184" s="169"/>
      <c r="CM184" s="169"/>
      <c r="CN184" s="169"/>
      <c r="CO184" s="169"/>
      <c r="CP184" s="169"/>
      <c r="CQ184" s="169"/>
      <c r="CR184" s="169"/>
      <c r="CS184" s="169"/>
      <c r="CT184" s="169"/>
      <c r="CU184" s="169"/>
      <c r="CV184" s="169"/>
      <c r="CW184" s="169"/>
      <c r="CX184" s="169"/>
      <c r="CY184" s="169"/>
      <c r="CZ184" s="169"/>
      <c r="DA184" s="169"/>
      <c r="DB184" s="169"/>
      <c r="DC184" s="169"/>
      <c r="DD184" s="169"/>
      <c r="DE184" s="169"/>
      <c r="DF184" s="169"/>
      <c r="DG184" s="169"/>
      <c r="DH184" s="169"/>
      <c r="DI184" s="169"/>
      <c r="DJ184" s="169"/>
      <c r="DK184" s="169"/>
      <c r="DL184" s="169"/>
      <c r="DM184" s="169"/>
      <c r="DN184" s="169"/>
      <c r="DO184" s="169"/>
      <c r="DP184" s="169"/>
      <c r="DQ184" s="169"/>
      <c r="DR184" s="169"/>
      <c r="DS184" s="169"/>
      <c r="DT184" s="169"/>
      <c r="DU184" s="169"/>
      <c r="DV184" s="169"/>
      <c r="DW184" s="169"/>
      <c r="DX184" s="169"/>
      <c r="DY184" s="169"/>
      <c r="DZ184" s="169"/>
      <c r="EA184" s="169"/>
      <c r="EB184" s="169"/>
      <c r="EC184" s="169"/>
      <c r="ED184" s="169"/>
      <c r="EE184" s="169"/>
      <c r="EF184" s="169"/>
      <c r="EG184" s="169"/>
      <c r="EH184" s="169"/>
      <c r="EI184" s="169"/>
      <c r="EJ184" s="169"/>
      <c r="EK184" s="169"/>
      <c r="EL184" s="169"/>
      <c r="EM184" s="169"/>
      <c r="EN184" s="169"/>
      <c r="EO184" s="169"/>
      <c r="EP184" s="169"/>
      <c r="EQ184" s="169"/>
      <c r="ER184" s="169"/>
      <c r="ES184" s="169"/>
      <c r="ET184" s="169"/>
      <c r="EU184" s="169"/>
      <c r="EV184" s="169"/>
      <c r="EW184" s="169"/>
      <c r="EX184" s="169"/>
      <c r="EY184" s="169"/>
      <c r="EZ184" s="169"/>
      <c r="FA184" s="169"/>
      <c r="FB184" s="169"/>
      <c r="FC184" s="169"/>
      <c r="FD184" s="169"/>
      <c r="FE184" s="169"/>
      <c r="FF184" s="169"/>
      <c r="FG184" s="169"/>
      <c r="FH184" s="169"/>
      <c r="FI184" s="169"/>
      <c r="FJ184" s="169"/>
      <c r="FK184" s="169"/>
      <c r="FL184" s="169"/>
      <c r="FM184" s="169"/>
      <c r="FN184" s="169"/>
      <c r="FO184" s="169"/>
      <c r="FP184" s="169"/>
      <c r="FQ184" s="169"/>
      <c r="FR184" s="169"/>
      <c r="FS184" s="169"/>
      <c r="FT184" s="169"/>
      <c r="FU184" s="169"/>
      <c r="FV184" s="169"/>
      <c r="FW184" s="169"/>
      <c r="FX184" s="169"/>
      <c r="FY184" s="169"/>
      <c r="FZ184" s="169"/>
      <c r="GA184" s="169"/>
      <c r="GB184" s="169"/>
      <c r="GC184" s="169"/>
      <c r="GD184" s="169"/>
      <c r="GE184" s="169"/>
      <c r="GF184" s="169"/>
      <c r="GG184" s="169"/>
      <c r="GH184" s="169"/>
      <c r="GI184" s="169"/>
      <c r="GJ184" s="169"/>
      <c r="GK184" s="169"/>
      <c r="GL184" s="169"/>
      <c r="GM184" s="169"/>
      <c r="GN184" s="169"/>
      <c r="GO184" s="169"/>
      <c r="GP184" s="169"/>
      <c r="GQ184" s="169"/>
      <c r="GR184" s="169"/>
      <c r="GS184" s="169"/>
      <c r="GT184" s="169"/>
      <c r="GU184" s="169"/>
      <c r="GV184" s="169"/>
      <c r="GW184" s="169"/>
      <c r="GX184" s="169"/>
      <c r="GY184" s="169"/>
      <c r="GZ184" s="169"/>
      <c r="HA184" s="169"/>
      <c r="HB184" s="169"/>
      <c r="HC184" s="169"/>
      <c r="HD184" s="169"/>
      <c r="HE184" s="169"/>
      <c r="HF184" s="169"/>
      <c r="HG184" s="169"/>
      <c r="HH184" s="169"/>
      <c r="HI184" s="169"/>
      <c r="HJ184" s="169"/>
      <c r="HK184" s="169"/>
      <c r="HL184" s="169"/>
      <c r="HM184" s="169"/>
      <c r="HN184" s="169"/>
      <c r="HO184" s="169"/>
      <c r="HP184" s="169"/>
      <c r="HQ184" s="169"/>
      <c r="HR184" s="169"/>
      <c r="HS184" s="169"/>
      <c r="HT184" s="169"/>
      <c r="HU184" s="169"/>
      <c r="HV184" s="169"/>
      <c r="HW184" s="169"/>
      <c r="HX184" s="169"/>
      <c r="HY184" s="169"/>
      <c r="HZ184" s="169"/>
      <c r="IA184" s="169"/>
      <c r="IB184" s="169"/>
      <c r="IC184" s="169"/>
      <c r="ID184" s="169"/>
      <c r="IE184" s="169"/>
      <c r="IF184" s="169"/>
      <c r="IG184" s="169"/>
      <c r="IH184" s="169"/>
      <c r="II184" s="169"/>
      <c r="IJ184" s="169"/>
      <c r="IK184" s="169"/>
      <c r="IL184" s="169"/>
      <c r="IM184" s="169"/>
      <c r="IN184" s="169"/>
      <c r="IO184" s="169"/>
      <c r="IP184" s="169"/>
      <c r="IQ184" s="169"/>
      <c r="IR184" s="169"/>
      <c r="IS184" s="169"/>
    </row>
    <row r="185" spans="1:253" s="145" customFormat="1" ht="15" customHeight="1">
      <c r="A185" s="170" t="s">
        <v>6</v>
      </c>
      <c r="B185" s="170" t="s">
        <v>510</v>
      </c>
      <c r="C185" s="172">
        <v>1</v>
      </c>
      <c r="D185" s="172" t="s">
        <v>9</v>
      </c>
      <c r="E185" s="173">
        <v>2880000</v>
      </c>
      <c r="F185" s="174">
        <v>2880000</v>
      </c>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c r="AQ185" s="169"/>
      <c r="AR185" s="169"/>
      <c r="AS185" s="169"/>
      <c r="AT185" s="169"/>
      <c r="AU185" s="169"/>
      <c r="AV185" s="169"/>
      <c r="AW185" s="169"/>
      <c r="AX185" s="169"/>
      <c r="AY185" s="169"/>
      <c r="AZ185" s="169"/>
      <c r="BA185" s="169"/>
      <c r="BB185" s="169"/>
      <c r="BC185" s="169"/>
      <c r="BD185" s="169"/>
      <c r="BE185" s="169"/>
      <c r="BF185" s="169"/>
      <c r="BG185" s="169"/>
      <c r="BH185" s="169"/>
      <c r="BI185" s="169"/>
      <c r="BJ185" s="169"/>
      <c r="BK185" s="169"/>
      <c r="BL185" s="169"/>
      <c r="BM185" s="169"/>
      <c r="BN185" s="169"/>
      <c r="BO185" s="169"/>
      <c r="BP185" s="169"/>
      <c r="BQ185" s="169"/>
      <c r="BR185" s="169"/>
      <c r="BS185" s="169"/>
      <c r="BT185" s="169"/>
      <c r="BU185" s="169"/>
      <c r="BV185" s="169"/>
      <c r="BW185" s="169"/>
      <c r="BX185" s="169"/>
      <c r="BY185" s="169"/>
      <c r="BZ185" s="169"/>
      <c r="CA185" s="169"/>
      <c r="CB185" s="169"/>
      <c r="CC185" s="169"/>
      <c r="CD185" s="169"/>
      <c r="CE185" s="169"/>
      <c r="CF185" s="169"/>
      <c r="CG185" s="169"/>
      <c r="CH185" s="169"/>
      <c r="CI185" s="169"/>
      <c r="CJ185" s="169"/>
      <c r="CK185" s="169"/>
      <c r="CL185" s="169"/>
      <c r="CM185" s="169"/>
      <c r="CN185" s="169"/>
      <c r="CO185" s="169"/>
      <c r="CP185" s="169"/>
      <c r="CQ185" s="169"/>
      <c r="CR185" s="169"/>
      <c r="CS185" s="169"/>
      <c r="CT185" s="169"/>
      <c r="CU185" s="169"/>
      <c r="CV185" s="169"/>
      <c r="CW185" s="169"/>
      <c r="CX185" s="169"/>
      <c r="CY185" s="169"/>
      <c r="CZ185" s="169"/>
      <c r="DA185" s="169"/>
      <c r="DB185" s="169"/>
      <c r="DC185" s="169"/>
      <c r="DD185" s="169"/>
      <c r="DE185" s="169"/>
      <c r="DF185" s="169"/>
      <c r="DG185" s="169"/>
      <c r="DH185" s="169"/>
      <c r="DI185" s="169"/>
      <c r="DJ185" s="169"/>
      <c r="DK185" s="169"/>
      <c r="DL185" s="169"/>
      <c r="DM185" s="169"/>
      <c r="DN185" s="169"/>
      <c r="DO185" s="169"/>
      <c r="DP185" s="169"/>
      <c r="DQ185" s="169"/>
      <c r="DR185" s="169"/>
      <c r="DS185" s="169"/>
      <c r="DT185" s="169"/>
      <c r="DU185" s="169"/>
      <c r="DV185" s="169"/>
      <c r="DW185" s="169"/>
      <c r="DX185" s="169"/>
      <c r="DY185" s="169"/>
      <c r="DZ185" s="169"/>
      <c r="EA185" s="169"/>
      <c r="EB185" s="169"/>
      <c r="EC185" s="169"/>
      <c r="ED185" s="169"/>
      <c r="EE185" s="169"/>
      <c r="EF185" s="169"/>
      <c r="EG185" s="169"/>
      <c r="EH185" s="169"/>
      <c r="EI185" s="169"/>
      <c r="EJ185" s="169"/>
      <c r="EK185" s="169"/>
      <c r="EL185" s="169"/>
      <c r="EM185" s="169"/>
      <c r="EN185" s="169"/>
      <c r="EO185" s="169"/>
      <c r="EP185" s="169"/>
      <c r="EQ185" s="169"/>
      <c r="ER185" s="169"/>
      <c r="ES185" s="169"/>
      <c r="ET185" s="169"/>
      <c r="EU185" s="169"/>
      <c r="EV185" s="169"/>
      <c r="EW185" s="169"/>
      <c r="EX185" s="169"/>
      <c r="EY185" s="169"/>
      <c r="EZ185" s="169"/>
      <c r="FA185" s="169"/>
      <c r="FB185" s="169"/>
      <c r="FC185" s="169"/>
      <c r="FD185" s="169"/>
      <c r="FE185" s="169"/>
      <c r="FF185" s="169"/>
      <c r="FG185" s="169"/>
      <c r="FH185" s="169"/>
      <c r="FI185" s="169"/>
      <c r="FJ185" s="169"/>
      <c r="FK185" s="169"/>
      <c r="FL185" s="169"/>
      <c r="FM185" s="169"/>
      <c r="FN185" s="169"/>
      <c r="FO185" s="169"/>
      <c r="FP185" s="169"/>
      <c r="FQ185" s="169"/>
      <c r="FR185" s="169"/>
      <c r="FS185" s="169"/>
      <c r="FT185" s="169"/>
      <c r="FU185" s="169"/>
      <c r="FV185" s="169"/>
      <c r="FW185" s="169"/>
      <c r="FX185" s="169"/>
      <c r="FY185" s="169"/>
      <c r="FZ185" s="169"/>
      <c r="GA185" s="169"/>
      <c r="GB185" s="169"/>
      <c r="GC185" s="169"/>
      <c r="GD185" s="169"/>
      <c r="GE185" s="169"/>
      <c r="GF185" s="169"/>
      <c r="GG185" s="169"/>
      <c r="GH185" s="169"/>
      <c r="GI185" s="169"/>
      <c r="GJ185" s="169"/>
      <c r="GK185" s="169"/>
      <c r="GL185" s="169"/>
      <c r="GM185" s="169"/>
      <c r="GN185" s="169"/>
      <c r="GO185" s="169"/>
      <c r="GP185" s="169"/>
      <c r="GQ185" s="169"/>
      <c r="GR185" s="169"/>
      <c r="GS185" s="169"/>
      <c r="GT185" s="169"/>
      <c r="GU185" s="169"/>
      <c r="GV185" s="169"/>
      <c r="GW185" s="169"/>
      <c r="GX185" s="169"/>
      <c r="GY185" s="169"/>
      <c r="GZ185" s="169"/>
      <c r="HA185" s="169"/>
      <c r="HB185" s="169"/>
      <c r="HC185" s="169"/>
      <c r="HD185" s="169"/>
      <c r="HE185" s="169"/>
      <c r="HF185" s="169"/>
      <c r="HG185" s="169"/>
      <c r="HH185" s="169"/>
      <c r="HI185" s="169"/>
      <c r="HJ185" s="169"/>
      <c r="HK185" s="169"/>
      <c r="HL185" s="169"/>
      <c r="HM185" s="169"/>
      <c r="HN185" s="169"/>
      <c r="HO185" s="169"/>
      <c r="HP185" s="169"/>
      <c r="HQ185" s="169"/>
      <c r="HR185" s="169"/>
      <c r="HS185" s="169"/>
      <c r="HT185" s="169"/>
      <c r="HU185" s="169"/>
      <c r="HV185" s="169"/>
      <c r="HW185" s="169"/>
      <c r="HX185" s="169"/>
      <c r="HY185" s="169"/>
      <c r="HZ185" s="169"/>
      <c r="IA185" s="169"/>
      <c r="IB185" s="169"/>
      <c r="IC185" s="169"/>
      <c r="ID185" s="169"/>
      <c r="IE185" s="169"/>
      <c r="IF185" s="169"/>
      <c r="IG185" s="169"/>
      <c r="IH185" s="169"/>
      <c r="II185" s="169"/>
      <c r="IJ185" s="169"/>
      <c r="IK185" s="169"/>
      <c r="IL185" s="169"/>
      <c r="IM185" s="169"/>
      <c r="IN185" s="169"/>
      <c r="IO185" s="169"/>
      <c r="IP185" s="169"/>
      <c r="IQ185" s="169"/>
      <c r="IR185" s="169"/>
      <c r="IS185" s="169"/>
    </row>
    <row r="186" spans="1:253" s="145" customFormat="1" ht="15" customHeight="1">
      <c r="A186" s="170" t="s">
        <v>6</v>
      </c>
      <c r="B186" s="170" t="s">
        <v>510</v>
      </c>
      <c r="C186" s="172">
        <v>1</v>
      </c>
      <c r="D186" s="172" t="s">
        <v>9</v>
      </c>
      <c r="E186" s="173">
        <v>7020000</v>
      </c>
      <c r="F186" s="174">
        <v>7020000</v>
      </c>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c r="AP186" s="169"/>
      <c r="AQ186" s="169"/>
      <c r="AR186" s="169"/>
      <c r="AS186" s="169"/>
      <c r="AT186" s="169"/>
      <c r="AU186" s="169"/>
      <c r="AV186" s="169"/>
      <c r="AW186" s="169"/>
      <c r="AX186" s="169"/>
      <c r="AY186" s="169"/>
      <c r="AZ186" s="169"/>
      <c r="BA186" s="169"/>
      <c r="BB186" s="169"/>
      <c r="BC186" s="169"/>
      <c r="BD186" s="169"/>
      <c r="BE186" s="169"/>
      <c r="BF186" s="169"/>
      <c r="BG186" s="169"/>
      <c r="BH186" s="169"/>
      <c r="BI186" s="169"/>
      <c r="BJ186" s="169"/>
      <c r="BK186" s="169"/>
      <c r="BL186" s="169"/>
      <c r="BM186" s="169"/>
      <c r="BN186" s="169"/>
      <c r="BO186" s="169"/>
      <c r="BP186" s="169"/>
      <c r="BQ186" s="169"/>
      <c r="BR186" s="169"/>
      <c r="BS186" s="169"/>
      <c r="BT186" s="169"/>
      <c r="BU186" s="169"/>
      <c r="BV186" s="169"/>
      <c r="BW186" s="169"/>
      <c r="BX186" s="169"/>
      <c r="BY186" s="169"/>
      <c r="BZ186" s="169"/>
      <c r="CA186" s="169"/>
      <c r="CB186" s="169"/>
      <c r="CC186" s="169"/>
      <c r="CD186" s="169"/>
      <c r="CE186" s="169"/>
      <c r="CF186" s="169"/>
      <c r="CG186" s="169"/>
      <c r="CH186" s="169"/>
      <c r="CI186" s="169"/>
      <c r="CJ186" s="169"/>
      <c r="CK186" s="169"/>
      <c r="CL186" s="169"/>
      <c r="CM186" s="169"/>
      <c r="CN186" s="169"/>
      <c r="CO186" s="169"/>
      <c r="CP186" s="169"/>
      <c r="CQ186" s="169"/>
      <c r="CR186" s="169"/>
      <c r="CS186" s="169"/>
      <c r="CT186" s="169"/>
      <c r="CU186" s="169"/>
      <c r="CV186" s="169"/>
      <c r="CW186" s="169"/>
      <c r="CX186" s="169"/>
      <c r="CY186" s="169"/>
      <c r="CZ186" s="169"/>
      <c r="DA186" s="169"/>
      <c r="DB186" s="169"/>
      <c r="DC186" s="169"/>
      <c r="DD186" s="169"/>
      <c r="DE186" s="169"/>
      <c r="DF186" s="169"/>
      <c r="DG186" s="169"/>
      <c r="DH186" s="169"/>
      <c r="DI186" s="169"/>
      <c r="DJ186" s="169"/>
      <c r="DK186" s="169"/>
      <c r="DL186" s="169"/>
      <c r="DM186" s="169"/>
      <c r="DN186" s="169"/>
      <c r="DO186" s="169"/>
      <c r="DP186" s="169"/>
      <c r="DQ186" s="169"/>
      <c r="DR186" s="169"/>
      <c r="DS186" s="169"/>
      <c r="DT186" s="169"/>
      <c r="DU186" s="169"/>
      <c r="DV186" s="169"/>
      <c r="DW186" s="169"/>
      <c r="DX186" s="169"/>
      <c r="DY186" s="169"/>
      <c r="DZ186" s="169"/>
      <c r="EA186" s="169"/>
      <c r="EB186" s="169"/>
      <c r="EC186" s="169"/>
      <c r="ED186" s="169"/>
      <c r="EE186" s="169"/>
      <c r="EF186" s="169"/>
      <c r="EG186" s="169"/>
      <c r="EH186" s="169"/>
      <c r="EI186" s="169"/>
      <c r="EJ186" s="169"/>
      <c r="EK186" s="169"/>
      <c r="EL186" s="169"/>
      <c r="EM186" s="169"/>
      <c r="EN186" s="169"/>
      <c r="EO186" s="169"/>
      <c r="EP186" s="169"/>
      <c r="EQ186" s="169"/>
      <c r="ER186" s="169"/>
      <c r="ES186" s="169"/>
      <c r="ET186" s="169"/>
      <c r="EU186" s="169"/>
      <c r="EV186" s="169"/>
      <c r="EW186" s="169"/>
      <c r="EX186" s="169"/>
      <c r="EY186" s="169"/>
      <c r="EZ186" s="169"/>
      <c r="FA186" s="169"/>
      <c r="FB186" s="169"/>
      <c r="FC186" s="169"/>
      <c r="FD186" s="169"/>
      <c r="FE186" s="169"/>
      <c r="FF186" s="169"/>
      <c r="FG186" s="169"/>
      <c r="FH186" s="169"/>
      <c r="FI186" s="169"/>
      <c r="FJ186" s="169"/>
      <c r="FK186" s="169"/>
      <c r="FL186" s="169"/>
      <c r="FM186" s="169"/>
      <c r="FN186" s="169"/>
      <c r="FO186" s="169"/>
      <c r="FP186" s="169"/>
      <c r="FQ186" s="169"/>
      <c r="FR186" s="169"/>
      <c r="FS186" s="169"/>
      <c r="FT186" s="169"/>
      <c r="FU186" s="169"/>
      <c r="FV186" s="169"/>
      <c r="FW186" s="169"/>
      <c r="FX186" s="169"/>
      <c r="FY186" s="169"/>
      <c r="FZ186" s="169"/>
      <c r="GA186" s="169"/>
      <c r="GB186" s="169"/>
      <c r="GC186" s="169"/>
      <c r="GD186" s="169"/>
      <c r="GE186" s="169"/>
      <c r="GF186" s="169"/>
      <c r="GG186" s="169"/>
      <c r="GH186" s="169"/>
      <c r="GI186" s="169"/>
      <c r="GJ186" s="169"/>
      <c r="GK186" s="169"/>
      <c r="GL186" s="169"/>
      <c r="GM186" s="169"/>
      <c r="GN186" s="169"/>
      <c r="GO186" s="169"/>
      <c r="GP186" s="169"/>
      <c r="GQ186" s="169"/>
      <c r="GR186" s="169"/>
      <c r="GS186" s="169"/>
      <c r="GT186" s="169"/>
      <c r="GU186" s="169"/>
      <c r="GV186" s="169"/>
      <c r="GW186" s="169"/>
      <c r="GX186" s="169"/>
      <c r="GY186" s="169"/>
      <c r="GZ186" s="169"/>
      <c r="HA186" s="169"/>
      <c r="HB186" s="169"/>
      <c r="HC186" s="169"/>
      <c r="HD186" s="169"/>
      <c r="HE186" s="169"/>
      <c r="HF186" s="169"/>
      <c r="HG186" s="169"/>
      <c r="HH186" s="169"/>
      <c r="HI186" s="169"/>
      <c r="HJ186" s="169"/>
      <c r="HK186" s="169"/>
      <c r="HL186" s="169"/>
      <c r="HM186" s="169"/>
      <c r="HN186" s="169"/>
      <c r="HO186" s="169"/>
      <c r="HP186" s="169"/>
      <c r="HQ186" s="169"/>
      <c r="HR186" s="169"/>
      <c r="HS186" s="169"/>
      <c r="HT186" s="169"/>
      <c r="HU186" s="169"/>
      <c r="HV186" s="169"/>
      <c r="HW186" s="169"/>
      <c r="HX186" s="169"/>
      <c r="HY186" s="169"/>
      <c r="HZ186" s="169"/>
      <c r="IA186" s="169"/>
      <c r="IB186" s="169"/>
      <c r="IC186" s="169"/>
      <c r="ID186" s="169"/>
      <c r="IE186" s="169"/>
      <c r="IF186" s="169"/>
      <c r="IG186" s="169"/>
      <c r="IH186" s="169"/>
      <c r="II186" s="169"/>
      <c r="IJ186" s="169"/>
      <c r="IK186" s="169"/>
      <c r="IL186" s="169"/>
      <c r="IM186" s="169"/>
      <c r="IN186" s="169"/>
      <c r="IO186" s="169"/>
      <c r="IP186" s="169"/>
      <c r="IQ186" s="169"/>
      <c r="IR186" s="169"/>
      <c r="IS186" s="169"/>
    </row>
    <row r="187" spans="1:253" s="145" customFormat="1" ht="15" customHeight="1">
      <c r="A187" s="170" t="s">
        <v>6</v>
      </c>
      <c r="B187" s="170" t="s">
        <v>510</v>
      </c>
      <c r="C187" s="172">
        <v>1</v>
      </c>
      <c r="D187" s="172" t="s">
        <v>9</v>
      </c>
      <c r="E187" s="173">
        <v>10530000</v>
      </c>
      <c r="F187" s="174">
        <v>10530000</v>
      </c>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69"/>
      <c r="AY187" s="169"/>
      <c r="AZ187" s="169"/>
      <c r="BA187" s="169"/>
      <c r="BB187" s="169"/>
      <c r="BC187" s="169"/>
      <c r="BD187" s="169"/>
      <c r="BE187" s="169"/>
      <c r="BF187" s="169"/>
      <c r="BG187" s="169"/>
      <c r="BH187" s="169"/>
      <c r="BI187" s="169"/>
      <c r="BJ187" s="169"/>
      <c r="BK187" s="169"/>
      <c r="BL187" s="169"/>
      <c r="BM187" s="169"/>
      <c r="BN187" s="169"/>
      <c r="BO187" s="169"/>
      <c r="BP187" s="169"/>
      <c r="BQ187" s="169"/>
      <c r="BR187" s="169"/>
      <c r="BS187" s="169"/>
      <c r="BT187" s="169"/>
      <c r="BU187" s="169"/>
      <c r="BV187" s="169"/>
      <c r="BW187" s="169"/>
      <c r="BX187" s="169"/>
      <c r="BY187" s="169"/>
      <c r="BZ187" s="169"/>
      <c r="CA187" s="169"/>
      <c r="CB187" s="169"/>
      <c r="CC187" s="169"/>
      <c r="CD187" s="169"/>
      <c r="CE187" s="169"/>
      <c r="CF187" s="169"/>
      <c r="CG187" s="169"/>
      <c r="CH187" s="169"/>
      <c r="CI187" s="169"/>
      <c r="CJ187" s="169"/>
      <c r="CK187" s="169"/>
      <c r="CL187" s="169"/>
      <c r="CM187" s="169"/>
      <c r="CN187" s="169"/>
      <c r="CO187" s="169"/>
      <c r="CP187" s="169"/>
      <c r="CQ187" s="169"/>
      <c r="CR187" s="169"/>
      <c r="CS187" s="169"/>
      <c r="CT187" s="169"/>
      <c r="CU187" s="169"/>
      <c r="CV187" s="169"/>
      <c r="CW187" s="169"/>
      <c r="CX187" s="169"/>
      <c r="CY187" s="169"/>
      <c r="CZ187" s="169"/>
      <c r="DA187" s="169"/>
      <c r="DB187" s="169"/>
      <c r="DC187" s="169"/>
      <c r="DD187" s="169"/>
      <c r="DE187" s="169"/>
      <c r="DF187" s="169"/>
      <c r="DG187" s="169"/>
      <c r="DH187" s="169"/>
      <c r="DI187" s="169"/>
      <c r="DJ187" s="169"/>
      <c r="DK187" s="169"/>
      <c r="DL187" s="169"/>
      <c r="DM187" s="169"/>
      <c r="DN187" s="169"/>
      <c r="DO187" s="169"/>
      <c r="DP187" s="169"/>
      <c r="DQ187" s="169"/>
      <c r="DR187" s="169"/>
      <c r="DS187" s="169"/>
      <c r="DT187" s="169"/>
      <c r="DU187" s="169"/>
      <c r="DV187" s="169"/>
      <c r="DW187" s="169"/>
      <c r="DX187" s="169"/>
      <c r="DY187" s="169"/>
      <c r="DZ187" s="169"/>
      <c r="EA187" s="169"/>
      <c r="EB187" s="169"/>
      <c r="EC187" s="169"/>
      <c r="ED187" s="169"/>
      <c r="EE187" s="169"/>
      <c r="EF187" s="169"/>
      <c r="EG187" s="169"/>
      <c r="EH187" s="169"/>
      <c r="EI187" s="169"/>
      <c r="EJ187" s="169"/>
      <c r="EK187" s="169"/>
      <c r="EL187" s="169"/>
      <c r="EM187" s="169"/>
      <c r="EN187" s="169"/>
      <c r="EO187" s="169"/>
      <c r="EP187" s="169"/>
      <c r="EQ187" s="169"/>
      <c r="ER187" s="169"/>
      <c r="ES187" s="169"/>
      <c r="ET187" s="169"/>
      <c r="EU187" s="169"/>
      <c r="EV187" s="169"/>
      <c r="EW187" s="169"/>
      <c r="EX187" s="169"/>
      <c r="EY187" s="169"/>
      <c r="EZ187" s="169"/>
      <c r="FA187" s="169"/>
      <c r="FB187" s="169"/>
      <c r="FC187" s="169"/>
      <c r="FD187" s="169"/>
      <c r="FE187" s="169"/>
      <c r="FF187" s="169"/>
      <c r="FG187" s="169"/>
      <c r="FH187" s="169"/>
      <c r="FI187" s="169"/>
      <c r="FJ187" s="169"/>
      <c r="FK187" s="169"/>
      <c r="FL187" s="169"/>
      <c r="FM187" s="169"/>
      <c r="FN187" s="169"/>
      <c r="FO187" s="169"/>
      <c r="FP187" s="169"/>
      <c r="FQ187" s="169"/>
      <c r="FR187" s="169"/>
      <c r="FS187" s="169"/>
      <c r="FT187" s="169"/>
      <c r="FU187" s="169"/>
      <c r="FV187" s="169"/>
      <c r="FW187" s="169"/>
      <c r="FX187" s="169"/>
      <c r="FY187" s="169"/>
      <c r="FZ187" s="169"/>
      <c r="GA187" s="169"/>
      <c r="GB187" s="169"/>
      <c r="GC187" s="169"/>
      <c r="GD187" s="169"/>
      <c r="GE187" s="169"/>
      <c r="GF187" s="169"/>
      <c r="GG187" s="169"/>
      <c r="GH187" s="169"/>
      <c r="GI187" s="169"/>
      <c r="GJ187" s="169"/>
      <c r="GK187" s="169"/>
      <c r="GL187" s="169"/>
      <c r="GM187" s="169"/>
      <c r="GN187" s="169"/>
      <c r="GO187" s="169"/>
      <c r="GP187" s="169"/>
      <c r="GQ187" s="169"/>
      <c r="GR187" s="169"/>
      <c r="GS187" s="169"/>
      <c r="GT187" s="169"/>
      <c r="GU187" s="169"/>
      <c r="GV187" s="169"/>
      <c r="GW187" s="169"/>
      <c r="GX187" s="169"/>
      <c r="GY187" s="169"/>
      <c r="GZ187" s="169"/>
      <c r="HA187" s="169"/>
      <c r="HB187" s="169"/>
      <c r="HC187" s="169"/>
      <c r="HD187" s="169"/>
      <c r="HE187" s="169"/>
      <c r="HF187" s="169"/>
      <c r="HG187" s="169"/>
      <c r="HH187" s="169"/>
      <c r="HI187" s="169"/>
      <c r="HJ187" s="169"/>
      <c r="HK187" s="169"/>
      <c r="HL187" s="169"/>
      <c r="HM187" s="169"/>
      <c r="HN187" s="169"/>
      <c r="HO187" s="169"/>
      <c r="HP187" s="169"/>
      <c r="HQ187" s="169"/>
      <c r="HR187" s="169"/>
      <c r="HS187" s="169"/>
      <c r="HT187" s="169"/>
      <c r="HU187" s="169"/>
      <c r="HV187" s="169"/>
      <c r="HW187" s="169"/>
      <c r="HX187" s="169"/>
      <c r="HY187" s="169"/>
      <c r="HZ187" s="169"/>
      <c r="IA187" s="169"/>
      <c r="IB187" s="169"/>
      <c r="IC187" s="169"/>
      <c r="ID187" s="169"/>
      <c r="IE187" s="169"/>
      <c r="IF187" s="169"/>
      <c r="IG187" s="169"/>
      <c r="IH187" s="169"/>
      <c r="II187" s="169"/>
      <c r="IJ187" s="169"/>
      <c r="IK187" s="169"/>
      <c r="IL187" s="169"/>
      <c r="IM187" s="169"/>
      <c r="IN187" s="169"/>
      <c r="IO187" s="169"/>
      <c r="IP187" s="169"/>
      <c r="IQ187" s="169"/>
      <c r="IR187" s="169"/>
      <c r="IS187" s="169"/>
    </row>
    <row r="188" spans="1:253" s="145" customFormat="1" ht="15" customHeight="1">
      <c r="A188" s="170" t="s">
        <v>6</v>
      </c>
      <c r="B188" s="170" t="s">
        <v>510</v>
      </c>
      <c r="C188" s="172">
        <v>1</v>
      </c>
      <c r="D188" s="172" t="s">
        <v>9</v>
      </c>
      <c r="E188" s="173">
        <v>21060000</v>
      </c>
      <c r="F188" s="174">
        <v>21060000</v>
      </c>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69"/>
      <c r="BC188" s="169"/>
      <c r="BD188" s="169"/>
      <c r="BE188" s="169"/>
      <c r="BF188" s="169"/>
      <c r="BG188" s="169"/>
      <c r="BH188" s="169"/>
      <c r="BI188" s="169"/>
      <c r="BJ188" s="169"/>
      <c r="BK188" s="169"/>
      <c r="BL188" s="169"/>
      <c r="BM188" s="169"/>
      <c r="BN188" s="169"/>
      <c r="BO188" s="169"/>
      <c r="BP188" s="169"/>
      <c r="BQ188" s="169"/>
      <c r="BR188" s="169"/>
      <c r="BS188" s="169"/>
      <c r="BT188" s="169"/>
      <c r="BU188" s="169"/>
      <c r="BV188" s="169"/>
      <c r="BW188" s="169"/>
      <c r="BX188" s="169"/>
      <c r="BY188" s="169"/>
      <c r="BZ188" s="169"/>
      <c r="CA188" s="169"/>
      <c r="CB188" s="169"/>
      <c r="CC188" s="169"/>
      <c r="CD188" s="169"/>
      <c r="CE188" s="169"/>
      <c r="CF188" s="169"/>
      <c r="CG188" s="169"/>
      <c r="CH188" s="169"/>
      <c r="CI188" s="169"/>
      <c r="CJ188" s="169"/>
      <c r="CK188" s="169"/>
      <c r="CL188" s="169"/>
      <c r="CM188" s="169"/>
      <c r="CN188" s="169"/>
      <c r="CO188" s="169"/>
      <c r="CP188" s="169"/>
      <c r="CQ188" s="169"/>
      <c r="CR188" s="169"/>
      <c r="CS188" s="169"/>
      <c r="CT188" s="169"/>
      <c r="CU188" s="169"/>
      <c r="CV188" s="169"/>
      <c r="CW188" s="169"/>
      <c r="CX188" s="169"/>
      <c r="CY188" s="169"/>
      <c r="CZ188" s="169"/>
      <c r="DA188" s="169"/>
      <c r="DB188" s="169"/>
      <c r="DC188" s="169"/>
      <c r="DD188" s="169"/>
      <c r="DE188" s="169"/>
      <c r="DF188" s="169"/>
      <c r="DG188" s="169"/>
      <c r="DH188" s="169"/>
      <c r="DI188" s="169"/>
      <c r="DJ188" s="169"/>
      <c r="DK188" s="169"/>
      <c r="DL188" s="169"/>
      <c r="DM188" s="169"/>
      <c r="DN188" s="169"/>
      <c r="DO188" s="169"/>
      <c r="DP188" s="169"/>
      <c r="DQ188" s="169"/>
      <c r="DR188" s="169"/>
      <c r="DS188" s="169"/>
      <c r="DT188" s="169"/>
      <c r="DU188" s="169"/>
      <c r="DV188" s="169"/>
      <c r="DW188" s="169"/>
      <c r="DX188" s="169"/>
      <c r="DY188" s="169"/>
      <c r="DZ188" s="169"/>
      <c r="EA188" s="169"/>
      <c r="EB188" s="169"/>
      <c r="EC188" s="169"/>
      <c r="ED188" s="169"/>
      <c r="EE188" s="169"/>
      <c r="EF188" s="169"/>
      <c r="EG188" s="169"/>
      <c r="EH188" s="169"/>
      <c r="EI188" s="169"/>
      <c r="EJ188" s="169"/>
      <c r="EK188" s="169"/>
      <c r="EL188" s="169"/>
      <c r="EM188" s="169"/>
      <c r="EN188" s="169"/>
      <c r="EO188" s="169"/>
      <c r="EP188" s="169"/>
      <c r="EQ188" s="169"/>
      <c r="ER188" s="169"/>
      <c r="ES188" s="169"/>
      <c r="ET188" s="169"/>
      <c r="EU188" s="169"/>
      <c r="EV188" s="169"/>
      <c r="EW188" s="169"/>
      <c r="EX188" s="169"/>
      <c r="EY188" s="169"/>
      <c r="EZ188" s="169"/>
      <c r="FA188" s="169"/>
      <c r="FB188" s="169"/>
      <c r="FC188" s="169"/>
      <c r="FD188" s="169"/>
      <c r="FE188" s="169"/>
      <c r="FF188" s="169"/>
      <c r="FG188" s="169"/>
      <c r="FH188" s="169"/>
      <c r="FI188" s="169"/>
      <c r="FJ188" s="169"/>
      <c r="FK188" s="169"/>
      <c r="FL188" s="169"/>
      <c r="FM188" s="169"/>
      <c r="FN188" s="169"/>
      <c r="FO188" s="169"/>
      <c r="FP188" s="169"/>
      <c r="FQ188" s="169"/>
      <c r="FR188" s="169"/>
      <c r="FS188" s="169"/>
      <c r="FT188" s="169"/>
      <c r="FU188" s="169"/>
      <c r="FV188" s="169"/>
      <c r="FW188" s="169"/>
      <c r="FX188" s="169"/>
      <c r="FY188" s="169"/>
      <c r="FZ188" s="169"/>
      <c r="GA188" s="169"/>
      <c r="GB188" s="169"/>
      <c r="GC188" s="169"/>
      <c r="GD188" s="169"/>
      <c r="GE188" s="169"/>
      <c r="GF188" s="169"/>
      <c r="GG188" s="169"/>
      <c r="GH188" s="169"/>
      <c r="GI188" s="169"/>
      <c r="GJ188" s="169"/>
      <c r="GK188" s="169"/>
      <c r="GL188" s="169"/>
      <c r="GM188" s="169"/>
      <c r="GN188" s="169"/>
      <c r="GO188" s="169"/>
      <c r="GP188" s="169"/>
      <c r="GQ188" s="169"/>
      <c r="GR188" s="169"/>
      <c r="GS188" s="169"/>
      <c r="GT188" s="169"/>
      <c r="GU188" s="169"/>
      <c r="GV188" s="169"/>
      <c r="GW188" s="169"/>
      <c r="GX188" s="169"/>
      <c r="GY188" s="169"/>
      <c r="GZ188" s="169"/>
      <c r="HA188" s="169"/>
      <c r="HB188" s="169"/>
      <c r="HC188" s="169"/>
      <c r="HD188" s="169"/>
      <c r="HE188" s="169"/>
      <c r="HF188" s="169"/>
      <c r="HG188" s="169"/>
      <c r="HH188" s="169"/>
      <c r="HI188" s="169"/>
      <c r="HJ188" s="169"/>
      <c r="HK188" s="169"/>
      <c r="HL188" s="169"/>
      <c r="HM188" s="169"/>
      <c r="HN188" s="169"/>
      <c r="HO188" s="169"/>
      <c r="HP188" s="169"/>
      <c r="HQ188" s="169"/>
      <c r="HR188" s="169"/>
      <c r="HS188" s="169"/>
      <c r="HT188" s="169"/>
      <c r="HU188" s="169"/>
      <c r="HV188" s="169"/>
      <c r="HW188" s="169"/>
      <c r="HX188" s="169"/>
      <c r="HY188" s="169"/>
      <c r="HZ188" s="169"/>
      <c r="IA188" s="169"/>
      <c r="IB188" s="169"/>
      <c r="IC188" s="169"/>
      <c r="ID188" s="169"/>
      <c r="IE188" s="169"/>
      <c r="IF188" s="169"/>
      <c r="IG188" s="169"/>
      <c r="IH188" s="169"/>
      <c r="II188" s="169"/>
      <c r="IJ188" s="169"/>
      <c r="IK188" s="169"/>
      <c r="IL188" s="169"/>
      <c r="IM188" s="169"/>
      <c r="IN188" s="169"/>
      <c r="IO188" s="169"/>
      <c r="IP188" s="169"/>
      <c r="IQ188" s="169"/>
      <c r="IR188" s="169"/>
      <c r="IS188" s="169"/>
    </row>
    <row r="189" spans="1:253" s="145" customFormat="1" ht="15" customHeight="1">
      <c r="A189" s="170" t="s">
        <v>6</v>
      </c>
      <c r="B189" s="170" t="s">
        <v>231</v>
      </c>
      <c r="C189" s="172"/>
      <c r="D189" s="172" t="s">
        <v>394</v>
      </c>
      <c r="E189" s="173"/>
      <c r="F189" s="174">
        <v>200000</v>
      </c>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69"/>
      <c r="AY189" s="169"/>
      <c r="AZ189" s="169"/>
      <c r="BA189" s="169"/>
      <c r="BB189" s="169"/>
      <c r="BC189" s="169"/>
      <c r="BD189" s="169"/>
      <c r="BE189" s="169"/>
      <c r="BF189" s="169"/>
      <c r="BG189" s="169"/>
      <c r="BH189" s="169"/>
      <c r="BI189" s="169"/>
      <c r="BJ189" s="169"/>
      <c r="BK189" s="169"/>
      <c r="BL189" s="169"/>
      <c r="BM189" s="169"/>
      <c r="BN189" s="169"/>
      <c r="BO189" s="169"/>
      <c r="BP189" s="169"/>
      <c r="BQ189" s="169"/>
      <c r="BR189" s="169"/>
      <c r="BS189" s="169"/>
      <c r="BT189" s="169"/>
      <c r="BU189" s="169"/>
      <c r="BV189" s="169"/>
      <c r="BW189" s="169"/>
      <c r="BX189" s="169"/>
      <c r="BY189" s="169"/>
      <c r="BZ189" s="169"/>
      <c r="CA189" s="169"/>
      <c r="CB189" s="169"/>
      <c r="CC189" s="169"/>
      <c r="CD189" s="169"/>
      <c r="CE189" s="169"/>
      <c r="CF189" s="169"/>
      <c r="CG189" s="169"/>
      <c r="CH189" s="169"/>
      <c r="CI189" s="169"/>
      <c r="CJ189" s="169"/>
      <c r="CK189" s="169"/>
      <c r="CL189" s="169"/>
      <c r="CM189" s="169"/>
      <c r="CN189" s="169"/>
      <c r="CO189" s="169"/>
      <c r="CP189" s="169"/>
      <c r="CQ189" s="169"/>
      <c r="CR189" s="169"/>
      <c r="CS189" s="169"/>
      <c r="CT189" s="169"/>
      <c r="CU189" s="169"/>
      <c r="CV189" s="169"/>
      <c r="CW189" s="169"/>
      <c r="CX189" s="169"/>
      <c r="CY189" s="169"/>
      <c r="CZ189" s="169"/>
      <c r="DA189" s="169"/>
      <c r="DB189" s="169"/>
      <c r="DC189" s="169"/>
      <c r="DD189" s="169"/>
      <c r="DE189" s="169"/>
      <c r="DF189" s="169"/>
      <c r="DG189" s="169"/>
      <c r="DH189" s="169"/>
      <c r="DI189" s="169"/>
      <c r="DJ189" s="169"/>
      <c r="DK189" s="169"/>
      <c r="DL189" s="169"/>
      <c r="DM189" s="169"/>
      <c r="DN189" s="169"/>
      <c r="DO189" s="169"/>
      <c r="DP189" s="169"/>
      <c r="DQ189" s="169"/>
      <c r="DR189" s="169"/>
      <c r="DS189" s="169"/>
      <c r="DT189" s="169"/>
      <c r="DU189" s="169"/>
      <c r="DV189" s="169"/>
      <c r="DW189" s="169"/>
      <c r="DX189" s="169"/>
      <c r="DY189" s="169"/>
      <c r="DZ189" s="169"/>
      <c r="EA189" s="169"/>
      <c r="EB189" s="169"/>
      <c r="EC189" s="169"/>
      <c r="ED189" s="169"/>
      <c r="EE189" s="169"/>
      <c r="EF189" s="169"/>
      <c r="EG189" s="169"/>
      <c r="EH189" s="169"/>
      <c r="EI189" s="169"/>
      <c r="EJ189" s="169"/>
      <c r="EK189" s="169"/>
      <c r="EL189" s="169"/>
      <c r="EM189" s="169"/>
      <c r="EN189" s="169"/>
      <c r="EO189" s="169"/>
      <c r="EP189" s="169"/>
      <c r="EQ189" s="169"/>
      <c r="ER189" s="169"/>
      <c r="ES189" s="169"/>
      <c r="ET189" s="169"/>
      <c r="EU189" s="169"/>
      <c r="EV189" s="169"/>
      <c r="EW189" s="169"/>
      <c r="EX189" s="169"/>
      <c r="EY189" s="169"/>
      <c r="EZ189" s="169"/>
      <c r="FA189" s="169"/>
      <c r="FB189" s="169"/>
      <c r="FC189" s="169"/>
      <c r="FD189" s="169"/>
      <c r="FE189" s="169"/>
      <c r="FF189" s="169"/>
      <c r="FG189" s="169"/>
      <c r="FH189" s="169"/>
      <c r="FI189" s="169"/>
      <c r="FJ189" s="169"/>
      <c r="FK189" s="169"/>
      <c r="FL189" s="169"/>
      <c r="FM189" s="169"/>
      <c r="FN189" s="169"/>
      <c r="FO189" s="169"/>
      <c r="FP189" s="169"/>
      <c r="FQ189" s="169"/>
      <c r="FR189" s="169"/>
      <c r="FS189" s="169"/>
      <c r="FT189" s="169"/>
      <c r="FU189" s="169"/>
      <c r="FV189" s="169"/>
      <c r="FW189" s="169"/>
      <c r="FX189" s="169"/>
      <c r="FY189" s="169"/>
      <c r="FZ189" s="169"/>
      <c r="GA189" s="169"/>
      <c r="GB189" s="169"/>
      <c r="GC189" s="169"/>
      <c r="GD189" s="169"/>
      <c r="GE189" s="169"/>
      <c r="GF189" s="169"/>
      <c r="GG189" s="169"/>
      <c r="GH189" s="169"/>
      <c r="GI189" s="169"/>
      <c r="GJ189" s="169"/>
      <c r="GK189" s="169"/>
      <c r="GL189" s="169"/>
      <c r="GM189" s="169"/>
      <c r="GN189" s="169"/>
      <c r="GO189" s="169"/>
      <c r="GP189" s="169"/>
      <c r="GQ189" s="169"/>
      <c r="GR189" s="169"/>
      <c r="GS189" s="169"/>
      <c r="GT189" s="169"/>
      <c r="GU189" s="169"/>
      <c r="GV189" s="169"/>
      <c r="GW189" s="169"/>
      <c r="GX189" s="169"/>
      <c r="GY189" s="169"/>
      <c r="GZ189" s="169"/>
      <c r="HA189" s="169"/>
      <c r="HB189" s="169"/>
      <c r="HC189" s="169"/>
      <c r="HD189" s="169"/>
      <c r="HE189" s="169"/>
      <c r="HF189" s="169"/>
      <c r="HG189" s="169"/>
      <c r="HH189" s="169"/>
      <c r="HI189" s="169"/>
      <c r="HJ189" s="169"/>
      <c r="HK189" s="169"/>
      <c r="HL189" s="169"/>
      <c r="HM189" s="169"/>
      <c r="HN189" s="169"/>
      <c r="HO189" s="169"/>
      <c r="HP189" s="169"/>
      <c r="HQ189" s="169"/>
      <c r="HR189" s="169"/>
      <c r="HS189" s="169"/>
      <c r="HT189" s="169"/>
      <c r="HU189" s="169"/>
      <c r="HV189" s="169"/>
      <c r="HW189" s="169"/>
      <c r="HX189" s="169"/>
      <c r="HY189" s="169"/>
      <c r="HZ189" s="169"/>
      <c r="IA189" s="169"/>
      <c r="IB189" s="169"/>
      <c r="IC189" s="169"/>
      <c r="ID189" s="169"/>
      <c r="IE189" s="169"/>
      <c r="IF189" s="169"/>
      <c r="IG189" s="169"/>
      <c r="IH189" s="169"/>
      <c r="II189" s="169"/>
      <c r="IJ189" s="169"/>
      <c r="IK189" s="169"/>
      <c r="IL189" s="169"/>
      <c r="IM189" s="169"/>
      <c r="IN189" s="169"/>
      <c r="IO189" s="169"/>
      <c r="IP189" s="169"/>
      <c r="IQ189" s="169"/>
      <c r="IR189" s="169"/>
      <c r="IS189" s="169"/>
    </row>
    <row r="190" spans="1:253" s="145" customFormat="1" ht="15" customHeight="1">
      <c r="A190" s="170" t="s">
        <v>6</v>
      </c>
      <c r="B190" s="170" t="s">
        <v>231</v>
      </c>
      <c r="C190" s="172">
        <v>2000</v>
      </c>
      <c r="D190" s="172" t="s">
        <v>394</v>
      </c>
      <c r="E190" s="173">
        <v>70</v>
      </c>
      <c r="F190" s="174">
        <v>200000</v>
      </c>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69"/>
      <c r="AY190" s="169"/>
      <c r="AZ190" s="169"/>
      <c r="BA190" s="169"/>
      <c r="BB190" s="169"/>
      <c r="BC190" s="169"/>
      <c r="BD190" s="169"/>
      <c r="BE190" s="169"/>
      <c r="BF190" s="169"/>
      <c r="BG190" s="169"/>
      <c r="BH190" s="169"/>
      <c r="BI190" s="169"/>
      <c r="BJ190" s="169"/>
      <c r="BK190" s="169"/>
      <c r="BL190" s="169"/>
      <c r="BM190" s="169"/>
      <c r="BN190" s="169"/>
      <c r="BO190" s="169"/>
      <c r="BP190" s="169"/>
      <c r="BQ190" s="169"/>
      <c r="BR190" s="169"/>
      <c r="BS190" s="169"/>
      <c r="BT190" s="169"/>
      <c r="BU190" s="169"/>
      <c r="BV190" s="169"/>
      <c r="BW190" s="169"/>
      <c r="BX190" s="169"/>
      <c r="BY190" s="169"/>
      <c r="BZ190" s="169"/>
      <c r="CA190" s="169"/>
      <c r="CB190" s="169"/>
      <c r="CC190" s="169"/>
      <c r="CD190" s="169"/>
      <c r="CE190" s="169"/>
      <c r="CF190" s="169"/>
      <c r="CG190" s="169"/>
      <c r="CH190" s="169"/>
      <c r="CI190" s="169"/>
      <c r="CJ190" s="169"/>
      <c r="CK190" s="169"/>
      <c r="CL190" s="169"/>
      <c r="CM190" s="169"/>
      <c r="CN190" s="169"/>
      <c r="CO190" s="169"/>
      <c r="CP190" s="169"/>
      <c r="CQ190" s="169"/>
      <c r="CR190" s="169"/>
      <c r="CS190" s="169"/>
      <c r="CT190" s="169"/>
      <c r="CU190" s="169"/>
      <c r="CV190" s="169"/>
      <c r="CW190" s="169"/>
      <c r="CX190" s="169"/>
      <c r="CY190" s="169"/>
      <c r="CZ190" s="169"/>
      <c r="DA190" s="169"/>
      <c r="DB190" s="169"/>
      <c r="DC190" s="169"/>
      <c r="DD190" s="169"/>
      <c r="DE190" s="169"/>
      <c r="DF190" s="169"/>
      <c r="DG190" s="169"/>
      <c r="DH190" s="169"/>
      <c r="DI190" s="169"/>
      <c r="DJ190" s="169"/>
      <c r="DK190" s="169"/>
      <c r="DL190" s="169"/>
      <c r="DM190" s="169"/>
      <c r="DN190" s="169"/>
      <c r="DO190" s="169"/>
      <c r="DP190" s="169"/>
      <c r="DQ190" s="169"/>
      <c r="DR190" s="169"/>
      <c r="DS190" s="169"/>
      <c r="DT190" s="169"/>
      <c r="DU190" s="169"/>
      <c r="DV190" s="169"/>
      <c r="DW190" s="169"/>
      <c r="DX190" s="169"/>
      <c r="DY190" s="169"/>
      <c r="DZ190" s="169"/>
      <c r="EA190" s="169"/>
      <c r="EB190" s="169"/>
      <c r="EC190" s="169"/>
      <c r="ED190" s="169"/>
      <c r="EE190" s="169"/>
      <c r="EF190" s="169"/>
      <c r="EG190" s="169"/>
      <c r="EH190" s="169"/>
      <c r="EI190" s="169"/>
      <c r="EJ190" s="169"/>
      <c r="EK190" s="169"/>
      <c r="EL190" s="169"/>
      <c r="EM190" s="169"/>
      <c r="EN190" s="169"/>
      <c r="EO190" s="169"/>
      <c r="EP190" s="169"/>
      <c r="EQ190" s="169"/>
      <c r="ER190" s="169"/>
      <c r="ES190" s="169"/>
      <c r="ET190" s="169"/>
      <c r="EU190" s="169"/>
      <c r="EV190" s="169"/>
      <c r="EW190" s="169"/>
      <c r="EX190" s="169"/>
      <c r="EY190" s="169"/>
      <c r="EZ190" s="169"/>
      <c r="FA190" s="169"/>
      <c r="FB190" s="169"/>
      <c r="FC190" s="169"/>
      <c r="FD190" s="169"/>
      <c r="FE190" s="169"/>
      <c r="FF190" s="169"/>
      <c r="FG190" s="169"/>
      <c r="FH190" s="169"/>
      <c r="FI190" s="169"/>
      <c r="FJ190" s="169"/>
      <c r="FK190" s="169"/>
      <c r="FL190" s="169"/>
      <c r="FM190" s="169"/>
      <c r="FN190" s="169"/>
      <c r="FO190" s="169"/>
      <c r="FP190" s="169"/>
      <c r="FQ190" s="169"/>
      <c r="FR190" s="169"/>
      <c r="FS190" s="169"/>
      <c r="FT190" s="169"/>
      <c r="FU190" s="169"/>
      <c r="FV190" s="169"/>
      <c r="FW190" s="169"/>
      <c r="FX190" s="169"/>
      <c r="FY190" s="169"/>
      <c r="FZ190" s="169"/>
      <c r="GA190" s="169"/>
      <c r="GB190" s="169"/>
      <c r="GC190" s="169"/>
      <c r="GD190" s="169"/>
      <c r="GE190" s="169"/>
      <c r="GF190" s="169"/>
      <c r="GG190" s="169"/>
      <c r="GH190" s="169"/>
      <c r="GI190" s="169"/>
      <c r="GJ190" s="169"/>
      <c r="GK190" s="169"/>
      <c r="GL190" s="169"/>
      <c r="GM190" s="169"/>
      <c r="GN190" s="169"/>
      <c r="GO190" s="169"/>
      <c r="GP190" s="169"/>
      <c r="GQ190" s="169"/>
      <c r="GR190" s="169"/>
      <c r="GS190" s="169"/>
      <c r="GT190" s="169"/>
      <c r="GU190" s="169"/>
      <c r="GV190" s="169"/>
      <c r="GW190" s="169"/>
      <c r="GX190" s="169"/>
      <c r="GY190" s="169"/>
      <c r="GZ190" s="169"/>
      <c r="HA190" s="169"/>
      <c r="HB190" s="169"/>
      <c r="HC190" s="169"/>
      <c r="HD190" s="169"/>
      <c r="HE190" s="169"/>
      <c r="HF190" s="169"/>
      <c r="HG190" s="169"/>
      <c r="HH190" s="169"/>
      <c r="HI190" s="169"/>
      <c r="HJ190" s="169"/>
      <c r="HK190" s="169"/>
      <c r="HL190" s="169"/>
      <c r="HM190" s="169"/>
      <c r="HN190" s="169"/>
      <c r="HO190" s="169"/>
      <c r="HP190" s="169"/>
      <c r="HQ190" s="169"/>
      <c r="HR190" s="169"/>
      <c r="HS190" s="169"/>
      <c r="HT190" s="169"/>
      <c r="HU190" s="169"/>
      <c r="HV190" s="169"/>
      <c r="HW190" s="169"/>
      <c r="HX190" s="169"/>
      <c r="HY190" s="169"/>
      <c r="HZ190" s="169"/>
      <c r="IA190" s="169"/>
      <c r="IB190" s="169"/>
      <c r="IC190" s="169"/>
      <c r="ID190" s="169"/>
      <c r="IE190" s="169"/>
      <c r="IF190" s="169"/>
      <c r="IG190" s="169"/>
      <c r="IH190" s="169"/>
      <c r="II190" s="169"/>
      <c r="IJ190" s="169"/>
      <c r="IK190" s="169"/>
      <c r="IL190" s="169"/>
      <c r="IM190" s="169"/>
      <c r="IN190" s="169"/>
      <c r="IO190" s="169"/>
      <c r="IP190" s="169"/>
      <c r="IQ190" s="169"/>
      <c r="IR190" s="169"/>
      <c r="IS190" s="169"/>
    </row>
    <row r="191" spans="1:253" s="145" customFormat="1" ht="15" customHeight="1">
      <c r="A191" s="170" t="s">
        <v>6</v>
      </c>
      <c r="B191" s="170" t="s">
        <v>232</v>
      </c>
      <c r="C191" s="172">
        <v>1</v>
      </c>
      <c r="D191" s="172" t="s">
        <v>9</v>
      </c>
      <c r="E191" s="173">
        <v>10000000</v>
      </c>
      <c r="F191" s="174">
        <v>10000000</v>
      </c>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69"/>
      <c r="AY191" s="169"/>
      <c r="AZ191" s="169"/>
      <c r="BA191" s="169"/>
      <c r="BB191" s="169"/>
      <c r="BC191" s="169"/>
      <c r="BD191" s="169"/>
      <c r="BE191" s="169"/>
      <c r="BF191" s="169"/>
      <c r="BG191" s="169"/>
      <c r="BH191" s="169"/>
      <c r="BI191" s="169"/>
      <c r="BJ191" s="169"/>
      <c r="BK191" s="169"/>
      <c r="BL191" s="169"/>
      <c r="BM191" s="169"/>
      <c r="BN191" s="169"/>
      <c r="BO191" s="169"/>
      <c r="BP191" s="169"/>
      <c r="BQ191" s="169"/>
      <c r="BR191" s="169"/>
      <c r="BS191" s="169"/>
      <c r="BT191" s="169"/>
      <c r="BU191" s="169"/>
      <c r="BV191" s="169"/>
      <c r="BW191" s="169"/>
      <c r="BX191" s="169"/>
      <c r="BY191" s="169"/>
      <c r="BZ191" s="169"/>
      <c r="CA191" s="169"/>
      <c r="CB191" s="169"/>
      <c r="CC191" s="169"/>
      <c r="CD191" s="169"/>
      <c r="CE191" s="169"/>
      <c r="CF191" s="169"/>
      <c r="CG191" s="169"/>
      <c r="CH191" s="169"/>
      <c r="CI191" s="169"/>
      <c r="CJ191" s="169"/>
      <c r="CK191" s="169"/>
      <c r="CL191" s="169"/>
      <c r="CM191" s="169"/>
      <c r="CN191" s="169"/>
      <c r="CO191" s="169"/>
      <c r="CP191" s="169"/>
      <c r="CQ191" s="169"/>
      <c r="CR191" s="169"/>
      <c r="CS191" s="169"/>
      <c r="CT191" s="169"/>
      <c r="CU191" s="169"/>
      <c r="CV191" s="169"/>
      <c r="CW191" s="169"/>
      <c r="CX191" s="169"/>
      <c r="CY191" s="169"/>
      <c r="CZ191" s="169"/>
      <c r="DA191" s="169"/>
      <c r="DB191" s="169"/>
      <c r="DC191" s="169"/>
      <c r="DD191" s="169"/>
      <c r="DE191" s="169"/>
      <c r="DF191" s="169"/>
      <c r="DG191" s="169"/>
      <c r="DH191" s="169"/>
      <c r="DI191" s="169"/>
      <c r="DJ191" s="169"/>
      <c r="DK191" s="169"/>
      <c r="DL191" s="169"/>
      <c r="DM191" s="169"/>
      <c r="DN191" s="169"/>
      <c r="DO191" s="169"/>
      <c r="DP191" s="169"/>
      <c r="DQ191" s="169"/>
      <c r="DR191" s="169"/>
      <c r="DS191" s="169"/>
      <c r="DT191" s="169"/>
      <c r="DU191" s="169"/>
      <c r="DV191" s="169"/>
      <c r="DW191" s="169"/>
      <c r="DX191" s="169"/>
      <c r="DY191" s="169"/>
      <c r="DZ191" s="169"/>
      <c r="EA191" s="169"/>
      <c r="EB191" s="169"/>
      <c r="EC191" s="169"/>
      <c r="ED191" s="169"/>
      <c r="EE191" s="169"/>
      <c r="EF191" s="169"/>
      <c r="EG191" s="169"/>
      <c r="EH191" s="169"/>
      <c r="EI191" s="169"/>
      <c r="EJ191" s="169"/>
      <c r="EK191" s="169"/>
      <c r="EL191" s="169"/>
      <c r="EM191" s="169"/>
      <c r="EN191" s="169"/>
      <c r="EO191" s="169"/>
      <c r="EP191" s="169"/>
      <c r="EQ191" s="169"/>
      <c r="ER191" s="169"/>
      <c r="ES191" s="169"/>
      <c r="ET191" s="169"/>
      <c r="EU191" s="169"/>
      <c r="EV191" s="169"/>
      <c r="EW191" s="169"/>
      <c r="EX191" s="169"/>
      <c r="EY191" s="169"/>
      <c r="EZ191" s="169"/>
      <c r="FA191" s="169"/>
      <c r="FB191" s="169"/>
      <c r="FC191" s="169"/>
      <c r="FD191" s="169"/>
      <c r="FE191" s="169"/>
      <c r="FF191" s="169"/>
      <c r="FG191" s="169"/>
      <c r="FH191" s="169"/>
      <c r="FI191" s="169"/>
      <c r="FJ191" s="169"/>
      <c r="FK191" s="169"/>
      <c r="FL191" s="169"/>
      <c r="FM191" s="169"/>
      <c r="FN191" s="169"/>
      <c r="FO191" s="169"/>
      <c r="FP191" s="169"/>
      <c r="FQ191" s="169"/>
      <c r="FR191" s="169"/>
      <c r="FS191" s="169"/>
      <c r="FT191" s="169"/>
      <c r="FU191" s="169"/>
      <c r="FV191" s="169"/>
      <c r="FW191" s="169"/>
      <c r="FX191" s="169"/>
      <c r="FY191" s="169"/>
      <c r="FZ191" s="169"/>
      <c r="GA191" s="169"/>
      <c r="GB191" s="169"/>
      <c r="GC191" s="169"/>
      <c r="GD191" s="169"/>
      <c r="GE191" s="169"/>
      <c r="GF191" s="169"/>
      <c r="GG191" s="169"/>
      <c r="GH191" s="169"/>
      <c r="GI191" s="169"/>
      <c r="GJ191" s="169"/>
      <c r="GK191" s="169"/>
      <c r="GL191" s="169"/>
      <c r="GM191" s="169"/>
      <c r="GN191" s="169"/>
      <c r="GO191" s="169"/>
      <c r="GP191" s="169"/>
      <c r="GQ191" s="169"/>
      <c r="GR191" s="169"/>
      <c r="GS191" s="169"/>
      <c r="GT191" s="169"/>
      <c r="GU191" s="169"/>
      <c r="GV191" s="169"/>
      <c r="GW191" s="169"/>
      <c r="GX191" s="169"/>
      <c r="GY191" s="169"/>
      <c r="GZ191" s="169"/>
      <c r="HA191" s="169"/>
      <c r="HB191" s="169"/>
      <c r="HC191" s="169"/>
      <c r="HD191" s="169"/>
      <c r="HE191" s="169"/>
      <c r="HF191" s="169"/>
      <c r="HG191" s="169"/>
      <c r="HH191" s="169"/>
      <c r="HI191" s="169"/>
      <c r="HJ191" s="169"/>
      <c r="HK191" s="169"/>
      <c r="HL191" s="169"/>
      <c r="HM191" s="169"/>
      <c r="HN191" s="169"/>
      <c r="HO191" s="169"/>
      <c r="HP191" s="169"/>
      <c r="HQ191" s="169"/>
      <c r="HR191" s="169"/>
      <c r="HS191" s="169"/>
      <c r="HT191" s="169"/>
      <c r="HU191" s="169"/>
      <c r="HV191" s="169"/>
      <c r="HW191" s="169"/>
      <c r="HX191" s="169"/>
      <c r="HY191" s="169"/>
      <c r="HZ191" s="169"/>
      <c r="IA191" s="169"/>
      <c r="IB191" s="169"/>
      <c r="IC191" s="169"/>
      <c r="ID191" s="169"/>
      <c r="IE191" s="169"/>
      <c r="IF191" s="169"/>
      <c r="IG191" s="169"/>
      <c r="IH191" s="169"/>
      <c r="II191" s="169"/>
      <c r="IJ191" s="169"/>
      <c r="IK191" s="169"/>
      <c r="IL191" s="169"/>
      <c r="IM191" s="169"/>
      <c r="IN191" s="169"/>
      <c r="IO191" s="169"/>
      <c r="IP191" s="169"/>
      <c r="IQ191" s="169"/>
      <c r="IR191" s="169"/>
      <c r="IS191" s="169"/>
    </row>
    <row r="192" spans="1:253" s="145" customFormat="1" ht="15" customHeight="1">
      <c r="A192" s="170" t="s">
        <v>6</v>
      </c>
      <c r="B192" s="170" t="s">
        <v>232</v>
      </c>
      <c r="C192" s="172">
        <v>1</v>
      </c>
      <c r="D192" s="172" t="s">
        <v>9</v>
      </c>
      <c r="E192" s="173">
        <v>4000000</v>
      </c>
      <c r="F192" s="174">
        <v>4000000</v>
      </c>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69"/>
      <c r="BC192" s="169"/>
      <c r="BD192" s="169"/>
      <c r="BE192" s="169"/>
      <c r="BF192" s="169"/>
      <c r="BG192" s="169"/>
      <c r="BH192" s="169"/>
      <c r="BI192" s="169"/>
      <c r="BJ192" s="169"/>
      <c r="BK192" s="169"/>
      <c r="BL192" s="169"/>
      <c r="BM192" s="169"/>
      <c r="BN192" s="169"/>
      <c r="BO192" s="169"/>
      <c r="BP192" s="169"/>
      <c r="BQ192" s="169"/>
      <c r="BR192" s="169"/>
      <c r="BS192" s="169"/>
      <c r="BT192" s="169"/>
      <c r="BU192" s="169"/>
      <c r="BV192" s="169"/>
      <c r="BW192" s="169"/>
      <c r="BX192" s="169"/>
      <c r="BY192" s="169"/>
      <c r="BZ192" s="169"/>
      <c r="CA192" s="169"/>
      <c r="CB192" s="169"/>
      <c r="CC192" s="169"/>
      <c r="CD192" s="169"/>
      <c r="CE192" s="169"/>
      <c r="CF192" s="169"/>
      <c r="CG192" s="169"/>
      <c r="CH192" s="169"/>
      <c r="CI192" s="169"/>
      <c r="CJ192" s="169"/>
      <c r="CK192" s="169"/>
      <c r="CL192" s="169"/>
      <c r="CM192" s="169"/>
      <c r="CN192" s="169"/>
      <c r="CO192" s="169"/>
      <c r="CP192" s="169"/>
      <c r="CQ192" s="169"/>
      <c r="CR192" s="169"/>
      <c r="CS192" s="169"/>
      <c r="CT192" s="169"/>
      <c r="CU192" s="169"/>
      <c r="CV192" s="169"/>
      <c r="CW192" s="169"/>
      <c r="CX192" s="169"/>
      <c r="CY192" s="169"/>
      <c r="CZ192" s="169"/>
      <c r="DA192" s="169"/>
      <c r="DB192" s="169"/>
      <c r="DC192" s="169"/>
      <c r="DD192" s="169"/>
      <c r="DE192" s="169"/>
      <c r="DF192" s="169"/>
      <c r="DG192" s="169"/>
      <c r="DH192" s="169"/>
      <c r="DI192" s="169"/>
      <c r="DJ192" s="169"/>
      <c r="DK192" s="169"/>
      <c r="DL192" s="169"/>
      <c r="DM192" s="169"/>
      <c r="DN192" s="169"/>
      <c r="DO192" s="169"/>
      <c r="DP192" s="169"/>
      <c r="DQ192" s="169"/>
      <c r="DR192" s="169"/>
      <c r="DS192" s="169"/>
      <c r="DT192" s="169"/>
      <c r="DU192" s="169"/>
      <c r="DV192" s="169"/>
      <c r="DW192" s="169"/>
      <c r="DX192" s="169"/>
      <c r="DY192" s="169"/>
      <c r="DZ192" s="169"/>
      <c r="EA192" s="169"/>
      <c r="EB192" s="169"/>
      <c r="EC192" s="169"/>
      <c r="ED192" s="169"/>
      <c r="EE192" s="169"/>
      <c r="EF192" s="169"/>
      <c r="EG192" s="169"/>
      <c r="EH192" s="169"/>
      <c r="EI192" s="169"/>
      <c r="EJ192" s="169"/>
      <c r="EK192" s="169"/>
      <c r="EL192" s="169"/>
      <c r="EM192" s="169"/>
      <c r="EN192" s="169"/>
      <c r="EO192" s="169"/>
      <c r="EP192" s="169"/>
      <c r="EQ192" s="169"/>
      <c r="ER192" s="169"/>
      <c r="ES192" s="169"/>
      <c r="ET192" s="169"/>
      <c r="EU192" s="169"/>
      <c r="EV192" s="169"/>
      <c r="EW192" s="169"/>
      <c r="EX192" s="169"/>
      <c r="EY192" s="169"/>
      <c r="EZ192" s="169"/>
      <c r="FA192" s="169"/>
      <c r="FB192" s="169"/>
      <c r="FC192" s="169"/>
      <c r="FD192" s="169"/>
      <c r="FE192" s="169"/>
      <c r="FF192" s="169"/>
      <c r="FG192" s="169"/>
      <c r="FH192" s="169"/>
      <c r="FI192" s="169"/>
      <c r="FJ192" s="169"/>
      <c r="FK192" s="169"/>
      <c r="FL192" s="169"/>
      <c r="FM192" s="169"/>
      <c r="FN192" s="169"/>
      <c r="FO192" s="169"/>
      <c r="FP192" s="169"/>
      <c r="FQ192" s="169"/>
      <c r="FR192" s="169"/>
      <c r="FS192" s="169"/>
      <c r="FT192" s="169"/>
      <c r="FU192" s="169"/>
      <c r="FV192" s="169"/>
      <c r="FW192" s="169"/>
      <c r="FX192" s="169"/>
      <c r="FY192" s="169"/>
      <c r="FZ192" s="169"/>
      <c r="GA192" s="169"/>
      <c r="GB192" s="169"/>
      <c r="GC192" s="169"/>
      <c r="GD192" s="169"/>
      <c r="GE192" s="169"/>
      <c r="GF192" s="169"/>
      <c r="GG192" s="169"/>
      <c r="GH192" s="169"/>
      <c r="GI192" s="169"/>
      <c r="GJ192" s="169"/>
      <c r="GK192" s="169"/>
      <c r="GL192" s="169"/>
      <c r="GM192" s="169"/>
      <c r="GN192" s="169"/>
      <c r="GO192" s="169"/>
      <c r="GP192" s="169"/>
      <c r="GQ192" s="169"/>
      <c r="GR192" s="169"/>
      <c r="GS192" s="169"/>
      <c r="GT192" s="169"/>
      <c r="GU192" s="169"/>
      <c r="GV192" s="169"/>
      <c r="GW192" s="169"/>
      <c r="GX192" s="169"/>
      <c r="GY192" s="169"/>
      <c r="GZ192" s="169"/>
      <c r="HA192" s="169"/>
      <c r="HB192" s="169"/>
      <c r="HC192" s="169"/>
      <c r="HD192" s="169"/>
      <c r="HE192" s="169"/>
      <c r="HF192" s="169"/>
      <c r="HG192" s="169"/>
      <c r="HH192" s="169"/>
      <c r="HI192" s="169"/>
      <c r="HJ192" s="169"/>
      <c r="HK192" s="169"/>
      <c r="HL192" s="169"/>
      <c r="HM192" s="169"/>
      <c r="HN192" s="169"/>
      <c r="HO192" s="169"/>
      <c r="HP192" s="169"/>
      <c r="HQ192" s="169"/>
      <c r="HR192" s="169"/>
      <c r="HS192" s="169"/>
      <c r="HT192" s="169"/>
      <c r="HU192" s="169"/>
      <c r="HV192" s="169"/>
      <c r="HW192" s="169"/>
      <c r="HX192" s="169"/>
      <c r="HY192" s="169"/>
      <c r="HZ192" s="169"/>
      <c r="IA192" s="169"/>
      <c r="IB192" s="169"/>
      <c r="IC192" s="169"/>
      <c r="ID192" s="169"/>
      <c r="IE192" s="169"/>
      <c r="IF192" s="169"/>
      <c r="IG192" s="169"/>
      <c r="IH192" s="169"/>
      <c r="II192" s="169"/>
      <c r="IJ192" s="169"/>
      <c r="IK192" s="169"/>
      <c r="IL192" s="169"/>
      <c r="IM192" s="169"/>
      <c r="IN192" s="169"/>
      <c r="IO192" s="169"/>
      <c r="IP192" s="169"/>
      <c r="IQ192" s="169"/>
      <c r="IR192" s="169"/>
      <c r="IS192" s="169"/>
    </row>
    <row r="193" spans="1:6" ht="15" customHeight="1">
      <c r="A193" s="170" t="s">
        <v>6</v>
      </c>
      <c r="B193" s="170" t="s">
        <v>232</v>
      </c>
      <c r="C193" s="172">
        <v>1</v>
      </c>
      <c r="D193" s="172" t="s">
        <v>9</v>
      </c>
      <c r="E193" s="173">
        <v>50000</v>
      </c>
      <c r="F193" s="174">
        <v>50000</v>
      </c>
    </row>
    <row r="194" spans="1:6" ht="15" customHeight="1">
      <c r="A194" s="170" t="s">
        <v>6</v>
      </c>
      <c r="B194" s="170" t="s">
        <v>510</v>
      </c>
      <c r="C194" s="172">
        <v>1</v>
      </c>
      <c r="D194" s="172" t="s">
        <v>9</v>
      </c>
      <c r="E194" s="173">
        <v>720000</v>
      </c>
      <c r="F194" s="174">
        <v>720000</v>
      </c>
    </row>
    <row r="195" spans="1:6" ht="15" customHeight="1">
      <c r="A195" s="170" t="s">
        <v>6</v>
      </c>
      <c r="B195" s="170" t="s">
        <v>510</v>
      </c>
      <c r="C195" s="172">
        <v>1</v>
      </c>
      <c r="D195" s="172" t="s">
        <v>9</v>
      </c>
      <c r="E195" s="173">
        <v>1080000</v>
      </c>
      <c r="F195" s="174">
        <v>1080000</v>
      </c>
    </row>
    <row r="196" spans="1:6" ht="15" customHeight="1">
      <c r="A196" s="170" t="s">
        <v>6</v>
      </c>
      <c r="B196" s="170" t="s">
        <v>510</v>
      </c>
      <c r="C196" s="172">
        <v>1</v>
      </c>
      <c r="D196" s="172" t="s">
        <v>9</v>
      </c>
      <c r="E196" s="173">
        <v>1080000</v>
      </c>
      <c r="F196" s="174">
        <v>1080000</v>
      </c>
    </row>
    <row r="197" spans="1:6" ht="15" customHeight="1">
      <c r="A197" s="170" t="s">
        <v>6</v>
      </c>
      <c r="B197" s="170" t="s">
        <v>510</v>
      </c>
      <c r="C197" s="172">
        <v>1</v>
      </c>
      <c r="D197" s="172" t="s">
        <v>9</v>
      </c>
      <c r="E197" s="173">
        <v>1080000</v>
      </c>
      <c r="F197" s="174">
        <v>1080000</v>
      </c>
    </row>
    <row r="198" spans="1:6" ht="15" customHeight="1">
      <c r="A198" s="171" t="s">
        <v>6</v>
      </c>
      <c r="B198" s="171" t="s">
        <v>510</v>
      </c>
      <c r="C198" s="176">
        <v>1</v>
      </c>
      <c r="D198" s="176" t="s">
        <v>9</v>
      </c>
      <c r="E198" s="177">
        <v>720000</v>
      </c>
      <c r="F198" s="178">
        <v>720000</v>
      </c>
    </row>
    <row r="199" spans="1:6" ht="15" customHeight="1">
      <c r="A199" s="170" t="s">
        <v>6</v>
      </c>
      <c r="B199" s="170" t="s">
        <v>510</v>
      </c>
      <c r="C199" s="172">
        <v>1</v>
      </c>
      <c r="D199" s="172" t="s">
        <v>9</v>
      </c>
      <c r="E199" s="173">
        <v>1080000</v>
      </c>
      <c r="F199" s="174">
        <v>1080000</v>
      </c>
    </row>
    <row r="200" spans="1:6" ht="15" customHeight="1">
      <c r="A200" s="170" t="s">
        <v>6</v>
      </c>
      <c r="B200" s="170" t="s">
        <v>510</v>
      </c>
      <c r="C200" s="172">
        <v>1</v>
      </c>
      <c r="D200" s="172" t="s">
        <v>9</v>
      </c>
      <c r="E200" s="173">
        <v>720000</v>
      </c>
      <c r="F200" s="174">
        <v>720000</v>
      </c>
    </row>
    <row r="201" spans="1:6" ht="15" customHeight="1">
      <c r="A201" s="170" t="s">
        <v>6</v>
      </c>
      <c r="B201" s="170" t="s">
        <v>510</v>
      </c>
      <c r="C201" s="172">
        <v>1</v>
      </c>
      <c r="D201" s="172" t="s">
        <v>9</v>
      </c>
      <c r="E201" s="173">
        <v>2430000</v>
      </c>
      <c r="F201" s="174">
        <v>2430000</v>
      </c>
    </row>
    <row r="202" spans="1:6" ht="15" customHeight="1">
      <c r="A202" s="170" t="s">
        <v>6</v>
      </c>
      <c r="B202" s="170" t="s">
        <v>510</v>
      </c>
      <c r="C202" s="172">
        <v>1</v>
      </c>
      <c r="D202" s="172" t="s">
        <v>9</v>
      </c>
      <c r="E202" s="173">
        <v>2880000</v>
      </c>
      <c r="F202" s="174">
        <v>2880000</v>
      </c>
    </row>
    <row r="203" spans="1:6" ht="15" customHeight="1">
      <c r="A203" s="179" t="s">
        <v>6</v>
      </c>
      <c r="B203" s="179" t="s">
        <v>510</v>
      </c>
      <c r="C203" s="180">
        <v>1</v>
      </c>
      <c r="D203" s="180" t="s">
        <v>9</v>
      </c>
      <c r="E203" s="181">
        <v>1215000</v>
      </c>
      <c r="F203" s="182">
        <v>1215000</v>
      </c>
    </row>
    <row r="204" spans="1:6" ht="15" customHeight="1">
      <c r="A204" s="170" t="s">
        <v>6</v>
      </c>
      <c r="B204" s="170" t="s">
        <v>510</v>
      </c>
      <c r="C204" s="172">
        <v>1</v>
      </c>
      <c r="D204" s="172" t="s">
        <v>9</v>
      </c>
      <c r="E204" s="173">
        <v>6075000</v>
      </c>
      <c r="F204" s="174">
        <v>6075000</v>
      </c>
    </row>
    <row r="205" spans="1:6" ht="15" customHeight="1">
      <c r="A205" s="170" t="s">
        <v>6</v>
      </c>
      <c r="B205" s="170" t="s">
        <v>510</v>
      </c>
      <c r="C205" s="172">
        <v>1</v>
      </c>
      <c r="D205" s="172" t="s">
        <v>9</v>
      </c>
      <c r="E205" s="173">
        <v>1080000</v>
      </c>
      <c r="F205" s="174">
        <v>1080000</v>
      </c>
    </row>
    <row r="206" spans="1:6" ht="15" customHeight="1">
      <c r="A206" s="170" t="s">
        <v>6</v>
      </c>
      <c r="B206" s="170" t="s">
        <v>510</v>
      </c>
      <c r="C206" s="172">
        <v>1</v>
      </c>
      <c r="D206" s="172" t="s">
        <v>9</v>
      </c>
      <c r="E206" s="173">
        <v>180000</v>
      </c>
      <c r="F206" s="174">
        <v>180000</v>
      </c>
    </row>
    <row r="207" spans="1:6" ht="15" customHeight="1">
      <c r="A207" s="170" t="s">
        <v>6</v>
      </c>
      <c r="B207" s="170" t="s">
        <v>510</v>
      </c>
      <c r="C207" s="172">
        <v>1</v>
      </c>
      <c r="D207" s="172" t="s">
        <v>9</v>
      </c>
      <c r="E207" s="173">
        <v>180000</v>
      </c>
      <c r="F207" s="174">
        <v>180000</v>
      </c>
    </row>
    <row r="208" spans="1:6" ht="15" customHeight="1">
      <c r="A208" s="170" t="s">
        <v>6</v>
      </c>
      <c r="B208" s="170" t="s">
        <v>510</v>
      </c>
      <c r="C208" s="172">
        <v>1</v>
      </c>
      <c r="D208" s="172" t="s">
        <v>9</v>
      </c>
      <c r="E208" s="173">
        <v>180000</v>
      </c>
      <c r="F208" s="174">
        <v>180000</v>
      </c>
    </row>
    <row r="209" spans="1:253" s="145" customFormat="1" ht="15" customHeight="1">
      <c r="A209" s="170" t="s">
        <v>6</v>
      </c>
      <c r="B209" s="170" t="s">
        <v>510</v>
      </c>
      <c r="C209" s="172">
        <v>1</v>
      </c>
      <c r="D209" s="172" t="s">
        <v>9</v>
      </c>
      <c r="E209" s="173">
        <v>180000</v>
      </c>
      <c r="F209" s="174">
        <v>180000</v>
      </c>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69"/>
      <c r="AY209" s="169"/>
      <c r="AZ209" s="169"/>
      <c r="BA209" s="169"/>
      <c r="BB209" s="169"/>
      <c r="BC209" s="169"/>
      <c r="BD209" s="169"/>
      <c r="BE209" s="169"/>
      <c r="BF209" s="169"/>
      <c r="BG209" s="169"/>
      <c r="BH209" s="169"/>
      <c r="BI209" s="169"/>
      <c r="BJ209" s="169"/>
      <c r="BK209" s="169"/>
      <c r="BL209" s="169"/>
      <c r="BM209" s="169"/>
      <c r="BN209" s="169"/>
      <c r="BO209" s="169"/>
      <c r="BP209" s="169"/>
      <c r="BQ209" s="169"/>
      <c r="BR209" s="169"/>
      <c r="BS209" s="169"/>
      <c r="BT209" s="169"/>
      <c r="BU209" s="169"/>
      <c r="BV209" s="169"/>
      <c r="BW209" s="169"/>
      <c r="BX209" s="169"/>
      <c r="BY209" s="169"/>
      <c r="BZ209" s="169"/>
      <c r="CA209" s="169"/>
      <c r="CB209" s="169"/>
      <c r="CC209" s="169"/>
      <c r="CD209" s="169"/>
      <c r="CE209" s="169"/>
      <c r="CF209" s="169"/>
      <c r="CG209" s="169"/>
      <c r="CH209" s="169"/>
      <c r="CI209" s="169"/>
      <c r="CJ209" s="169"/>
      <c r="CK209" s="169"/>
      <c r="CL209" s="169"/>
      <c r="CM209" s="169"/>
      <c r="CN209" s="169"/>
      <c r="CO209" s="169"/>
      <c r="CP209" s="169"/>
      <c r="CQ209" s="169"/>
      <c r="CR209" s="169"/>
      <c r="CS209" s="169"/>
      <c r="CT209" s="169"/>
      <c r="CU209" s="169"/>
      <c r="CV209" s="169"/>
      <c r="CW209" s="169"/>
      <c r="CX209" s="169"/>
      <c r="CY209" s="169"/>
      <c r="CZ209" s="169"/>
      <c r="DA209" s="169"/>
      <c r="DB209" s="169"/>
      <c r="DC209" s="169"/>
      <c r="DD209" s="169"/>
      <c r="DE209" s="169"/>
      <c r="DF209" s="169"/>
      <c r="DG209" s="169"/>
      <c r="DH209" s="169"/>
      <c r="DI209" s="169"/>
      <c r="DJ209" s="169"/>
      <c r="DK209" s="169"/>
      <c r="DL209" s="169"/>
      <c r="DM209" s="169"/>
      <c r="DN209" s="169"/>
      <c r="DO209" s="169"/>
      <c r="DP209" s="169"/>
      <c r="DQ209" s="169"/>
      <c r="DR209" s="169"/>
      <c r="DS209" s="169"/>
      <c r="DT209" s="169"/>
      <c r="DU209" s="169"/>
      <c r="DV209" s="169"/>
      <c r="DW209" s="169"/>
      <c r="DX209" s="169"/>
      <c r="DY209" s="169"/>
      <c r="DZ209" s="169"/>
      <c r="EA209" s="169"/>
      <c r="EB209" s="169"/>
      <c r="EC209" s="169"/>
      <c r="ED209" s="169"/>
      <c r="EE209" s="169"/>
      <c r="EF209" s="169"/>
      <c r="EG209" s="169"/>
      <c r="EH209" s="169"/>
      <c r="EI209" s="169"/>
      <c r="EJ209" s="169"/>
      <c r="EK209" s="169"/>
      <c r="EL209" s="169"/>
      <c r="EM209" s="169"/>
      <c r="EN209" s="169"/>
      <c r="EO209" s="169"/>
      <c r="EP209" s="169"/>
      <c r="EQ209" s="169"/>
      <c r="ER209" s="169"/>
      <c r="ES209" s="169"/>
      <c r="ET209" s="169"/>
      <c r="EU209" s="169"/>
      <c r="EV209" s="169"/>
      <c r="EW209" s="169"/>
      <c r="EX209" s="169"/>
      <c r="EY209" s="169"/>
      <c r="EZ209" s="169"/>
      <c r="FA209" s="169"/>
      <c r="FB209" s="169"/>
      <c r="FC209" s="169"/>
      <c r="FD209" s="169"/>
      <c r="FE209" s="169"/>
      <c r="FF209" s="169"/>
      <c r="FG209" s="169"/>
      <c r="FH209" s="169"/>
      <c r="FI209" s="169"/>
      <c r="FJ209" s="169"/>
      <c r="FK209" s="169"/>
      <c r="FL209" s="169"/>
      <c r="FM209" s="169"/>
      <c r="FN209" s="169"/>
      <c r="FO209" s="169"/>
      <c r="FP209" s="169"/>
      <c r="FQ209" s="169"/>
      <c r="FR209" s="169"/>
      <c r="FS209" s="169"/>
      <c r="FT209" s="169"/>
      <c r="FU209" s="169"/>
      <c r="FV209" s="169"/>
      <c r="FW209" s="169"/>
      <c r="FX209" s="169"/>
      <c r="FY209" s="169"/>
      <c r="FZ209" s="169"/>
      <c r="GA209" s="169"/>
      <c r="GB209" s="169"/>
      <c r="GC209" s="169"/>
      <c r="GD209" s="169"/>
      <c r="GE209" s="169"/>
      <c r="GF209" s="169"/>
      <c r="GG209" s="169"/>
      <c r="GH209" s="169"/>
      <c r="GI209" s="169"/>
      <c r="GJ209" s="169"/>
      <c r="GK209" s="169"/>
      <c r="GL209" s="169"/>
      <c r="GM209" s="169"/>
      <c r="GN209" s="169"/>
      <c r="GO209" s="169"/>
      <c r="GP209" s="169"/>
      <c r="GQ209" s="169"/>
      <c r="GR209" s="169"/>
      <c r="GS209" s="169"/>
      <c r="GT209" s="169"/>
      <c r="GU209" s="169"/>
      <c r="GV209" s="169"/>
      <c r="GW209" s="169"/>
      <c r="GX209" s="169"/>
      <c r="GY209" s="169"/>
      <c r="GZ209" s="169"/>
      <c r="HA209" s="169"/>
      <c r="HB209" s="169"/>
      <c r="HC209" s="169"/>
      <c r="HD209" s="169"/>
      <c r="HE209" s="169"/>
      <c r="HF209" s="169"/>
      <c r="HG209" s="169"/>
      <c r="HH209" s="169"/>
      <c r="HI209" s="169"/>
      <c r="HJ209" s="169"/>
      <c r="HK209" s="169"/>
      <c r="HL209" s="169"/>
      <c r="HM209" s="169"/>
      <c r="HN209" s="169"/>
      <c r="HO209" s="169"/>
      <c r="HP209" s="169"/>
      <c r="HQ209" s="169"/>
      <c r="HR209" s="169"/>
      <c r="HS209" s="169"/>
      <c r="HT209" s="169"/>
      <c r="HU209" s="169"/>
      <c r="HV209" s="169"/>
      <c r="HW209" s="169"/>
      <c r="HX209" s="169"/>
      <c r="HY209" s="169"/>
      <c r="HZ209" s="169"/>
      <c r="IA209" s="169"/>
      <c r="IB209" s="169"/>
      <c r="IC209" s="169"/>
      <c r="ID209" s="169"/>
      <c r="IE209" s="169"/>
      <c r="IF209" s="169"/>
      <c r="IG209" s="169"/>
      <c r="IH209" s="169"/>
      <c r="II209" s="169"/>
      <c r="IJ209" s="169"/>
      <c r="IK209" s="169"/>
      <c r="IL209" s="169"/>
      <c r="IM209" s="169"/>
      <c r="IN209" s="169"/>
      <c r="IO209" s="169"/>
      <c r="IP209" s="169"/>
      <c r="IQ209" s="169"/>
      <c r="IR209" s="169"/>
      <c r="IS209" s="169"/>
    </row>
    <row r="210" spans="1:253" s="145" customFormat="1" ht="15" customHeight="1">
      <c r="A210" s="170" t="s">
        <v>6</v>
      </c>
      <c r="B210" s="170" t="s">
        <v>510</v>
      </c>
      <c r="C210" s="172">
        <v>1</v>
      </c>
      <c r="D210" s="172" t="s">
        <v>9</v>
      </c>
      <c r="E210" s="173">
        <v>360000</v>
      </c>
      <c r="F210" s="174">
        <v>360000</v>
      </c>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c r="AX210" s="169"/>
      <c r="AY210" s="169"/>
      <c r="AZ210" s="169"/>
      <c r="BA210" s="169"/>
      <c r="BB210" s="169"/>
      <c r="BC210" s="169"/>
      <c r="BD210" s="169"/>
      <c r="BE210" s="169"/>
      <c r="BF210" s="169"/>
      <c r="BG210" s="169"/>
      <c r="BH210" s="169"/>
      <c r="BI210" s="169"/>
      <c r="BJ210" s="169"/>
      <c r="BK210" s="169"/>
      <c r="BL210" s="169"/>
      <c r="BM210" s="169"/>
      <c r="BN210" s="169"/>
      <c r="BO210" s="169"/>
      <c r="BP210" s="169"/>
      <c r="BQ210" s="169"/>
      <c r="BR210" s="169"/>
      <c r="BS210" s="169"/>
      <c r="BT210" s="169"/>
      <c r="BU210" s="169"/>
      <c r="BV210" s="169"/>
      <c r="BW210" s="169"/>
      <c r="BX210" s="169"/>
      <c r="BY210" s="169"/>
      <c r="BZ210" s="169"/>
      <c r="CA210" s="169"/>
      <c r="CB210" s="169"/>
      <c r="CC210" s="169"/>
      <c r="CD210" s="169"/>
      <c r="CE210" s="169"/>
      <c r="CF210" s="169"/>
      <c r="CG210" s="169"/>
      <c r="CH210" s="169"/>
      <c r="CI210" s="169"/>
      <c r="CJ210" s="169"/>
      <c r="CK210" s="169"/>
      <c r="CL210" s="169"/>
      <c r="CM210" s="169"/>
      <c r="CN210" s="169"/>
      <c r="CO210" s="169"/>
      <c r="CP210" s="169"/>
      <c r="CQ210" s="169"/>
      <c r="CR210" s="169"/>
      <c r="CS210" s="169"/>
      <c r="CT210" s="169"/>
      <c r="CU210" s="169"/>
      <c r="CV210" s="169"/>
      <c r="CW210" s="169"/>
      <c r="CX210" s="169"/>
      <c r="CY210" s="169"/>
      <c r="CZ210" s="169"/>
      <c r="DA210" s="169"/>
      <c r="DB210" s="169"/>
      <c r="DC210" s="169"/>
      <c r="DD210" s="169"/>
      <c r="DE210" s="169"/>
      <c r="DF210" s="169"/>
      <c r="DG210" s="169"/>
      <c r="DH210" s="169"/>
      <c r="DI210" s="169"/>
      <c r="DJ210" s="169"/>
      <c r="DK210" s="169"/>
      <c r="DL210" s="169"/>
      <c r="DM210" s="169"/>
      <c r="DN210" s="169"/>
      <c r="DO210" s="169"/>
      <c r="DP210" s="169"/>
      <c r="DQ210" s="169"/>
      <c r="DR210" s="169"/>
      <c r="DS210" s="169"/>
      <c r="DT210" s="169"/>
      <c r="DU210" s="169"/>
      <c r="DV210" s="169"/>
      <c r="DW210" s="169"/>
      <c r="DX210" s="169"/>
      <c r="DY210" s="169"/>
      <c r="DZ210" s="169"/>
      <c r="EA210" s="169"/>
      <c r="EB210" s="169"/>
      <c r="EC210" s="169"/>
      <c r="ED210" s="169"/>
      <c r="EE210" s="169"/>
      <c r="EF210" s="169"/>
      <c r="EG210" s="169"/>
      <c r="EH210" s="169"/>
      <c r="EI210" s="169"/>
      <c r="EJ210" s="169"/>
      <c r="EK210" s="169"/>
      <c r="EL210" s="169"/>
      <c r="EM210" s="169"/>
      <c r="EN210" s="169"/>
      <c r="EO210" s="169"/>
      <c r="EP210" s="169"/>
      <c r="EQ210" s="169"/>
      <c r="ER210" s="169"/>
      <c r="ES210" s="169"/>
      <c r="ET210" s="169"/>
      <c r="EU210" s="169"/>
      <c r="EV210" s="169"/>
      <c r="EW210" s="169"/>
      <c r="EX210" s="169"/>
      <c r="EY210" s="169"/>
      <c r="EZ210" s="169"/>
      <c r="FA210" s="169"/>
      <c r="FB210" s="169"/>
      <c r="FC210" s="169"/>
      <c r="FD210" s="169"/>
      <c r="FE210" s="169"/>
      <c r="FF210" s="169"/>
      <c r="FG210" s="169"/>
      <c r="FH210" s="169"/>
      <c r="FI210" s="169"/>
      <c r="FJ210" s="169"/>
      <c r="FK210" s="169"/>
      <c r="FL210" s="169"/>
      <c r="FM210" s="169"/>
      <c r="FN210" s="169"/>
      <c r="FO210" s="169"/>
      <c r="FP210" s="169"/>
      <c r="FQ210" s="169"/>
      <c r="FR210" s="169"/>
      <c r="FS210" s="169"/>
      <c r="FT210" s="169"/>
      <c r="FU210" s="169"/>
      <c r="FV210" s="169"/>
      <c r="FW210" s="169"/>
      <c r="FX210" s="169"/>
      <c r="FY210" s="169"/>
      <c r="FZ210" s="169"/>
      <c r="GA210" s="169"/>
      <c r="GB210" s="169"/>
      <c r="GC210" s="169"/>
      <c r="GD210" s="169"/>
      <c r="GE210" s="169"/>
      <c r="GF210" s="169"/>
      <c r="GG210" s="169"/>
      <c r="GH210" s="169"/>
      <c r="GI210" s="169"/>
      <c r="GJ210" s="169"/>
      <c r="GK210" s="169"/>
      <c r="GL210" s="169"/>
      <c r="GM210" s="169"/>
      <c r="GN210" s="169"/>
      <c r="GO210" s="169"/>
      <c r="GP210" s="169"/>
      <c r="GQ210" s="169"/>
      <c r="GR210" s="169"/>
      <c r="GS210" s="169"/>
      <c r="GT210" s="169"/>
      <c r="GU210" s="169"/>
      <c r="GV210" s="169"/>
      <c r="GW210" s="169"/>
      <c r="GX210" s="169"/>
      <c r="GY210" s="169"/>
      <c r="GZ210" s="169"/>
      <c r="HA210" s="169"/>
      <c r="HB210" s="169"/>
      <c r="HC210" s="169"/>
      <c r="HD210" s="169"/>
      <c r="HE210" s="169"/>
      <c r="HF210" s="169"/>
      <c r="HG210" s="169"/>
      <c r="HH210" s="169"/>
      <c r="HI210" s="169"/>
      <c r="HJ210" s="169"/>
      <c r="HK210" s="169"/>
      <c r="HL210" s="169"/>
      <c r="HM210" s="169"/>
      <c r="HN210" s="169"/>
      <c r="HO210" s="169"/>
      <c r="HP210" s="169"/>
      <c r="HQ210" s="169"/>
      <c r="HR210" s="169"/>
      <c r="HS210" s="169"/>
      <c r="HT210" s="169"/>
      <c r="HU210" s="169"/>
      <c r="HV210" s="169"/>
      <c r="HW210" s="169"/>
      <c r="HX210" s="169"/>
      <c r="HY210" s="169"/>
      <c r="HZ210" s="169"/>
      <c r="IA210" s="169"/>
      <c r="IB210" s="169"/>
      <c r="IC210" s="169"/>
      <c r="ID210" s="169"/>
      <c r="IE210" s="169"/>
      <c r="IF210" s="169"/>
      <c r="IG210" s="169"/>
      <c r="IH210" s="169"/>
      <c r="II210" s="169"/>
      <c r="IJ210" s="169"/>
      <c r="IK210" s="169"/>
      <c r="IL210" s="169"/>
      <c r="IM210" s="169"/>
      <c r="IN210" s="169"/>
      <c r="IO210" s="169"/>
      <c r="IP210" s="169"/>
      <c r="IQ210" s="169"/>
      <c r="IR210" s="169"/>
      <c r="IS210" s="169"/>
    </row>
    <row r="211" spans="1:253" s="145" customFormat="1" ht="15" customHeight="1">
      <c r="A211" s="170" t="s">
        <v>6</v>
      </c>
      <c r="B211" s="170" t="s">
        <v>510</v>
      </c>
      <c r="C211" s="172">
        <v>1</v>
      </c>
      <c r="D211" s="172" t="s">
        <v>9</v>
      </c>
      <c r="E211" s="173">
        <v>360000</v>
      </c>
      <c r="F211" s="174">
        <v>360000</v>
      </c>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c r="AP211" s="169"/>
      <c r="AQ211" s="169"/>
      <c r="AR211" s="169"/>
      <c r="AS211" s="169"/>
      <c r="AT211" s="169"/>
      <c r="AU211" s="169"/>
      <c r="AV211" s="169"/>
      <c r="AW211" s="169"/>
      <c r="AX211" s="169"/>
      <c r="AY211" s="169"/>
      <c r="AZ211" s="169"/>
      <c r="BA211" s="169"/>
      <c r="BB211" s="169"/>
      <c r="BC211" s="169"/>
      <c r="BD211" s="169"/>
      <c r="BE211" s="169"/>
      <c r="BF211" s="169"/>
      <c r="BG211" s="169"/>
      <c r="BH211" s="169"/>
      <c r="BI211" s="169"/>
      <c r="BJ211" s="169"/>
      <c r="BK211" s="169"/>
      <c r="BL211" s="169"/>
      <c r="BM211" s="169"/>
      <c r="BN211" s="169"/>
      <c r="BO211" s="169"/>
      <c r="BP211" s="169"/>
      <c r="BQ211" s="169"/>
      <c r="BR211" s="169"/>
      <c r="BS211" s="169"/>
      <c r="BT211" s="169"/>
      <c r="BU211" s="169"/>
      <c r="BV211" s="169"/>
      <c r="BW211" s="169"/>
      <c r="BX211" s="169"/>
      <c r="BY211" s="169"/>
      <c r="BZ211" s="169"/>
      <c r="CA211" s="169"/>
      <c r="CB211" s="169"/>
      <c r="CC211" s="169"/>
      <c r="CD211" s="169"/>
      <c r="CE211" s="169"/>
      <c r="CF211" s="169"/>
      <c r="CG211" s="169"/>
      <c r="CH211" s="169"/>
      <c r="CI211" s="169"/>
      <c r="CJ211" s="169"/>
      <c r="CK211" s="169"/>
      <c r="CL211" s="169"/>
      <c r="CM211" s="169"/>
      <c r="CN211" s="169"/>
      <c r="CO211" s="169"/>
      <c r="CP211" s="169"/>
      <c r="CQ211" s="169"/>
      <c r="CR211" s="169"/>
      <c r="CS211" s="169"/>
      <c r="CT211" s="169"/>
      <c r="CU211" s="169"/>
      <c r="CV211" s="169"/>
      <c r="CW211" s="169"/>
      <c r="CX211" s="169"/>
      <c r="CY211" s="169"/>
      <c r="CZ211" s="169"/>
      <c r="DA211" s="169"/>
      <c r="DB211" s="169"/>
      <c r="DC211" s="169"/>
      <c r="DD211" s="169"/>
      <c r="DE211" s="169"/>
      <c r="DF211" s="169"/>
      <c r="DG211" s="169"/>
      <c r="DH211" s="169"/>
      <c r="DI211" s="169"/>
      <c r="DJ211" s="169"/>
      <c r="DK211" s="169"/>
      <c r="DL211" s="169"/>
      <c r="DM211" s="169"/>
      <c r="DN211" s="169"/>
      <c r="DO211" s="169"/>
      <c r="DP211" s="169"/>
      <c r="DQ211" s="169"/>
      <c r="DR211" s="169"/>
      <c r="DS211" s="169"/>
      <c r="DT211" s="169"/>
      <c r="DU211" s="169"/>
      <c r="DV211" s="169"/>
      <c r="DW211" s="169"/>
      <c r="DX211" s="169"/>
      <c r="DY211" s="169"/>
      <c r="DZ211" s="169"/>
      <c r="EA211" s="169"/>
      <c r="EB211" s="169"/>
      <c r="EC211" s="169"/>
      <c r="ED211" s="169"/>
      <c r="EE211" s="169"/>
      <c r="EF211" s="169"/>
      <c r="EG211" s="169"/>
      <c r="EH211" s="169"/>
      <c r="EI211" s="169"/>
      <c r="EJ211" s="169"/>
      <c r="EK211" s="169"/>
      <c r="EL211" s="169"/>
      <c r="EM211" s="169"/>
      <c r="EN211" s="169"/>
      <c r="EO211" s="169"/>
      <c r="EP211" s="169"/>
      <c r="EQ211" s="169"/>
      <c r="ER211" s="169"/>
      <c r="ES211" s="169"/>
      <c r="ET211" s="169"/>
      <c r="EU211" s="169"/>
      <c r="EV211" s="169"/>
      <c r="EW211" s="169"/>
      <c r="EX211" s="169"/>
      <c r="EY211" s="169"/>
      <c r="EZ211" s="169"/>
      <c r="FA211" s="169"/>
      <c r="FB211" s="169"/>
      <c r="FC211" s="169"/>
      <c r="FD211" s="169"/>
      <c r="FE211" s="169"/>
      <c r="FF211" s="169"/>
      <c r="FG211" s="169"/>
      <c r="FH211" s="169"/>
      <c r="FI211" s="169"/>
      <c r="FJ211" s="169"/>
      <c r="FK211" s="169"/>
      <c r="FL211" s="169"/>
      <c r="FM211" s="169"/>
      <c r="FN211" s="169"/>
      <c r="FO211" s="169"/>
      <c r="FP211" s="169"/>
      <c r="FQ211" s="169"/>
      <c r="FR211" s="169"/>
      <c r="FS211" s="169"/>
      <c r="FT211" s="169"/>
      <c r="FU211" s="169"/>
      <c r="FV211" s="169"/>
      <c r="FW211" s="169"/>
      <c r="FX211" s="169"/>
      <c r="FY211" s="169"/>
      <c r="FZ211" s="169"/>
      <c r="GA211" s="169"/>
      <c r="GB211" s="169"/>
      <c r="GC211" s="169"/>
      <c r="GD211" s="169"/>
      <c r="GE211" s="169"/>
      <c r="GF211" s="169"/>
      <c r="GG211" s="169"/>
      <c r="GH211" s="169"/>
      <c r="GI211" s="169"/>
      <c r="GJ211" s="169"/>
      <c r="GK211" s="169"/>
      <c r="GL211" s="169"/>
      <c r="GM211" s="169"/>
      <c r="GN211" s="169"/>
      <c r="GO211" s="169"/>
      <c r="GP211" s="169"/>
      <c r="GQ211" s="169"/>
      <c r="GR211" s="169"/>
      <c r="GS211" s="169"/>
      <c r="GT211" s="169"/>
      <c r="GU211" s="169"/>
      <c r="GV211" s="169"/>
      <c r="GW211" s="169"/>
      <c r="GX211" s="169"/>
      <c r="GY211" s="169"/>
      <c r="GZ211" s="169"/>
      <c r="HA211" s="169"/>
      <c r="HB211" s="169"/>
      <c r="HC211" s="169"/>
      <c r="HD211" s="169"/>
      <c r="HE211" s="169"/>
      <c r="HF211" s="169"/>
      <c r="HG211" s="169"/>
      <c r="HH211" s="169"/>
      <c r="HI211" s="169"/>
      <c r="HJ211" s="169"/>
      <c r="HK211" s="169"/>
      <c r="HL211" s="169"/>
      <c r="HM211" s="169"/>
      <c r="HN211" s="169"/>
      <c r="HO211" s="169"/>
      <c r="HP211" s="169"/>
      <c r="HQ211" s="169"/>
      <c r="HR211" s="169"/>
      <c r="HS211" s="169"/>
      <c r="HT211" s="169"/>
      <c r="HU211" s="169"/>
      <c r="HV211" s="169"/>
      <c r="HW211" s="169"/>
      <c r="HX211" s="169"/>
      <c r="HY211" s="169"/>
      <c r="HZ211" s="169"/>
      <c r="IA211" s="169"/>
      <c r="IB211" s="169"/>
      <c r="IC211" s="169"/>
      <c r="ID211" s="169"/>
      <c r="IE211" s="169"/>
      <c r="IF211" s="169"/>
      <c r="IG211" s="169"/>
      <c r="IH211" s="169"/>
      <c r="II211" s="169"/>
      <c r="IJ211" s="169"/>
      <c r="IK211" s="169"/>
      <c r="IL211" s="169"/>
      <c r="IM211" s="169"/>
      <c r="IN211" s="169"/>
      <c r="IO211" s="169"/>
      <c r="IP211" s="169"/>
      <c r="IQ211" s="169"/>
      <c r="IR211" s="169"/>
      <c r="IS211" s="169"/>
    </row>
    <row r="212" spans="1:253" s="145" customFormat="1" ht="15" customHeight="1">
      <c r="A212" s="170" t="s">
        <v>6</v>
      </c>
      <c r="B212" s="170" t="s">
        <v>527</v>
      </c>
      <c r="C212" s="172">
        <v>1</v>
      </c>
      <c r="D212" s="172" t="s">
        <v>9</v>
      </c>
      <c r="E212" s="173">
        <v>1500000</v>
      </c>
      <c r="F212" s="174">
        <v>1500000</v>
      </c>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c r="AP212" s="169"/>
      <c r="AQ212" s="169"/>
      <c r="AR212" s="169"/>
      <c r="AS212" s="169"/>
      <c r="AT212" s="169"/>
      <c r="AU212" s="169"/>
      <c r="AV212" s="169"/>
      <c r="AW212" s="169"/>
      <c r="AX212" s="169"/>
      <c r="AY212" s="169"/>
      <c r="AZ212" s="169"/>
      <c r="BA212" s="169"/>
      <c r="BB212" s="169"/>
      <c r="BC212" s="169"/>
      <c r="BD212" s="169"/>
      <c r="BE212" s="169"/>
      <c r="BF212" s="169"/>
      <c r="BG212" s="169"/>
      <c r="BH212" s="169"/>
      <c r="BI212" s="169"/>
      <c r="BJ212" s="169"/>
      <c r="BK212" s="169"/>
      <c r="BL212" s="169"/>
      <c r="BM212" s="169"/>
      <c r="BN212" s="169"/>
      <c r="BO212" s="169"/>
      <c r="BP212" s="169"/>
      <c r="BQ212" s="169"/>
      <c r="BR212" s="169"/>
      <c r="BS212" s="169"/>
      <c r="BT212" s="169"/>
      <c r="BU212" s="169"/>
      <c r="BV212" s="169"/>
      <c r="BW212" s="169"/>
      <c r="BX212" s="169"/>
      <c r="BY212" s="169"/>
      <c r="BZ212" s="169"/>
      <c r="CA212" s="169"/>
      <c r="CB212" s="169"/>
      <c r="CC212" s="169"/>
      <c r="CD212" s="169"/>
      <c r="CE212" s="169"/>
      <c r="CF212" s="169"/>
      <c r="CG212" s="169"/>
      <c r="CH212" s="169"/>
      <c r="CI212" s="169"/>
      <c r="CJ212" s="169"/>
      <c r="CK212" s="169"/>
      <c r="CL212" s="169"/>
      <c r="CM212" s="169"/>
      <c r="CN212" s="169"/>
      <c r="CO212" s="169"/>
      <c r="CP212" s="169"/>
      <c r="CQ212" s="169"/>
      <c r="CR212" s="169"/>
      <c r="CS212" s="169"/>
      <c r="CT212" s="169"/>
      <c r="CU212" s="169"/>
      <c r="CV212" s="169"/>
      <c r="CW212" s="169"/>
      <c r="CX212" s="169"/>
      <c r="CY212" s="169"/>
      <c r="CZ212" s="169"/>
      <c r="DA212" s="169"/>
      <c r="DB212" s="169"/>
      <c r="DC212" s="169"/>
      <c r="DD212" s="169"/>
      <c r="DE212" s="169"/>
      <c r="DF212" s="169"/>
      <c r="DG212" s="169"/>
      <c r="DH212" s="169"/>
      <c r="DI212" s="169"/>
      <c r="DJ212" s="169"/>
      <c r="DK212" s="169"/>
      <c r="DL212" s="169"/>
      <c r="DM212" s="169"/>
      <c r="DN212" s="169"/>
      <c r="DO212" s="169"/>
      <c r="DP212" s="169"/>
      <c r="DQ212" s="169"/>
      <c r="DR212" s="169"/>
      <c r="DS212" s="169"/>
      <c r="DT212" s="169"/>
      <c r="DU212" s="169"/>
      <c r="DV212" s="169"/>
      <c r="DW212" s="169"/>
      <c r="DX212" s="169"/>
      <c r="DY212" s="169"/>
      <c r="DZ212" s="169"/>
      <c r="EA212" s="169"/>
      <c r="EB212" s="169"/>
      <c r="EC212" s="169"/>
      <c r="ED212" s="169"/>
      <c r="EE212" s="169"/>
      <c r="EF212" s="169"/>
      <c r="EG212" s="169"/>
      <c r="EH212" s="169"/>
      <c r="EI212" s="169"/>
      <c r="EJ212" s="169"/>
      <c r="EK212" s="169"/>
      <c r="EL212" s="169"/>
      <c r="EM212" s="169"/>
      <c r="EN212" s="169"/>
      <c r="EO212" s="169"/>
      <c r="EP212" s="169"/>
      <c r="EQ212" s="169"/>
      <c r="ER212" s="169"/>
      <c r="ES212" s="169"/>
      <c r="ET212" s="169"/>
      <c r="EU212" s="169"/>
      <c r="EV212" s="169"/>
      <c r="EW212" s="169"/>
      <c r="EX212" s="169"/>
      <c r="EY212" s="169"/>
      <c r="EZ212" s="169"/>
      <c r="FA212" s="169"/>
      <c r="FB212" s="169"/>
      <c r="FC212" s="169"/>
      <c r="FD212" s="169"/>
      <c r="FE212" s="169"/>
      <c r="FF212" s="169"/>
      <c r="FG212" s="169"/>
      <c r="FH212" s="169"/>
      <c r="FI212" s="169"/>
      <c r="FJ212" s="169"/>
      <c r="FK212" s="169"/>
      <c r="FL212" s="169"/>
      <c r="FM212" s="169"/>
      <c r="FN212" s="169"/>
      <c r="FO212" s="169"/>
      <c r="FP212" s="169"/>
      <c r="FQ212" s="169"/>
      <c r="FR212" s="169"/>
      <c r="FS212" s="169"/>
      <c r="FT212" s="169"/>
      <c r="FU212" s="169"/>
      <c r="FV212" s="169"/>
      <c r="FW212" s="169"/>
      <c r="FX212" s="169"/>
      <c r="FY212" s="169"/>
      <c r="FZ212" s="169"/>
      <c r="GA212" s="169"/>
      <c r="GB212" s="169"/>
      <c r="GC212" s="169"/>
      <c r="GD212" s="169"/>
      <c r="GE212" s="169"/>
      <c r="GF212" s="169"/>
      <c r="GG212" s="169"/>
      <c r="GH212" s="169"/>
      <c r="GI212" s="169"/>
      <c r="GJ212" s="169"/>
      <c r="GK212" s="169"/>
      <c r="GL212" s="169"/>
      <c r="GM212" s="169"/>
      <c r="GN212" s="169"/>
      <c r="GO212" s="169"/>
      <c r="GP212" s="169"/>
      <c r="GQ212" s="169"/>
      <c r="GR212" s="169"/>
      <c r="GS212" s="169"/>
      <c r="GT212" s="169"/>
      <c r="GU212" s="169"/>
      <c r="GV212" s="169"/>
      <c r="GW212" s="169"/>
      <c r="GX212" s="169"/>
      <c r="GY212" s="169"/>
      <c r="GZ212" s="169"/>
      <c r="HA212" s="169"/>
      <c r="HB212" s="169"/>
      <c r="HC212" s="169"/>
      <c r="HD212" s="169"/>
      <c r="HE212" s="169"/>
      <c r="HF212" s="169"/>
      <c r="HG212" s="169"/>
      <c r="HH212" s="169"/>
      <c r="HI212" s="169"/>
      <c r="HJ212" s="169"/>
      <c r="HK212" s="169"/>
      <c r="HL212" s="169"/>
      <c r="HM212" s="169"/>
      <c r="HN212" s="169"/>
      <c r="HO212" s="169"/>
      <c r="HP212" s="169"/>
      <c r="HQ212" s="169"/>
      <c r="HR212" s="169"/>
      <c r="HS212" s="169"/>
      <c r="HT212" s="169"/>
      <c r="HU212" s="169"/>
      <c r="HV212" s="169"/>
      <c r="HW212" s="169"/>
      <c r="HX212" s="169"/>
      <c r="HY212" s="169"/>
      <c r="HZ212" s="169"/>
      <c r="IA212" s="169"/>
      <c r="IB212" s="169"/>
      <c r="IC212" s="169"/>
      <c r="ID212" s="169"/>
      <c r="IE212" s="169"/>
      <c r="IF212" s="169"/>
      <c r="IG212" s="169"/>
      <c r="IH212" s="169"/>
      <c r="II212" s="169"/>
      <c r="IJ212" s="169"/>
      <c r="IK212" s="169"/>
      <c r="IL212" s="169"/>
      <c r="IM212" s="169"/>
      <c r="IN212" s="169"/>
      <c r="IO212" s="169"/>
      <c r="IP212" s="169"/>
      <c r="IQ212" s="169"/>
      <c r="IR212" s="169"/>
      <c r="IS212" s="169"/>
    </row>
    <row r="213" spans="1:253" s="145" customFormat="1" ht="15" customHeight="1">
      <c r="A213" s="170" t="s">
        <v>6</v>
      </c>
      <c r="B213" s="170" t="s">
        <v>527</v>
      </c>
      <c r="C213" s="172">
        <v>1</v>
      </c>
      <c r="D213" s="172" t="s">
        <v>9</v>
      </c>
      <c r="E213" s="173">
        <v>7500000</v>
      </c>
      <c r="F213" s="174">
        <v>7500000</v>
      </c>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69"/>
      <c r="AY213" s="169"/>
      <c r="AZ213" s="169"/>
      <c r="BA213" s="169"/>
      <c r="BB213" s="169"/>
      <c r="BC213" s="169"/>
      <c r="BD213" s="169"/>
      <c r="BE213" s="169"/>
      <c r="BF213" s="169"/>
      <c r="BG213" s="169"/>
      <c r="BH213" s="169"/>
      <c r="BI213" s="169"/>
      <c r="BJ213" s="169"/>
      <c r="BK213" s="169"/>
      <c r="BL213" s="169"/>
      <c r="BM213" s="169"/>
      <c r="BN213" s="169"/>
      <c r="BO213" s="169"/>
      <c r="BP213" s="169"/>
      <c r="BQ213" s="169"/>
      <c r="BR213" s="169"/>
      <c r="BS213" s="169"/>
      <c r="BT213" s="169"/>
      <c r="BU213" s="169"/>
      <c r="BV213" s="169"/>
      <c r="BW213" s="169"/>
      <c r="BX213" s="169"/>
      <c r="BY213" s="169"/>
      <c r="BZ213" s="169"/>
      <c r="CA213" s="169"/>
      <c r="CB213" s="169"/>
      <c r="CC213" s="169"/>
      <c r="CD213" s="169"/>
      <c r="CE213" s="169"/>
      <c r="CF213" s="169"/>
      <c r="CG213" s="169"/>
      <c r="CH213" s="169"/>
      <c r="CI213" s="169"/>
      <c r="CJ213" s="169"/>
      <c r="CK213" s="169"/>
      <c r="CL213" s="169"/>
      <c r="CM213" s="169"/>
      <c r="CN213" s="169"/>
      <c r="CO213" s="169"/>
      <c r="CP213" s="169"/>
      <c r="CQ213" s="169"/>
      <c r="CR213" s="169"/>
      <c r="CS213" s="169"/>
      <c r="CT213" s="169"/>
      <c r="CU213" s="169"/>
      <c r="CV213" s="169"/>
      <c r="CW213" s="169"/>
      <c r="CX213" s="169"/>
      <c r="CY213" s="169"/>
      <c r="CZ213" s="169"/>
      <c r="DA213" s="169"/>
      <c r="DB213" s="169"/>
      <c r="DC213" s="169"/>
      <c r="DD213" s="169"/>
      <c r="DE213" s="169"/>
      <c r="DF213" s="169"/>
      <c r="DG213" s="169"/>
      <c r="DH213" s="169"/>
      <c r="DI213" s="169"/>
      <c r="DJ213" s="169"/>
      <c r="DK213" s="169"/>
      <c r="DL213" s="169"/>
      <c r="DM213" s="169"/>
      <c r="DN213" s="169"/>
      <c r="DO213" s="169"/>
      <c r="DP213" s="169"/>
      <c r="DQ213" s="169"/>
      <c r="DR213" s="169"/>
      <c r="DS213" s="169"/>
      <c r="DT213" s="169"/>
      <c r="DU213" s="169"/>
      <c r="DV213" s="169"/>
      <c r="DW213" s="169"/>
      <c r="DX213" s="169"/>
      <c r="DY213" s="169"/>
      <c r="DZ213" s="169"/>
      <c r="EA213" s="169"/>
      <c r="EB213" s="169"/>
      <c r="EC213" s="169"/>
      <c r="ED213" s="169"/>
      <c r="EE213" s="169"/>
      <c r="EF213" s="169"/>
      <c r="EG213" s="169"/>
      <c r="EH213" s="169"/>
      <c r="EI213" s="169"/>
      <c r="EJ213" s="169"/>
      <c r="EK213" s="169"/>
      <c r="EL213" s="169"/>
      <c r="EM213" s="169"/>
      <c r="EN213" s="169"/>
      <c r="EO213" s="169"/>
      <c r="EP213" s="169"/>
      <c r="EQ213" s="169"/>
      <c r="ER213" s="169"/>
      <c r="ES213" s="169"/>
      <c r="ET213" s="169"/>
      <c r="EU213" s="169"/>
      <c r="EV213" s="169"/>
      <c r="EW213" s="169"/>
      <c r="EX213" s="169"/>
      <c r="EY213" s="169"/>
      <c r="EZ213" s="169"/>
      <c r="FA213" s="169"/>
      <c r="FB213" s="169"/>
      <c r="FC213" s="169"/>
      <c r="FD213" s="169"/>
      <c r="FE213" s="169"/>
      <c r="FF213" s="169"/>
      <c r="FG213" s="169"/>
      <c r="FH213" s="169"/>
      <c r="FI213" s="169"/>
      <c r="FJ213" s="169"/>
      <c r="FK213" s="169"/>
      <c r="FL213" s="169"/>
      <c r="FM213" s="169"/>
      <c r="FN213" s="169"/>
      <c r="FO213" s="169"/>
      <c r="FP213" s="169"/>
      <c r="FQ213" s="169"/>
      <c r="FR213" s="169"/>
      <c r="FS213" s="169"/>
      <c r="FT213" s="169"/>
      <c r="FU213" s="169"/>
      <c r="FV213" s="169"/>
      <c r="FW213" s="169"/>
      <c r="FX213" s="169"/>
      <c r="FY213" s="169"/>
      <c r="FZ213" s="169"/>
      <c r="GA213" s="169"/>
      <c r="GB213" s="169"/>
      <c r="GC213" s="169"/>
      <c r="GD213" s="169"/>
      <c r="GE213" s="169"/>
      <c r="GF213" s="169"/>
      <c r="GG213" s="169"/>
      <c r="GH213" s="169"/>
      <c r="GI213" s="169"/>
      <c r="GJ213" s="169"/>
      <c r="GK213" s="169"/>
      <c r="GL213" s="169"/>
      <c r="GM213" s="169"/>
      <c r="GN213" s="169"/>
      <c r="GO213" s="169"/>
      <c r="GP213" s="169"/>
      <c r="GQ213" s="169"/>
      <c r="GR213" s="169"/>
      <c r="GS213" s="169"/>
      <c r="GT213" s="169"/>
      <c r="GU213" s="169"/>
      <c r="GV213" s="169"/>
      <c r="GW213" s="169"/>
      <c r="GX213" s="169"/>
      <c r="GY213" s="169"/>
      <c r="GZ213" s="169"/>
      <c r="HA213" s="169"/>
      <c r="HB213" s="169"/>
      <c r="HC213" s="169"/>
      <c r="HD213" s="169"/>
      <c r="HE213" s="169"/>
      <c r="HF213" s="169"/>
      <c r="HG213" s="169"/>
      <c r="HH213" s="169"/>
      <c r="HI213" s="169"/>
      <c r="HJ213" s="169"/>
      <c r="HK213" s="169"/>
      <c r="HL213" s="169"/>
      <c r="HM213" s="169"/>
      <c r="HN213" s="169"/>
      <c r="HO213" s="169"/>
      <c r="HP213" s="169"/>
      <c r="HQ213" s="169"/>
      <c r="HR213" s="169"/>
      <c r="HS213" s="169"/>
      <c r="HT213" s="169"/>
      <c r="HU213" s="169"/>
      <c r="HV213" s="169"/>
      <c r="HW213" s="169"/>
      <c r="HX213" s="169"/>
      <c r="HY213" s="169"/>
      <c r="HZ213" s="169"/>
      <c r="IA213" s="169"/>
      <c r="IB213" s="169"/>
      <c r="IC213" s="169"/>
      <c r="ID213" s="169"/>
      <c r="IE213" s="169"/>
      <c r="IF213" s="169"/>
      <c r="IG213" s="169"/>
      <c r="IH213" s="169"/>
      <c r="II213" s="169"/>
      <c r="IJ213" s="169"/>
      <c r="IK213" s="169"/>
      <c r="IL213" s="169"/>
      <c r="IM213" s="169"/>
      <c r="IN213" s="169"/>
      <c r="IO213" s="169"/>
      <c r="IP213" s="169"/>
      <c r="IQ213" s="169"/>
      <c r="IR213" s="169"/>
      <c r="IS213" s="169"/>
    </row>
    <row r="214" spans="1:253" s="145" customFormat="1" ht="15" customHeight="1">
      <c r="A214" s="170" t="s">
        <v>6</v>
      </c>
      <c r="B214" s="170" t="s">
        <v>527</v>
      </c>
      <c r="C214" s="172">
        <v>1</v>
      </c>
      <c r="D214" s="172" t="s">
        <v>9</v>
      </c>
      <c r="E214" s="173">
        <v>2250000</v>
      </c>
      <c r="F214" s="174">
        <v>2250000</v>
      </c>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69"/>
      <c r="AY214" s="169"/>
      <c r="AZ214" s="169"/>
      <c r="BA214" s="169"/>
      <c r="BB214" s="169"/>
      <c r="BC214" s="169"/>
      <c r="BD214" s="169"/>
      <c r="BE214" s="169"/>
      <c r="BF214" s="169"/>
      <c r="BG214" s="169"/>
      <c r="BH214" s="169"/>
      <c r="BI214" s="169"/>
      <c r="BJ214" s="169"/>
      <c r="BK214" s="169"/>
      <c r="BL214" s="169"/>
      <c r="BM214" s="169"/>
      <c r="BN214" s="169"/>
      <c r="BO214" s="169"/>
      <c r="BP214" s="169"/>
      <c r="BQ214" s="169"/>
      <c r="BR214" s="169"/>
      <c r="BS214" s="169"/>
      <c r="BT214" s="169"/>
      <c r="BU214" s="169"/>
      <c r="BV214" s="169"/>
      <c r="BW214" s="169"/>
      <c r="BX214" s="169"/>
      <c r="BY214" s="169"/>
      <c r="BZ214" s="169"/>
      <c r="CA214" s="169"/>
      <c r="CB214" s="169"/>
      <c r="CC214" s="169"/>
      <c r="CD214" s="169"/>
      <c r="CE214" s="169"/>
      <c r="CF214" s="169"/>
      <c r="CG214" s="169"/>
      <c r="CH214" s="169"/>
      <c r="CI214" s="169"/>
      <c r="CJ214" s="169"/>
      <c r="CK214" s="169"/>
      <c r="CL214" s="169"/>
      <c r="CM214" s="169"/>
      <c r="CN214" s="169"/>
      <c r="CO214" s="169"/>
      <c r="CP214" s="169"/>
      <c r="CQ214" s="169"/>
      <c r="CR214" s="169"/>
      <c r="CS214" s="169"/>
      <c r="CT214" s="169"/>
      <c r="CU214" s="169"/>
      <c r="CV214" s="169"/>
      <c r="CW214" s="169"/>
      <c r="CX214" s="169"/>
      <c r="CY214" s="169"/>
      <c r="CZ214" s="169"/>
      <c r="DA214" s="169"/>
      <c r="DB214" s="169"/>
      <c r="DC214" s="169"/>
      <c r="DD214" s="169"/>
      <c r="DE214" s="169"/>
      <c r="DF214" s="169"/>
      <c r="DG214" s="169"/>
      <c r="DH214" s="169"/>
      <c r="DI214" s="169"/>
      <c r="DJ214" s="169"/>
      <c r="DK214" s="169"/>
      <c r="DL214" s="169"/>
      <c r="DM214" s="169"/>
      <c r="DN214" s="169"/>
      <c r="DO214" s="169"/>
      <c r="DP214" s="169"/>
      <c r="DQ214" s="169"/>
      <c r="DR214" s="169"/>
      <c r="DS214" s="169"/>
      <c r="DT214" s="169"/>
      <c r="DU214" s="169"/>
      <c r="DV214" s="169"/>
      <c r="DW214" s="169"/>
      <c r="DX214" s="169"/>
      <c r="DY214" s="169"/>
      <c r="DZ214" s="169"/>
      <c r="EA214" s="169"/>
      <c r="EB214" s="169"/>
      <c r="EC214" s="169"/>
      <c r="ED214" s="169"/>
      <c r="EE214" s="169"/>
      <c r="EF214" s="169"/>
      <c r="EG214" s="169"/>
      <c r="EH214" s="169"/>
      <c r="EI214" s="169"/>
      <c r="EJ214" s="169"/>
      <c r="EK214" s="169"/>
      <c r="EL214" s="169"/>
      <c r="EM214" s="169"/>
      <c r="EN214" s="169"/>
      <c r="EO214" s="169"/>
      <c r="EP214" s="169"/>
      <c r="EQ214" s="169"/>
      <c r="ER214" s="169"/>
      <c r="ES214" s="169"/>
      <c r="ET214" s="169"/>
      <c r="EU214" s="169"/>
      <c r="EV214" s="169"/>
      <c r="EW214" s="169"/>
      <c r="EX214" s="169"/>
      <c r="EY214" s="169"/>
      <c r="EZ214" s="169"/>
      <c r="FA214" s="169"/>
      <c r="FB214" s="169"/>
      <c r="FC214" s="169"/>
      <c r="FD214" s="169"/>
      <c r="FE214" s="169"/>
      <c r="FF214" s="169"/>
      <c r="FG214" s="169"/>
      <c r="FH214" s="169"/>
      <c r="FI214" s="169"/>
      <c r="FJ214" s="169"/>
      <c r="FK214" s="169"/>
      <c r="FL214" s="169"/>
      <c r="FM214" s="169"/>
      <c r="FN214" s="169"/>
      <c r="FO214" s="169"/>
      <c r="FP214" s="169"/>
      <c r="FQ214" s="169"/>
      <c r="FR214" s="169"/>
      <c r="FS214" s="169"/>
      <c r="FT214" s="169"/>
      <c r="FU214" s="169"/>
      <c r="FV214" s="169"/>
      <c r="FW214" s="169"/>
      <c r="FX214" s="169"/>
      <c r="FY214" s="169"/>
      <c r="FZ214" s="169"/>
      <c r="GA214" s="169"/>
      <c r="GB214" s="169"/>
      <c r="GC214" s="169"/>
      <c r="GD214" s="169"/>
      <c r="GE214" s="169"/>
      <c r="GF214" s="169"/>
      <c r="GG214" s="169"/>
      <c r="GH214" s="169"/>
      <c r="GI214" s="169"/>
      <c r="GJ214" s="169"/>
      <c r="GK214" s="169"/>
      <c r="GL214" s="169"/>
      <c r="GM214" s="169"/>
      <c r="GN214" s="169"/>
      <c r="GO214" s="169"/>
      <c r="GP214" s="169"/>
      <c r="GQ214" s="169"/>
      <c r="GR214" s="169"/>
      <c r="GS214" s="169"/>
      <c r="GT214" s="169"/>
      <c r="GU214" s="169"/>
      <c r="GV214" s="169"/>
      <c r="GW214" s="169"/>
      <c r="GX214" s="169"/>
      <c r="GY214" s="169"/>
      <c r="GZ214" s="169"/>
      <c r="HA214" s="169"/>
      <c r="HB214" s="169"/>
      <c r="HC214" s="169"/>
      <c r="HD214" s="169"/>
      <c r="HE214" s="169"/>
      <c r="HF214" s="169"/>
      <c r="HG214" s="169"/>
      <c r="HH214" s="169"/>
      <c r="HI214" s="169"/>
      <c r="HJ214" s="169"/>
      <c r="HK214" s="169"/>
      <c r="HL214" s="169"/>
      <c r="HM214" s="169"/>
      <c r="HN214" s="169"/>
      <c r="HO214" s="169"/>
      <c r="HP214" s="169"/>
      <c r="HQ214" s="169"/>
      <c r="HR214" s="169"/>
      <c r="HS214" s="169"/>
      <c r="HT214" s="169"/>
      <c r="HU214" s="169"/>
      <c r="HV214" s="169"/>
      <c r="HW214" s="169"/>
      <c r="HX214" s="169"/>
      <c r="HY214" s="169"/>
      <c r="HZ214" s="169"/>
      <c r="IA214" s="169"/>
      <c r="IB214" s="169"/>
      <c r="IC214" s="169"/>
      <c r="ID214" s="169"/>
      <c r="IE214" s="169"/>
      <c r="IF214" s="169"/>
      <c r="IG214" s="169"/>
      <c r="IH214" s="169"/>
      <c r="II214" s="169"/>
      <c r="IJ214" s="169"/>
      <c r="IK214" s="169"/>
      <c r="IL214" s="169"/>
      <c r="IM214" s="169"/>
      <c r="IN214" s="169"/>
      <c r="IO214" s="169"/>
      <c r="IP214" s="169"/>
      <c r="IQ214" s="169"/>
      <c r="IR214" s="169"/>
      <c r="IS214" s="169"/>
    </row>
    <row r="215" spans="1:253" s="145" customFormat="1" ht="15" customHeight="1">
      <c r="A215" s="170" t="s">
        <v>6</v>
      </c>
      <c r="B215" s="170" t="s">
        <v>527</v>
      </c>
      <c r="C215" s="172">
        <v>1</v>
      </c>
      <c r="D215" s="172" t="s">
        <v>9</v>
      </c>
      <c r="E215" s="173">
        <v>4500000</v>
      </c>
      <c r="F215" s="174">
        <v>4500000</v>
      </c>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c r="AP215" s="169"/>
      <c r="AQ215" s="169"/>
      <c r="AR215" s="169"/>
      <c r="AS215" s="169"/>
      <c r="AT215" s="169"/>
      <c r="AU215" s="169"/>
      <c r="AV215" s="169"/>
      <c r="AW215" s="169"/>
      <c r="AX215" s="169"/>
      <c r="AY215" s="169"/>
      <c r="AZ215" s="169"/>
      <c r="BA215" s="169"/>
      <c r="BB215" s="169"/>
      <c r="BC215" s="169"/>
      <c r="BD215" s="169"/>
      <c r="BE215" s="169"/>
      <c r="BF215" s="169"/>
      <c r="BG215" s="169"/>
      <c r="BH215" s="169"/>
      <c r="BI215" s="169"/>
      <c r="BJ215" s="169"/>
      <c r="BK215" s="169"/>
      <c r="BL215" s="169"/>
      <c r="BM215" s="169"/>
      <c r="BN215" s="169"/>
      <c r="BO215" s="169"/>
      <c r="BP215" s="169"/>
      <c r="BQ215" s="169"/>
      <c r="BR215" s="169"/>
      <c r="BS215" s="169"/>
      <c r="BT215" s="169"/>
      <c r="BU215" s="169"/>
      <c r="BV215" s="169"/>
      <c r="BW215" s="169"/>
      <c r="BX215" s="169"/>
      <c r="BY215" s="169"/>
      <c r="BZ215" s="169"/>
      <c r="CA215" s="169"/>
      <c r="CB215" s="169"/>
      <c r="CC215" s="169"/>
      <c r="CD215" s="169"/>
      <c r="CE215" s="169"/>
      <c r="CF215" s="169"/>
      <c r="CG215" s="169"/>
      <c r="CH215" s="169"/>
      <c r="CI215" s="169"/>
      <c r="CJ215" s="169"/>
      <c r="CK215" s="169"/>
      <c r="CL215" s="169"/>
      <c r="CM215" s="169"/>
      <c r="CN215" s="169"/>
      <c r="CO215" s="169"/>
      <c r="CP215" s="169"/>
      <c r="CQ215" s="169"/>
      <c r="CR215" s="169"/>
      <c r="CS215" s="169"/>
      <c r="CT215" s="169"/>
      <c r="CU215" s="169"/>
      <c r="CV215" s="169"/>
      <c r="CW215" s="169"/>
      <c r="CX215" s="169"/>
      <c r="CY215" s="169"/>
      <c r="CZ215" s="169"/>
      <c r="DA215" s="169"/>
      <c r="DB215" s="169"/>
      <c r="DC215" s="169"/>
      <c r="DD215" s="169"/>
      <c r="DE215" s="169"/>
      <c r="DF215" s="169"/>
      <c r="DG215" s="169"/>
      <c r="DH215" s="169"/>
      <c r="DI215" s="169"/>
      <c r="DJ215" s="169"/>
      <c r="DK215" s="169"/>
      <c r="DL215" s="169"/>
      <c r="DM215" s="169"/>
      <c r="DN215" s="169"/>
      <c r="DO215" s="169"/>
      <c r="DP215" s="169"/>
      <c r="DQ215" s="169"/>
      <c r="DR215" s="169"/>
      <c r="DS215" s="169"/>
      <c r="DT215" s="169"/>
      <c r="DU215" s="169"/>
      <c r="DV215" s="169"/>
      <c r="DW215" s="169"/>
      <c r="DX215" s="169"/>
      <c r="DY215" s="169"/>
      <c r="DZ215" s="169"/>
      <c r="EA215" s="169"/>
      <c r="EB215" s="169"/>
      <c r="EC215" s="169"/>
      <c r="ED215" s="169"/>
      <c r="EE215" s="169"/>
      <c r="EF215" s="169"/>
      <c r="EG215" s="169"/>
      <c r="EH215" s="169"/>
      <c r="EI215" s="169"/>
      <c r="EJ215" s="169"/>
      <c r="EK215" s="169"/>
      <c r="EL215" s="169"/>
      <c r="EM215" s="169"/>
      <c r="EN215" s="169"/>
      <c r="EO215" s="169"/>
      <c r="EP215" s="169"/>
      <c r="EQ215" s="169"/>
      <c r="ER215" s="169"/>
      <c r="ES215" s="169"/>
      <c r="ET215" s="169"/>
      <c r="EU215" s="169"/>
      <c r="EV215" s="169"/>
      <c r="EW215" s="169"/>
      <c r="EX215" s="169"/>
      <c r="EY215" s="169"/>
      <c r="EZ215" s="169"/>
      <c r="FA215" s="169"/>
      <c r="FB215" s="169"/>
      <c r="FC215" s="169"/>
      <c r="FD215" s="169"/>
      <c r="FE215" s="169"/>
      <c r="FF215" s="169"/>
      <c r="FG215" s="169"/>
      <c r="FH215" s="169"/>
      <c r="FI215" s="169"/>
      <c r="FJ215" s="169"/>
      <c r="FK215" s="169"/>
      <c r="FL215" s="169"/>
      <c r="FM215" s="169"/>
      <c r="FN215" s="169"/>
      <c r="FO215" s="169"/>
      <c r="FP215" s="169"/>
      <c r="FQ215" s="169"/>
      <c r="FR215" s="169"/>
      <c r="FS215" s="169"/>
      <c r="FT215" s="169"/>
      <c r="FU215" s="169"/>
      <c r="FV215" s="169"/>
      <c r="FW215" s="169"/>
      <c r="FX215" s="169"/>
      <c r="FY215" s="169"/>
      <c r="FZ215" s="169"/>
      <c r="GA215" s="169"/>
      <c r="GB215" s="169"/>
      <c r="GC215" s="169"/>
      <c r="GD215" s="169"/>
      <c r="GE215" s="169"/>
      <c r="GF215" s="169"/>
      <c r="GG215" s="169"/>
      <c r="GH215" s="169"/>
      <c r="GI215" s="169"/>
      <c r="GJ215" s="169"/>
      <c r="GK215" s="169"/>
      <c r="GL215" s="169"/>
      <c r="GM215" s="169"/>
      <c r="GN215" s="169"/>
      <c r="GO215" s="169"/>
      <c r="GP215" s="169"/>
      <c r="GQ215" s="169"/>
      <c r="GR215" s="169"/>
      <c r="GS215" s="169"/>
      <c r="GT215" s="169"/>
      <c r="GU215" s="169"/>
      <c r="GV215" s="169"/>
      <c r="GW215" s="169"/>
      <c r="GX215" s="169"/>
      <c r="GY215" s="169"/>
      <c r="GZ215" s="169"/>
      <c r="HA215" s="169"/>
      <c r="HB215" s="169"/>
      <c r="HC215" s="169"/>
      <c r="HD215" s="169"/>
      <c r="HE215" s="169"/>
      <c r="HF215" s="169"/>
      <c r="HG215" s="169"/>
      <c r="HH215" s="169"/>
      <c r="HI215" s="169"/>
      <c r="HJ215" s="169"/>
      <c r="HK215" s="169"/>
      <c r="HL215" s="169"/>
      <c r="HM215" s="169"/>
      <c r="HN215" s="169"/>
      <c r="HO215" s="169"/>
      <c r="HP215" s="169"/>
      <c r="HQ215" s="169"/>
      <c r="HR215" s="169"/>
      <c r="HS215" s="169"/>
      <c r="HT215" s="169"/>
      <c r="HU215" s="169"/>
      <c r="HV215" s="169"/>
      <c r="HW215" s="169"/>
      <c r="HX215" s="169"/>
      <c r="HY215" s="169"/>
      <c r="HZ215" s="169"/>
      <c r="IA215" s="169"/>
      <c r="IB215" s="169"/>
      <c r="IC215" s="169"/>
      <c r="ID215" s="169"/>
      <c r="IE215" s="169"/>
      <c r="IF215" s="169"/>
      <c r="IG215" s="169"/>
      <c r="IH215" s="169"/>
      <c r="II215" s="169"/>
      <c r="IJ215" s="169"/>
      <c r="IK215" s="169"/>
      <c r="IL215" s="169"/>
      <c r="IM215" s="169"/>
      <c r="IN215" s="169"/>
      <c r="IO215" s="169"/>
      <c r="IP215" s="169"/>
      <c r="IQ215" s="169"/>
      <c r="IR215" s="169"/>
      <c r="IS215" s="169"/>
    </row>
    <row r="216" spans="1:253" s="145" customFormat="1" ht="15" customHeight="1">
      <c r="A216" s="170" t="s">
        <v>6</v>
      </c>
      <c r="B216" s="170" t="s">
        <v>527</v>
      </c>
      <c r="C216" s="172">
        <v>1</v>
      </c>
      <c r="D216" s="172" t="s">
        <v>9</v>
      </c>
      <c r="E216" s="173">
        <v>7800000</v>
      </c>
      <c r="F216" s="174">
        <v>7800000</v>
      </c>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9"/>
      <c r="AS216" s="169"/>
      <c r="AT216" s="169"/>
      <c r="AU216" s="169"/>
      <c r="AV216" s="169"/>
      <c r="AW216" s="169"/>
      <c r="AX216" s="169"/>
      <c r="AY216" s="169"/>
      <c r="AZ216" s="169"/>
      <c r="BA216" s="169"/>
      <c r="BB216" s="169"/>
      <c r="BC216" s="169"/>
      <c r="BD216" s="169"/>
      <c r="BE216" s="169"/>
      <c r="BF216" s="169"/>
      <c r="BG216" s="169"/>
      <c r="BH216" s="169"/>
      <c r="BI216" s="169"/>
      <c r="BJ216" s="169"/>
      <c r="BK216" s="169"/>
      <c r="BL216" s="169"/>
      <c r="BM216" s="169"/>
      <c r="BN216" s="169"/>
      <c r="BO216" s="169"/>
      <c r="BP216" s="169"/>
      <c r="BQ216" s="169"/>
      <c r="BR216" s="169"/>
      <c r="BS216" s="169"/>
      <c r="BT216" s="169"/>
      <c r="BU216" s="169"/>
      <c r="BV216" s="169"/>
      <c r="BW216" s="169"/>
      <c r="BX216" s="169"/>
      <c r="BY216" s="169"/>
      <c r="BZ216" s="169"/>
      <c r="CA216" s="169"/>
      <c r="CB216" s="169"/>
      <c r="CC216" s="169"/>
      <c r="CD216" s="169"/>
      <c r="CE216" s="169"/>
      <c r="CF216" s="169"/>
      <c r="CG216" s="169"/>
      <c r="CH216" s="169"/>
      <c r="CI216" s="169"/>
      <c r="CJ216" s="169"/>
      <c r="CK216" s="169"/>
      <c r="CL216" s="169"/>
      <c r="CM216" s="169"/>
      <c r="CN216" s="169"/>
      <c r="CO216" s="169"/>
      <c r="CP216" s="169"/>
      <c r="CQ216" s="169"/>
      <c r="CR216" s="169"/>
      <c r="CS216" s="169"/>
      <c r="CT216" s="169"/>
      <c r="CU216" s="169"/>
      <c r="CV216" s="169"/>
      <c r="CW216" s="169"/>
      <c r="CX216" s="169"/>
      <c r="CY216" s="169"/>
      <c r="CZ216" s="169"/>
      <c r="DA216" s="169"/>
      <c r="DB216" s="169"/>
      <c r="DC216" s="169"/>
      <c r="DD216" s="169"/>
      <c r="DE216" s="169"/>
      <c r="DF216" s="169"/>
      <c r="DG216" s="169"/>
      <c r="DH216" s="169"/>
      <c r="DI216" s="169"/>
      <c r="DJ216" s="169"/>
      <c r="DK216" s="169"/>
      <c r="DL216" s="169"/>
      <c r="DM216" s="169"/>
      <c r="DN216" s="169"/>
      <c r="DO216" s="169"/>
      <c r="DP216" s="169"/>
      <c r="DQ216" s="169"/>
      <c r="DR216" s="169"/>
      <c r="DS216" s="169"/>
      <c r="DT216" s="169"/>
      <c r="DU216" s="169"/>
      <c r="DV216" s="169"/>
      <c r="DW216" s="169"/>
      <c r="DX216" s="169"/>
      <c r="DY216" s="169"/>
      <c r="DZ216" s="169"/>
      <c r="EA216" s="169"/>
      <c r="EB216" s="169"/>
      <c r="EC216" s="169"/>
      <c r="ED216" s="169"/>
      <c r="EE216" s="169"/>
      <c r="EF216" s="169"/>
      <c r="EG216" s="169"/>
      <c r="EH216" s="169"/>
      <c r="EI216" s="169"/>
      <c r="EJ216" s="169"/>
      <c r="EK216" s="169"/>
      <c r="EL216" s="169"/>
      <c r="EM216" s="169"/>
      <c r="EN216" s="169"/>
      <c r="EO216" s="169"/>
      <c r="EP216" s="169"/>
      <c r="EQ216" s="169"/>
      <c r="ER216" s="169"/>
      <c r="ES216" s="169"/>
      <c r="ET216" s="169"/>
      <c r="EU216" s="169"/>
      <c r="EV216" s="169"/>
      <c r="EW216" s="169"/>
      <c r="EX216" s="169"/>
      <c r="EY216" s="169"/>
      <c r="EZ216" s="169"/>
      <c r="FA216" s="169"/>
      <c r="FB216" s="169"/>
      <c r="FC216" s="169"/>
      <c r="FD216" s="169"/>
      <c r="FE216" s="169"/>
      <c r="FF216" s="169"/>
      <c r="FG216" s="169"/>
      <c r="FH216" s="169"/>
      <c r="FI216" s="169"/>
      <c r="FJ216" s="169"/>
      <c r="FK216" s="169"/>
      <c r="FL216" s="169"/>
      <c r="FM216" s="169"/>
      <c r="FN216" s="169"/>
      <c r="FO216" s="169"/>
      <c r="FP216" s="169"/>
      <c r="FQ216" s="169"/>
      <c r="FR216" s="169"/>
      <c r="FS216" s="169"/>
      <c r="FT216" s="169"/>
      <c r="FU216" s="169"/>
      <c r="FV216" s="169"/>
      <c r="FW216" s="169"/>
      <c r="FX216" s="169"/>
      <c r="FY216" s="169"/>
      <c r="FZ216" s="169"/>
      <c r="GA216" s="169"/>
      <c r="GB216" s="169"/>
      <c r="GC216" s="169"/>
      <c r="GD216" s="169"/>
      <c r="GE216" s="169"/>
      <c r="GF216" s="169"/>
      <c r="GG216" s="169"/>
      <c r="GH216" s="169"/>
      <c r="GI216" s="169"/>
      <c r="GJ216" s="169"/>
      <c r="GK216" s="169"/>
      <c r="GL216" s="169"/>
      <c r="GM216" s="169"/>
      <c r="GN216" s="169"/>
      <c r="GO216" s="169"/>
      <c r="GP216" s="169"/>
      <c r="GQ216" s="169"/>
      <c r="GR216" s="169"/>
      <c r="GS216" s="169"/>
      <c r="GT216" s="169"/>
      <c r="GU216" s="169"/>
      <c r="GV216" s="169"/>
      <c r="GW216" s="169"/>
      <c r="GX216" s="169"/>
      <c r="GY216" s="169"/>
      <c r="GZ216" s="169"/>
      <c r="HA216" s="169"/>
      <c r="HB216" s="169"/>
      <c r="HC216" s="169"/>
      <c r="HD216" s="169"/>
      <c r="HE216" s="169"/>
      <c r="HF216" s="169"/>
      <c r="HG216" s="169"/>
      <c r="HH216" s="169"/>
      <c r="HI216" s="169"/>
      <c r="HJ216" s="169"/>
      <c r="HK216" s="169"/>
      <c r="HL216" s="169"/>
      <c r="HM216" s="169"/>
      <c r="HN216" s="169"/>
      <c r="HO216" s="169"/>
      <c r="HP216" s="169"/>
      <c r="HQ216" s="169"/>
      <c r="HR216" s="169"/>
      <c r="HS216" s="169"/>
      <c r="HT216" s="169"/>
      <c r="HU216" s="169"/>
      <c r="HV216" s="169"/>
      <c r="HW216" s="169"/>
      <c r="HX216" s="169"/>
      <c r="HY216" s="169"/>
      <c r="HZ216" s="169"/>
      <c r="IA216" s="169"/>
      <c r="IB216" s="169"/>
      <c r="IC216" s="169"/>
      <c r="ID216" s="169"/>
      <c r="IE216" s="169"/>
      <c r="IF216" s="169"/>
      <c r="IG216" s="169"/>
      <c r="IH216" s="169"/>
      <c r="II216" s="169"/>
      <c r="IJ216" s="169"/>
      <c r="IK216" s="169"/>
      <c r="IL216" s="169"/>
      <c r="IM216" s="169"/>
      <c r="IN216" s="169"/>
      <c r="IO216" s="169"/>
      <c r="IP216" s="169"/>
      <c r="IQ216" s="169"/>
      <c r="IR216" s="169"/>
      <c r="IS216" s="169"/>
    </row>
    <row r="217" spans="1:253" s="145" customFormat="1" ht="15" customHeight="1">
      <c r="A217" s="170" t="s">
        <v>6</v>
      </c>
      <c r="B217" s="170" t="s">
        <v>527</v>
      </c>
      <c r="C217" s="172">
        <v>1</v>
      </c>
      <c r="D217" s="172" t="s">
        <v>9</v>
      </c>
      <c r="E217" s="173">
        <v>8100000</v>
      </c>
      <c r="F217" s="174">
        <v>8100000</v>
      </c>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9"/>
      <c r="AT217" s="169"/>
      <c r="AU217" s="169"/>
      <c r="AV217" s="169"/>
      <c r="AW217" s="169"/>
      <c r="AX217" s="169"/>
      <c r="AY217" s="169"/>
      <c r="AZ217" s="169"/>
      <c r="BA217" s="169"/>
      <c r="BB217" s="169"/>
      <c r="BC217" s="169"/>
      <c r="BD217" s="169"/>
      <c r="BE217" s="169"/>
      <c r="BF217" s="169"/>
      <c r="BG217" s="169"/>
      <c r="BH217" s="169"/>
      <c r="BI217" s="169"/>
      <c r="BJ217" s="169"/>
      <c r="BK217" s="169"/>
      <c r="BL217" s="169"/>
      <c r="BM217" s="169"/>
      <c r="BN217" s="169"/>
      <c r="BO217" s="169"/>
      <c r="BP217" s="169"/>
      <c r="BQ217" s="169"/>
      <c r="BR217" s="169"/>
      <c r="BS217" s="169"/>
      <c r="BT217" s="169"/>
      <c r="BU217" s="169"/>
      <c r="BV217" s="169"/>
      <c r="BW217" s="169"/>
      <c r="BX217" s="169"/>
      <c r="BY217" s="169"/>
      <c r="BZ217" s="169"/>
      <c r="CA217" s="169"/>
      <c r="CB217" s="169"/>
      <c r="CC217" s="169"/>
      <c r="CD217" s="169"/>
      <c r="CE217" s="169"/>
      <c r="CF217" s="169"/>
      <c r="CG217" s="169"/>
      <c r="CH217" s="169"/>
      <c r="CI217" s="169"/>
      <c r="CJ217" s="169"/>
      <c r="CK217" s="169"/>
      <c r="CL217" s="169"/>
      <c r="CM217" s="169"/>
      <c r="CN217" s="169"/>
      <c r="CO217" s="169"/>
      <c r="CP217" s="169"/>
      <c r="CQ217" s="169"/>
      <c r="CR217" s="169"/>
      <c r="CS217" s="169"/>
      <c r="CT217" s="169"/>
      <c r="CU217" s="169"/>
      <c r="CV217" s="169"/>
      <c r="CW217" s="169"/>
      <c r="CX217" s="169"/>
      <c r="CY217" s="169"/>
      <c r="CZ217" s="169"/>
      <c r="DA217" s="169"/>
      <c r="DB217" s="169"/>
      <c r="DC217" s="169"/>
      <c r="DD217" s="169"/>
      <c r="DE217" s="169"/>
      <c r="DF217" s="169"/>
      <c r="DG217" s="169"/>
      <c r="DH217" s="169"/>
      <c r="DI217" s="169"/>
      <c r="DJ217" s="169"/>
      <c r="DK217" s="169"/>
      <c r="DL217" s="169"/>
      <c r="DM217" s="169"/>
      <c r="DN217" s="169"/>
      <c r="DO217" s="169"/>
      <c r="DP217" s="169"/>
      <c r="DQ217" s="169"/>
      <c r="DR217" s="169"/>
      <c r="DS217" s="169"/>
      <c r="DT217" s="169"/>
      <c r="DU217" s="169"/>
      <c r="DV217" s="169"/>
      <c r="DW217" s="169"/>
      <c r="DX217" s="169"/>
      <c r="DY217" s="169"/>
      <c r="DZ217" s="169"/>
      <c r="EA217" s="169"/>
      <c r="EB217" s="169"/>
      <c r="EC217" s="169"/>
      <c r="ED217" s="169"/>
      <c r="EE217" s="169"/>
      <c r="EF217" s="169"/>
      <c r="EG217" s="169"/>
      <c r="EH217" s="169"/>
      <c r="EI217" s="169"/>
      <c r="EJ217" s="169"/>
      <c r="EK217" s="169"/>
      <c r="EL217" s="169"/>
      <c r="EM217" s="169"/>
      <c r="EN217" s="169"/>
      <c r="EO217" s="169"/>
      <c r="EP217" s="169"/>
      <c r="EQ217" s="169"/>
      <c r="ER217" s="169"/>
      <c r="ES217" s="169"/>
      <c r="ET217" s="169"/>
      <c r="EU217" s="169"/>
      <c r="EV217" s="169"/>
      <c r="EW217" s="169"/>
      <c r="EX217" s="169"/>
      <c r="EY217" s="169"/>
      <c r="EZ217" s="169"/>
      <c r="FA217" s="169"/>
      <c r="FB217" s="169"/>
      <c r="FC217" s="169"/>
      <c r="FD217" s="169"/>
      <c r="FE217" s="169"/>
      <c r="FF217" s="169"/>
      <c r="FG217" s="169"/>
      <c r="FH217" s="169"/>
      <c r="FI217" s="169"/>
      <c r="FJ217" s="169"/>
      <c r="FK217" s="169"/>
      <c r="FL217" s="169"/>
      <c r="FM217" s="169"/>
      <c r="FN217" s="169"/>
      <c r="FO217" s="169"/>
      <c r="FP217" s="169"/>
      <c r="FQ217" s="169"/>
      <c r="FR217" s="169"/>
      <c r="FS217" s="169"/>
      <c r="FT217" s="169"/>
      <c r="FU217" s="169"/>
      <c r="FV217" s="169"/>
      <c r="FW217" s="169"/>
      <c r="FX217" s="169"/>
      <c r="FY217" s="169"/>
      <c r="FZ217" s="169"/>
      <c r="GA217" s="169"/>
      <c r="GB217" s="169"/>
      <c r="GC217" s="169"/>
      <c r="GD217" s="169"/>
      <c r="GE217" s="169"/>
      <c r="GF217" s="169"/>
      <c r="GG217" s="169"/>
      <c r="GH217" s="169"/>
      <c r="GI217" s="169"/>
      <c r="GJ217" s="169"/>
      <c r="GK217" s="169"/>
      <c r="GL217" s="169"/>
      <c r="GM217" s="169"/>
      <c r="GN217" s="169"/>
      <c r="GO217" s="169"/>
      <c r="GP217" s="169"/>
      <c r="GQ217" s="169"/>
      <c r="GR217" s="169"/>
      <c r="GS217" s="169"/>
      <c r="GT217" s="169"/>
      <c r="GU217" s="169"/>
      <c r="GV217" s="169"/>
      <c r="GW217" s="169"/>
      <c r="GX217" s="169"/>
      <c r="GY217" s="169"/>
      <c r="GZ217" s="169"/>
      <c r="HA217" s="169"/>
      <c r="HB217" s="169"/>
      <c r="HC217" s="169"/>
      <c r="HD217" s="169"/>
      <c r="HE217" s="169"/>
      <c r="HF217" s="169"/>
      <c r="HG217" s="169"/>
      <c r="HH217" s="169"/>
      <c r="HI217" s="169"/>
      <c r="HJ217" s="169"/>
      <c r="HK217" s="169"/>
      <c r="HL217" s="169"/>
      <c r="HM217" s="169"/>
      <c r="HN217" s="169"/>
      <c r="HO217" s="169"/>
      <c r="HP217" s="169"/>
      <c r="HQ217" s="169"/>
      <c r="HR217" s="169"/>
      <c r="HS217" s="169"/>
      <c r="HT217" s="169"/>
      <c r="HU217" s="169"/>
      <c r="HV217" s="169"/>
      <c r="HW217" s="169"/>
      <c r="HX217" s="169"/>
      <c r="HY217" s="169"/>
      <c r="HZ217" s="169"/>
      <c r="IA217" s="169"/>
      <c r="IB217" s="169"/>
      <c r="IC217" s="169"/>
      <c r="ID217" s="169"/>
      <c r="IE217" s="169"/>
      <c r="IF217" s="169"/>
      <c r="IG217" s="169"/>
      <c r="IH217" s="169"/>
      <c r="II217" s="169"/>
      <c r="IJ217" s="169"/>
      <c r="IK217" s="169"/>
      <c r="IL217" s="169"/>
      <c r="IM217" s="169"/>
      <c r="IN217" s="169"/>
      <c r="IO217" s="169"/>
      <c r="IP217" s="169"/>
      <c r="IQ217" s="169"/>
      <c r="IR217" s="169"/>
      <c r="IS217" s="169"/>
    </row>
    <row r="218" spans="1:253" s="145" customFormat="1" ht="15" customHeight="1">
      <c r="A218" s="170" t="s">
        <v>6</v>
      </c>
      <c r="B218" s="170" t="s">
        <v>527</v>
      </c>
      <c r="C218" s="172">
        <v>1</v>
      </c>
      <c r="D218" s="172" t="s">
        <v>9</v>
      </c>
      <c r="E218" s="173">
        <v>8100000</v>
      </c>
      <c r="F218" s="174">
        <v>8100000</v>
      </c>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69"/>
      <c r="BE218" s="169"/>
      <c r="BF218" s="169"/>
      <c r="BG218" s="169"/>
      <c r="BH218" s="169"/>
      <c r="BI218" s="169"/>
      <c r="BJ218" s="169"/>
      <c r="BK218" s="169"/>
      <c r="BL218" s="169"/>
      <c r="BM218" s="169"/>
      <c r="BN218" s="169"/>
      <c r="BO218" s="169"/>
      <c r="BP218" s="169"/>
      <c r="BQ218" s="169"/>
      <c r="BR218" s="169"/>
      <c r="BS218" s="169"/>
      <c r="BT218" s="169"/>
      <c r="BU218" s="169"/>
      <c r="BV218" s="169"/>
      <c r="BW218" s="169"/>
      <c r="BX218" s="169"/>
      <c r="BY218" s="169"/>
      <c r="BZ218" s="169"/>
      <c r="CA218" s="169"/>
      <c r="CB218" s="169"/>
      <c r="CC218" s="169"/>
      <c r="CD218" s="169"/>
      <c r="CE218" s="169"/>
      <c r="CF218" s="169"/>
      <c r="CG218" s="169"/>
      <c r="CH218" s="169"/>
      <c r="CI218" s="169"/>
      <c r="CJ218" s="169"/>
      <c r="CK218" s="169"/>
      <c r="CL218" s="169"/>
      <c r="CM218" s="169"/>
      <c r="CN218" s="169"/>
      <c r="CO218" s="169"/>
      <c r="CP218" s="169"/>
      <c r="CQ218" s="169"/>
      <c r="CR218" s="169"/>
      <c r="CS218" s="169"/>
      <c r="CT218" s="169"/>
      <c r="CU218" s="169"/>
      <c r="CV218" s="169"/>
      <c r="CW218" s="169"/>
      <c r="CX218" s="169"/>
      <c r="CY218" s="169"/>
      <c r="CZ218" s="169"/>
      <c r="DA218" s="169"/>
      <c r="DB218" s="169"/>
      <c r="DC218" s="169"/>
      <c r="DD218" s="169"/>
      <c r="DE218" s="169"/>
      <c r="DF218" s="169"/>
      <c r="DG218" s="169"/>
      <c r="DH218" s="169"/>
      <c r="DI218" s="169"/>
      <c r="DJ218" s="169"/>
      <c r="DK218" s="169"/>
      <c r="DL218" s="169"/>
      <c r="DM218" s="169"/>
      <c r="DN218" s="169"/>
      <c r="DO218" s="169"/>
      <c r="DP218" s="169"/>
      <c r="DQ218" s="169"/>
      <c r="DR218" s="169"/>
      <c r="DS218" s="169"/>
      <c r="DT218" s="169"/>
      <c r="DU218" s="169"/>
      <c r="DV218" s="169"/>
      <c r="DW218" s="169"/>
      <c r="DX218" s="169"/>
      <c r="DY218" s="169"/>
      <c r="DZ218" s="169"/>
      <c r="EA218" s="169"/>
      <c r="EB218" s="169"/>
      <c r="EC218" s="169"/>
      <c r="ED218" s="169"/>
      <c r="EE218" s="169"/>
      <c r="EF218" s="169"/>
      <c r="EG218" s="169"/>
      <c r="EH218" s="169"/>
      <c r="EI218" s="169"/>
      <c r="EJ218" s="169"/>
      <c r="EK218" s="169"/>
      <c r="EL218" s="169"/>
      <c r="EM218" s="169"/>
      <c r="EN218" s="169"/>
      <c r="EO218" s="169"/>
      <c r="EP218" s="169"/>
      <c r="EQ218" s="169"/>
      <c r="ER218" s="169"/>
      <c r="ES218" s="169"/>
      <c r="ET218" s="169"/>
      <c r="EU218" s="169"/>
      <c r="EV218" s="169"/>
      <c r="EW218" s="169"/>
      <c r="EX218" s="169"/>
      <c r="EY218" s="169"/>
      <c r="EZ218" s="169"/>
      <c r="FA218" s="169"/>
      <c r="FB218" s="169"/>
      <c r="FC218" s="169"/>
      <c r="FD218" s="169"/>
      <c r="FE218" s="169"/>
      <c r="FF218" s="169"/>
      <c r="FG218" s="169"/>
      <c r="FH218" s="169"/>
      <c r="FI218" s="169"/>
      <c r="FJ218" s="169"/>
      <c r="FK218" s="169"/>
      <c r="FL218" s="169"/>
      <c r="FM218" s="169"/>
      <c r="FN218" s="169"/>
      <c r="FO218" s="169"/>
      <c r="FP218" s="169"/>
      <c r="FQ218" s="169"/>
      <c r="FR218" s="169"/>
      <c r="FS218" s="169"/>
      <c r="FT218" s="169"/>
      <c r="FU218" s="169"/>
      <c r="FV218" s="169"/>
      <c r="FW218" s="169"/>
      <c r="FX218" s="169"/>
      <c r="FY218" s="169"/>
      <c r="FZ218" s="169"/>
      <c r="GA218" s="169"/>
      <c r="GB218" s="169"/>
      <c r="GC218" s="169"/>
      <c r="GD218" s="169"/>
      <c r="GE218" s="169"/>
      <c r="GF218" s="169"/>
      <c r="GG218" s="169"/>
      <c r="GH218" s="169"/>
      <c r="GI218" s="169"/>
      <c r="GJ218" s="169"/>
      <c r="GK218" s="169"/>
      <c r="GL218" s="169"/>
      <c r="GM218" s="169"/>
      <c r="GN218" s="169"/>
      <c r="GO218" s="169"/>
      <c r="GP218" s="169"/>
      <c r="GQ218" s="169"/>
      <c r="GR218" s="169"/>
      <c r="GS218" s="169"/>
      <c r="GT218" s="169"/>
      <c r="GU218" s="169"/>
      <c r="GV218" s="169"/>
      <c r="GW218" s="169"/>
      <c r="GX218" s="169"/>
      <c r="GY218" s="169"/>
      <c r="GZ218" s="169"/>
      <c r="HA218" s="169"/>
      <c r="HB218" s="169"/>
      <c r="HC218" s="169"/>
      <c r="HD218" s="169"/>
      <c r="HE218" s="169"/>
      <c r="HF218" s="169"/>
      <c r="HG218" s="169"/>
      <c r="HH218" s="169"/>
      <c r="HI218" s="169"/>
      <c r="HJ218" s="169"/>
      <c r="HK218" s="169"/>
      <c r="HL218" s="169"/>
      <c r="HM218" s="169"/>
      <c r="HN218" s="169"/>
      <c r="HO218" s="169"/>
      <c r="HP218" s="169"/>
      <c r="HQ218" s="169"/>
      <c r="HR218" s="169"/>
      <c r="HS218" s="169"/>
      <c r="HT218" s="169"/>
      <c r="HU218" s="169"/>
      <c r="HV218" s="169"/>
      <c r="HW218" s="169"/>
      <c r="HX218" s="169"/>
      <c r="HY218" s="169"/>
      <c r="HZ218" s="169"/>
      <c r="IA218" s="169"/>
      <c r="IB218" s="169"/>
      <c r="IC218" s="169"/>
      <c r="ID218" s="169"/>
      <c r="IE218" s="169"/>
      <c r="IF218" s="169"/>
      <c r="IG218" s="169"/>
      <c r="IH218" s="169"/>
      <c r="II218" s="169"/>
      <c r="IJ218" s="169"/>
      <c r="IK218" s="169"/>
      <c r="IL218" s="169"/>
      <c r="IM218" s="169"/>
      <c r="IN218" s="169"/>
      <c r="IO218" s="169"/>
      <c r="IP218" s="169"/>
      <c r="IQ218" s="169"/>
      <c r="IR218" s="169"/>
      <c r="IS218" s="169"/>
    </row>
    <row r="219" spans="1:253" s="145" customFormat="1" ht="15" customHeight="1">
      <c r="A219" s="170" t="s">
        <v>6</v>
      </c>
      <c r="B219" s="170" t="s">
        <v>527</v>
      </c>
      <c r="C219" s="172">
        <v>1</v>
      </c>
      <c r="D219" s="172" t="s">
        <v>9</v>
      </c>
      <c r="E219" s="173">
        <v>2700000</v>
      </c>
      <c r="F219" s="174">
        <v>2700000</v>
      </c>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69"/>
      <c r="AL219" s="169"/>
      <c r="AM219" s="169"/>
      <c r="AN219" s="169"/>
      <c r="AO219" s="169"/>
      <c r="AP219" s="169"/>
      <c r="AQ219" s="169"/>
      <c r="AR219" s="169"/>
      <c r="AS219" s="169"/>
      <c r="AT219" s="169"/>
      <c r="AU219" s="169"/>
      <c r="AV219" s="169"/>
      <c r="AW219" s="169"/>
      <c r="AX219" s="169"/>
      <c r="AY219" s="169"/>
      <c r="AZ219" s="169"/>
      <c r="BA219" s="169"/>
      <c r="BB219" s="169"/>
      <c r="BC219" s="169"/>
      <c r="BD219" s="169"/>
      <c r="BE219" s="169"/>
      <c r="BF219" s="169"/>
      <c r="BG219" s="169"/>
      <c r="BH219" s="169"/>
      <c r="BI219" s="169"/>
      <c r="BJ219" s="169"/>
      <c r="BK219" s="169"/>
      <c r="BL219" s="169"/>
      <c r="BM219" s="169"/>
      <c r="BN219" s="169"/>
      <c r="BO219" s="169"/>
      <c r="BP219" s="169"/>
      <c r="BQ219" s="169"/>
      <c r="BR219" s="169"/>
      <c r="BS219" s="169"/>
      <c r="BT219" s="169"/>
      <c r="BU219" s="169"/>
      <c r="BV219" s="169"/>
      <c r="BW219" s="169"/>
      <c r="BX219" s="169"/>
      <c r="BY219" s="169"/>
      <c r="BZ219" s="169"/>
      <c r="CA219" s="169"/>
      <c r="CB219" s="169"/>
      <c r="CC219" s="169"/>
      <c r="CD219" s="169"/>
      <c r="CE219" s="169"/>
      <c r="CF219" s="169"/>
      <c r="CG219" s="169"/>
      <c r="CH219" s="169"/>
      <c r="CI219" s="169"/>
      <c r="CJ219" s="169"/>
      <c r="CK219" s="169"/>
      <c r="CL219" s="169"/>
      <c r="CM219" s="169"/>
      <c r="CN219" s="169"/>
      <c r="CO219" s="169"/>
      <c r="CP219" s="169"/>
      <c r="CQ219" s="169"/>
      <c r="CR219" s="169"/>
      <c r="CS219" s="169"/>
      <c r="CT219" s="169"/>
      <c r="CU219" s="169"/>
      <c r="CV219" s="169"/>
      <c r="CW219" s="169"/>
      <c r="CX219" s="169"/>
      <c r="CY219" s="169"/>
      <c r="CZ219" s="169"/>
      <c r="DA219" s="169"/>
      <c r="DB219" s="169"/>
      <c r="DC219" s="169"/>
      <c r="DD219" s="169"/>
      <c r="DE219" s="169"/>
      <c r="DF219" s="169"/>
      <c r="DG219" s="169"/>
      <c r="DH219" s="169"/>
      <c r="DI219" s="169"/>
      <c r="DJ219" s="169"/>
      <c r="DK219" s="169"/>
      <c r="DL219" s="169"/>
      <c r="DM219" s="169"/>
      <c r="DN219" s="169"/>
      <c r="DO219" s="169"/>
      <c r="DP219" s="169"/>
      <c r="DQ219" s="169"/>
      <c r="DR219" s="169"/>
      <c r="DS219" s="169"/>
      <c r="DT219" s="169"/>
      <c r="DU219" s="169"/>
      <c r="DV219" s="169"/>
      <c r="DW219" s="169"/>
      <c r="DX219" s="169"/>
      <c r="DY219" s="169"/>
      <c r="DZ219" s="169"/>
      <c r="EA219" s="169"/>
      <c r="EB219" s="169"/>
      <c r="EC219" s="169"/>
      <c r="ED219" s="169"/>
      <c r="EE219" s="169"/>
      <c r="EF219" s="169"/>
      <c r="EG219" s="169"/>
      <c r="EH219" s="169"/>
      <c r="EI219" s="169"/>
      <c r="EJ219" s="169"/>
      <c r="EK219" s="169"/>
      <c r="EL219" s="169"/>
      <c r="EM219" s="169"/>
      <c r="EN219" s="169"/>
      <c r="EO219" s="169"/>
      <c r="EP219" s="169"/>
      <c r="EQ219" s="169"/>
      <c r="ER219" s="169"/>
      <c r="ES219" s="169"/>
      <c r="ET219" s="169"/>
      <c r="EU219" s="169"/>
      <c r="EV219" s="169"/>
      <c r="EW219" s="169"/>
      <c r="EX219" s="169"/>
      <c r="EY219" s="169"/>
      <c r="EZ219" s="169"/>
      <c r="FA219" s="169"/>
      <c r="FB219" s="169"/>
      <c r="FC219" s="169"/>
      <c r="FD219" s="169"/>
      <c r="FE219" s="169"/>
      <c r="FF219" s="169"/>
      <c r="FG219" s="169"/>
      <c r="FH219" s="169"/>
      <c r="FI219" s="169"/>
      <c r="FJ219" s="169"/>
      <c r="FK219" s="169"/>
      <c r="FL219" s="169"/>
      <c r="FM219" s="169"/>
      <c r="FN219" s="169"/>
      <c r="FO219" s="169"/>
      <c r="FP219" s="169"/>
      <c r="FQ219" s="169"/>
      <c r="FR219" s="169"/>
      <c r="FS219" s="169"/>
      <c r="FT219" s="169"/>
      <c r="FU219" s="169"/>
      <c r="FV219" s="169"/>
      <c r="FW219" s="169"/>
      <c r="FX219" s="169"/>
      <c r="FY219" s="169"/>
      <c r="FZ219" s="169"/>
      <c r="GA219" s="169"/>
      <c r="GB219" s="169"/>
      <c r="GC219" s="169"/>
      <c r="GD219" s="169"/>
      <c r="GE219" s="169"/>
      <c r="GF219" s="169"/>
      <c r="GG219" s="169"/>
      <c r="GH219" s="169"/>
      <c r="GI219" s="169"/>
      <c r="GJ219" s="169"/>
      <c r="GK219" s="169"/>
      <c r="GL219" s="169"/>
      <c r="GM219" s="169"/>
      <c r="GN219" s="169"/>
      <c r="GO219" s="169"/>
      <c r="GP219" s="169"/>
      <c r="GQ219" s="169"/>
      <c r="GR219" s="169"/>
      <c r="GS219" s="169"/>
      <c r="GT219" s="169"/>
      <c r="GU219" s="169"/>
      <c r="GV219" s="169"/>
      <c r="GW219" s="169"/>
      <c r="GX219" s="169"/>
      <c r="GY219" s="169"/>
      <c r="GZ219" s="169"/>
      <c r="HA219" s="169"/>
      <c r="HB219" s="169"/>
      <c r="HC219" s="169"/>
      <c r="HD219" s="169"/>
      <c r="HE219" s="169"/>
      <c r="HF219" s="169"/>
      <c r="HG219" s="169"/>
      <c r="HH219" s="169"/>
      <c r="HI219" s="169"/>
      <c r="HJ219" s="169"/>
      <c r="HK219" s="169"/>
      <c r="HL219" s="169"/>
      <c r="HM219" s="169"/>
      <c r="HN219" s="169"/>
      <c r="HO219" s="169"/>
      <c r="HP219" s="169"/>
      <c r="HQ219" s="169"/>
      <c r="HR219" s="169"/>
      <c r="HS219" s="169"/>
      <c r="HT219" s="169"/>
      <c r="HU219" s="169"/>
      <c r="HV219" s="169"/>
      <c r="HW219" s="169"/>
      <c r="HX219" s="169"/>
      <c r="HY219" s="169"/>
      <c r="HZ219" s="169"/>
      <c r="IA219" s="169"/>
      <c r="IB219" s="169"/>
      <c r="IC219" s="169"/>
      <c r="ID219" s="169"/>
      <c r="IE219" s="169"/>
      <c r="IF219" s="169"/>
      <c r="IG219" s="169"/>
      <c r="IH219" s="169"/>
      <c r="II219" s="169"/>
      <c r="IJ219" s="169"/>
      <c r="IK219" s="169"/>
      <c r="IL219" s="169"/>
      <c r="IM219" s="169"/>
      <c r="IN219" s="169"/>
      <c r="IO219" s="169"/>
      <c r="IP219" s="169"/>
      <c r="IQ219" s="169"/>
      <c r="IR219" s="169"/>
      <c r="IS219" s="169"/>
    </row>
    <row r="220" spans="1:253" s="145" customFormat="1" ht="15" customHeight="1">
      <c r="A220" s="170" t="s">
        <v>6</v>
      </c>
      <c r="B220" s="170" t="s">
        <v>527</v>
      </c>
      <c r="C220" s="172">
        <v>1</v>
      </c>
      <c r="D220" s="172" t="s">
        <v>9</v>
      </c>
      <c r="E220" s="173">
        <v>2250000</v>
      </c>
      <c r="F220" s="174">
        <v>2250000</v>
      </c>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c r="BI220" s="169"/>
      <c r="BJ220" s="169"/>
      <c r="BK220" s="169"/>
      <c r="BL220" s="169"/>
      <c r="BM220" s="169"/>
      <c r="BN220" s="169"/>
      <c r="BO220" s="169"/>
      <c r="BP220" s="169"/>
      <c r="BQ220" s="169"/>
      <c r="BR220" s="169"/>
      <c r="BS220" s="169"/>
      <c r="BT220" s="169"/>
      <c r="BU220" s="169"/>
      <c r="BV220" s="169"/>
      <c r="BW220" s="169"/>
      <c r="BX220" s="169"/>
      <c r="BY220" s="169"/>
      <c r="BZ220" s="169"/>
      <c r="CA220" s="169"/>
      <c r="CB220" s="169"/>
      <c r="CC220" s="169"/>
      <c r="CD220" s="169"/>
      <c r="CE220" s="169"/>
      <c r="CF220" s="169"/>
      <c r="CG220" s="169"/>
      <c r="CH220" s="169"/>
      <c r="CI220" s="169"/>
      <c r="CJ220" s="169"/>
      <c r="CK220" s="169"/>
      <c r="CL220" s="169"/>
      <c r="CM220" s="169"/>
      <c r="CN220" s="169"/>
      <c r="CO220" s="169"/>
      <c r="CP220" s="169"/>
      <c r="CQ220" s="169"/>
      <c r="CR220" s="169"/>
      <c r="CS220" s="169"/>
      <c r="CT220" s="169"/>
      <c r="CU220" s="169"/>
      <c r="CV220" s="169"/>
      <c r="CW220" s="169"/>
      <c r="CX220" s="169"/>
      <c r="CY220" s="169"/>
      <c r="CZ220" s="169"/>
      <c r="DA220" s="169"/>
      <c r="DB220" s="169"/>
      <c r="DC220" s="169"/>
      <c r="DD220" s="169"/>
      <c r="DE220" s="169"/>
      <c r="DF220" s="169"/>
      <c r="DG220" s="169"/>
      <c r="DH220" s="169"/>
      <c r="DI220" s="169"/>
      <c r="DJ220" s="169"/>
      <c r="DK220" s="169"/>
      <c r="DL220" s="169"/>
      <c r="DM220" s="169"/>
      <c r="DN220" s="169"/>
      <c r="DO220" s="169"/>
      <c r="DP220" s="169"/>
      <c r="DQ220" s="169"/>
      <c r="DR220" s="169"/>
      <c r="DS220" s="169"/>
      <c r="DT220" s="169"/>
      <c r="DU220" s="169"/>
      <c r="DV220" s="169"/>
      <c r="DW220" s="169"/>
      <c r="DX220" s="169"/>
      <c r="DY220" s="169"/>
      <c r="DZ220" s="169"/>
      <c r="EA220" s="169"/>
      <c r="EB220" s="169"/>
      <c r="EC220" s="169"/>
      <c r="ED220" s="169"/>
      <c r="EE220" s="169"/>
      <c r="EF220" s="169"/>
      <c r="EG220" s="169"/>
      <c r="EH220" s="169"/>
      <c r="EI220" s="169"/>
      <c r="EJ220" s="169"/>
      <c r="EK220" s="169"/>
      <c r="EL220" s="169"/>
      <c r="EM220" s="169"/>
      <c r="EN220" s="169"/>
      <c r="EO220" s="169"/>
      <c r="EP220" s="169"/>
      <c r="EQ220" s="169"/>
      <c r="ER220" s="169"/>
      <c r="ES220" s="169"/>
      <c r="ET220" s="169"/>
      <c r="EU220" s="169"/>
      <c r="EV220" s="169"/>
      <c r="EW220" s="169"/>
      <c r="EX220" s="169"/>
      <c r="EY220" s="169"/>
      <c r="EZ220" s="169"/>
      <c r="FA220" s="169"/>
      <c r="FB220" s="169"/>
      <c r="FC220" s="169"/>
      <c r="FD220" s="169"/>
      <c r="FE220" s="169"/>
      <c r="FF220" s="169"/>
      <c r="FG220" s="169"/>
      <c r="FH220" s="169"/>
      <c r="FI220" s="169"/>
      <c r="FJ220" s="169"/>
      <c r="FK220" s="169"/>
      <c r="FL220" s="169"/>
      <c r="FM220" s="169"/>
      <c r="FN220" s="169"/>
      <c r="FO220" s="169"/>
      <c r="FP220" s="169"/>
      <c r="FQ220" s="169"/>
      <c r="FR220" s="169"/>
      <c r="FS220" s="169"/>
      <c r="FT220" s="169"/>
      <c r="FU220" s="169"/>
      <c r="FV220" s="169"/>
      <c r="FW220" s="169"/>
      <c r="FX220" s="169"/>
      <c r="FY220" s="169"/>
      <c r="FZ220" s="169"/>
      <c r="GA220" s="169"/>
      <c r="GB220" s="169"/>
      <c r="GC220" s="169"/>
      <c r="GD220" s="169"/>
      <c r="GE220" s="169"/>
      <c r="GF220" s="169"/>
      <c r="GG220" s="169"/>
      <c r="GH220" s="169"/>
      <c r="GI220" s="169"/>
      <c r="GJ220" s="169"/>
      <c r="GK220" s="169"/>
      <c r="GL220" s="169"/>
      <c r="GM220" s="169"/>
      <c r="GN220" s="169"/>
      <c r="GO220" s="169"/>
      <c r="GP220" s="169"/>
      <c r="GQ220" s="169"/>
      <c r="GR220" s="169"/>
      <c r="GS220" s="169"/>
      <c r="GT220" s="169"/>
      <c r="GU220" s="169"/>
      <c r="GV220" s="169"/>
      <c r="GW220" s="169"/>
      <c r="GX220" s="169"/>
      <c r="GY220" s="169"/>
      <c r="GZ220" s="169"/>
      <c r="HA220" s="169"/>
      <c r="HB220" s="169"/>
      <c r="HC220" s="169"/>
      <c r="HD220" s="169"/>
      <c r="HE220" s="169"/>
      <c r="HF220" s="169"/>
      <c r="HG220" s="169"/>
      <c r="HH220" s="169"/>
      <c r="HI220" s="169"/>
      <c r="HJ220" s="169"/>
      <c r="HK220" s="169"/>
      <c r="HL220" s="169"/>
      <c r="HM220" s="169"/>
      <c r="HN220" s="169"/>
      <c r="HO220" s="169"/>
      <c r="HP220" s="169"/>
      <c r="HQ220" s="169"/>
      <c r="HR220" s="169"/>
      <c r="HS220" s="169"/>
      <c r="HT220" s="169"/>
      <c r="HU220" s="169"/>
      <c r="HV220" s="169"/>
      <c r="HW220" s="169"/>
      <c r="HX220" s="169"/>
      <c r="HY220" s="169"/>
      <c r="HZ220" s="169"/>
      <c r="IA220" s="169"/>
      <c r="IB220" s="169"/>
      <c r="IC220" s="169"/>
      <c r="ID220" s="169"/>
      <c r="IE220" s="169"/>
      <c r="IF220" s="169"/>
      <c r="IG220" s="169"/>
      <c r="IH220" s="169"/>
      <c r="II220" s="169"/>
      <c r="IJ220" s="169"/>
      <c r="IK220" s="169"/>
      <c r="IL220" s="169"/>
      <c r="IM220" s="169"/>
      <c r="IN220" s="169"/>
      <c r="IO220" s="169"/>
      <c r="IP220" s="169"/>
      <c r="IQ220" s="169"/>
      <c r="IR220" s="169"/>
      <c r="IS220" s="169"/>
    </row>
    <row r="221" spans="1:253" s="145" customFormat="1" ht="15" customHeight="1">
      <c r="A221" s="170" t="s">
        <v>6</v>
      </c>
      <c r="B221" s="170" t="s">
        <v>862</v>
      </c>
      <c r="C221" s="172">
        <v>1</v>
      </c>
      <c r="D221" s="172" t="s">
        <v>9</v>
      </c>
      <c r="E221" s="173">
        <v>4500000</v>
      </c>
      <c r="F221" s="174">
        <v>4500000</v>
      </c>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69"/>
      <c r="BR221" s="169"/>
      <c r="BS221" s="169"/>
      <c r="BT221" s="169"/>
      <c r="BU221" s="169"/>
      <c r="BV221" s="169"/>
      <c r="BW221" s="169"/>
      <c r="BX221" s="169"/>
      <c r="BY221" s="169"/>
      <c r="BZ221" s="169"/>
      <c r="CA221" s="169"/>
      <c r="CB221" s="169"/>
      <c r="CC221" s="169"/>
      <c r="CD221" s="169"/>
      <c r="CE221" s="169"/>
      <c r="CF221" s="169"/>
      <c r="CG221" s="169"/>
      <c r="CH221" s="169"/>
      <c r="CI221" s="169"/>
      <c r="CJ221" s="169"/>
      <c r="CK221" s="169"/>
      <c r="CL221" s="169"/>
      <c r="CM221" s="169"/>
      <c r="CN221" s="169"/>
      <c r="CO221" s="169"/>
      <c r="CP221" s="169"/>
      <c r="CQ221" s="169"/>
      <c r="CR221" s="169"/>
      <c r="CS221" s="169"/>
      <c r="CT221" s="169"/>
      <c r="CU221" s="169"/>
      <c r="CV221" s="169"/>
      <c r="CW221" s="169"/>
      <c r="CX221" s="169"/>
      <c r="CY221" s="169"/>
      <c r="CZ221" s="169"/>
      <c r="DA221" s="169"/>
      <c r="DB221" s="169"/>
      <c r="DC221" s="169"/>
      <c r="DD221" s="169"/>
      <c r="DE221" s="169"/>
      <c r="DF221" s="169"/>
      <c r="DG221" s="169"/>
      <c r="DH221" s="169"/>
      <c r="DI221" s="169"/>
      <c r="DJ221" s="169"/>
      <c r="DK221" s="169"/>
      <c r="DL221" s="169"/>
      <c r="DM221" s="169"/>
      <c r="DN221" s="169"/>
      <c r="DO221" s="169"/>
      <c r="DP221" s="169"/>
      <c r="DQ221" s="169"/>
      <c r="DR221" s="169"/>
      <c r="DS221" s="169"/>
      <c r="DT221" s="169"/>
      <c r="DU221" s="169"/>
      <c r="DV221" s="169"/>
      <c r="DW221" s="169"/>
      <c r="DX221" s="169"/>
      <c r="DY221" s="169"/>
      <c r="DZ221" s="169"/>
      <c r="EA221" s="169"/>
      <c r="EB221" s="169"/>
      <c r="EC221" s="169"/>
      <c r="ED221" s="169"/>
      <c r="EE221" s="169"/>
      <c r="EF221" s="169"/>
      <c r="EG221" s="169"/>
      <c r="EH221" s="169"/>
      <c r="EI221" s="169"/>
      <c r="EJ221" s="169"/>
      <c r="EK221" s="169"/>
      <c r="EL221" s="169"/>
      <c r="EM221" s="169"/>
      <c r="EN221" s="169"/>
      <c r="EO221" s="169"/>
      <c r="EP221" s="169"/>
      <c r="EQ221" s="169"/>
      <c r="ER221" s="169"/>
      <c r="ES221" s="169"/>
      <c r="ET221" s="169"/>
      <c r="EU221" s="169"/>
      <c r="EV221" s="169"/>
      <c r="EW221" s="169"/>
      <c r="EX221" s="169"/>
      <c r="EY221" s="169"/>
      <c r="EZ221" s="169"/>
      <c r="FA221" s="169"/>
      <c r="FB221" s="169"/>
      <c r="FC221" s="169"/>
      <c r="FD221" s="169"/>
      <c r="FE221" s="169"/>
      <c r="FF221" s="169"/>
      <c r="FG221" s="169"/>
      <c r="FH221" s="169"/>
      <c r="FI221" s="169"/>
      <c r="FJ221" s="169"/>
      <c r="FK221" s="169"/>
      <c r="FL221" s="169"/>
      <c r="FM221" s="169"/>
      <c r="FN221" s="169"/>
      <c r="FO221" s="169"/>
      <c r="FP221" s="169"/>
      <c r="FQ221" s="169"/>
      <c r="FR221" s="169"/>
      <c r="FS221" s="169"/>
      <c r="FT221" s="169"/>
      <c r="FU221" s="169"/>
      <c r="FV221" s="169"/>
      <c r="FW221" s="169"/>
      <c r="FX221" s="169"/>
      <c r="FY221" s="169"/>
      <c r="FZ221" s="169"/>
      <c r="GA221" s="169"/>
      <c r="GB221" s="169"/>
      <c r="GC221" s="169"/>
      <c r="GD221" s="169"/>
      <c r="GE221" s="169"/>
      <c r="GF221" s="169"/>
      <c r="GG221" s="169"/>
      <c r="GH221" s="169"/>
      <c r="GI221" s="169"/>
      <c r="GJ221" s="169"/>
      <c r="GK221" s="169"/>
      <c r="GL221" s="169"/>
      <c r="GM221" s="169"/>
      <c r="GN221" s="169"/>
      <c r="GO221" s="169"/>
      <c r="GP221" s="169"/>
      <c r="GQ221" s="169"/>
      <c r="GR221" s="169"/>
      <c r="GS221" s="169"/>
      <c r="GT221" s="169"/>
      <c r="GU221" s="169"/>
      <c r="GV221" s="169"/>
      <c r="GW221" s="169"/>
      <c r="GX221" s="169"/>
      <c r="GY221" s="169"/>
      <c r="GZ221" s="169"/>
      <c r="HA221" s="169"/>
      <c r="HB221" s="169"/>
      <c r="HC221" s="169"/>
      <c r="HD221" s="169"/>
      <c r="HE221" s="169"/>
      <c r="HF221" s="169"/>
      <c r="HG221" s="169"/>
      <c r="HH221" s="169"/>
      <c r="HI221" s="169"/>
      <c r="HJ221" s="169"/>
      <c r="HK221" s="169"/>
      <c r="HL221" s="169"/>
      <c r="HM221" s="169"/>
      <c r="HN221" s="169"/>
      <c r="HO221" s="169"/>
      <c r="HP221" s="169"/>
      <c r="HQ221" s="169"/>
      <c r="HR221" s="169"/>
      <c r="HS221" s="169"/>
      <c r="HT221" s="169"/>
      <c r="HU221" s="169"/>
      <c r="HV221" s="169"/>
      <c r="HW221" s="169"/>
      <c r="HX221" s="169"/>
      <c r="HY221" s="169"/>
      <c r="HZ221" s="169"/>
      <c r="IA221" s="169"/>
      <c r="IB221" s="169"/>
      <c r="IC221" s="169"/>
      <c r="ID221" s="169"/>
      <c r="IE221" s="169"/>
      <c r="IF221" s="169"/>
      <c r="IG221" s="169"/>
      <c r="IH221" s="169"/>
      <c r="II221" s="169"/>
      <c r="IJ221" s="169"/>
      <c r="IK221" s="169"/>
      <c r="IL221" s="169"/>
      <c r="IM221" s="169"/>
      <c r="IN221" s="169"/>
      <c r="IO221" s="169"/>
      <c r="IP221" s="169"/>
      <c r="IQ221" s="169"/>
      <c r="IR221" s="169"/>
      <c r="IS221" s="169"/>
    </row>
    <row r="222" spans="1:253" s="145" customFormat="1" ht="15" customHeight="1">
      <c r="A222" s="170" t="s">
        <v>6</v>
      </c>
      <c r="B222" s="170" t="s">
        <v>591</v>
      </c>
      <c r="C222" s="172">
        <v>1</v>
      </c>
      <c r="D222" s="172" t="s">
        <v>9</v>
      </c>
      <c r="E222" s="173">
        <v>3000000</v>
      </c>
      <c r="F222" s="174">
        <v>3000000</v>
      </c>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69"/>
      <c r="AP222" s="169"/>
      <c r="AQ222" s="169"/>
      <c r="AR222" s="169"/>
      <c r="AS222" s="169"/>
      <c r="AT222" s="169"/>
      <c r="AU222" s="169"/>
      <c r="AV222" s="169"/>
      <c r="AW222" s="169"/>
      <c r="AX222" s="169"/>
      <c r="AY222" s="169"/>
      <c r="AZ222" s="169"/>
      <c r="BA222" s="169"/>
      <c r="BB222" s="169"/>
      <c r="BC222" s="169"/>
      <c r="BD222" s="169"/>
      <c r="BE222" s="169"/>
      <c r="BF222" s="169"/>
      <c r="BG222" s="169"/>
      <c r="BH222" s="169"/>
      <c r="BI222" s="169"/>
      <c r="BJ222" s="169"/>
      <c r="BK222" s="169"/>
      <c r="BL222" s="169"/>
      <c r="BM222" s="169"/>
      <c r="BN222" s="169"/>
      <c r="BO222" s="169"/>
      <c r="BP222" s="169"/>
      <c r="BQ222" s="169"/>
      <c r="BR222" s="169"/>
      <c r="BS222" s="169"/>
      <c r="BT222" s="169"/>
      <c r="BU222" s="169"/>
      <c r="BV222" s="169"/>
      <c r="BW222" s="169"/>
      <c r="BX222" s="169"/>
      <c r="BY222" s="169"/>
      <c r="BZ222" s="169"/>
      <c r="CA222" s="169"/>
      <c r="CB222" s="169"/>
      <c r="CC222" s="169"/>
      <c r="CD222" s="169"/>
      <c r="CE222" s="169"/>
      <c r="CF222" s="169"/>
      <c r="CG222" s="169"/>
      <c r="CH222" s="169"/>
      <c r="CI222" s="169"/>
      <c r="CJ222" s="169"/>
      <c r="CK222" s="169"/>
      <c r="CL222" s="169"/>
      <c r="CM222" s="169"/>
      <c r="CN222" s="169"/>
      <c r="CO222" s="169"/>
      <c r="CP222" s="169"/>
      <c r="CQ222" s="169"/>
      <c r="CR222" s="169"/>
      <c r="CS222" s="169"/>
      <c r="CT222" s="169"/>
      <c r="CU222" s="169"/>
      <c r="CV222" s="169"/>
      <c r="CW222" s="169"/>
      <c r="CX222" s="169"/>
      <c r="CY222" s="169"/>
      <c r="CZ222" s="169"/>
      <c r="DA222" s="169"/>
      <c r="DB222" s="169"/>
      <c r="DC222" s="169"/>
      <c r="DD222" s="169"/>
      <c r="DE222" s="169"/>
      <c r="DF222" s="169"/>
      <c r="DG222" s="169"/>
      <c r="DH222" s="169"/>
      <c r="DI222" s="169"/>
      <c r="DJ222" s="169"/>
      <c r="DK222" s="169"/>
      <c r="DL222" s="169"/>
      <c r="DM222" s="169"/>
      <c r="DN222" s="169"/>
      <c r="DO222" s="169"/>
      <c r="DP222" s="169"/>
      <c r="DQ222" s="169"/>
      <c r="DR222" s="169"/>
      <c r="DS222" s="169"/>
      <c r="DT222" s="169"/>
      <c r="DU222" s="169"/>
      <c r="DV222" s="169"/>
      <c r="DW222" s="169"/>
      <c r="DX222" s="169"/>
      <c r="DY222" s="169"/>
      <c r="DZ222" s="169"/>
      <c r="EA222" s="169"/>
      <c r="EB222" s="169"/>
      <c r="EC222" s="169"/>
      <c r="ED222" s="169"/>
      <c r="EE222" s="169"/>
      <c r="EF222" s="169"/>
      <c r="EG222" s="169"/>
      <c r="EH222" s="169"/>
      <c r="EI222" s="169"/>
      <c r="EJ222" s="169"/>
      <c r="EK222" s="169"/>
      <c r="EL222" s="169"/>
      <c r="EM222" s="169"/>
      <c r="EN222" s="169"/>
      <c r="EO222" s="169"/>
      <c r="EP222" s="169"/>
      <c r="EQ222" s="169"/>
      <c r="ER222" s="169"/>
      <c r="ES222" s="169"/>
      <c r="ET222" s="169"/>
      <c r="EU222" s="169"/>
      <c r="EV222" s="169"/>
      <c r="EW222" s="169"/>
      <c r="EX222" s="169"/>
      <c r="EY222" s="169"/>
      <c r="EZ222" s="169"/>
      <c r="FA222" s="169"/>
      <c r="FB222" s="169"/>
      <c r="FC222" s="169"/>
      <c r="FD222" s="169"/>
      <c r="FE222" s="169"/>
      <c r="FF222" s="169"/>
      <c r="FG222" s="169"/>
      <c r="FH222" s="169"/>
      <c r="FI222" s="169"/>
      <c r="FJ222" s="169"/>
      <c r="FK222" s="169"/>
      <c r="FL222" s="169"/>
      <c r="FM222" s="169"/>
      <c r="FN222" s="169"/>
      <c r="FO222" s="169"/>
      <c r="FP222" s="169"/>
      <c r="FQ222" s="169"/>
      <c r="FR222" s="169"/>
      <c r="FS222" s="169"/>
      <c r="FT222" s="169"/>
      <c r="FU222" s="169"/>
      <c r="FV222" s="169"/>
      <c r="FW222" s="169"/>
      <c r="FX222" s="169"/>
      <c r="FY222" s="169"/>
      <c r="FZ222" s="169"/>
      <c r="GA222" s="169"/>
      <c r="GB222" s="169"/>
      <c r="GC222" s="169"/>
      <c r="GD222" s="169"/>
      <c r="GE222" s="169"/>
      <c r="GF222" s="169"/>
      <c r="GG222" s="169"/>
      <c r="GH222" s="169"/>
      <c r="GI222" s="169"/>
      <c r="GJ222" s="169"/>
      <c r="GK222" s="169"/>
      <c r="GL222" s="169"/>
      <c r="GM222" s="169"/>
      <c r="GN222" s="169"/>
      <c r="GO222" s="169"/>
      <c r="GP222" s="169"/>
      <c r="GQ222" s="169"/>
      <c r="GR222" s="169"/>
      <c r="GS222" s="169"/>
      <c r="GT222" s="169"/>
      <c r="GU222" s="169"/>
      <c r="GV222" s="169"/>
      <c r="GW222" s="169"/>
      <c r="GX222" s="169"/>
      <c r="GY222" s="169"/>
      <c r="GZ222" s="169"/>
      <c r="HA222" s="169"/>
      <c r="HB222" s="169"/>
      <c r="HC222" s="169"/>
      <c r="HD222" s="169"/>
      <c r="HE222" s="169"/>
      <c r="HF222" s="169"/>
      <c r="HG222" s="169"/>
      <c r="HH222" s="169"/>
      <c r="HI222" s="169"/>
      <c r="HJ222" s="169"/>
      <c r="HK222" s="169"/>
      <c r="HL222" s="169"/>
      <c r="HM222" s="169"/>
      <c r="HN222" s="169"/>
      <c r="HO222" s="169"/>
      <c r="HP222" s="169"/>
      <c r="HQ222" s="169"/>
      <c r="HR222" s="169"/>
      <c r="HS222" s="169"/>
      <c r="HT222" s="169"/>
      <c r="HU222" s="169"/>
      <c r="HV222" s="169"/>
      <c r="HW222" s="169"/>
      <c r="HX222" s="169"/>
      <c r="HY222" s="169"/>
      <c r="HZ222" s="169"/>
      <c r="IA222" s="169"/>
      <c r="IB222" s="169"/>
      <c r="IC222" s="169"/>
      <c r="ID222" s="169"/>
      <c r="IE222" s="169"/>
      <c r="IF222" s="169"/>
      <c r="IG222" s="169"/>
      <c r="IH222" s="169"/>
      <c r="II222" s="169"/>
      <c r="IJ222" s="169"/>
      <c r="IK222" s="169"/>
      <c r="IL222" s="169"/>
      <c r="IM222" s="169"/>
      <c r="IN222" s="169"/>
      <c r="IO222" s="169"/>
      <c r="IP222" s="169"/>
      <c r="IQ222" s="169"/>
      <c r="IR222" s="169"/>
      <c r="IS222" s="169"/>
    </row>
    <row r="223" spans="1:253" s="145" customFormat="1" ht="15" customHeight="1">
      <c r="A223" s="170" t="s">
        <v>6</v>
      </c>
      <c r="B223" s="170" t="s">
        <v>591</v>
      </c>
      <c r="C223" s="172">
        <v>2</v>
      </c>
      <c r="D223" s="172" t="s">
        <v>394</v>
      </c>
      <c r="E223" s="173">
        <v>2400000</v>
      </c>
      <c r="F223" s="174">
        <v>4800000</v>
      </c>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169"/>
      <c r="AR223" s="169"/>
      <c r="AS223" s="169"/>
      <c r="AT223" s="169"/>
      <c r="AU223" s="169"/>
      <c r="AV223" s="169"/>
      <c r="AW223" s="169"/>
      <c r="AX223" s="169"/>
      <c r="AY223" s="169"/>
      <c r="AZ223" s="169"/>
      <c r="BA223" s="169"/>
      <c r="BB223" s="169"/>
      <c r="BC223" s="169"/>
      <c r="BD223" s="169"/>
      <c r="BE223" s="169"/>
      <c r="BF223" s="169"/>
      <c r="BG223" s="169"/>
      <c r="BH223" s="169"/>
      <c r="BI223" s="169"/>
      <c r="BJ223" s="169"/>
      <c r="BK223" s="169"/>
      <c r="BL223" s="169"/>
      <c r="BM223" s="169"/>
      <c r="BN223" s="169"/>
      <c r="BO223" s="169"/>
      <c r="BP223" s="169"/>
      <c r="BQ223" s="169"/>
      <c r="BR223" s="169"/>
      <c r="BS223" s="169"/>
      <c r="BT223" s="169"/>
      <c r="BU223" s="169"/>
      <c r="BV223" s="169"/>
      <c r="BW223" s="169"/>
      <c r="BX223" s="169"/>
      <c r="BY223" s="169"/>
      <c r="BZ223" s="169"/>
      <c r="CA223" s="169"/>
      <c r="CB223" s="169"/>
      <c r="CC223" s="169"/>
      <c r="CD223" s="169"/>
      <c r="CE223" s="169"/>
      <c r="CF223" s="169"/>
      <c r="CG223" s="169"/>
      <c r="CH223" s="169"/>
      <c r="CI223" s="169"/>
      <c r="CJ223" s="169"/>
      <c r="CK223" s="169"/>
      <c r="CL223" s="169"/>
      <c r="CM223" s="169"/>
      <c r="CN223" s="169"/>
      <c r="CO223" s="169"/>
      <c r="CP223" s="169"/>
      <c r="CQ223" s="169"/>
      <c r="CR223" s="169"/>
      <c r="CS223" s="169"/>
      <c r="CT223" s="169"/>
      <c r="CU223" s="169"/>
      <c r="CV223" s="169"/>
      <c r="CW223" s="169"/>
      <c r="CX223" s="169"/>
      <c r="CY223" s="169"/>
      <c r="CZ223" s="169"/>
      <c r="DA223" s="169"/>
      <c r="DB223" s="169"/>
      <c r="DC223" s="169"/>
      <c r="DD223" s="169"/>
      <c r="DE223" s="169"/>
      <c r="DF223" s="169"/>
      <c r="DG223" s="169"/>
      <c r="DH223" s="169"/>
      <c r="DI223" s="169"/>
      <c r="DJ223" s="169"/>
      <c r="DK223" s="169"/>
      <c r="DL223" s="169"/>
      <c r="DM223" s="169"/>
      <c r="DN223" s="169"/>
      <c r="DO223" s="169"/>
      <c r="DP223" s="169"/>
      <c r="DQ223" s="169"/>
      <c r="DR223" s="169"/>
      <c r="DS223" s="169"/>
      <c r="DT223" s="169"/>
      <c r="DU223" s="169"/>
      <c r="DV223" s="169"/>
      <c r="DW223" s="169"/>
      <c r="DX223" s="169"/>
      <c r="DY223" s="169"/>
      <c r="DZ223" s="169"/>
      <c r="EA223" s="169"/>
      <c r="EB223" s="169"/>
      <c r="EC223" s="169"/>
      <c r="ED223" s="169"/>
      <c r="EE223" s="169"/>
      <c r="EF223" s="169"/>
      <c r="EG223" s="169"/>
      <c r="EH223" s="169"/>
      <c r="EI223" s="169"/>
      <c r="EJ223" s="169"/>
      <c r="EK223" s="169"/>
      <c r="EL223" s="169"/>
      <c r="EM223" s="169"/>
      <c r="EN223" s="169"/>
      <c r="EO223" s="169"/>
      <c r="EP223" s="169"/>
      <c r="EQ223" s="169"/>
      <c r="ER223" s="169"/>
      <c r="ES223" s="169"/>
      <c r="ET223" s="169"/>
      <c r="EU223" s="169"/>
      <c r="EV223" s="169"/>
      <c r="EW223" s="169"/>
      <c r="EX223" s="169"/>
      <c r="EY223" s="169"/>
      <c r="EZ223" s="169"/>
      <c r="FA223" s="169"/>
      <c r="FB223" s="169"/>
      <c r="FC223" s="169"/>
      <c r="FD223" s="169"/>
      <c r="FE223" s="169"/>
      <c r="FF223" s="169"/>
      <c r="FG223" s="169"/>
      <c r="FH223" s="169"/>
      <c r="FI223" s="169"/>
      <c r="FJ223" s="169"/>
      <c r="FK223" s="169"/>
      <c r="FL223" s="169"/>
      <c r="FM223" s="169"/>
      <c r="FN223" s="169"/>
      <c r="FO223" s="169"/>
      <c r="FP223" s="169"/>
      <c r="FQ223" s="169"/>
      <c r="FR223" s="169"/>
      <c r="FS223" s="169"/>
      <c r="FT223" s="169"/>
      <c r="FU223" s="169"/>
      <c r="FV223" s="169"/>
      <c r="FW223" s="169"/>
      <c r="FX223" s="169"/>
      <c r="FY223" s="169"/>
      <c r="FZ223" s="169"/>
      <c r="GA223" s="169"/>
      <c r="GB223" s="169"/>
      <c r="GC223" s="169"/>
      <c r="GD223" s="169"/>
      <c r="GE223" s="169"/>
      <c r="GF223" s="169"/>
      <c r="GG223" s="169"/>
      <c r="GH223" s="169"/>
      <c r="GI223" s="169"/>
      <c r="GJ223" s="169"/>
      <c r="GK223" s="169"/>
      <c r="GL223" s="169"/>
      <c r="GM223" s="169"/>
      <c r="GN223" s="169"/>
      <c r="GO223" s="169"/>
      <c r="GP223" s="169"/>
      <c r="GQ223" s="169"/>
      <c r="GR223" s="169"/>
      <c r="GS223" s="169"/>
      <c r="GT223" s="169"/>
      <c r="GU223" s="169"/>
      <c r="GV223" s="169"/>
      <c r="GW223" s="169"/>
      <c r="GX223" s="169"/>
      <c r="GY223" s="169"/>
      <c r="GZ223" s="169"/>
      <c r="HA223" s="169"/>
      <c r="HB223" s="169"/>
      <c r="HC223" s="169"/>
      <c r="HD223" s="169"/>
      <c r="HE223" s="169"/>
      <c r="HF223" s="169"/>
      <c r="HG223" s="169"/>
      <c r="HH223" s="169"/>
      <c r="HI223" s="169"/>
      <c r="HJ223" s="169"/>
      <c r="HK223" s="169"/>
      <c r="HL223" s="169"/>
      <c r="HM223" s="169"/>
      <c r="HN223" s="169"/>
      <c r="HO223" s="169"/>
      <c r="HP223" s="169"/>
      <c r="HQ223" s="169"/>
      <c r="HR223" s="169"/>
      <c r="HS223" s="169"/>
      <c r="HT223" s="169"/>
      <c r="HU223" s="169"/>
      <c r="HV223" s="169"/>
      <c r="HW223" s="169"/>
      <c r="HX223" s="169"/>
      <c r="HY223" s="169"/>
      <c r="HZ223" s="169"/>
      <c r="IA223" s="169"/>
      <c r="IB223" s="169"/>
      <c r="IC223" s="169"/>
      <c r="ID223" s="169"/>
      <c r="IE223" s="169"/>
      <c r="IF223" s="169"/>
      <c r="IG223" s="169"/>
      <c r="IH223" s="169"/>
      <c r="II223" s="169"/>
      <c r="IJ223" s="169"/>
      <c r="IK223" s="169"/>
      <c r="IL223" s="169"/>
      <c r="IM223" s="169"/>
      <c r="IN223" s="169"/>
      <c r="IO223" s="169"/>
      <c r="IP223" s="169"/>
      <c r="IQ223" s="169"/>
      <c r="IR223" s="169"/>
      <c r="IS223" s="169"/>
    </row>
    <row r="224" spans="1:253" s="145" customFormat="1" ht="15" customHeight="1">
      <c r="A224" s="170" t="s">
        <v>6</v>
      </c>
      <c r="B224" s="170" t="s">
        <v>586</v>
      </c>
      <c r="C224" s="172">
        <v>1</v>
      </c>
      <c r="D224" s="172" t="s">
        <v>9</v>
      </c>
      <c r="E224" s="173">
        <v>400000</v>
      </c>
      <c r="F224" s="174">
        <v>400000</v>
      </c>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c r="AP224" s="169"/>
      <c r="AQ224" s="169"/>
      <c r="AR224" s="169"/>
      <c r="AS224" s="169"/>
      <c r="AT224" s="169"/>
      <c r="AU224" s="169"/>
      <c r="AV224" s="169"/>
      <c r="AW224" s="169"/>
      <c r="AX224" s="169"/>
      <c r="AY224" s="169"/>
      <c r="AZ224" s="169"/>
      <c r="BA224" s="169"/>
      <c r="BB224" s="169"/>
      <c r="BC224" s="169"/>
      <c r="BD224" s="169"/>
      <c r="BE224" s="169"/>
      <c r="BF224" s="169"/>
      <c r="BG224" s="169"/>
      <c r="BH224" s="169"/>
      <c r="BI224" s="169"/>
      <c r="BJ224" s="169"/>
      <c r="BK224" s="169"/>
      <c r="BL224" s="169"/>
      <c r="BM224" s="169"/>
      <c r="BN224" s="169"/>
      <c r="BO224" s="169"/>
      <c r="BP224" s="169"/>
      <c r="BQ224" s="169"/>
      <c r="BR224" s="169"/>
      <c r="BS224" s="169"/>
      <c r="BT224" s="169"/>
      <c r="BU224" s="169"/>
      <c r="BV224" s="169"/>
      <c r="BW224" s="169"/>
      <c r="BX224" s="169"/>
      <c r="BY224" s="169"/>
      <c r="BZ224" s="169"/>
      <c r="CA224" s="169"/>
      <c r="CB224" s="169"/>
      <c r="CC224" s="169"/>
      <c r="CD224" s="169"/>
      <c r="CE224" s="169"/>
      <c r="CF224" s="169"/>
      <c r="CG224" s="169"/>
      <c r="CH224" s="169"/>
      <c r="CI224" s="169"/>
      <c r="CJ224" s="169"/>
      <c r="CK224" s="169"/>
      <c r="CL224" s="169"/>
      <c r="CM224" s="169"/>
      <c r="CN224" s="169"/>
      <c r="CO224" s="169"/>
      <c r="CP224" s="169"/>
      <c r="CQ224" s="169"/>
      <c r="CR224" s="169"/>
      <c r="CS224" s="169"/>
      <c r="CT224" s="169"/>
      <c r="CU224" s="169"/>
      <c r="CV224" s="169"/>
      <c r="CW224" s="169"/>
      <c r="CX224" s="169"/>
      <c r="CY224" s="169"/>
      <c r="CZ224" s="169"/>
      <c r="DA224" s="169"/>
      <c r="DB224" s="169"/>
      <c r="DC224" s="169"/>
      <c r="DD224" s="169"/>
      <c r="DE224" s="169"/>
      <c r="DF224" s="169"/>
      <c r="DG224" s="169"/>
      <c r="DH224" s="169"/>
      <c r="DI224" s="169"/>
      <c r="DJ224" s="169"/>
      <c r="DK224" s="169"/>
      <c r="DL224" s="169"/>
      <c r="DM224" s="169"/>
      <c r="DN224" s="169"/>
      <c r="DO224" s="169"/>
      <c r="DP224" s="169"/>
      <c r="DQ224" s="169"/>
      <c r="DR224" s="169"/>
      <c r="DS224" s="169"/>
      <c r="DT224" s="169"/>
      <c r="DU224" s="169"/>
      <c r="DV224" s="169"/>
      <c r="DW224" s="169"/>
      <c r="DX224" s="169"/>
      <c r="DY224" s="169"/>
      <c r="DZ224" s="169"/>
      <c r="EA224" s="169"/>
      <c r="EB224" s="169"/>
      <c r="EC224" s="169"/>
      <c r="ED224" s="169"/>
      <c r="EE224" s="169"/>
      <c r="EF224" s="169"/>
      <c r="EG224" s="169"/>
      <c r="EH224" s="169"/>
      <c r="EI224" s="169"/>
      <c r="EJ224" s="169"/>
      <c r="EK224" s="169"/>
      <c r="EL224" s="169"/>
      <c r="EM224" s="169"/>
      <c r="EN224" s="169"/>
      <c r="EO224" s="169"/>
      <c r="EP224" s="169"/>
      <c r="EQ224" s="169"/>
      <c r="ER224" s="169"/>
      <c r="ES224" s="169"/>
      <c r="ET224" s="169"/>
      <c r="EU224" s="169"/>
      <c r="EV224" s="169"/>
      <c r="EW224" s="169"/>
      <c r="EX224" s="169"/>
      <c r="EY224" s="169"/>
      <c r="EZ224" s="169"/>
      <c r="FA224" s="169"/>
      <c r="FB224" s="169"/>
      <c r="FC224" s="169"/>
      <c r="FD224" s="169"/>
      <c r="FE224" s="169"/>
      <c r="FF224" s="169"/>
      <c r="FG224" s="169"/>
      <c r="FH224" s="169"/>
      <c r="FI224" s="169"/>
      <c r="FJ224" s="169"/>
      <c r="FK224" s="169"/>
      <c r="FL224" s="169"/>
      <c r="FM224" s="169"/>
      <c r="FN224" s="169"/>
      <c r="FO224" s="169"/>
      <c r="FP224" s="169"/>
      <c r="FQ224" s="169"/>
      <c r="FR224" s="169"/>
      <c r="FS224" s="169"/>
      <c r="FT224" s="169"/>
      <c r="FU224" s="169"/>
      <c r="FV224" s="169"/>
      <c r="FW224" s="169"/>
      <c r="FX224" s="169"/>
      <c r="FY224" s="169"/>
      <c r="FZ224" s="169"/>
      <c r="GA224" s="169"/>
      <c r="GB224" s="169"/>
      <c r="GC224" s="169"/>
      <c r="GD224" s="169"/>
      <c r="GE224" s="169"/>
      <c r="GF224" s="169"/>
      <c r="GG224" s="169"/>
      <c r="GH224" s="169"/>
      <c r="GI224" s="169"/>
      <c r="GJ224" s="169"/>
      <c r="GK224" s="169"/>
      <c r="GL224" s="169"/>
      <c r="GM224" s="169"/>
      <c r="GN224" s="169"/>
      <c r="GO224" s="169"/>
      <c r="GP224" s="169"/>
      <c r="GQ224" s="169"/>
      <c r="GR224" s="169"/>
      <c r="GS224" s="169"/>
      <c r="GT224" s="169"/>
      <c r="GU224" s="169"/>
      <c r="GV224" s="169"/>
      <c r="GW224" s="169"/>
      <c r="GX224" s="169"/>
      <c r="GY224" s="169"/>
      <c r="GZ224" s="169"/>
      <c r="HA224" s="169"/>
      <c r="HB224" s="169"/>
      <c r="HC224" s="169"/>
      <c r="HD224" s="169"/>
      <c r="HE224" s="169"/>
      <c r="HF224" s="169"/>
      <c r="HG224" s="169"/>
      <c r="HH224" s="169"/>
      <c r="HI224" s="169"/>
      <c r="HJ224" s="169"/>
      <c r="HK224" s="169"/>
      <c r="HL224" s="169"/>
      <c r="HM224" s="169"/>
      <c r="HN224" s="169"/>
      <c r="HO224" s="169"/>
      <c r="HP224" s="169"/>
      <c r="HQ224" s="169"/>
      <c r="HR224" s="169"/>
      <c r="HS224" s="169"/>
      <c r="HT224" s="169"/>
      <c r="HU224" s="169"/>
      <c r="HV224" s="169"/>
      <c r="HW224" s="169"/>
      <c r="HX224" s="169"/>
      <c r="HY224" s="169"/>
      <c r="HZ224" s="169"/>
      <c r="IA224" s="169"/>
      <c r="IB224" s="169"/>
      <c r="IC224" s="169"/>
      <c r="ID224" s="169"/>
      <c r="IE224" s="169"/>
      <c r="IF224" s="169"/>
      <c r="IG224" s="169"/>
      <c r="IH224" s="169"/>
      <c r="II224" s="169"/>
      <c r="IJ224" s="169"/>
      <c r="IK224" s="169"/>
      <c r="IL224" s="169"/>
      <c r="IM224" s="169"/>
      <c r="IN224" s="169"/>
      <c r="IO224" s="169"/>
      <c r="IP224" s="169"/>
      <c r="IQ224" s="169"/>
      <c r="IR224" s="169"/>
      <c r="IS224" s="169"/>
    </row>
    <row r="225" spans="1:253" s="145" customFormat="1" ht="15" customHeight="1">
      <c r="A225" s="170" t="s">
        <v>6</v>
      </c>
      <c r="B225" s="170" t="s">
        <v>586</v>
      </c>
      <c r="C225" s="172">
        <v>1</v>
      </c>
      <c r="D225" s="172" t="s">
        <v>9</v>
      </c>
      <c r="E225" s="173">
        <v>400000</v>
      </c>
      <c r="F225" s="174">
        <v>400000</v>
      </c>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c r="AH225" s="169"/>
      <c r="AI225" s="169"/>
      <c r="AJ225" s="169"/>
      <c r="AK225" s="169"/>
      <c r="AL225" s="169"/>
      <c r="AM225" s="169"/>
      <c r="AN225" s="169"/>
      <c r="AO225" s="169"/>
      <c r="AP225" s="169"/>
      <c r="AQ225" s="169"/>
      <c r="AR225" s="169"/>
      <c r="AS225" s="169"/>
      <c r="AT225" s="169"/>
      <c r="AU225" s="169"/>
      <c r="AV225" s="169"/>
      <c r="AW225" s="169"/>
      <c r="AX225" s="169"/>
      <c r="AY225" s="169"/>
      <c r="AZ225" s="169"/>
      <c r="BA225" s="169"/>
      <c r="BB225" s="169"/>
      <c r="BC225" s="169"/>
      <c r="BD225" s="169"/>
      <c r="BE225" s="169"/>
      <c r="BF225" s="169"/>
      <c r="BG225" s="169"/>
      <c r="BH225" s="169"/>
      <c r="BI225" s="169"/>
      <c r="BJ225" s="169"/>
      <c r="BK225" s="169"/>
      <c r="BL225" s="169"/>
      <c r="BM225" s="169"/>
      <c r="BN225" s="169"/>
      <c r="BO225" s="169"/>
      <c r="BP225" s="169"/>
      <c r="BQ225" s="169"/>
      <c r="BR225" s="169"/>
      <c r="BS225" s="169"/>
      <c r="BT225" s="169"/>
      <c r="BU225" s="169"/>
      <c r="BV225" s="169"/>
      <c r="BW225" s="169"/>
      <c r="BX225" s="169"/>
      <c r="BY225" s="169"/>
      <c r="BZ225" s="169"/>
      <c r="CA225" s="169"/>
      <c r="CB225" s="169"/>
      <c r="CC225" s="169"/>
      <c r="CD225" s="169"/>
      <c r="CE225" s="169"/>
      <c r="CF225" s="169"/>
      <c r="CG225" s="169"/>
      <c r="CH225" s="169"/>
      <c r="CI225" s="169"/>
      <c r="CJ225" s="169"/>
      <c r="CK225" s="169"/>
      <c r="CL225" s="169"/>
      <c r="CM225" s="169"/>
      <c r="CN225" s="169"/>
      <c r="CO225" s="169"/>
      <c r="CP225" s="169"/>
      <c r="CQ225" s="169"/>
      <c r="CR225" s="169"/>
      <c r="CS225" s="169"/>
      <c r="CT225" s="169"/>
      <c r="CU225" s="169"/>
      <c r="CV225" s="169"/>
      <c r="CW225" s="169"/>
      <c r="CX225" s="169"/>
      <c r="CY225" s="169"/>
      <c r="CZ225" s="169"/>
      <c r="DA225" s="169"/>
      <c r="DB225" s="169"/>
      <c r="DC225" s="169"/>
      <c r="DD225" s="169"/>
      <c r="DE225" s="169"/>
      <c r="DF225" s="169"/>
      <c r="DG225" s="169"/>
      <c r="DH225" s="169"/>
      <c r="DI225" s="169"/>
      <c r="DJ225" s="169"/>
      <c r="DK225" s="169"/>
      <c r="DL225" s="169"/>
      <c r="DM225" s="169"/>
      <c r="DN225" s="169"/>
      <c r="DO225" s="169"/>
      <c r="DP225" s="169"/>
      <c r="DQ225" s="169"/>
      <c r="DR225" s="169"/>
      <c r="DS225" s="169"/>
      <c r="DT225" s="169"/>
      <c r="DU225" s="169"/>
      <c r="DV225" s="169"/>
      <c r="DW225" s="169"/>
      <c r="DX225" s="169"/>
      <c r="DY225" s="169"/>
      <c r="DZ225" s="169"/>
      <c r="EA225" s="169"/>
      <c r="EB225" s="169"/>
      <c r="EC225" s="169"/>
      <c r="ED225" s="169"/>
      <c r="EE225" s="169"/>
      <c r="EF225" s="169"/>
      <c r="EG225" s="169"/>
      <c r="EH225" s="169"/>
      <c r="EI225" s="169"/>
      <c r="EJ225" s="169"/>
      <c r="EK225" s="169"/>
      <c r="EL225" s="169"/>
      <c r="EM225" s="169"/>
      <c r="EN225" s="169"/>
      <c r="EO225" s="169"/>
      <c r="EP225" s="169"/>
      <c r="EQ225" s="169"/>
      <c r="ER225" s="169"/>
      <c r="ES225" s="169"/>
      <c r="ET225" s="169"/>
      <c r="EU225" s="169"/>
      <c r="EV225" s="169"/>
      <c r="EW225" s="169"/>
      <c r="EX225" s="169"/>
      <c r="EY225" s="169"/>
      <c r="EZ225" s="169"/>
      <c r="FA225" s="169"/>
      <c r="FB225" s="169"/>
      <c r="FC225" s="169"/>
      <c r="FD225" s="169"/>
      <c r="FE225" s="169"/>
      <c r="FF225" s="169"/>
      <c r="FG225" s="169"/>
      <c r="FH225" s="169"/>
      <c r="FI225" s="169"/>
      <c r="FJ225" s="169"/>
      <c r="FK225" s="169"/>
      <c r="FL225" s="169"/>
      <c r="FM225" s="169"/>
      <c r="FN225" s="169"/>
      <c r="FO225" s="169"/>
      <c r="FP225" s="169"/>
      <c r="FQ225" s="169"/>
      <c r="FR225" s="169"/>
      <c r="FS225" s="169"/>
      <c r="FT225" s="169"/>
      <c r="FU225" s="169"/>
      <c r="FV225" s="169"/>
      <c r="FW225" s="169"/>
      <c r="FX225" s="169"/>
      <c r="FY225" s="169"/>
      <c r="FZ225" s="169"/>
      <c r="GA225" s="169"/>
      <c r="GB225" s="169"/>
      <c r="GC225" s="169"/>
      <c r="GD225" s="169"/>
      <c r="GE225" s="169"/>
      <c r="GF225" s="169"/>
      <c r="GG225" s="169"/>
      <c r="GH225" s="169"/>
      <c r="GI225" s="169"/>
      <c r="GJ225" s="169"/>
      <c r="GK225" s="169"/>
      <c r="GL225" s="169"/>
      <c r="GM225" s="169"/>
      <c r="GN225" s="169"/>
      <c r="GO225" s="169"/>
      <c r="GP225" s="169"/>
      <c r="GQ225" s="169"/>
      <c r="GR225" s="169"/>
      <c r="GS225" s="169"/>
      <c r="GT225" s="169"/>
      <c r="GU225" s="169"/>
      <c r="GV225" s="169"/>
      <c r="GW225" s="169"/>
      <c r="GX225" s="169"/>
      <c r="GY225" s="169"/>
      <c r="GZ225" s="169"/>
      <c r="HA225" s="169"/>
      <c r="HB225" s="169"/>
      <c r="HC225" s="169"/>
      <c r="HD225" s="169"/>
      <c r="HE225" s="169"/>
      <c r="HF225" s="169"/>
      <c r="HG225" s="169"/>
      <c r="HH225" s="169"/>
      <c r="HI225" s="169"/>
      <c r="HJ225" s="169"/>
      <c r="HK225" s="169"/>
      <c r="HL225" s="169"/>
      <c r="HM225" s="169"/>
      <c r="HN225" s="169"/>
      <c r="HO225" s="169"/>
      <c r="HP225" s="169"/>
      <c r="HQ225" s="169"/>
      <c r="HR225" s="169"/>
      <c r="HS225" s="169"/>
      <c r="HT225" s="169"/>
      <c r="HU225" s="169"/>
      <c r="HV225" s="169"/>
      <c r="HW225" s="169"/>
      <c r="HX225" s="169"/>
      <c r="HY225" s="169"/>
      <c r="HZ225" s="169"/>
      <c r="IA225" s="169"/>
      <c r="IB225" s="169"/>
      <c r="IC225" s="169"/>
      <c r="ID225" s="169"/>
      <c r="IE225" s="169"/>
      <c r="IF225" s="169"/>
      <c r="IG225" s="169"/>
      <c r="IH225" s="169"/>
      <c r="II225" s="169"/>
      <c r="IJ225" s="169"/>
      <c r="IK225" s="169"/>
      <c r="IL225" s="169"/>
      <c r="IM225" s="169"/>
      <c r="IN225" s="169"/>
      <c r="IO225" s="169"/>
      <c r="IP225" s="169"/>
      <c r="IQ225" s="169"/>
      <c r="IR225" s="169"/>
      <c r="IS225" s="169"/>
    </row>
    <row r="226" spans="1:253" s="145" customFormat="1" ht="15" customHeight="1">
      <c r="A226" s="170" t="s">
        <v>6</v>
      </c>
      <c r="B226" s="170" t="s">
        <v>658</v>
      </c>
      <c r="C226" s="172">
        <v>5</v>
      </c>
      <c r="D226" s="172" t="s">
        <v>394</v>
      </c>
      <c r="E226" s="173">
        <v>94800</v>
      </c>
      <c r="F226" s="174">
        <v>474000</v>
      </c>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c r="AN226" s="169"/>
      <c r="AO226" s="169"/>
      <c r="AP226" s="169"/>
      <c r="AQ226" s="169"/>
      <c r="AR226" s="169"/>
      <c r="AS226" s="169"/>
      <c r="AT226" s="169"/>
      <c r="AU226" s="169"/>
      <c r="AV226" s="169"/>
      <c r="AW226" s="169"/>
      <c r="AX226" s="169"/>
      <c r="AY226" s="169"/>
      <c r="AZ226" s="169"/>
      <c r="BA226" s="169"/>
      <c r="BB226" s="169"/>
      <c r="BC226" s="169"/>
      <c r="BD226" s="169"/>
      <c r="BE226" s="169"/>
      <c r="BF226" s="169"/>
      <c r="BG226" s="169"/>
      <c r="BH226" s="169"/>
      <c r="BI226" s="169"/>
      <c r="BJ226" s="169"/>
      <c r="BK226" s="169"/>
      <c r="BL226" s="169"/>
      <c r="BM226" s="169"/>
      <c r="BN226" s="169"/>
      <c r="BO226" s="169"/>
      <c r="BP226" s="169"/>
      <c r="BQ226" s="169"/>
      <c r="BR226" s="169"/>
      <c r="BS226" s="169"/>
      <c r="BT226" s="169"/>
      <c r="BU226" s="169"/>
      <c r="BV226" s="169"/>
      <c r="BW226" s="169"/>
      <c r="BX226" s="169"/>
      <c r="BY226" s="169"/>
      <c r="BZ226" s="169"/>
      <c r="CA226" s="169"/>
      <c r="CB226" s="169"/>
      <c r="CC226" s="169"/>
      <c r="CD226" s="169"/>
      <c r="CE226" s="169"/>
      <c r="CF226" s="169"/>
      <c r="CG226" s="169"/>
      <c r="CH226" s="169"/>
      <c r="CI226" s="169"/>
      <c r="CJ226" s="169"/>
      <c r="CK226" s="169"/>
      <c r="CL226" s="169"/>
      <c r="CM226" s="169"/>
      <c r="CN226" s="169"/>
      <c r="CO226" s="169"/>
      <c r="CP226" s="169"/>
      <c r="CQ226" s="169"/>
      <c r="CR226" s="169"/>
      <c r="CS226" s="169"/>
      <c r="CT226" s="169"/>
      <c r="CU226" s="169"/>
      <c r="CV226" s="169"/>
      <c r="CW226" s="169"/>
      <c r="CX226" s="169"/>
      <c r="CY226" s="169"/>
      <c r="CZ226" s="169"/>
      <c r="DA226" s="169"/>
      <c r="DB226" s="169"/>
      <c r="DC226" s="169"/>
      <c r="DD226" s="169"/>
      <c r="DE226" s="169"/>
      <c r="DF226" s="169"/>
      <c r="DG226" s="169"/>
      <c r="DH226" s="169"/>
      <c r="DI226" s="169"/>
      <c r="DJ226" s="169"/>
      <c r="DK226" s="169"/>
      <c r="DL226" s="169"/>
      <c r="DM226" s="169"/>
      <c r="DN226" s="169"/>
      <c r="DO226" s="169"/>
      <c r="DP226" s="169"/>
      <c r="DQ226" s="169"/>
      <c r="DR226" s="169"/>
      <c r="DS226" s="169"/>
      <c r="DT226" s="169"/>
      <c r="DU226" s="169"/>
      <c r="DV226" s="169"/>
      <c r="DW226" s="169"/>
      <c r="DX226" s="169"/>
      <c r="DY226" s="169"/>
      <c r="DZ226" s="169"/>
      <c r="EA226" s="169"/>
      <c r="EB226" s="169"/>
      <c r="EC226" s="169"/>
      <c r="ED226" s="169"/>
      <c r="EE226" s="169"/>
      <c r="EF226" s="169"/>
      <c r="EG226" s="169"/>
      <c r="EH226" s="169"/>
      <c r="EI226" s="169"/>
      <c r="EJ226" s="169"/>
      <c r="EK226" s="169"/>
      <c r="EL226" s="169"/>
      <c r="EM226" s="169"/>
      <c r="EN226" s="169"/>
      <c r="EO226" s="169"/>
      <c r="EP226" s="169"/>
      <c r="EQ226" s="169"/>
      <c r="ER226" s="169"/>
      <c r="ES226" s="169"/>
      <c r="ET226" s="169"/>
      <c r="EU226" s="169"/>
      <c r="EV226" s="169"/>
      <c r="EW226" s="169"/>
      <c r="EX226" s="169"/>
      <c r="EY226" s="169"/>
      <c r="EZ226" s="169"/>
      <c r="FA226" s="169"/>
      <c r="FB226" s="169"/>
      <c r="FC226" s="169"/>
      <c r="FD226" s="169"/>
      <c r="FE226" s="169"/>
      <c r="FF226" s="169"/>
      <c r="FG226" s="169"/>
      <c r="FH226" s="169"/>
      <c r="FI226" s="169"/>
      <c r="FJ226" s="169"/>
      <c r="FK226" s="169"/>
      <c r="FL226" s="169"/>
      <c r="FM226" s="169"/>
      <c r="FN226" s="169"/>
      <c r="FO226" s="169"/>
      <c r="FP226" s="169"/>
      <c r="FQ226" s="169"/>
      <c r="FR226" s="169"/>
      <c r="FS226" s="169"/>
      <c r="FT226" s="169"/>
      <c r="FU226" s="169"/>
      <c r="FV226" s="169"/>
      <c r="FW226" s="169"/>
      <c r="FX226" s="169"/>
      <c r="FY226" s="169"/>
      <c r="FZ226" s="169"/>
      <c r="GA226" s="169"/>
      <c r="GB226" s="169"/>
      <c r="GC226" s="169"/>
      <c r="GD226" s="169"/>
      <c r="GE226" s="169"/>
      <c r="GF226" s="169"/>
      <c r="GG226" s="169"/>
      <c r="GH226" s="169"/>
      <c r="GI226" s="169"/>
      <c r="GJ226" s="169"/>
      <c r="GK226" s="169"/>
      <c r="GL226" s="169"/>
      <c r="GM226" s="169"/>
      <c r="GN226" s="169"/>
      <c r="GO226" s="169"/>
      <c r="GP226" s="169"/>
      <c r="GQ226" s="169"/>
      <c r="GR226" s="169"/>
      <c r="GS226" s="169"/>
      <c r="GT226" s="169"/>
      <c r="GU226" s="169"/>
      <c r="GV226" s="169"/>
      <c r="GW226" s="169"/>
      <c r="GX226" s="169"/>
      <c r="GY226" s="169"/>
      <c r="GZ226" s="169"/>
      <c r="HA226" s="169"/>
      <c r="HB226" s="169"/>
      <c r="HC226" s="169"/>
      <c r="HD226" s="169"/>
      <c r="HE226" s="169"/>
      <c r="HF226" s="169"/>
      <c r="HG226" s="169"/>
      <c r="HH226" s="169"/>
      <c r="HI226" s="169"/>
      <c r="HJ226" s="169"/>
      <c r="HK226" s="169"/>
      <c r="HL226" s="169"/>
      <c r="HM226" s="169"/>
      <c r="HN226" s="169"/>
      <c r="HO226" s="169"/>
      <c r="HP226" s="169"/>
      <c r="HQ226" s="169"/>
      <c r="HR226" s="169"/>
      <c r="HS226" s="169"/>
      <c r="HT226" s="169"/>
      <c r="HU226" s="169"/>
      <c r="HV226" s="169"/>
      <c r="HW226" s="169"/>
      <c r="HX226" s="169"/>
      <c r="HY226" s="169"/>
      <c r="HZ226" s="169"/>
      <c r="IA226" s="169"/>
      <c r="IB226" s="169"/>
      <c r="IC226" s="169"/>
      <c r="ID226" s="169"/>
      <c r="IE226" s="169"/>
      <c r="IF226" s="169"/>
      <c r="IG226" s="169"/>
      <c r="IH226" s="169"/>
      <c r="II226" s="169"/>
      <c r="IJ226" s="169"/>
      <c r="IK226" s="169"/>
      <c r="IL226" s="169"/>
      <c r="IM226" s="169"/>
      <c r="IN226" s="169"/>
      <c r="IO226" s="169"/>
      <c r="IP226" s="169"/>
      <c r="IQ226" s="169"/>
      <c r="IR226" s="169"/>
      <c r="IS226" s="169"/>
    </row>
    <row r="227" spans="1:253" s="145" customFormat="1" ht="15" customHeight="1">
      <c r="A227" s="170" t="s">
        <v>6</v>
      </c>
      <c r="B227" s="170" t="s">
        <v>658</v>
      </c>
      <c r="C227" s="172">
        <v>5</v>
      </c>
      <c r="D227" s="172" t="s">
        <v>394</v>
      </c>
      <c r="E227" s="173">
        <v>94800</v>
      </c>
      <c r="F227" s="174">
        <v>474000</v>
      </c>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69"/>
      <c r="AL227" s="169"/>
      <c r="AM227" s="169"/>
      <c r="AN227" s="169"/>
      <c r="AO227" s="169"/>
      <c r="AP227" s="169"/>
      <c r="AQ227" s="169"/>
      <c r="AR227" s="169"/>
      <c r="AS227" s="169"/>
      <c r="AT227" s="169"/>
      <c r="AU227" s="169"/>
      <c r="AV227" s="169"/>
      <c r="AW227" s="169"/>
      <c r="AX227" s="169"/>
      <c r="AY227" s="169"/>
      <c r="AZ227" s="169"/>
      <c r="BA227" s="169"/>
      <c r="BB227" s="169"/>
      <c r="BC227" s="169"/>
      <c r="BD227" s="169"/>
      <c r="BE227" s="169"/>
      <c r="BF227" s="169"/>
      <c r="BG227" s="169"/>
      <c r="BH227" s="169"/>
      <c r="BI227" s="169"/>
      <c r="BJ227" s="169"/>
      <c r="BK227" s="169"/>
      <c r="BL227" s="169"/>
      <c r="BM227" s="169"/>
      <c r="BN227" s="169"/>
      <c r="BO227" s="169"/>
      <c r="BP227" s="169"/>
      <c r="BQ227" s="169"/>
      <c r="BR227" s="169"/>
      <c r="BS227" s="169"/>
      <c r="BT227" s="169"/>
      <c r="BU227" s="169"/>
      <c r="BV227" s="169"/>
      <c r="BW227" s="169"/>
      <c r="BX227" s="169"/>
      <c r="BY227" s="169"/>
      <c r="BZ227" s="169"/>
      <c r="CA227" s="169"/>
      <c r="CB227" s="169"/>
      <c r="CC227" s="169"/>
      <c r="CD227" s="169"/>
      <c r="CE227" s="169"/>
      <c r="CF227" s="169"/>
      <c r="CG227" s="169"/>
      <c r="CH227" s="169"/>
      <c r="CI227" s="169"/>
      <c r="CJ227" s="169"/>
      <c r="CK227" s="169"/>
      <c r="CL227" s="169"/>
      <c r="CM227" s="169"/>
      <c r="CN227" s="169"/>
      <c r="CO227" s="169"/>
      <c r="CP227" s="169"/>
      <c r="CQ227" s="169"/>
      <c r="CR227" s="169"/>
      <c r="CS227" s="169"/>
      <c r="CT227" s="169"/>
      <c r="CU227" s="169"/>
      <c r="CV227" s="169"/>
      <c r="CW227" s="169"/>
      <c r="CX227" s="169"/>
      <c r="CY227" s="169"/>
      <c r="CZ227" s="169"/>
      <c r="DA227" s="169"/>
      <c r="DB227" s="169"/>
      <c r="DC227" s="169"/>
      <c r="DD227" s="169"/>
      <c r="DE227" s="169"/>
      <c r="DF227" s="169"/>
      <c r="DG227" s="169"/>
      <c r="DH227" s="169"/>
      <c r="DI227" s="169"/>
      <c r="DJ227" s="169"/>
      <c r="DK227" s="169"/>
      <c r="DL227" s="169"/>
      <c r="DM227" s="169"/>
      <c r="DN227" s="169"/>
      <c r="DO227" s="169"/>
      <c r="DP227" s="169"/>
      <c r="DQ227" s="169"/>
      <c r="DR227" s="169"/>
      <c r="DS227" s="169"/>
      <c r="DT227" s="169"/>
      <c r="DU227" s="169"/>
      <c r="DV227" s="169"/>
      <c r="DW227" s="169"/>
      <c r="DX227" s="169"/>
      <c r="DY227" s="169"/>
      <c r="DZ227" s="169"/>
      <c r="EA227" s="169"/>
      <c r="EB227" s="169"/>
      <c r="EC227" s="169"/>
      <c r="ED227" s="169"/>
      <c r="EE227" s="169"/>
      <c r="EF227" s="169"/>
      <c r="EG227" s="169"/>
      <c r="EH227" s="169"/>
      <c r="EI227" s="169"/>
      <c r="EJ227" s="169"/>
      <c r="EK227" s="169"/>
      <c r="EL227" s="169"/>
      <c r="EM227" s="169"/>
      <c r="EN227" s="169"/>
      <c r="EO227" s="169"/>
      <c r="EP227" s="169"/>
      <c r="EQ227" s="169"/>
      <c r="ER227" s="169"/>
      <c r="ES227" s="169"/>
      <c r="ET227" s="169"/>
      <c r="EU227" s="169"/>
      <c r="EV227" s="169"/>
      <c r="EW227" s="169"/>
      <c r="EX227" s="169"/>
      <c r="EY227" s="169"/>
      <c r="EZ227" s="169"/>
      <c r="FA227" s="169"/>
      <c r="FB227" s="169"/>
      <c r="FC227" s="169"/>
      <c r="FD227" s="169"/>
      <c r="FE227" s="169"/>
      <c r="FF227" s="169"/>
      <c r="FG227" s="169"/>
      <c r="FH227" s="169"/>
      <c r="FI227" s="169"/>
      <c r="FJ227" s="169"/>
      <c r="FK227" s="169"/>
      <c r="FL227" s="169"/>
      <c r="FM227" s="169"/>
      <c r="FN227" s="169"/>
      <c r="FO227" s="169"/>
      <c r="FP227" s="169"/>
      <c r="FQ227" s="169"/>
      <c r="FR227" s="169"/>
      <c r="FS227" s="169"/>
      <c r="FT227" s="169"/>
      <c r="FU227" s="169"/>
      <c r="FV227" s="169"/>
      <c r="FW227" s="169"/>
      <c r="FX227" s="169"/>
      <c r="FY227" s="169"/>
      <c r="FZ227" s="169"/>
      <c r="GA227" s="169"/>
      <c r="GB227" s="169"/>
      <c r="GC227" s="169"/>
      <c r="GD227" s="169"/>
      <c r="GE227" s="169"/>
      <c r="GF227" s="169"/>
      <c r="GG227" s="169"/>
      <c r="GH227" s="169"/>
      <c r="GI227" s="169"/>
      <c r="GJ227" s="169"/>
      <c r="GK227" s="169"/>
      <c r="GL227" s="169"/>
      <c r="GM227" s="169"/>
      <c r="GN227" s="169"/>
      <c r="GO227" s="169"/>
      <c r="GP227" s="169"/>
      <c r="GQ227" s="169"/>
      <c r="GR227" s="169"/>
      <c r="GS227" s="169"/>
      <c r="GT227" s="169"/>
      <c r="GU227" s="169"/>
      <c r="GV227" s="169"/>
      <c r="GW227" s="169"/>
      <c r="GX227" s="169"/>
      <c r="GY227" s="169"/>
      <c r="GZ227" s="169"/>
      <c r="HA227" s="169"/>
      <c r="HB227" s="169"/>
      <c r="HC227" s="169"/>
      <c r="HD227" s="169"/>
      <c r="HE227" s="169"/>
      <c r="HF227" s="169"/>
      <c r="HG227" s="169"/>
      <c r="HH227" s="169"/>
      <c r="HI227" s="169"/>
      <c r="HJ227" s="169"/>
      <c r="HK227" s="169"/>
      <c r="HL227" s="169"/>
      <c r="HM227" s="169"/>
      <c r="HN227" s="169"/>
      <c r="HO227" s="169"/>
      <c r="HP227" s="169"/>
      <c r="HQ227" s="169"/>
      <c r="HR227" s="169"/>
      <c r="HS227" s="169"/>
      <c r="HT227" s="169"/>
      <c r="HU227" s="169"/>
      <c r="HV227" s="169"/>
      <c r="HW227" s="169"/>
      <c r="HX227" s="169"/>
      <c r="HY227" s="169"/>
      <c r="HZ227" s="169"/>
      <c r="IA227" s="169"/>
      <c r="IB227" s="169"/>
      <c r="IC227" s="169"/>
      <c r="ID227" s="169"/>
      <c r="IE227" s="169"/>
      <c r="IF227" s="169"/>
      <c r="IG227" s="169"/>
      <c r="IH227" s="169"/>
      <c r="II227" s="169"/>
      <c r="IJ227" s="169"/>
      <c r="IK227" s="169"/>
      <c r="IL227" s="169"/>
      <c r="IM227" s="169"/>
      <c r="IN227" s="169"/>
      <c r="IO227" s="169"/>
      <c r="IP227" s="169"/>
      <c r="IQ227" s="169"/>
      <c r="IR227" s="169"/>
      <c r="IS227" s="169"/>
    </row>
    <row r="228" spans="1:253" s="145" customFormat="1" ht="15" customHeight="1">
      <c r="A228" s="170" t="s">
        <v>6</v>
      </c>
      <c r="B228" s="170" t="s">
        <v>594</v>
      </c>
      <c r="C228" s="172">
        <v>1</v>
      </c>
      <c r="D228" s="172" t="s">
        <v>9</v>
      </c>
      <c r="E228" s="173">
        <v>450000</v>
      </c>
      <c r="F228" s="174">
        <v>450000</v>
      </c>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69"/>
      <c r="BR228" s="169"/>
      <c r="BS228" s="169"/>
      <c r="BT228" s="169"/>
      <c r="BU228" s="169"/>
      <c r="BV228" s="169"/>
      <c r="BW228" s="169"/>
      <c r="BX228" s="169"/>
      <c r="BY228" s="169"/>
      <c r="BZ228" s="169"/>
      <c r="CA228" s="169"/>
      <c r="CB228" s="169"/>
      <c r="CC228" s="169"/>
      <c r="CD228" s="169"/>
      <c r="CE228" s="169"/>
      <c r="CF228" s="169"/>
      <c r="CG228" s="169"/>
      <c r="CH228" s="169"/>
      <c r="CI228" s="169"/>
      <c r="CJ228" s="169"/>
      <c r="CK228" s="169"/>
      <c r="CL228" s="169"/>
      <c r="CM228" s="169"/>
      <c r="CN228" s="169"/>
      <c r="CO228" s="169"/>
      <c r="CP228" s="169"/>
      <c r="CQ228" s="169"/>
      <c r="CR228" s="169"/>
      <c r="CS228" s="169"/>
      <c r="CT228" s="169"/>
      <c r="CU228" s="169"/>
      <c r="CV228" s="169"/>
      <c r="CW228" s="169"/>
      <c r="CX228" s="169"/>
      <c r="CY228" s="169"/>
      <c r="CZ228" s="169"/>
      <c r="DA228" s="169"/>
      <c r="DB228" s="169"/>
      <c r="DC228" s="169"/>
      <c r="DD228" s="169"/>
      <c r="DE228" s="169"/>
      <c r="DF228" s="169"/>
      <c r="DG228" s="169"/>
      <c r="DH228" s="169"/>
      <c r="DI228" s="169"/>
      <c r="DJ228" s="169"/>
      <c r="DK228" s="169"/>
      <c r="DL228" s="169"/>
      <c r="DM228" s="169"/>
      <c r="DN228" s="169"/>
      <c r="DO228" s="169"/>
      <c r="DP228" s="169"/>
      <c r="DQ228" s="169"/>
      <c r="DR228" s="169"/>
      <c r="DS228" s="169"/>
      <c r="DT228" s="169"/>
      <c r="DU228" s="169"/>
      <c r="DV228" s="169"/>
      <c r="DW228" s="169"/>
      <c r="DX228" s="169"/>
      <c r="DY228" s="169"/>
      <c r="DZ228" s="169"/>
      <c r="EA228" s="169"/>
      <c r="EB228" s="169"/>
      <c r="EC228" s="169"/>
      <c r="ED228" s="169"/>
      <c r="EE228" s="169"/>
      <c r="EF228" s="169"/>
      <c r="EG228" s="169"/>
      <c r="EH228" s="169"/>
      <c r="EI228" s="169"/>
      <c r="EJ228" s="169"/>
      <c r="EK228" s="169"/>
      <c r="EL228" s="169"/>
      <c r="EM228" s="169"/>
      <c r="EN228" s="169"/>
      <c r="EO228" s="169"/>
      <c r="EP228" s="169"/>
      <c r="EQ228" s="169"/>
      <c r="ER228" s="169"/>
      <c r="ES228" s="169"/>
      <c r="ET228" s="169"/>
      <c r="EU228" s="169"/>
      <c r="EV228" s="169"/>
      <c r="EW228" s="169"/>
      <c r="EX228" s="169"/>
      <c r="EY228" s="169"/>
      <c r="EZ228" s="169"/>
      <c r="FA228" s="169"/>
      <c r="FB228" s="169"/>
      <c r="FC228" s="169"/>
      <c r="FD228" s="169"/>
      <c r="FE228" s="169"/>
      <c r="FF228" s="169"/>
      <c r="FG228" s="169"/>
      <c r="FH228" s="169"/>
      <c r="FI228" s="169"/>
      <c r="FJ228" s="169"/>
      <c r="FK228" s="169"/>
      <c r="FL228" s="169"/>
      <c r="FM228" s="169"/>
      <c r="FN228" s="169"/>
      <c r="FO228" s="169"/>
      <c r="FP228" s="169"/>
      <c r="FQ228" s="169"/>
      <c r="FR228" s="169"/>
      <c r="FS228" s="169"/>
      <c r="FT228" s="169"/>
      <c r="FU228" s="169"/>
      <c r="FV228" s="169"/>
      <c r="FW228" s="169"/>
      <c r="FX228" s="169"/>
      <c r="FY228" s="169"/>
      <c r="FZ228" s="169"/>
      <c r="GA228" s="169"/>
      <c r="GB228" s="169"/>
      <c r="GC228" s="169"/>
      <c r="GD228" s="169"/>
      <c r="GE228" s="169"/>
      <c r="GF228" s="169"/>
      <c r="GG228" s="169"/>
      <c r="GH228" s="169"/>
      <c r="GI228" s="169"/>
      <c r="GJ228" s="169"/>
      <c r="GK228" s="169"/>
      <c r="GL228" s="169"/>
      <c r="GM228" s="169"/>
      <c r="GN228" s="169"/>
      <c r="GO228" s="169"/>
      <c r="GP228" s="169"/>
      <c r="GQ228" s="169"/>
      <c r="GR228" s="169"/>
      <c r="GS228" s="169"/>
      <c r="GT228" s="169"/>
      <c r="GU228" s="169"/>
      <c r="GV228" s="169"/>
      <c r="GW228" s="169"/>
      <c r="GX228" s="169"/>
      <c r="GY228" s="169"/>
      <c r="GZ228" s="169"/>
      <c r="HA228" s="169"/>
      <c r="HB228" s="169"/>
      <c r="HC228" s="169"/>
      <c r="HD228" s="169"/>
      <c r="HE228" s="169"/>
      <c r="HF228" s="169"/>
      <c r="HG228" s="169"/>
      <c r="HH228" s="169"/>
      <c r="HI228" s="169"/>
      <c r="HJ228" s="169"/>
      <c r="HK228" s="169"/>
      <c r="HL228" s="169"/>
      <c r="HM228" s="169"/>
      <c r="HN228" s="169"/>
      <c r="HO228" s="169"/>
      <c r="HP228" s="169"/>
      <c r="HQ228" s="169"/>
      <c r="HR228" s="169"/>
      <c r="HS228" s="169"/>
      <c r="HT228" s="169"/>
      <c r="HU228" s="169"/>
      <c r="HV228" s="169"/>
      <c r="HW228" s="169"/>
      <c r="HX228" s="169"/>
      <c r="HY228" s="169"/>
      <c r="HZ228" s="169"/>
      <c r="IA228" s="169"/>
      <c r="IB228" s="169"/>
      <c r="IC228" s="169"/>
      <c r="ID228" s="169"/>
      <c r="IE228" s="169"/>
      <c r="IF228" s="169"/>
      <c r="IG228" s="169"/>
      <c r="IH228" s="169"/>
      <c r="II228" s="169"/>
      <c r="IJ228" s="169"/>
      <c r="IK228" s="169"/>
      <c r="IL228" s="169"/>
      <c r="IM228" s="169"/>
      <c r="IN228" s="169"/>
      <c r="IO228" s="169"/>
      <c r="IP228" s="169"/>
      <c r="IQ228" s="169"/>
      <c r="IR228" s="169"/>
      <c r="IS228" s="169"/>
    </row>
    <row r="229" spans="1:253" s="145" customFormat="1" ht="15" customHeight="1">
      <c r="A229" s="170" t="s">
        <v>6</v>
      </c>
      <c r="B229" s="170" t="s">
        <v>594</v>
      </c>
      <c r="C229" s="172">
        <v>1</v>
      </c>
      <c r="D229" s="172" t="s">
        <v>9</v>
      </c>
      <c r="E229" s="173">
        <v>1600000</v>
      </c>
      <c r="F229" s="174">
        <v>1600000</v>
      </c>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c r="BR229" s="169"/>
      <c r="BS229" s="169"/>
      <c r="BT229" s="169"/>
      <c r="BU229" s="169"/>
      <c r="BV229" s="169"/>
      <c r="BW229" s="169"/>
      <c r="BX229" s="169"/>
      <c r="BY229" s="169"/>
      <c r="BZ229" s="169"/>
      <c r="CA229" s="169"/>
      <c r="CB229" s="169"/>
      <c r="CC229" s="169"/>
      <c r="CD229" s="169"/>
      <c r="CE229" s="169"/>
      <c r="CF229" s="169"/>
      <c r="CG229" s="169"/>
      <c r="CH229" s="169"/>
      <c r="CI229" s="169"/>
      <c r="CJ229" s="169"/>
      <c r="CK229" s="169"/>
      <c r="CL229" s="169"/>
      <c r="CM229" s="169"/>
      <c r="CN229" s="169"/>
      <c r="CO229" s="169"/>
      <c r="CP229" s="169"/>
      <c r="CQ229" s="169"/>
      <c r="CR229" s="169"/>
      <c r="CS229" s="169"/>
      <c r="CT229" s="169"/>
      <c r="CU229" s="169"/>
      <c r="CV229" s="169"/>
      <c r="CW229" s="169"/>
      <c r="CX229" s="169"/>
      <c r="CY229" s="169"/>
      <c r="CZ229" s="169"/>
      <c r="DA229" s="169"/>
      <c r="DB229" s="169"/>
      <c r="DC229" s="169"/>
      <c r="DD229" s="169"/>
      <c r="DE229" s="169"/>
      <c r="DF229" s="169"/>
      <c r="DG229" s="169"/>
      <c r="DH229" s="169"/>
      <c r="DI229" s="169"/>
      <c r="DJ229" s="169"/>
      <c r="DK229" s="169"/>
      <c r="DL229" s="169"/>
      <c r="DM229" s="169"/>
      <c r="DN229" s="169"/>
      <c r="DO229" s="169"/>
      <c r="DP229" s="169"/>
      <c r="DQ229" s="169"/>
      <c r="DR229" s="169"/>
      <c r="DS229" s="169"/>
      <c r="DT229" s="169"/>
      <c r="DU229" s="169"/>
      <c r="DV229" s="169"/>
      <c r="DW229" s="169"/>
      <c r="DX229" s="169"/>
      <c r="DY229" s="169"/>
      <c r="DZ229" s="169"/>
      <c r="EA229" s="169"/>
      <c r="EB229" s="169"/>
      <c r="EC229" s="169"/>
      <c r="ED229" s="169"/>
      <c r="EE229" s="169"/>
      <c r="EF229" s="169"/>
      <c r="EG229" s="169"/>
      <c r="EH229" s="169"/>
      <c r="EI229" s="169"/>
      <c r="EJ229" s="169"/>
      <c r="EK229" s="169"/>
      <c r="EL229" s="169"/>
      <c r="EM229" s="169"/>
      <c r="EN229" s="169"/>
      <c r="EO229" s="169"/>
      <c r="EP229" s="169"/>
      <c r="EQ229" s="169"/>
      <c r="ER229" s="169"/>
      <c r="ES229" s="169"/>
      <c r="ET229" s="169"/>
      <c r="EU229" s="169"/>
      <c r="EV229" s="169"/>
      <c r="EW229" s="169"/>
      <c r="EX229" s="169"/>
      <c r="EY229" s="169"/>
      <c r="EZ229" s="169"/>
      <c r="FA229" s="169"/>
      <c r="FB229" s="169"/>
      <c r="FC229" s="169"/>
      <c r="FD229" s="169"/>
      <c r="FE229" s="169"/>
      <c r="FF229" s="169"/>
      <c r="FG229" s="169"/>
      <c r="FH229" s="169"/>
      <c r="FI229" s="169"/>
      <c r="FJ229" s="169"/>
      <c r="FK229" s="169"/>
      <c r="FL229" s="169"/>
      <c r="FM229" s="169"/>
      <c r="FN229" s="169"/>
      <c r="FO229" s="169"/>
      <c r="FP229" s="169"/>
      <c r="FQ229" s="169"/>
      <c r="FR229" s="169"/>
      <c r="FS229" s="169"/>
      <c r="FT229" s="169"/>
      <c r="FU229" s="169"/>
      <c r="FV229" s="169"/>
      <c r="FW229" s="169"/>
      <c r="FX229" s="169"/>
      <c r="FY229" s="169"/>
      <c r="FZ229" s="169"/>
      <c r="GA229" s="169"/>
      <c r="GB229" s="169"/>
      <c r="GC229" s="169"/>
      <c r="GD229" s="169"/>
      <c r="GE229" s="169"/>
      <c r="GF229" s="169"/>
      <c r="GG229" s="169"/>
      <c r="GH229" s="169"/>
      <c r="GI229" s="169"/>
      <c r="GJ229" s="169"/>
      <c r="GK229" s="169"/>
      <c r="GL229" s="169"/>
      <c r="GM229" s="169"/>
      <c r="GN229" s="169"/>
      <c r="GO229" s="169"/>
      <c r="GP229" s="169"/>
      <c r="GQ229" s="169"/>
      <c r="GR229" s="169"/>
      <c r="GS229" s="169"/>
      <c r="GT229" s="169"/>
      <c r="GU229" s="169"/>
      <c r="GV229" s="169"/>
      <c r="GW229" s="169"/>
      <c r="GX229" s="169"/>
      <c r="GY229" s="169"/>
      <c r="GZ229" s="169"/>
      <c r="HA229" s="169"/>
      <c r="HB229" s="169"/>
      <c r="HC229" s="169"/>
      <c r="HD229" s="169"/>
      <c r="HE229" s="169"/>
      <c r="HF229" s="169"/>
      <c r="HG229" s="169"/>
      <c r="HH229" s="169"/>
      <c r="HI229" s="169"/>
      <c r="HJ229" s="169"/>
      <c r="HK229" s="169"/>
      <c r="HL229" s="169"/>
      <c r="HM229" s="169"/>
      <c r="HN229" s="169"/>
      <c r="HO229" s="169"/>
      <c r="HP229" s="169"/>
      <c r="HQ229" s="169"/>
      <c r="HR229" s="169"/>
      <c r="HS229" s="169"/>
      <c r="HT229" s="169"/>
      <c r="HU229" s="169"/>
      <c r="HV229" s="169"/>
      <c r="HW229" s="169"/>
      <c r="HX229" s="169"/>
      <c r="HY229" s="169"/>
      <c r="HZ229" s="169"/>
      <c r="IA229" s="169"/>
      <c r="IB229" s="169"/>
      <c r="IC229" s="169"/>
      <c r="ID229" s="169"/>
      <c r="IE229" s="169"/>
      <c r="IF229" s="169"/>
      <c r="IG229" s="169"/>
      <c r="IH229" s="169"/>
      <c r="II229" s="169"/>
      <c r="IJ229" s="169"/>
      <c r="IK229" s="169"/>
      <c r="IL229" s="169"/>
      <c r="IM229" s="169"/>
      <c r="IN229" s="169"/>
      <c r="IO229" s="169"/>
      <c r="IP229" s="169"/>
      <c r="IQ229" s="169"/>
      <c r="IR229" s="169"/>
      <c r="IS229" s="169"/>
    </row>
    <row r="230" spans="1:253" s="145" customFormat="1" ht="15" customHeight="1">
      <c r="A230" s="170" t="s">
        <v>6</v>
      </c>
      <c r="B230" s="170" t="s">
        <v>594</v>
      </c>
      <c r="C230" s="172">
        <v>1</v>
      </c>
      <c r="D230" s="172" t="s">
        <v>9</v>
      </c>
      <c r="E230" s="173">
        <v>450000</v>
      </c>
      <c r="F230" s="174">
        <v>450000</v>
      </c>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c r="AQ230" s="169"/>
      <c r="AR230" s="169"/>
      <c r="AS230" s="169"/>
      <c r="AT230" s="169"/>
      <c r="AU230" s="169"/>
      <c r="AV230" s="169"/>
      <c r="AW230" s="169"/>
      <c r="AX230" s="169"/>
      <c r="AY230" s="169"/>
      <c r="AZ230" s="169"/>
      <c r="BA230" s="169"/>
      <c r="BB230" s="169"/>
      <c r="BC230" s="169"/>
      <c r="BD230" s="169"/>
      <c r="BE230" s="169"/>
      <c r="BF230" s="169"/>
      <c r="BG230" s="169"/>
      <c r="BH230" s="169"/>
      <c r="BI230" s="169"/>
      <c r="BJ230" s="169"/>
      <c r="BK230" s="169"/>
      <c r="BL230" s="169"/>
      <c r="BM230" s="169"/>
      <c r="BN230" s="169"/>
      <c r="BO230" s="169"/>
      <c r="BP230" s="169"/>
      <c r="BQ230" s="169"/>
      <c r="BR230" s="169"/>
      <c r="BS230" s="169"/>
      <c r="BT230" s="169"/>
      <c r="BU230" s="169"/>
      <c r="BV230" s="169"/>
      <c r="BW230" s="169"/>
      <c r="BX230" s="169"/>
      <c r="BY230" s="169"/>
      <c r="BZ230" s="169"/>
      <c r="CA230" s="169"/>
      <c r="CB230" s="169"/>
      <c r="CC230" s="169"/>
      <c r="CD230" s="169"/>
      <c r="CE230" s="169"/>
      <c r="CF230" s="169"/>
      <c r="CG230" s="169"/>
      <c r="CH230" s="169"/>
      <c r="CI230" s="169"/>
      <c r="CJ230" s="169"/>
      <c r="CK230" s="169"/>
      <c r="CL230" s="169"/>
      <c r="CM230" s="169"/>
      <c r="CN230" s="169"/>
      <c r="CO230" s="169"/>
      <c r="CP230" s="169"/>
      <c r="CQ230" s="169"/>
      <c r="CR230" s="169"/>
      <c r="CS230" s="169"/>
      <c r="CT230" s="169"/>
      <c r="CU230" s="169"/>
      <c r="CV230" s="169"/>
      <c r="CW230" s="169"/>
      <c r="CX230" s="169"/>
      <c r="CY230" s="169"/>
      <c r="CZ230" s="169"/>
      <c r="DA230" s="169"/>
      <c r="DB230" s="169"/>
      <c r="DC230" s="169"/>
      <c r="DD230" s="169"/>
      <c r="DE230" s="169"/>
      <c r="DF230" s="169"/>
      <c r="DG230" s="169"/>
      <c r="DH230" s="169"/>
      <c r="DI230" s="169"/>
      <c r="DJ230" s="169"/>
      <c r="DK230" s="169"/>
      <c r="DL230" s="169"/>
      <c r="DM230" s="169"/>
      <c r="DN230" s="169"/>
      <c r="DO230" s="169"/>
      <c r="DP230" s="169"/>
      <c r="DQ230" s="169"/>
      <c r="DR230" s="169"/>
      <c r="DS230" s="169"/>
      <c r="DT230" s="169"/>
      <c r="DU230" s="169"/>
      <c r="DV230" s="169"/>
      <c r="DW230" s="169"/>
      <c r="DX230" s="169"/>
      <c r="DY230" s="169"/>
      <c r="DZ230" s="169"/>
      <c r="EA230" s="169"/>
      <c r="EB230" s="169"/>
      <c r="EC230" s="169"/>
      <c r="ED230" s="169"/>
      <c r="EE230" s="169"/>
      <c r="EF230" s="169"/>
      <c r="EG230" s="169"/>
      <c r="EH230" s="169"/>
      <c r="EI230" s="169"/>
      <c r="EJ230" s="169"/>
      <c r="EK230" s="169"/>
      <c r="EL230" s="169"/>
      <c r="EM230" s="169"/>
      <c r="EN230" s="169"/>
      <c r="EO230" s="169"/>
      <c r="EP230" s="169"/>
      <c r="EQ230" s="169"/>
      <c r="ER230" s="169"/>
      <c r="ES230" s="169"/>
      <c r="ET230" s="169"/>
      <c r="EU230" s="169"/>
      <c r="EV230" s="169"/>
      <c r="EW230" s="169"/>
      <c r="EX230" s="169"/>
      <c r="EY230" s="169"/>
      <c r="EZ230" s="169"/>
      <c r="FA230" s="169"/>
      <c r="FB230" s="169"/>
      <c r="FC230" s="169"/>
      <c r="FD230" s="169"/>
      <c r="FE230" s="169"/>
      <c r="FF230" s="169"/>
      <c r="FG230" s="169"/>
      <c r="FH230" s="169"/>
      <c r="FI230" s="169"/>
      <c r="FJ230" s="169"/>
      <c r="FK230" s="169"/>
      <c r="FL230" s="169"/>
      <c r="FM230" s="169"/>
      <c r="FN230" s="169"/>
      <c r="FO230" s="169"/>
      <c r="FP230" s="169"/>
      <c r="FQ230" s="169"/>
      <c r="FR230" s="169"/>
      <c r="FS230" s="169"/>
      <c r="FT230" s="169"/>
      <c r="FU230" s="169"/>
      <c r="FV230" s="169"/>
      <c r="FW230" s="169"/>
      <c r="FX230" s="169"/>
      <c r="FY230" s="169"/>
      <c r="FZ230" s="169"/>
      <c r="GA230" s="169"/>
      <c r="GB230" s="169"/>
      <c r="GC230" s="169"/>
      <c r="GD230" s="169"/>
      <c r="GE230" s="169"/>
      <c r="GF230" s="169"/>
      <c r="GG230" s="169"/>
      <c r="GH230" s="169"/>
      <c r="GI230" s="169"/>
      <c r="GJ230" s="169"/>
      <c r="GK230" s="169"/>
      <c r="GL230" s="169"/>
      <c r="GM230" s="169"/>
      <c r="GN230" s="169"/>
      <c r="GO230" s="169"/>
      <c r="GP230" s="169"/>
      <c r="GQ230" s="169"/>
      <c r="GR230" s="169"/>
      <c r="GS230" s="169"/>
      <c r="GT230" s="169"/>
      <c r="GU230" s="169"/>
      <c r="GV230" s="169"/>
      <c r="GW230" s="169"/>
      <c r="GX230" s="169"/>
      <c r="GY230" s="169"/>
      <c r="GZ230" s="169"/>
      <c r="HA230" s="169"/>
      <c r="HB230" s="169"/>
      <c r="HC230" s="169"/>
      <c r="HD230" s="169"/>
      <c r="HE230" s="169"/>
      <c r="HF230" s="169"/>
      <c r="HG230" s="169"/>
      <c r="HH230" s="169"/>
      <c r="HI230" s="169"/>
      <c r="HJ230" s="169"/>
      <c r="HK230" s="169"/>
      <c r="HL230" s="169"/>
      <c r="HM230" s="169"/>
      <c r="HN230" s="169"/>
      <c r="HO230" s="169"/>
      <c r="HP230" s="169"/>
      <c r="HQ230" s="169"/>
      <c r="HR230" s="169"/>
      <c r="HS230" s="169"/>
      <c r="HT230" s="169"/>
      <c r="HU230" s="169"/>
      <c r="HV230" s="169"/>
      <c r="HW230" s="169"/>
      <c r="HX230" s="169"/>
      <c r="HY230" s="169"/>
      <c r="HZ230" s="169"/>
      <c r="IA230" s="169"/>
      <c r="IB230" s="169"/>
      <c r="IC230" s="169"/>
      <c r="ID230" s="169"/>
      <c r="IE230" s="169"/>
      <c r="IF230" s="169"/>
      <c r="IG230" s="169"/>
      <c r="IH230" s="169"/>
      <c r="II230" s="169"/>
      <c r="IJ230" s="169"/>
      <c r="IK230" s="169"/>
      <c r="IL230" s="169"/>
      <c r="IM230" s="169"/>
      <c r="IN230" s="169"/>
      <c r="IO230" s="169"/>
      <c r="IP230" s="169"/>
      <c r="IQ230" s="169"/>
      <c r="IR230" s="169"/>
      <c r="IS230" s="169"/>
    </row>
    <row r="231" spans="1:253" s="145" customFormat="1" ht="15" customHeight="1">
      <c r="A231" s="170" t="s">
        <v>6</v>
      </c>
      <c r="B231" s="170" t="s">
        <v>593</v>
      </c>
      <c r="C231" s="172">
        <v>1</v>
      </c>
      <c r="D231" s="172" t="s">
        <v>9</v>
      </c>
      <c r="E231" s="173">
        <v>22500000</v>
      </c>
      <c r="F231" s="174">
        <v>22500000</v>
      </c>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c r="AP231" s="169"/>
      <c r="AQ231" s="169"/>
      <c r="AR231" s="169"/>
      <c r="AS231" s="169"/>
      <c r="AT231" s="169"/>
      <c r="AU231" s="169"/>
      <c r="AV231" s="169"/>
      <c r="AW231" s="169"/>
      <c r="AX231" s="169"/>
      <c r="AY231" s="169"/>
      <c r="AZ231" s="169"/>
      <c r="BA231" s="169"/>
      <c r="BB231" s="169"/>
      <c r="BC231" s="169"/>
      <c r="BD231" s="169"/>
      <c r="BE231" s="169"/>
      <c r="BF231" s="169"/>
      <c r="BG231" s="169"/>
      <c r="BH231" s="169"/>
      <c r="BI231" s="169"/>
      <c r="BJ231" s="169"/>
      <c r="BK231" s="169"/>
      <c r="BL231" s="169"/>
      <c r="BM231" s="169"/>
      <c r="BN231" s="169"/>
      <c r="BO231" s="169"/>
      <c r="BP231" s="169"/>
      <c r="BQ231" s="169"/>
      <c r="BR231" s="169"/>
      <c r="BS231" s="169"/>
      <c r="BT231" s="169"/>
      <c r="BU231" s="169"/>
      <c r="BV231" s="169"/>
      <c r="BW231" s="169"/>
      <c r="BX231" s="169"/>
      <c r="BY231" s="169"/>
      <c r="BZ231" s="169"/>
      <c r="CA231" s="169"/>
      <c r="CB231" s="169"/>
      <c r="CC231" s="169"/>
      <c r="CD231" s="169"/>
      <c r="CE231" s="169"/>
      <c r="CF231" s="169"/>
      <c r="CG231" s="169"/>
      <c r="CH231" s="169"/>
      <c r="CI231" s="169"/>
      <c r="CJ231" s="169"/>
      <c r="CK231" s="169"/>
      <c r="CL231" s="169"/>
      <c r="CM231" s="169"/>
      <c r="CN231" s="169"/>
      <c r="CO231" s="169"/>
      <c r="CP231" s="169"/>
      <c r="CQ231" s="169"/>
      <c r="CR231" s="169"/>
      <c r="CS231" s="169"/>
      <c r="CT231" s="169"/>
      <c r="CU231" s="169"/>
      <c r="CV231" s="169"/>
      <c r="CW231" s="169"/>
      <c r="CX231" s="169"/>
      <c r="CY231" s="169"/>
      <c r="CZ231" s="169"/>
      <c r="DA231" s="169"/>
      <c r="DB231" s="169"/>
      <c r="DC231" s="169"/>
      <c r="DD231" s="169"/>
      <c r="DE231" s="169"/>
      <c r="DF231" s="169"/>
      <c r="DG231" s="169"/>
      <c r="DH231" s="169"/>
      <c r="DI231" s="169"/>
      <c r="DJ231" s="169"/>
      <c r="DK231" s="169"/>
      <c r="DL231" s="169"/>
      <c r="DM231" s="169"/>
      <c r="DN231" s="169"/>
      <c r="DO231" s="169"/>
      <c r="DP231" s="169"/>
      <c r="DQ231" s="169"/>
      <c r="DR231" s="169"/>
      <c r="DS231" s="169"/>
      <c r="DT231" s="169"/>
      <c r="DU231" s="169"/>
      <c r="DV231" s="169"/>
      <c r="DW231" s="169"/>
      <c r="DX231" s="169"/>
      <c r="DY231" s="169"/>
      <c r="DZ231" s="169"/>
      <c r="EA231" s="169"/>
      <c r="EB231" s="169"/>
      <c r="EC231" s="169"/>
      <c r="ED231" s="169"/>
      <c r="EE231" s="169"/>
      <c r="EF231" s="169"/>
      <c r="EG231" s="169"/>
      <c r="EH231" s="169"/>
      <c r="EI231" s="169"/>
      <c r="EJ231" s="169"/>
      <c r="EK231" s="169"/>
      <c r="EL231" s="169"/>
      <c r="EM231" s="169"/>
      <c r="EN231" s="169"/>
      <c r="EO231" s="169"/>
      <c r="EP231" s="169"/>
      <c r="EQ231" s="169"/>
      <c r="ER231" s="169"/>
      <c r="ES231" s="169"/>
      <c r="ET231" s="169"/>
      <c r="EU231" s="169"/>
      <c r="EV231" s="169"/>
      <c r="EW231" s="169"/>
      <c r="EX231" s="169"/>
      <c r="EY231" s="169"/>
      <c r="EZ231" s="169"/>
      <c r="FA231" s="169"/>
      <c r="FB231" s="169"/>
      <c r="FC231" s="169"/>
      <c r="FD231" s="169"/>
      <c r="FE231" s="169"/>
      <c r="FF231" s="169"/>
      <c r="FG231" s="169"/>
      <c r="FH231" s="169"/>
      <c r="FI231" s="169"/>
      <c r="FJ231" s="169"/>
      <c r="FK231" s="169"/>
      <c r="FL231" s="169"/>
      <c r="FM231" s="169"/>
      <c r="FN231" s="169"/>
      <c r="FO231" s="169"/>
      <c r="FP231" s="169"/>
      <c r="FQ231" s="169"/>
      <c r="FR231" s="169"/>
      <c r="FS231" s="169"/>
      <c r="FT231" s="169"/>
      <c r="FU231" s="169"/>
      <c r="FV231" s="169"/>
      <c r="FW231" s="169"/>
      <c r="FX231" s="169"/>
      <c r="FY231" s="169"/>
      <c r="FZ231" s="169"/>
      <c r="GA231" s="169"/>
      <c r="GB231" s="169"/>
      <c r="GC231" s="169"/>
      <c r="GD231" s="169"/>
      <c r="GE231" s="169"/>
      <c r="GF231" s="169"/>
      <c r="GG231" s="169"/>
      <c r="GH231" s="169"/>
      <c r="GI231" s="169"/>
      <c r="GJ231" s="169"/>
      <c r="GK231" s="169"/>
      <c r="GL231" s="169"/>
      <c r="GM231" s="169"/>
      <c r="GN231" s="169"/>
      <c r="GO231" s="169"/>
      <c r="GP231" s="169"/>
      <c r="GQ231" s="169"/>
      <c r="GR231" s="169"/>
      <c r="GS231" s="169"/>
      <c r="GT231" s="169"/>
      <c r="GU231" s="169"/>
      <c r="GV231" s="169"/>
      <c r="GW231" s="169"/>
      <c r="GX231" s="169"/>
      <c r="GY231" s="169"/>
      <c r="GZ231" s="169"/>
      <c r="HA231" s="169"/>
      <c r="HB231" s="169"/>
      <c r="HC231" s="169"/>
      <c r="HD231" s="169"/>
      <c r="HE231" s="169"/>
      <c r="HF231" s="169"/>
      <c r="HG231" s="169"/>
      <c r="HH231" s="169"/>
      <c r="HI231" s="169"/>
      <c r="HJ231" s="169"/>
      <c r="HK231" s="169"/>
      <c r="HL231" s="169"/>
      <c r="HM231" s="169"/>
      <c r="HN231" s="169"/>
      <c r="HO231" s="169"/>
      <c r="HP231" s="169"/>
      <c r="HQ231" s="169"/>
      <c r="HR231" s="169"/>
      <c r="HS231" s="169"/>
      <c r="HT231" s="169"/>
      <c r="HU231" s="169"/>
      <c r="HV231" s="169"/>
      <c r="HW231" s="169"/>
      <c r="HX231" s="169"/>
      <c r="HY231" s="169"/>
      <c r="HZ231" s="169"/>
      <c r="IA231" s="169"/>
      <c r="IB231" s="169"/>
      <c r="IC231" s="169"/>
      <c r="ID231" s="169"/>
      <c r="IE231" s="169"/>
      <c r="IF231" s="169"/>
      <c r="IG231" s="169"/>
      <c r="IH231" s="169"/>
      <c r="II231" s="169"/>
      <c r="IJ231" s="169"/>
      <c r="IK231" s="169"/>
      <c r="IL231" s="169"/>
      <c r="IM231" s="169"/>
      <c r="IN231" s="169"/>
      <c r="IO231" s="169"/>
      <c r="IP231" s="169"/>
      <c r="IQ231" s="169"/>
      <c r="IR231" s="169"/>
      <c r="IS231" s="169"/>
    </row>
    <row r="232" spans="1:253" s="145" customFormat="1" ht="15" customHeight="1">
      <c r="A232" s="170" t="s">
        <v>6</v>
      </c>
      <c r="B232" s="170" t="s">
        <v>593</v>
      </c>
      <c r="C232" s="172">
        <v>1</v>
      </c>
      <c r="D232" s="172" t="s">
        <v>9</v>
      </c>
      <c r="E232" s="173">
        <v>22500000</v>
      </c>
      <c r="F232" s="174">
        <v>22500000</v>
      </c>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69"/>
      <c r="AR232" s="169"/>
      <c r="AS232" s="169"/>
      <c r="AT232" s="169"/>
      <c r="AU232" s="169"/>
      <c r="AV232" s="169"/>
      <c r="AW232" s="169"/>
      <c r="AX232" s="169"/>
      <c r="AY232" s="169"/>
      <c r="AZ232" s="169"/>
      <c r="BA232" s="169"/>
      <c r="BB232" s="169"/>
      <c r="BC232" s="169"/>
      <c r="BD232" s="169"/>
      <c r="BE232" s="169"/>
      <c r="BF232" s="169"/>
      <c r="BG232" s="169"/>
      <c r="BH232" s="169"/>
      <c r="BI232" s="169"/>
      <c r="BJ232" s="169"/>
      <c r="BK232" s="169"/>
      <c r="BL232" s="169"/>
      <c r="BM232" s="169"/>
      <c r="BN232" s="169"/>
      <c r="BO232" s="169"/>
      <c r="BP232" s="169"/>
      <c r="BQ232" s="169"/>
      <c r="BR232" s="169"/>
      <c r="BS232" s="169"/>
      <c r="BT232" s="169"/>
      <c r="BU232" s="169"/>
      <c r="BV232" s="169"/>
      <c r="BW232" s="169"/>
      <c r="BX232" s="169"/>
      <c r="BY232" s="169"/>
      <c r="BZ232" s="169"/>
      <c r="CA232" s="169"/>
      <c r="CB232" s="169"/>
      <c r="CC232" s="169"/>
      <c r="CD232" s="169"/>
      <c r="CE232" s="169"/>
      <c r="CF232" s="169"/>
      <c r="CG232" s="169"/>
      <c r="CH232" s="169"/>
      <c r="CI232" s="169"/>
      <c r="CJ232" s="169"/>
      <c r="CK232" s="169"/>
      <c r="CL232" s="169"/>
      <c r="CM232" s="169"/>
      <c r="CN232" s="169"/>
      <c r="CO232" s="169"/>
      <c r="CP232" s="169"/>
      <c r="CQ232" s="169"/>
      <c r="CR232" s="169"/>
      <c r="CS232" s="169"/>
      <c r="CT232" s="169"/>
      <c r="CU232" s="169"/>
      <c r="CV232" s="169"/>
      <c r="CW232" s="169"/>
      <c r="CX232" s="169"/>
      <c r="CY232" s="169"/>
      <c r="CZ232" s="169"/>
      <c r="DA232" s="169"/>
      <c r="DB232" s="169"/>
      <c r="DC232" s="169"/>
      <c r="DD232" s="169"/>
      <c r="DE232" s="169"/>
      <c r="DF232" s="169"/>
      <c r="DG232" s="169"/>
      <c r="DH232" s="169"/>
      <c r="DI232" s="169"/>
      <c r="DJ232" s="169"/>
      <c r="DK232" s="169"/>
      <c r="DL232" s="169"/>
      <c r="DM232" s="169"/>
      <c r="DN232" s="169"/>
      <c r="DO232" s="169"/>
      <c r="DP232" s="169"/>
      <c r="DQ232" s="169"/>
      <c r="DR232" s="169"/>
      <c r="DS232" s="169"/>
      <c r="DT232" s="169"/>
      <c r="DU232" s="169"/>
      <c r="DV232" s="169"/>
      <c r="DW232" s="169"/>
      <c r="DX232" s="169"/>
      <c r="DY232" s="169"/>
      <c r="DZ232" s="169"/>
      <c r="EA232" s="169"/>
      <c r="EB232" s="169"/>
      <c r="EC232" s="169"/>
      <c r="ED232" s="169"/>
      <c r="EE232" s="169"/>
      <c r="EF232" s="169"/>
      <c r="EG232" s="169"/>
      <c r="EH232" s="169"/>
      <c r="EI232" s="169"/>
      <c r="EJ232" s="169"/>
      <c r="EK232" s="169"/>
      <c r="EL232" s="169"/>
      <c r="EM232" s="169"/>
      <c r="EN232" s="169"/>
      <c r="EO232" s="169"/>
      <c r="EP232" s="169"/>
      <c r="EQ232" s="169"/>
      <c r="ER232" s="169"/>
      <c r="ES232" s="169"/>
      <c r="ET232" s="169"/>
      <c r="EU232" s="169"/>
      <c r="EV232" s="169"/>
      <c r="EW232" s="169"/>
      <c r="EX232" s="169"/>
      <c r="EY232" s="169"/>
      <c r="EZ232" s="169"/>
      <c r="FA232" s="169"/>
      <c r="FB232" s="169"/>
      <c r="FC232" s="169"/>
      <c r="FD232" s="169"/>
      <c r="FE232" s="169"/>
      <c r="FF232" s="169"/>
      <c r="FG232" s="169"/>
      <c r="FH232" s="169"/>
      <c r="FI232" s="169"/>
      <c r="FJ232" s="169"/>
      <c r="FK232" s="169"/>
      <c r="FL232" s="169"/>
      <c r="FM232" s="169"/>
      <c r="FN232" s="169"/>
      <c r="FO232" s="169"/>
      <c r="FP232" s="169"/>
      <c r="FQ232" s="169"/>
      <c r="FR232" s="169"/>
      <c r="FS232" s="169"/>
      <c r="FT232" s="169"/>
      <c r="FU232" s="169"/>
      <c r="FV232" s="169"/>
      <c r="FW232" s="169"/>
      <c r="FX232" s="169"/>
      <c r="FY232" s="169"/>
      <c r="FZ232" s="169"/>
      <c r="GA232" s="169"/>
      <c r="GB232" s="169"/>
      <c r="GC232" s="169"/>
      <c r="GD232" s="169"/>
      <c r="GE232" s="169"/>
      <c r="GF232" s="169"/>
      <c r="GG232" s="169"/>
      <c r="GH232" s="169"/>
      <c r="GI232" s="169"/>
      <c r="GJ232" s="169"/>
      <c r="GK232" s="169"/>
      <c r="GL232" s="169"/>
      <c r="GM232" s="169"/>
      <c r="GN232" s="169"/>
      <c r="GO232" s="169"/>
      <c r="GP232" s="169"/>
      <c r="GQ232" s="169"/>
      <c r="GR232" s="169"/>
      <c r="GS232" s="169"/>
      <c r="GT232" s="169"/>
      <c r="GU232" s="169"/>
      <c r="GV232" s="169"/>
      <c r="GW232" s="169"/>
      <c r="GX232" s="169"/>
      <c r="GY232" s="169"/>
      <c r="GZ232" s="169"/>
      <c r="HA232" s="169"/>
      <c r="HB232" s="169"/>
      <c r="HC232" s="169"/>
      <c r="HD232" s="169"/>
      <c r="HE232" s="169"/>
      <c r="HF232" s="169"/>
      <c r="HG232" s="169"/>
      <c r="HH232" s="169"/>
      <c r="HI232" s="169"/>
      <c r="HJ232" s="169"/>
      <c r="HK232" s="169"/>
      <c r="HL232" s="169"/>
      <c r="HM232" s="169"/>
      <c r="HN232" s="169"/>
      <c r="HO232" s="169"/>
      <c r="HP232" s="169"/>
      <c r="HQ232" s="169"/>
      <c r="HR232" s="169"/>
      <c r="HS232" s="169"/>
      <c r="HT232" s="169"/>
      <c r="HU232" s="169"/>
      <c r="HV232" s="169"/>
      <c r="HW232" s="169"/>
      <c r="HX232" s="169"/>
      <c r="HY232" s="169"/>
      <c r="HZ232" s="169"/>
      <c r="IA232" s="169"/>
      <c r="IB232" s="169"/>
      <c r="IC232" s="169"/>
      <c r="ID232" s="169"/>
      <c r="IE232" s="169"/>
      <c r="IF232" s="169"/>
      <c r="IG232" s="169"/>
      <c r="IH232" s="169"/>
      <c r="II232" s="169"/>
      <c r="IJ232" s="169"/>
      <c r="IK232" s="169"/>
      <c r="IL232" s="169"/>
      <c r="IM232" s="169"/>
      <c r="IN232" s="169"/>
      <c r="IO232" s="169"/>
      <c r="IP232" s="169"/>
      <c r="IQ232" s="169"/>
      <c r="IR232" s="169"/>
      <c r="IS232" s="169"/>
    </row>
    <row r="233" spans="1:253" s="145" customFormat="1" ht="15" customHeight="1">
      <c r="A233" s="170" t="s">
        <v>6</v>
      </c>
      <c r="B233" s="170" t="s">
        <v>683</v>
      </c>
      <c r="C233" s="172">
        <v>72</v>
      </c>
      <c r="D233" s="172" t="s">
        <v>394</v>
      </c>
      <c r="E233" s="173">
        <v>2097</v>
      </c>
      <c r="F233" s="174">
        <v>150984</v>
      </c>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69"/>
      <c r="AL233" s="169"/>
      <c r="AM233" s="169"/>
      <c r="AN233" s="169"/>
      <c r="AO233" s="169"/>
      <c r="AP233" s="169"/>
      <c r="AQ233" s="169"/>
      <c r="AR233" s="169"/>
      <c r="AS233" s="169"/>
      <c r="AT233" s="169"/>
      <c r="AU233" s="169"/>
      <c r="AV233" s="169"/>
      <c r="AW233" s="169"/>
      <c r="AX233" s="169"/>
      <c r="AY233" s="169"/>
      <c r="AZ233" s="169"/>
      <c r="BA233" s="169"/>
      <c r="BB233" s="169"/>
      <c r="BC233" s="169"/>
      <c r="BD233" s="169"/>
      <c r="BE233" s="169"/>
      <c r="BF233" s="169"/>
      <c r="BG233" s="169"/>
      <c r="BH233" s="169"/>
      <c r="BI233" s="169"/>
      <c r="BJ233" s="169"/>
      <c r="BK233" s="169"/>
      <c r="BL233" s="169"/>
      <c r="BM233" s="169"/>
      <c r="BN233" s="169"/>
      <c r="BO233" s="169"/>
      <c r="BP233" s="169"/>
      <c r="BQ233" s="169"/>
      <c r="BR233" s="169"/>
      <c r="BS233" s="169"/>
      <c r="BT233" s="169"/>
      <c r="BU233" s="169"/>
      <c r="BV233" s="169"/>
      <c r="BW233" s="169"/>
      <c r="BX233" s="169"/>
      <c r="BY233" s="169"/>
      <c r="BZ233" s="169"/>
      <c r="CA233" s="169"/>
      <c r="CB233" s="169"/>
      <c r="CC233" s="169"/>
      <c r="CD233" s="169"/>
      <c r="CE233" s="169"/>
      <c r="CF233" s="169"/>
      <c r="CG233" s="169"/>
      <c r="CH233" s="169"/>
      <c r="CI233" s="169"/>
      <c r="CJ233" s="169"/>
      <c r="CK233" s="169"/>
      <c r="CL233" s="169"/>
      <c r="CM233" s="169"/>
      <c r="CN233" s="169"/>
      <c r="CO233" s="169"/>
      <c r="CP233" s="169"/>
      <c r="CQ233" s="169"/>
      <c r="CR233" s="169"/>
      <c r="CS233" s="169"/>
      <c r="CT233" s="169"/>
      <c r="CU233" s="169"/>
      <c r="CV233" s="169"/>
      <c r="CW233" s="169"/>
      <c r="CX233" s="169"/>
      <c r="CY233" s="169"/>
      <c r="CZ233" s="169"/>
      <c r="DA233" s="169"/>
      <c r="DB233" s="169"/>
      <c r="DC233" s="169"/>
      <c r="DD233" s="169"/>
      <c r="DE233" s="169"/>
      <c r="DF233" s="169"/>
      <c r="DG233" s="169"/>
      <c r="DH233" s="169"/>
      <c r="DI233" s="169"/>
      <c r="DJ233" s="169"/>
      <c r="DK233" s="169"/>
      <c r="DL233" s="169"/>
      <c r="DM233" s="169"/>
      <c r="DN233" s="169"/>
      <c r="DO233" s="169"/>
      <c r="DP233" s="169"/>
      <c r="DQ233" s="169"/>
      <c r="DR233" s="169"/>
      <c r="DS233" s="169"/>
      <c r="DT233" s="169"/>
      <c r="DU233" s="169"/>
      <c r="DV233" s="169"/>
      <c r="DW233" s="169"/>
      <c r="DX233" s="169"/>
      <c r="DY233" s="169"/>
      <c r="DZ233" s="169"/>
      <c r="EA233" s="169"/>
      <c r="EB233" s="169"/>
      <c r="EC233" s="169"/>
      <c r="ED233" s="169"/>
      <c r="EE233" s="169"/>
      <c r="EF233" s="169"/>
      <c r="EG233" s="169"/>
      <c r="EH233" s="169"/>
      <c r="EI233" s="169"/>
      <c r="EJ233" s="169"/>
      <c r="EK233" s="169"/>
      <c r="EL233" s="169"/>
      <c r="EM233" s="169"/>
      <c r="EN233" s="169"/>
      <c r="EO233" s="169"/>
      <c r="EP233" s="169"/>
      <c r="EQ233" s="169"/>
      <c r="ER233" s="169"/>
      <c r="ES233" s="169"/>
      <c r="ET233" s="169"/>
      <c r="EU233" s="169"/>
      <c r="EV233" s="169"/>
      <c r="EW233" s="169"/>
      <c r="EX233" s="169"/>
      <c r="EY233" s="169"/>
      <c r="EZ233" s="169"/>
      <c r="FA233" s="169"/>
      <c r="FB233" s="169"/>
      <c r="FC233" s="169"/>
      <c r="FD233" s="169"/>
      <c r="FE233" s="169"/>
      <c r="FF233" s="169"/>
      <c r="FG233" s="169"/>
      <c r="FH233" s="169"/>
      <c r="FI233" s="169"/>
      <c r="FJ233" s="169"/>
      <c r="FK233" s="169"/>
      <c r="FL233" s="169"/>
      <c r="FM233" s="169"/>
      <c r="FN233" s="169"/>
      <c r="FO233" s="169"/>
      <c r="FP233" s="169"/>
      <c r="FQ233" s="169"/>
      <c r="FR233" s="169"/>
      <c r="FS233" s="169"/>
      <c r="FT233" s="169"/>
      <c r="FU233" s="169"/>
      <c r="FV233" s="169"/>
      <c r="FW233" s="169"/>
      <c r="FX233" s="169"/>
      <c r="FY233" s="169"/>
      <c r="FZ233" s="169"/>
      <c r="GA233" s="169"/>
      <c r="GB233" s="169"/>
      <c r="GC233" s="169"/>
      <c r="GD233" s="169"/>
      <c r="GE233" s="169"/>
      <c r="GF233" s="169"/>
      <c r="GG233" s="169"/>
      <c r="GH233" s="169"/>
      <c r="GI233" s="169"/>
      <c r="GJ233" s="169"/>
      <c r="GK233" s="169"/>
      <c r="GL233" s="169"/>
      <c r="GM233" s="169"/>
      <c r="GN233" s="169"/>
      <c r="GO233" s="169"/>
      <c r="GP233" s="169"/>
      <c r="GQ233" s="169"/>
      <c r="GR233" s="169"/>
      <c r="GS233" s="169"/>
      <c r="GT233" s="169"/>
      <c r="GU233" s="169"/>
      <c r="GV233" s="169"/>
      <c r="GW233" s="169"/>
      <c r="GX233" s="169"/>
      <c r="GY233" s="169"/>
      <c r="GZ233" s="169"/>
      <c r="HA233" s="169"/>
      <c r="HB233" s="169"/>
      <c r="HC233" s="169"/>
      <c r="HD233" s="169"/>
      <c r="HE233" s="169"/>
      <c r="HF233" s="169"/>
      <c r="HG233" s="169"/>
      <c r="HH233" s="169"/>
      <c r="HI233" s="169"/>
      <c r="HJ233" s="169"/>
      <c r="HK233" s="169"/>
      <c r="HL233" s="169"/>
      <c r="HM233" s="169"/>
      <c r="HN233" s="169"/>
      <c r="HO233" s="169"/>
      <c r="HP233" s="169"/>
      <c r="HQ233" s="169"/>
      <c r="HR233" s="169"/>
      <c r="HS233" s="169"/>
      <c r="HT233" s="169"/>
      <c r="HU233" s="169"/>
      <c r="HV233" s="169"/>
      <c r="HW233" s="169"/>
      <c r="HX233" s="169"/>
      <c r="HY233" s="169"/>
      <c r="HZ233" s="169"/>
      <c r="IA233" s="169"/>
      <c r="IB233" s="169"/>
      <c r="IC233" s="169"/>
      <c r="ID233" s="169"/>
      <c r="IE233" s="169"/>
      <c r="IF233" s="169"/>
      <c r="IG233" s="169"/>
      <c r="IH233" s="169"/>
      <c r="II233" s="169"/>
      <c r="IJ233" s="169"/>
      <c r="IK233" s="169"/>
      <c r="IL233" s="169"/>
      <c r="IM233" s="169"/>
      <c r="IN233" s="169"/>
      <c r="IO233" s="169"/>
      <c r="IP233" s="169"/>
      <c r="IQ233" s="169"/>
      <c r="IR233" s="169"/>
      <c r="IS233" s="169"/>
    </row>
    <row r="234" spans="1:253" s="145" customFormat="1" ht="15" customHeight="1">
      <c r="A234" s="170" t="s">
        <v>6</v>
      </c>
      <c r="B234" s="170" t="s">
        <v>683</v>
      </c>
      <c r="C234" s="172">
        <v>140</v>
      </c>
      <c r="D234" s="172" t="s">
        <v>394</v>
      </c>
      <c r="E234" s="173">
        <v>2097</v>
      </c>
      <c r="F234" s="174">
        <v>293580</v>
      </c>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c r="AQ234" s="169"/>
      <c r="AR234" s="169"/>
      <c r="AS234" s="169"/>
      <c r="AT234" s="169"/>
      <c r="AU234" s="169"/>
      <c r="AV234" s="169"/>
      <c r="AW234" s="169"/>
      <c r="AX234" s="169"/>
      <c r="AY234" s="169"/>
      <c r="AZ234" s="169"/>
      <c r="BA234" s="169"/>
      <c r="BB234" s="169"/>
      <c r="BC234" s="169"/>
      <c r="BD234" s="169"/>
      <c r="BE234" s="169"/>
      <c r="BF234" s="169"/>
      <c r="BG234" s="169"/>
      <c r="BH234" s="169"/>
      <c r="BI234" s="169"/>
      <c r="BJ234" s="169"/>
      <c r="BK234" s="169"/>
      <c r="BL234" s="169"/>
      <c r="BM234" s="169"/>
      <c r="BN234" s="169"/>
      <c r="BO234" s="169"/>
      <c r="BP234" s="169"/>
      <c r="BQ234" s="169"/>
      <c r="BR234" s="169"/>
      <c r="BS234" s="169"/>
      <c r="BT234" s="169"/>
      <c r="BU234" s="169"/>
      <c r="BV234" s="169"/>
      <c r="BW234" s="169"/>
      <c r="BX234" s="169"/>
      <c r="BY234" s="169"/>
      <c r="BZ234" s="169"/>
      <c r="CA234" s="169"/>
      <c r="CB234" s="169"/>
      <c r="CC234" s="169"/>
      <c r="CD234" s="169"/>
      <c r="CE234" s="169"/>
      <c r="CF234" s="169"/>
      <c r="CG234" s="169"/>
      <c r="CH234" s="169"/>
      <c r="CI234" s="169"/>
      <c r="CJ234" s="169"/>
      <c r="CK234" s="169"/>
      <c r="CL234" s="169"/>
      <c r="CM234" s="169"/>
      <c r="CN234" s="169"/>
      <c r="CO234" s="169"/>
      <c r="CP234" s="169"/>
      <c r="CQ234" s="169"/>
      <c r="CR234" s="169"/>
      <c r="CS234" s="169"/>
      <c r="CT234" s="169"/>
      <c r="CU234" s="169"/>
      <c r="CV234" s="169"/>
      <c r="CW234" s="169"/>
      <c r="CX234" s="169"/>
      <c r="CY234" s="169"/>
      <c r="CZ234" s="169"/>
      <c r="DA234" s="169"/>
      <c r="DB234" s="169"/>
      <c r="DC234" s="169"/>
      <c r="DD234" s="169"/>
      <c r="DE234" s="169"/>
      <c r="DF234" s="169"/>
      <c r="DG234" s="169"/>
      <c r="DH234" s="169"/>
      <c r="DI234" s="169"/>
      <c r="DJ234" s="169"/>
      <c r="DK234" s="169"/>
      <c r="DL234" s="169"/>
      <c r="DM234" s="169"/>
      <c r="DN234" s="169"/>
      <c r="DO234" s="169"/>
      <c r="DP234" s="169"/>
      <c r="DQ234" s="169"/>
      <c r="DR234" s="169"/>
      <c r="DS234" s="169"/>
      <c r="DT234" s="169"/>
      <c r="DU234" s="169"/>
      <c r="DV234" s="169"/>
      <c r="DW234" s="169"/>
      <c r="DX234" s="169"/>
      <c r="DY234" s="169"/>
      <c r="DZ234" s="169"/>
      <c r="EA234" s="169"/>
      <c r="EB234" s="169"/>
      <c r="EC234" s="169"/>
      <c r="ED234" s="169"/>
      <c r="EE234" s="169"/>
      <c r="EF234" s="169"/>
      <c r="EG234" s="169"/>
      <c r="EH234" s="169"/>
      <c r="EI234" s="169"/>
      <c r="EJ234" s="169"/>
      <c r="EK234" s="169"/>
      <c r="EL234" s="169"/>
      <c r="EM234" s="169"/>
      <c r="EN234" s="169"/>
      <c r="EO234" s="169"/>
      <c r="EP234" s="169"/>
      <c r="EQ234" s="169"/>
      <c r="ER234" s="169"/>
      <c r="ES234" s="169"/>
      <c r="ET234" s="169"/>
      <c r="EU234" s="169"/>
      <c r="EV234" s="169"/>
      <c r="EW234" s="169"/>
      <c r="EX234" s="169"/>
      <c r="EY234" s="169"/>
      <c r="EZ234" s="169"/>
      <c r="FA234" s="169"/>
      <c r="FB234" s="169"/>
      <c r="FC234" s="169"/>
      <c r="FD234" s="169"/>
      <c r="FE234" s="169"/>
      <c r="FF234" s="169"/>
      <c r="FG234" s="169"/>
      <c r="FH234" s="169"/>
      <c r="FI234" s="169"/>
      <c r="FJ234" s="169"/>
      <c r="FK234" s="169"/>
      <c r="FL234" s="169"/>
      <c r="FM234" s="169"/>
      <c r="FN234" s="169"/>
      <c r="FO234" s="169"/>
      <c r="FP234" s="169"/>
      <c r="FQ234" s="169"/>
      <c r="FR234" s="169"/>
      <c r="FS234" s="169"/>
      <c r="FT234" s="169"/>
      <c r="FU234" s="169"/>
      <c r="FV234" s="169"/>
      <c r="FW234" s="169"/>
      <c r="FX234" s="169"/>
      <c r="FY234" s="169"/>
      <c r="FZ234" s="169"/>
      <c r="GA234" s="169"/>
      <c r="GB234" s="169"/>
      <c r="GC234" s="169"/>
      <c r="GD234" s="169"/>
      <c r="GE234" s="169"/>
      <c r="GF234" s="169"/>
      <c r="GG234" s="169"/>
      <c r="GH234" s="169"/>
      <c r="GI234" s="169"/>
      <c r="GJ234" s="169"/>
      <c r="GK234" s="169"/>
      <c r="GL234" s="169"/>
      <c r="GM234" s="169"/>
      <c r="GN234" s="169"/>
      <c r="GO234" s="169"/>
      <c r="GP234" s="169"/>
      <c r="GQ234" s="169"/>
      <c r="GR234" s="169"/>
      <c r="GS234" s="169"/>
      <c r="GT234" s="169"/>
      <c r="GU234" s="169"/>
      <c r="GV234" s="169"/>
      <c r="GW234" s="169"/>
      <c r="GX234" s="169"/>
      <c r="GY234" s="169"/>
      <c r="GZ234" s="169"/>
      <c r="HA234" s="169"/>
      <c r="HB234" s="169"/>
      <c r="HC234" s="169"/>
      <c r="HD234" s="169"/>
      <c r="HE234" s="169"/>
      <c r="HF234" s="169"/>
      <c r="HG234" s="169"/>
      <c r="HH234" s="169"/>
      <c r="HI234" s="169"/>
      <c r="HJ234" s="169"/>
      <c r="HK234" s="169"/>
      <c r="HL234" s="169"/>
      <c r="HM234" s="169"/>
      <c r="HN234" s="169"/>
      <c r="HO234" s="169"/>
      <c r="HP234" s="169"/>
      <c r="HQ234" s="169"/>
      <c r="HR234" s="169"/>
      <c r="HS234" s="169"/>
      <c r="HT234" s="169"/>
      <c r="HU234" s="169"/>
      <c r="HV234" s="169"/>
      <c r="HW234" s="169"/>
      <c r="HX234" s="169"/>
      <c r="HY234" s="169"/>
      <c r="HZ234" s="169"/>
      <c r="IA234" s="169"/>
      <c r="IB234" s="169"/>
      <c r="IC234" s="169"/>
      <c r="ID234" s="169"/>
      <c r="IE234" s="169"/>
      <c r="IF234" s="169"/>
      <c r="IG234" s="169"/>
      <c r="IH234" s="169"/>
      <c r="II234" s="169"/>
      <c r="IJ234" s="169"/>
      <c r="IK234" s="169"/>
      <c r="IL234" s="169"/>
      <c r="IM234" s="169"/>
      <c r="IN234" s="169"/>
      <c r="IO234" s="169"/>
      <c r="IP234" s="169"/>
      <c r="IQ234" s="169"/>
      <c r="IR234" s="169"/>
      <c r="IS234" s="169"/>
    </row>
    <row r="235" spans="1:253" s="145" customFormat="1" ht="15" customHeight="1">
      <c r="A235" s="170" t="s">
        <v>6</v>
      </c>
      <c r="B235" s="170" t="s">
        <v>683</v>
      </c>
      <c r="C235" s="172">
        <v>84</v>
      </c>
      <c r="D235" s="172" t="s">
        <v>394</v>
      </c>
      <c r="E235" s="173">
        <v>2097</v>
      </c>
      <c r="F235" s="174">
        <v>176148</v>
      </c>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L235" s="169"/>
      <c r="AM235" s="169"/>
      <c r="AN235" s="169"/>
      <c r="AO235" s="169"/>
      <c r="AP235" s="169"/>
      <c r="AQ235" s="169"/>
      <c r="AR235" s="169"/>
      <c r="AS235" s="169"/>
      <c r="AT235" s="169"/>
      <c r="AU235" s="169"/>
      <c r="AV235" s="169"/>
      <c r="AW235" s="169"/>
      <c r="AX235" s="169"/>
      <c r="AY235" s="169"/>
      <c r="AZ235" s="169"/>
      <c r="BA235" s="169"/>
      <c r="BB235" s="169"/>
      <c r="BC235" s="169"/>
      <c r="BD235" s="169"/>
      <c r="BE235" s="169"/>
      <c r="BF235" s="169"/>
      <c r="BG235" s="169"/>
      <c r="BH235" s="169"/>
      <c r="BI235" s="169"/>
      <c r="BJ235" s="169"/>
      <c r="BK235" s="169"/>
      <c r="BL235" s="169"/>
      <c r="BM235" s="169"/>
      <c r="BN235" s="169"/>
      <c r="BO235" s="169"/>
      <c r="BP235" s="169"/>
      <c r="BQ235" s="169"/>
      <c r="BR235" s="169"/>
      <c r="BS235" s="169"/>
      <c r="BT235" s="169"/>
      <c r="BU235" s="169"/>
      <c r="BV235" s="169"/>
      <c r="BW235" s="169"/>
      <c r="BX235" s="169"/>
      <c r="BY235" s="169"/>
      <c r="BZ235" s="169"/>
      <c r="CA235" s="169"/>
      <c r="CB235" s="169"/>
      <c r="CC235" s="169"/>
      <c r="CD235" s="169"/>
      <c r="CE235" s="169"/>
      <c r="CF235" s="169"/>
      <c r="CG235" s="169"/>
      <c r="CH235" s="169"/>
      <c r="CI235" s="169"/>
      <c r="CJ235" s="169"/>
      <c r="CK235" s="169"/>
      <c r="CL235" s="169"/>
      <c r="CM235" s="169"/>
      <c r="CN235" s="169"/>
      <c r="CO235" s="169"/>
      <c r="CP235" s="169"/>
      <c r="CQ235" s="169"/>
      <c r="CR235" s="169"/>
      <c r="CS235" s="169"/>
      <c r="CT235" s="169"/>
      <c r="CU235" s="169"/>
      <c r="CV235" s="169"/>
      <c r="CW235" s="169"/>
      <c r="CX235" s="169"/>
      <c r="CY235" s="169"/>
      <c r="CZ235" s="169"/>
      <c r="DA235" s="169"/>
      <c r="DB235" s="169"/>
      <c r="DC235" s="169"/>
      <c r="DD235" s="169"/>
      <c r="DE235" s="169"/>
      <c r="DF235" s="169"/>
      <c r="DG235" s="169"/>
      <c r="DH235" s="169"/>
      <c r="DI235" s="169"/>
      <c r="DJ235" s="169"/>
      <c r="DK235" s="169"/>
      <c r="DL235" s="169"/>
      <c r="DM235" s="169"/>
      <c r="DN235" s="169"/>
      <c r="DO235" s="169"/>
      <c r="DP235" s="169"/>
      <c r="DQ235" s="169"/>
      <c r="DR235" s="169"/>
      <c r="DS235" s="169"/>
      <c r="DT235" s="169"/>
      <c r="DU235" s="169"/>
      <c r="DV235" s="169"/>
      <c r="DW235" s="169"/>
      <c r="DX235" s="169"/>
      <c r="DY235" s="169"/>
      <c r="DZ235" s="169"/>
      <c r="EA235" s="169"/>
      <c r="EB235" s="169"/>
      <c r="EC235" s="169"/>
      <c r="ED235" s="169"/>
      <c r="EE235" s="169"/>
      <c r="EF235" s="169"/>
      <c r="EG235" s="169"/>
      <c r="EH235" s="169"/>
      <c r="EI235" s="169"/>
      <c r="EJ235" s="169"/>
      <c r="EK235" s="169"/>
      <c r="EL235" s="169"/>
      <c r="EM235" s="169"/>
      <c r="EN235" s="169"/>
      <c r="EO235" s="169"/>
      <c r="EP235" s="169"/>
      <c r="EQ235" s="169"/>
      <c r="ER235" s="169"/>
      <c r="ES235" s="169"/>
      <c r="ET235" s="169"/>
      <c r="EU235" s="169"/>
      <c r="EV235" s="169"/>
      <c r="EW235" s="169"/>
      <c r="EX235" s="169"/>
      <c r="EY235" s="169"/>
      <c r="EZ235" s="169"/>
      <c r="FA235" s="169"/>
      <c r="FB235" s="169"/>
      <c r="FC235" s="169"/>
      <c r="FD235" s="169"/>
      <c r="FE235" s="169"/>
      <c r="FF235" s="169"/>
      <c r="FG235" s="169"/>
      <c r="FH235" s="169"/>
      <c r="FI235" s="169"/>
      <c r="FJ235" s="169"/>
      <c r="FK235" s="169"/>
      <c r="FL235" s="169"/>
      <c r="FM235" s="169"/>
      <c r="FN235" s="169"/>
      <c r="FO235" s="169"/>
      <c r="FP235" s="169"/>
      <c r="FQ235" s="169"/>
      <c r="FR235" s="169"/>
      <c r="FS235" s="169"/>
      <c r="FT235" s="169"/>
      <c r="FU235" s="169"/>
      <c r="FV235" s="169"/>
      <c r="FW235" s="169"/>
      <c r="FX235" s="169"/>
      <c r="FY235" s="169"/>
      <c r="FZ235" s="169"/>
      <c r="GA235" s="169"/>
      <c r="GB235" s="169"/>
      <c r="GC235" s="169"/>
      <c r="GD235" s="169"/>
      <c r="GE235" s="169"/>
      <c r="GF235" s="169"/>
      <c r="GG235" s="169"/>
      <c r="GH235" s="169"/>
      <c r="GI235" s="169"/>
      <c r="GJ235" s="169"/>
      <c r="GK235" s="169"/>
      <c r="GL235" s="169"/>
      <c r="GM235" s="169"/>
      <c r="GN235" s="169"/>
      <c r="GO235" s="169"/>
      <c r="GP235" s="169"/>
      <c r="GQ235" s="169"/>
      <c r="GR235" s="169"/>
      <c r="GS235" s="169"/>
      <c r="GT235" s="169"/>
      <c r="GU235" s="169"/>
      <c r="GV235" s="169"/>
      <c r="GW235" s="169"/>
      <c r="GX235" s="169"/>
      <c r="GY235" s="169"/>
      <c r="GZ235" s="169"/>
      <c r="HA235" s="169"/>
      <c r="HB235" s="169"/>
      <c r="HC235" s="169"/>
      <c r="HD235" s="169"/>
      <c r="HE235" s="169"/>
      <c r="HF235" s="169"/>
      <c r="HG235" s="169"/>
      <c r="HH235" s="169"/>
      <c r="HI235" s="169"/>
      <c r="HJ235" s="169"/>
      <c r="HK235" s="169"/>
      <c r="HL235" s="169"/>
      <c r="HM235" s="169"/>
      <c r="HN235" s="169"/>
      <c r="HO235" s="169"/>
      <c r="HP235" s="169"/>
      <c r="HQ235" s="169"/>
      <c r="HR235" s="169"/>
      <c r="HS235" s="169"/>
      <c r="HT235" s="169"/>
      <c r="HU235" s="169"/>
      <c r="HV235" s="169"/>
      <c r="HW235" s="169"/>
      <c r="HX235" s="169"/>
      <c r="HY235" s="169"/>
      <c r="HZ235" s="169"/>
      <c r="IA235" s="169"/>
      <c r="IB235" s="169"/>
      <c r="IC235" s="169"/>
      <c r="ID235" s="169"/>
      <c r="IE235" s="169"/>
      <c r="IF235" s="169"/>
      <c r="IG235" s="169"/>
      <c r="IH235" s="169"/>
      <c r="II235" s="169"/>
      <c r="IJ235" s="169"/>
      <c r="IK235" s="169"/>
      <c r="IL235" s="169"/>
      <c r="IM235" s="169"/>
      <c r="IN235" s="169"/>
      <c r="IO235" s="169"/>
      <c r="IP235" s="169"/>
      <c r="IQ235" s="169"/>
      <c r="IR235" s="169"/>
      <c r="IS235" s="169"/>
    </row>
    <row r="236" spans="1:253" s="145" customFormat="1" ht="15" customHeight="1">
      <c r="A236" s="170" t="s">
        <v>6</v>
      </c>
      <c r="B236" s="170" t="s">
        <v>683</v>
      </c>
      <c r="C236" s="172">
        <v>72</v>
      </c>
      <c r="D236" s="172" t="s">
        <v>394</v>
      </c>
      <c r="E236" s="173">
        <v>2097</v>
      </c>
      <c r="F236" s="174">
        <v>150984</v>
      </c>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c r="BI236" s="169"/>
      <c r="BJ236" s="169"/>
      <c r="BK236" s="169"/>
      <c r="BL236" s="169"/>
      <c r="BM236" s="169"/>
      <c r="BN236" s="169"/>
      <c r="BO236" s="169"/>
      <c r="BP236" s="169"/>
      <c r="BQ236" s="169"/>
      <c r="BR236" s="169"/>
      <c r="BS236" s="169"/>
      <c r="BT236" s="169"/>
      <c r="BU236" s="169"/>
      <c r="BV236" s="169"/>
      <c r="BW236" s="169"/>
      <c r="BX236" s="169"/>
      <c r="BY236" s="169"/>
      <c r="BZ236" s="169"/>
      <c r="CA236" s="169"/>
      <c r="CB236" s="169"/>
      <c r="CC236" s="169"/>
      <c r="CD236" s="169"/>
      <c r="CE236" s="169"/>
      <c r="CF236" s="169"/>
      <c r="CG236" s="169"/>
      <c r="CH236" s="169"/>
      <c r="CI236" s="169"/>
      <c r="CJ236" s="169"/>
      <c r="CK236" s="169"/>
      <c r="CL236" s="169"/>
      <c r="CM236" s="169"/>
      <c r="CN236" s="169"/>
      <c r="CO236" s="169"/>
      <c r="CP236" s="169"/>
      <c r="CQ236" s="169"/>
      <c r="CR236" s="169"/>
      <c r="CS236" s="169"/>
      <c r="CT236" s="169"/>
      <c r="CU236" s="169"/>
      <c r="CV236" s="169"/>
      <c r="CW236" s="169"/>
      <c r="CX236" s="169"/>
      <c r="CY236" s="169"/>
      <c r="CZ236" s="169"/>
      <c r="DA236" s="169"/>
      <c r="DB236" s="169"/>
      <c r="DC236" s="169"/>
      <c r="DD236" s="169"/>
      <c r="DE236" s="169"/>
      <c r="DF236" s="169"/>
      <c r="DG236" s="169"/>
      <c r="DH236" s="169"/>
      <c r="DI236" s="169"/>
      <c r="DJ236" s="169"/>
      <c r="DK236" s="169"/>
      <c r="DL236" s="169"/>
      <c r="DM236" s="169"/>
      <c r="DN236" s="169"/>
      <c r="DO236" s="169"/>
      <c r="DP236" s="169"/>
      <c r="DQ236" s="169"/>
      <c r="DR236" s="169"/>
      <c r="DS236" s="169"/>
      <c r="DT236" s="169"/>
      <c r="DU236" s="169"/>
      <c r="DV236" s="169"/>
      <c r="DW236" s="169"/>
      <c r="DX236" s="169"/>
      <c r="DY236" s="169"/>
      <c r="DZ236" s="169"/>
      <c r="EA236" s="169"/>
      <c r="EB236" s="169"/>
      <c r="EC236" s="169"/>
      <c r="ED236" s="169"/>
      <c r="EE236" s="169"/>
      <c r="EF236" s="169"/>
      <c r="EG236" s="169"/>
      <c r="EH236" s="169"/>
      <c r="EI236" s="169"/>
      <c r="EJ236" s="169"/>
      <c r="EK236" s="169"/>
      <c r="EL236" s="169"/>
      <c r="EM236" s="169"/>
      <c r="EN236" s="169"/>
      <c r="EO236" s="169"/>
      <c r="EP236" s="169"/>
      <c r="EQ236" s="169"/>
      <c r="ER236" s="169"/>
      <c r="ES236" s="169"/>
      <c r="ET236" s="169"/>
      <c r="EU236" s="169"/>
      <c r="EV236" s="169"/>
      <c r="EW236" s="169"/>
      <c r="EX236" s="169"/>
      <c r="EY236" s="169"/>
      <c r="EZ236" s="169"/>
      <c r="FA236" s="169"/>
      <c r="FB236" s="169"/>
      <c r="FC236" s="169"/>
      <c r="FD236" s="169"/>
      <c r="FE236" s="169"/>
      <c r="FF236" s="169"/>
      <c r="FG236" s="169"/>
      <c r="FH236" s="169"/>
      <c r="FI236" s="169"/>
      <c r="FJ236" s="169"/>
      <c r="FK236" s="169"/>
      <c r="FL236" s="169"/>
      <c r="FM236" s="169"/>
      <c r="FN236" s="169"/>
      <c r="FO236" s="169"/>
      <c r="FP236" s="169"/>
      <c r="FQ236" s="169"/>
      <c r="FR236" s="169"/>
      <c r="FS236" s="169"/>
      <c r="FT236" s="169"/>
      <c r="FU236" s="169"/>
      <c r="FV236" s="169"/>
      <c r="FW236" s="169"/>
      <c r="FX236" s="169"/>
      <c r="FY236" s="169"/>
      <c r="FZ236" s="169"/>
      <c r="GA236" s="169"/>
      <c r="GB236" s="169"/>
      <c r="GC236" s="169"/>
      <c r="GD236" s="169"/>
      <c r="GE236" s="169"/>
      <c r="GF236" s="169"/>
      <c r="GG236" s="169"/>
      <c r="GH236" s="169"/>
      <c r="GI236" s="169"/>
      <c r="GJ236" s="169"/>
      <c r="GK236" s="169"/>
      <c r="GL236" s="169"/>
      <c r="GM236" s="169"/>
      <c r="GN236" s="169"/>
      <c r="GO236" s="169"/>
      <c r="GP236" s="169"/>
      <c r="GQ236" s="169"/>
      <c r="GR236" s="169"/>
      <c r="GS236" s="169"/>
      <c r="GT236" s="169"/>
      <c r="GU236" s="169"/>
      <c r="GV236" s="169"/>
      <c r="GW236" s="169"/>
      <c r="GX236" s="169"/>
      <c r="GY236" s="169"/>
      <c r="GZ236" s="169"/>
      <c r="HA236" s="169"/>
      <c r="HB236" s="169"/>
      <c r="HC236" s="169"/>
      <c r="HD236" s="169"/>
      <c r="HE236" s="169"/>
      <c r="HF236" s="169"/>
      <c r="HG236" s="169"/>
      <c r="HH236" s="169"/>
      <c r="HI236" s="169"/>
      <c r="HJ236" s="169"/>
      <c r="HK236" s="169"/>
      <c r="HL236" s="169"/>
      <c r="HM236" s="169"/>
      <c r="HN236" s="169"/>
      <c r="HO236" s="169"/>
      <c r="HP236" s="169"/>
      <c r="HQ236" s="169"/>
      <c r="HR236" s="169"/>
      <c r="HS236" s="169"/>
      <c r="HT236" s="169"/>
      <c r="HU236" s="169"/>
      <c r="HV236" s="169"/>
      <c r="HW236" s="169"/>
      <c r="HX236" s="169"/>
      <c r="HY236" s="169"/>
      <c r="HZ236" s="169"/>
      <c r="IA236" s="169"/>
      <c r="IB236" s="169"/>
      <c r="IC236" s="169"/>
      <c r="ID236" s="169"/>
      <c r="IE236" s="169"/>
      <c r="IF236" s="169"/>
      <c r="IG236" s="169"/>
      <c r="IH236" s="169"/>
      <c r="II236" s="169"/>
      <c r="IJ236" s="169"/>
      <c r="IK236" s="169"/>
      <c r="IL236" s="169"/>
      <c r="IM236" s="169"/>
      <c r="IN236" s="169"/>
      <c r="IO236" s="169"/>
      <c r="IP236" s="169"/>
      <c r="IQ236" s="169"/>
      <c r="IR236" s="169"/>
      <c r="IS236" s="169"/>
    </row>
    <row r="237" spans="1:253" s="145" customFormat="1" ht="15" customHeight="1">
      <c r="A237" s="170" t="s">
        <v>6</v>
      </c>
      <c r="B237" s="170" t="s">
        <v>692</v>
      </c>
      <c r="C237" s="172">
        <v>54</v>
      </c>
      <c r="D237" s="172" t="s">
        <v>394</v>
      </c>
      <c r="E237" s="173">
        <v>935</v>
      </c>
      <c r="F237" s="174">
        <v>50490</v>
      </c>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69"/>
      <c r="AY237" s="169"/>
      <c r="AZ237" s="169"/>
      <c r="BA237" s="169"/>
      <c r="BB237" s="169"/>
      <c r="BC237" s="169"/>
      <c r="BD237" s="169"/>
      <c r="BE237" s="169"/>
      <c r="BF237" s="169"/>
      <c r="BG237" s="169"/>
      <c r="BH237" s="169"/>
      <c r="BI237" s="169"/>
      <c r="BJ237" s="169"/>
      <c r="BK237" s="169"/>
      <c r="BL237" s="169"/>
      <c r="BM237" s="169"/>
      <c r="BN237" s="169"/>
      <c r="BO237" s="169"/>
      <c r="BP237" s="169"/>
      <c r="BQ237" s="169"/>
      <c r="BR237" s="169"/>
      <c r="BS237" s="169"/>
      <c r="BT237" s="169"/>
      <c r="BU237" s="169"/>
      <c r="BV237" s="169"/>
      <c r="BW237" s="169"/>
      <c r="BX237" s="169"/>
      <c r="BY237" s="169"/>
      <c r="BZ237" s="169"/>
      <c r="CA237" s="169"/>
      <c r="CB237" s="169"/>
      <c r="CC237" s="169"/>
      <c r="CD237" s="169"/>
      <c r="CE237" s="169"/>
      <c r="CF237" s="169"/>
      <c r="CG237" s="169"/>
      <c r="CH237" s="169"/>
      <c r="CI237" s="169"/>
      <c r="CJ237" s="169"/>
      <c r="CK237" s="169"/>
      <c r="CL237" s="169"/>
      <c r="CM237" s="169"/>
      <c r="CN237" s="169"/>
      <c r="CO237" s="169"/>
      <c r="CP237" s="169"/>
      <c r="CQ237" s="169"/>
      <c r="CR237" s="169"/>
      <c r="CS237" s="169"/>
      <c r="CT237" s="169"/>
      <c r="CU237" s="169"/>
      <c r="CV237" s="169"/>
      <c r="CW237" s="169"/>
      <c r="CX237" s="169"/>
      <c r="CY237" s="169"/>
      <c r="CZ237" s="169"/>
      <c r="DA237" s="169"/>
      <c r="DB237" s="169"/>
      <c r="DC237" s="169"/>
      <c r="DD237" s="169"/>
      <c r="DE237" s="169"/>
      <c r="DF237" s="169"/>
      <c r="DG237" s="169"/>
      <c r="DH237" s="169"/>
      <c r="DI237" s="169"/>
      <c r="DJ237" s="169"/>
      <c r="DK237" s="169"/>
      <c r="DL237" s="169"/>
      <c r="DM237" s="169"/>
      <c r="DN237" s="169"/>
      <c r="DO237" s="169"/>
      <c r="DP237" s="169"/>
      <c r="DQ237" s="169"/>
      <c r="DR237" s="169"/>
      <c r="DS237" s="169"/>
      <c r="DT237" s="169"/>
      <c r="DU237" s="169"/>
      <c r="DV237" s="169"/>
      <c r="DW237" s="169"/>
      <c r="DX237" s="169"/>
      <c r="DY237" s="169"/>
      <c r="DZ237" s="169"/>
      <c r="EA237" s="169"/>
      <c r="EB237" s="169"/>
      <c r="EC237" s="169"/>
      <c r="ED237" s="169"/>
      <c r="EE237" s="169"/>
      <c r="EF237" s="169"/>
      <c r="EG237" s="169"/>
      <c r="EH237" s="169"/>
      <c r="EI237" s="169"/>
      <c r="EJ237" s="169"/>
      <c r="EK237" s="169"/>
      <c r="EL237" s="169"/>
      <c r="EM237" s="169"/>
      <c r="EN237" s="169"/>
      <c r="EO237" s="169"/>
      <c r="EP237" s="169"/>
      <c r="EQ237" s="169"/>
      <c r="ER237" s="169"/>
      <c r="ES237" s="169"/>
      <c r="ET237" s="169"/>
      <c r="EU237" s="169"/>
      <c r="EV237" s="169"/>
      <c r="EW237" s="169"/>
      <c r="EX237" s="169"/>
      <c r="EY237" s="169"/>
      <c r="EZ237" s="169"/>
      <c r="FA237" s="169"/>
      <c r="FB237" s="169"/>
      <c r="FC237" s="169"/>
      <c r="FD237" s="169"/>
      <c r="FE237" s="169"/>
      <c r="FF237" s="169"/>
      <c r="FG237" s="169"/>
      <c r="FH237" s="169"/>
      <c r="FI237" s="169"/>
      <c r="FJ237" s="169"/>
      <c r="FK237" s="169"/>
      <c r="FL237" s="169"/>
      <c r="FM237" s="169"/>
      <c r="FN237" s="169"/>
      <c r="FO237" s="169"/>
      <c r="FP237" s="169"/>
      <c r="FQ237" s="169"/>
      <c r="FR237" s="169"/>
      <c r="FS237" s="169"/>
      <c r="FT237" s="169"/>
      <c r="FU237" s="169"/>
      <c r="FV237" s="169"/>
      <c r="FW237" s="169"/>
      <c r="FX237" s="169"/>
      <c r="FY237" s="169"/>
      <c r="FZ237" s="169"/>
      <c r="GA237" s="169"/>
      <c r="GB237" s="169"/>
      <c r="GC237" s="169"/>
      <c r="GD237" s="169"/>
      <c r="GE237" s="169"/>
      <c r="GF237" s="169"/>
      <c r="GG237" s="169"/>
      <c r="GH237" s="169"/>
      <c r="GI237" s="169"/>
      <c r="GJ237" s="169"/>
      <c r="GK237" s="169"/>
      <c r="GL237" s="169"/>
      <c r="GM237" s="169"/>
      <c r="GN237" s="169"/>
      <c r="GO237" s="169"/>
      <c r="GP237" s="169"/>
      <c r="GQ237" s="169"/>
      <c r="GR237" s="169"/>
      <c r="GS237" s="169"/>
      <c r="GT237" s="169"/>
      <c r="GU237" s="169"/>
      <c r="GV237" s="169"/>
      <c r="GW237" s="169"/>
      <c r="GX237" s="169"/>
      <c r="GY237" s="169"/>
      <c r="GZ237" s="169"/>
      <c r="HA237" s="169"/>
      <c r="HB237" s="169"/>
      <c r="HC237" s="169"/>
      <c r="HD237" s="169"/>
      <c r="HE237" s="169"/>
      <c r="HF237" s="169"/>
      <c r="HG237" s="169"/>
      <c r="HH237" s="169"/>
      <c r="HI237" s="169"/>
      <c r="HJ237" s="169"/>
      <c r="HK237" s="169"/>
      <c r="HL237" s="169"/>
      <c r="HM237" s="169"/>
      <c r="HN237" s="169"/>
      <c r="HO237" s="169"/>
      <c r="HP237" s="169"/>
      <c r="HQ237" s="169"/>
      <c r="HR237" s="169"/>
      <c r="HS237" s="169"/>
      <c r="HT237" s="169"/>
      <c r="HU237" s="169"/>
      <c r="HV237" s="169"/>
      <c r="HW237" s="169"/>
      <c r="HX237" s="169"/>
      <c r="HY237" s="169"/>
      <c r="HZ237" s="169"/>
      <c r="IA237" s="169"/>
      <c r="IB237" s="169"/>
      <c r="IC237" s="169"/>
      <c r="ID237" s="169"/>
      <c r="IE237" s="169"/>
      <c r="IF237" s="169"/>
      <c r="IG237" s="169"/>
      <c r="IH237" s="169"/>
      <c r="II237" s="169"/>
      <c r="IJ237" s="169"/>
      <c r="IK237" s="169"/>
      <c r="IL237" s="169"/>
      <c r="IM237" s="169"/>
      <c r="IN237" s="169"/>
      <c r="IO237" s="169"/>
      <c r="IP237" s="169"/>
      <c r="IQ237" s="169"/>
      <c r="IR237" s="169"/>
      <c r="IS237" s="169"/>
    </row>
    <row r="238" spans="1:253" s="145" customFormat="1" ht="15" customHeight="1">
      <c r="A238" s="170" t="s">
        <v>6</v>
      </c>
      <c r="B238" s="170" t="s">
        <v>692</v>
      </c>
      <c r="C238" s="172">
        <v>105</v>
      </c>
      <c r="D238" s="172" t="s">
        <v>394</v>
      </c>
      <c r="E238" s="173">
        <v>935</v>
      </c>
      <c r="F238" s="174">
        <v>98175</v>
      </c>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c r="AX238" s="169"/>
      <c r="AY238" s="169"/>
      <c r="AZ238" s="169"/>
      <c r="BA238" s="169"/>
      <c r="BB238" s="169"/>
      <c r="BC238" s="169"/>
      <c r="BD238" s="169"/>
      <c r="BE238" s="169"/>
      <c r="BF238" s="169"/>
      <c r="BG238" s="169"/>
      <c r="BH238" s="169"/>
      <c r="BI238" s="169"/>
      <c r="BJ238" s="169"/>
      <c r="BK238" s="169"/>
      <c r="BL238" s="169"/>
      <c r="BM238" s="169"/>
      <c r="BN238" s="169"/>
      <c r="BO238" s="169"/>
      <c r="BP238" s="169"/>
      <c r="BQ238" s="169"/>
      <c r="BR238" s="169"/>
      <c r="BS238" s="169"/>
      <c r="BT238" s="169"/>
      <c r="BU238" s="169"/>
      <c r="BV238" s="169"/>
      <c r="BW238" s="169"/>
      <c r="BX238" s="169"/>
      <c r="BY238" s="169"/>
      <c r="BZ238" s="169"/>
      <c r="CA238" s="169"/>
      <c r="CB238" s="169"/>
      <c r="CC238" s="169"/>
      <c r="CD238" s="169"/>
      <c r="CE238" s="169"/>
      <c r="CF238" s="169"/>
      <c r="CG238" s="169"/>
      <c r="CH238" s="169"/>
      <c r="CI238" s="169"/>
      <c r="CJ238" s="169"/>
      <c r="CK238" s="169"/>
      <c r="CL238" s="169"/>
      <c r="CM238" s="169"/>
      <c r="CN238" s="169"/>
      <c r="CO238" s="169"/>
      <c r="CP238" s="169"/>
      <c r="CQ238" s="169"/>
      <c r="CR238" s="169"/>
      <c r="CS238" s="169"/>
      <c r="CT238" s="169"/>
      <c r="CU238" s="169"/>
      <c r="CV238" s="169"/>
      <c r="CW238" s="169"/>
      <c r="CX238" s="169"/>
      <c r="CY238" s="169"/>
      <c r="CZ238" s="169"/>
      <c r="DA238" s="169"/>
      <c r="DB238" s="169"/>
      <c r="DC238" s="169"/>
      <c r="DD238" s="169"/>
      <c r="DE238" s="169"/>
      <c r="DF238" s="169"/>
      <c r="DG238" s="169"/>
      <c r="DH238" s="169"/>
      <c r="DI238" s="169"/>
      <c r="DJ238" s="169"/>
      <c r="DK238" s="169"/>
      <c r="DL238" s="169"/>
      <c r="DM238" s="169"/>
      <c r="DN238" s="169"/>
      <c r="DO238" s="169"/>
      <c r="DP238" s="169"/>
      <c r="DQ238" s="169"/>
      <c r="DR238" s="169"/>
      <c r="DS238" s="169"/>
      <c r="DT238" s="169"/>
      <c r="DU238" s="169"/>
      <c r="DV238" s="169"/>
      <c r="DW238" s="169"/>
      <c r="DX238" s="169"/>
      <c r="DY238" s="169"/>
      <c r="DZ238" s="169"/>
      <c r="EA238" s="169"/>
      <c r="EB238" s="169"/>
      <c r="EC238" s="169"/>
      <c r="ED238" s="169"/>
      <c r="EE238" s="169"/>
      <c r="EF238" s="169"/>
      <c r="EG238" s="169"/>
      <c r="EH238" s="169"/>
      <c r="EI238" s="169"/>
      <c r="EJ238" s="169"/>
      <c r="EK238" s="169"/>
      <c r="EL238" s="169"/>
      <c r="EM238" s="169"/>
      <c r="EN238" s="169"/>
      <c r="EO238" s="169"/>
      <c r="EP238" s="169"/>
      <c r="EQ238" s="169"/>
      <c r="ER238" s="169"/>
      <c r="ES238" s="169"/>
      <c r="ET238" s="169"/>
      <c r="EU238" s="169"/>
      <c r="EV238" s="169"/>
      <c r="EW238" s="169"/>
      <c r="EX238" s="169"/>
      <c r="EY238" s="169"/>
      <c r="EZ238" s="169"/>
      <c r="FA238" s="169"/>
      <c r="FB238" s="169"/>
      <c r="FC238" s="169"/>
      <c r="FD238" s="169"/>
      <c r="FE238" s="169"/>
      <c r="FF238" s="169"/>
      <c r="FG238" s="169"/>
      <c r="FH238" s="169"/>
      <c r="FI238" s="169"/>
      <c r="FJ238" s="169"/>
      <c r="FK238" s="169"/>
      <c r="FL238" s="169"/>
      <c r="FM238" s="169"/>
      <c r="FN238" s="169"/>
      <c r="FO238" s="169"/>
      <c r="FP238" s="169"/>
      <c r="FQ238" s="169"/>
      <c r="FR238" s="169"/>
      <c r="FS238" s="169"/>
      <c r="FT238" s="169"/>
      <c r="FU238" s="169"/>
      <c r="FV238" s="169"/>
      <c r="FW238" s="169"/>
      <c r="FX238" s="169"/>
      <c r="FY238" s="169"/>
      <c r="FZ238" s="169"/>
      <c r="GA238" s="169"/>
      <c r="GB238" s="169"/>
      <c r="GC238" s="169"/>
      <c r="GD238" s="169"/>
      <c r="GE238" s="169"/>
      <c r="GF238" s="169"/>
      <c r="GG238" s="169"/>
      <c r="GH238" s="169"/>
      <c r="GI238" s="169"/>
      <c r="GJ238" s="169"/>
      <c r="GK238" s="169"/>
      <c r="GL238" s="169"/>
      <c r="GM238" s="169"/>
      <c r="GN238" s="169"/>
      <c r="GO238" s="169"/>
      <c r="GP238" s="169"/>
      <c r="GQ238" s="169"/>
      <c r="GR238" s="169"/>
      <c r="GS238" s="169"/>
      <c r="GT238" s="169"/>
      <c r="GU238" s="169"/>
      <c r="GV238" s="169"/>
      <c r="GW238" s="169"/>
      <c r="GX238" s="169"/>
      <c r="GY238" s="169"/>
      <c r="GZ238" s="169"/>
      <c r="HA238" s="169"/>
      <c r="HB238" s="169"/>
      <c r="HC238" s="169"/>
      <c r="HD238" s="169"/>
      <c r="HE238" s="169"/>
      <c r="HF238" s="169"/>
      <c r="HG238" s="169"/>
      <c r="HH238" s="169"/>
      <c r="HI238" s="169"/>
      <c r="HJ238" s="169"/>
      <c r="HK238" s="169"/>
      <c r="HL238" s="169"/>
      <c r="HM238" s="169"/>
      <c r="HN238" s="169"/>
      <c r="HO238" s="169"/>
      <c r="HP238" s="169"/>
      <c r="HQ238" s="169"/>
      <c r="HR238" s="169"/>
      <c r="HS238" s="169"/>
      <c r="HT238" s="169"/>
      <c r="HU238" s="169"/>
      <c r="HV238" s="169"/>
      <c r="HW238" s="169"/>
      <c r="HX238" s="169"/>
      <c r="HY238" s="169"/>
      <c r="HZ238" s="169"/>
      <c r="IA238" s="169"/>
      <c r="IB238" s="169"/>
      <c r="IC238" s="169"/>
      <c r="ID238" s="169"/>
      <c r="IE238" s="169"/>
      <c r="IF238" s="169"/>
      <c r="IG238" s="169"/>
      <c r="IH238" s="169"/>
      <c r="II238" s="169"/>
      <c r="IJ238" s="169"/>
      <c r="IK238" s="169"/>
      <c r="IL238" s="169"/>
      <c r="IM238" s="169"/>
      <c r="IN238" s="169"/>
      <c r="IO238" s="169"/>
      <c r="IP238" s="169"/>
      <c r="IQ238" s="169"/>
      <c r="IR238" s="169"/>
      <c r="IS238" s="169"/>
    </row>
    <row r="239" spans="1:253" s="145" customFormat="1" ht="15" customHeight="1">
      <c r="A239" s="170" t="s">
        <v>6</v>
      </c>
      <c r="B239" s="170" t="s">
        <v>692</v>
      </c>
      <c r="C239" s="172">
        <v>63</v>
      </c>
      <c r="D239" s="172" t="s">
        <v>394</v>
      </c>
      <c r="E239" s="173">
        <v>935</v>
      </c>
      <c r="F239" s="174">
        <v>58905</v>
      </c>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c r="AS239" s="169"/>
      <c r="AT239" s="169"/>
      <c r="AU239" s="169"/>
      <c r="AV239" s="169"/>
      <c r="AW239" s="169"/>
      <c r="AX239" s="169"/>
      <c r="AY239" s="169"/>
      <c r="AZ239" s="169"/>
      <c r="BA239" s="169"/>
      <c r="BB239" s="169"/>
      <c r="BC239" s="169"/>
      <c r="BD239" s="169"/>
      <c r="BE239" s="169"/>
      <c r="BF239" s="169"/>
      <c r="BG239" s="169"/>
      <c r="BH239" s="169"/>
      <c r="BI239" s="169"/>
      <c r="BJ239" s="169"/>
      <c r="BK239" s="169"/>
      <c r="BL239" s="169"/>
      <c r="BM239" s="169"/>
      <c r="BN239" s="169"/>
      <c r="BO239" s="169"/>
      <c r="BP239" s="169"/>
      <c r="BQ239" s="169"/>
      <c r="BR239" s="169"/>
      <c r="BS239" s="169"/>
      <c r="BT239" s="169"/>
      <c r="BU239" s="169"/>
      <c r="BV239" s="169"/>
      <c r="BW239" s="169"/>
      <c r="BX239" s="169"/>
      <c r="BY239" s="169"/>
      <c r="BZ239" s="169"/>
      <c r="CA239" s="169"/>
      <c r="CB239" s="169"/>
      <c r="CC239" s="169"/>
      <c r="CD239" s="169"/>
      <c r="CE239" s="169"/>
      <c r="CF239" s="169"/>
      <c r="CG239" s="169"/>
      <c r="CH239" s="169"/>
      <c r="CI239" s="169"/>
      <c r="CJ239" s="169"/>
      <c r="CK239" s="169"/>
      <c r="CL239" s="169"/>
      <c r="CM239" s="169"/>
      <c r="CN239" s="169"/>
      <c r="CO239" s="169"/>
      <c r="CP239" s="169"/>
      <c r="CQ239" s="169"/>
      <c r="CR239" s="169"/>
      <c r="CS239" s="169"/>
      <c r="CT239" s="169"/>
      <c r="CU239" s="169"/>
      <c r="CV239" s="169"/>
      <c r="CW239" s="169"/>
      <c r="CX239" s="169"/>
      <c r="CY239" s="169"/>
      <c r="CZ239" s="169"/>
      <c r="DA239" s="169"/>
      <c r="DB239" s="169"/>
      <c r="DC239" s="169"/>
      <c r="DD239" s="169"/>
      <c r="DE239" s="169"/>
      <c r="DF239" s="169"/>
      <c r="DG239" s="169"/>
      <c r="DH239" s="169"/>
      <c r="DI239" s="169"/>
      <c r="DJ239" s="169"/>
      <c r="DK239" s="169"/>
      <c r="DL239" s="169"/>
      <c r="DM239" s="169"/>
      <c r="DN239" s="169"/>
      <c r="DO239" s="169"/>
      <c r="DP239" s="169"/>
      <c r="DQ239" s="169"/>
      <c r="DR239" s="169"/>
      <c r="DS239" s="169"/>
      <c r="DT239" s="169"/>
      <c r="DU239" s="169"/>
      <c r="DV239" s="169"/>
      <c r="DW239" s="169"/>
      <c r="DX239" s="169"/>
      <c r="DY239" s="169"/>
      <c r="DZ239" s="169"/>
      <c r="EA239" s="169"/>
      <c r="EB239" s="169"/>
      <c r="EC239" s="169"/>
      <c r="ED239" s="169"/>
      <c r="EE239" s="169"/>
      <c r="EF239" s="169"/>
      <c r="EG239" s="169"/>
      <c r="EH239" s="169"/>
      <c r="EI239" s="169"/>
      <c r="EJ239" s="169"/>
      <c r="EK239" s="169"/>
      <c r="EL239" s="169"/>
      <c r="EM239" s="169"/>
      <c r="EN239" s="169"/>
      <c r="EO239" s="169"/>
      <c r="EP239" s="169"/>
      <c r="EQ239" s="169"/>
      <c r="ER239" s="169"/>
      <c r="ES239" s="169"/>
      <c r="ET239" s="169"/>
      <c r="EU239" s="169"/>
      <c r="EV239" s="169"/>
      <c r="EW239" s="169"/>
      <c r="EX239" s="169"/>
      <c r="EY239" s="169"/>
      <c r="EZ239" s="169"/>
      <c r="FA239" s="169"/>
      <c r="FB239" s="169"/>
      <c r="FC239" s="169"/>
      <c r="FD239" s="169"/>
      <c r="FE239" s="169"/>
      <c r="FF239" s="169"/>
      <c r="FG239" s="169"/>
      <c r="FH239" s="169"/>
      <c r="FI239" s="169"/>
      <c r="FJ239" s="169"/>
      <c r="FK239" s="169"/>
      <c r="FL239" s="169"/>
      <c r="FM239" s="169"/>
      <c r="FN239" s="169"/>
      <c r="FO239" s="169"/>
      <c r="FP239" s="169"/>
      <c r="FQ239" s="169"/>
      <c r="FR239" s="169"/>
      <c r="FS239" s="169"/>
      <c r="FT239" s="169"/>
      <c r="FU239" s="169"/>
      <c r="FV239" s="169"/>
      <c r="FW239" s="169"/>
      <c r="FX239" s="169"/>
      <c r="FY239" s="169"/>
      <c r="FZ239" s="169"/>
      <c r="GA239" s="169"/>
      <c r="GB239" s="169"/>
      <c r="GC239" s="169"/>
      <c r="GD239" s="169"/>
      <c r="GE239" s="169"/>
      <c r="GF239" s="169"/>
      <c r="GG239" s="169"/>
      <c r="GH239" s="169"/>
      <c r="GI239" s="169"/>
      <c r="GJ239" s="169"/>
      <c r="GK239" s="169"/>
      <c r="GL239" s="169"/>
      <c r="GM239" s="169"/>
      <c r="GN239" s="169"/>
      <c r="GO239" s="169"/>
      <c r="GP239" s="169"/>
      <c r="GQ239" s="169"/>
      <c r="GR239" s="169"/>
      <c r="GS239" s="169"/>
      <c r="GT239" s="169"/>
      <c r="GU239" s="169"/>
      <c r="GV239" s="169"/>
      <c r="GW239" s="169"/>
      <c r="GX239" s="169"/>
      <c r="GY239" s="169"/>
      <c r="GZ239" s="169"/>
      <c r="HA239" s="169"/>
      <c r="HB239" s="169"/>
      <c r="HC239" s="169"/>
      <c r="HD239" s="169"/>
      <c r="HE239" s="169"/>
      <c r="HF239" s="169"/>
      <c r="HG239" s="169"/>
      <c r="HH239" s="169"/>
      <c r="HI239" s="169"/>
      <c r="HJ239" s="169"/>
      <c r="HK239" s="169"/>
      <c r="HL239" s="169"/>
      <c r="HM239" s="169"/>
      <c r="HN239" s="169"/>
      <c r="HO239" s="169"/>
      <c r="HP239" s="169"/>
      <c r="HQ239" s="169"/>
      <c r="HR239" s="169"/>
      <c r="HS239" s="169"/>
      <c r="HT239" s="169"/>
      <c r="HU239" s="169"/>
      <c r="HV239" s="169"/>
      <c r="HW239" s="169"/>
      <c r="HX239" s="169"/>
      <c r="HY239" s="169"/>
      <c r="HZ239" s="169"/>
      <c r="IA239" s="169"/>
      <c r="IB239" s="169"/>
      <c r="IC239" s="169"/>
      <c r="ID239" s="169"/>
      <c r="IE239" s="169"/>
      <c r="IF239" s="169"/>
      <c r="IG239" s="169"/>
      <c r="IH239" s="169"/>
      <c r="II239" s="169"/>
      <c r="IJ239" s="169"/>
      <c r="IK239" s="169"/>
      <c r="IL239" s="169"/>
      <c r="IM239" s="169"/>
      <c r="IN239" s="169"/>
      <c r="IO239" s="169"/>
      <c r="IP239" s="169"/>
      <c r="IQ239" s="169"/>
      <c r="IR239" s="169"/>
      <c r="IS239" s="169"/>
    </row>
    <row r="240" spans="1:253" s="145" customFormat="1" ht="15" customHeight="1">
      <c r="A240" s="171" t="s">
        <v>6</v>
      </c>
      <c r="B240" s="171" t="s">
        <v>692</v>
      </c>
      <c r="C240" s="176">
        <v>54</v>
      </c>
      <c r="D240" s="176" t="s">
        <v>394</v>
      </c>
      <c r="E240" s="177">
        <v>935</v>
      </c>
      <c r="F240" s="178">
        <v>50490</v>
      </c>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c r="AP240" s="169"/>
      <c r="AQ240" s="169"/>
      <c r="AR240" s="169"/>
      <c r="AS240" s="169"/>
      <c r="AT240" s="169"/>
      <c r="AU240" s="169"/>
      <c r="AV240" s="169"/>
      <c r="AW240" s="169"/>
      <c r="AX240" s="169"/>
      <c r="AY240" s="169"/>
      <c r="AZ240" s="169"/>
      <c r="BA240" s="169"/>
      <c r="BB240" s="169"/>
      <c r="BC240" s="169"/>
      <c r="BD240" s="169"/>
      <c r="BE240" s="169"/>
      <c r="BF240" s="169"/>
      <c r="BG240" s="169"/>
      <c r="BH240" s="169"/>
      <c r="BI240" s="169"/>
      <c r="BJ240" s="169"/>
      <c r="BK240" s="169"/>
      <c r="BL240" s="169"/>
      <c r="BM240" s="169"/>
      <c r="BN240" s="169"/>
      <c r="BO240" s="169"/>
      <c r="BP240" s="169"/>
      <c r="BQ240" s="169"/>
      <c r="BR240" s="169"/>
      <c r="BS240" s="169"/>
      <c r="BT240" s="169"/>
      <c r="BU240" s="169"/>
      <c r="BV240" s="169"/>
      <c r="BW240" s="169"/>
      <c r="BX240" s="169"/>
      <c r="BY240" s="169"/>
      <c r="BZ240" s="169"/>
      <c r="CA240" s="169"/>
      <c r="CB240" s="169"/>
      <c r="CC240" s="169"/>
      <c r="CD240" s="169"/>
      <c r="CE240" s="169"/>
      <c r="CF240" s="169"/>
      <c r="CG240" s="169"/>
      <c r="CH240" s="169"/>
      <c r="CI240" s="169"/>
      <c r="CJ240" s="169"/>
      <c r="CK240" s="169"/>
      <c r="CL240" s="169"/>
      <c r="CM240" s="169"/>
      <c r="CN240" s="169"/>
      <c r="CO240" s="169"/>
      <c r="CP240" s="169"/>
      <c r="CQ240" s="169"/>
      <c r="CR240" s="169"/>
      <c r="CS240" s="169"/>
      <c r="CT240" s="169"/>
      <c r="CU240" s="169"/>
      <c r="CV240" s="169"/>
      <c r="CW240" s="169"/>
      <c r="CX240" s="169"/>
      <c r="CY240" s="169"/>
      <c r="CZ240" s="169"/>
      <c r="DA240" s="169"/>
      <c r="DB240" s="169"/>
      <c r="DC240" s="169"/>
      <c r="DD240" s="169"/>
      <c r="DE240" s="169"/>
      <c r="DF240" s="169"/>
      <c r="DG240" s="169"/>
      <c r="DH240" s="169"/>
      <c r="DI240" s="169"/>
      <c r="DJ240" s="169"/>
      <c r="DK240" s="169"/>
      <c r="DL240" s="169"/>
      <c r="DM240" s="169"/>
      <c r="DN240" s="169"/>
      <c r="DO240" s="169"/>
      <c r="DP240" s="169"/>
      <c r="DQ240" s="169"/>
      <c r="DR240" s="169"/>
      <c r="DS240" s="169"/>
      <c r="DT240" s="169"/>
      <c r="DU240" s="169"/>
      <c r="DV240" s="169"/>
      <c r="DW240" s="169"/>
      <c r="DX240" s="169"/>
      <c r="DY240" s="169"/>
      <c r="DZ240" s="169"/>
      <c r="EA240" s="169"/>
      <c r="EB240" s="169"/>
      <c r="EC240" s="169"/>
      <c r="ED240" s="169"/>
      <c r="EE240" s="169"/>
      <c r="EF240" s="169"/>
      <c r="EG240" s="169"/>
      <c r="EH240" s="169"/>
      <c r="EI240" s="169"/>
      <c r="EJ240" s="169"/>
      <c r="EK240" s="169"/>
      <c r="EL240" s="169"/>
      <c r="EM240" s="169"/>
      <c r="EN240" s="169"/>
      <c r="EO240" s="169"/>
      <c r="EP240" s="169"/>
      <c r="EQ240" s="169"/>
      <c r="ER240" s="169"/>
      <c r="ES240" s="169"/>
      <c r="ET240" s="169"/>
      <c r="EU240" s="169"/>
      <c r="EV240" s="169"/>
      <c r="EW240" s="169"/>
      <c r="EX240" s="169"/>
      <c r="EY240" s="169"/>
      <c r="EZ240" s="169"/>
      <c r="FA240" s="169"/>
      <c r="FB240" s="169"/>
      <c r="FC240" s="169"/>
      <c r="FD240" s="169"/>
      <c r="FE240" s="169"/>
      <c r="FF240" s="169"/>
      <c r="FG240" s="169"/>
      <c r="FH240" s="169"/>
      <c r="FI240" s="169"/>
      <c r="FJ240" s="169"/>
      <c r="FK240" s="169"/>
      <c r="FL240" s="169"/>
      <c r="FM240" s="169"/>
      <c r="FN240" s="169"/>
      <c r="FO240" s="169"/>
      <c r="FP240" s="169"/>
      <c r="FQ240" s="169"/>
      <c r="FR240" s="169"/>
      <c r="FS240" s="169"/>
      <c r="FT240" s="169"/>
      <c r="FU240" s="169"/>
      <c r="FV240" s="169"/>
      <c r="FW240" s="169"/>
      <c r="FX240" s="169"/>
      <c r="FY240" s="169"/>
      <c r="FZ240" s="169"/>
      <c r="GA240" s="169"/>
      <c r="GB240" s="169"/>
      <c r="GC240" s="169"/>
      <c r="GD240" s="169"/>
      <c r="GE240" s="169"/>
      <c r="GF240" s="169"/>
      <c r="GG240" s="169"/>
      <c r="GH240" s="169"/>
      <c r="GI240" s="169"/>
      <c r="GJ240" s="169"/>
      <c r="GK240" s="169"/>
      <c r="GL240" s="169"/>
      <c r="GM240" s="169"/>
      <c r="GN240" s="169"/>
      <c r="GO240" s="169"/>
      <c r="GP240" s="169"/>
      <c r="GQ240" s="169"/>
      <c r="GR240" s="169"/>
      <c r="GS240" s="169"/>
      <c r="GT240" s="169"/>
      <c r="GU240" s="169"/>
      <c r="GV240" s="169"/>
      <c r="GW240" s="169"/>
      <c r="GX240" s="169"/>
      <c r="GY240" s="169"/>
      <c r="GZ240" s="169"/>
      <c r="HA240" s="169"/>
      <c r="HB240" s="169"/>
      <c r="HC240" s="169"/>
      <c r="HD240" s="169"/>
      <c r="HE240" s="169"/>
      <c r="HF240" s="169"/>
      <c r="HG240" s="169"/>
      <c r="HH240" s="169"/>
      <c r="HI240" s="169"/>
      <c r="HJ240" s="169"/>
      <c r="HK240" s="169"/>
      <c r="HL240" s="169"/>
      <c r="HM240" s="169"/>
      <c r="HN240" s="169"/>
      <c r="HO240" s="169"/>
      <c r="HP240" s="169"/>
      <c r="HQ240" s="169"/>
      <c r="HR240" s="169"/>
      <c r="HS240" s="169"/>
      <c r="HT240" s="169"/>
      <c r="HU240" s="169"/>
      <c r="HV240" s="169"/>
      <c r="HW240" s="169"/>
      <c r="HX240" s="169"/>
      <c r="HY240" s="169"/>
      <c r="HZ240" s="169"/>
      <c r="IA240" s="169"/>
      <c r="IB240" s="169"/>
      <c r="IC240" s="169"/>
      <c r="ID240" s="169"/>
      <c r="IE240" s="169"/>
      <c r="IF240" s="169"/>
      <c r="IG240" s="169"/>
      <c r="IH240" s="169"/>
      <c r="II240" s="169"/>
      <c r="IJ240" s="169"/>
      <c r="IK240" s="169"/>
      <c r="IL240" s="169"/>
      <c r="IM240" s="169"/>
      <c r="IN240" s="169"/>
      <c r="IO240" s="169"/>
      <c r="IP240" s="169"/>
      <c r="IQ240" s="169"/>
      <c r="IR240" s="169"/>
      <c r="IS240" s="169"/>
    </row>
    <row r="241" spans="1:6" ht="15" customHeight="1">
      <c r="A241" s="170" t="s">
        <v>6</v>
      </c>
      <c r="B241" s="170" t="s">
        <v>533</v>
      </c>
      <c r="C241" s="172">
        <v>1</v>
      </c>
      <c r="D241" s="172" t="s">
        <v>9</v>
      </c>
      <c r="E241" s="173">
        <v>500000</v>
      </c>
      <c r="F241" s="174">
        <v>500000</v>
      </c>
    </row>
    <row r="242" spans="1:6" ht="15" customHeight="1">
      <c r="A242" s="183" t="s">
        <v>6</v>
      </c>
      <c r="B242" s="183" t="s">
        <v>510</v>
      </c>
      <c r="C242" s="184">
        <v>1</v>
      </c>
      <c r="D242" s="184" t="s">
        <v>9</v>
      </c>
      <c r="E242" s="185">
        <v>375000</v>
      </c>
      <c r="F242" s="186">
        <v>375000</v>
      </c>
    </row>
    <row r="243" spans="1:6" ht="15" customHeight="1">
      <c r="A243" s="170" t="s">
        <v>6</v>
      </c>
      <c r="B243" s="170" t="s">
        <v>510</v>
      </c>
      <c r="C243" s="172">
        <v>1</v>
      </c>
      <c r="D243" s="172" t="s">
        <v>9</v>
      </c>
      <c r="E243" s="173">
        <v>225000</v>
      </c>
      <c r="F243" s="174">
        <v>225000</v>
      </c>
    </row>
    <row r="244" spans="1:6" ht="15" customHeight="1">
      <c r="A244" s="179" t="s">
        <v>6</v>
      </c>
      <c r="B244" s="179" t="s">
        <v>564</v>
      </c>
      <c r="C244" s="180">
        <v>1</v>
      </c>
      <c r="D244" s="180" t="s">
        <v>9</v>
      </c>
      <c r="E244" s="181">
        <v>125000</v>
      </c>
      <c r="F244" s="182">
        <v>125000</v>
      </c>
    </row>
    <row r="245" spans="1:6" ht="15" customHeight="1">
      <c r="A245" s="170" t="s">
        <v>6</v>
      </c>
      <c r="B245" s="170" t="s">
        <v>564</v>
      </c>
      <c r="C245" s="172">
        <v>1</v>
      </c>
      <c r="D245" s="172" t="s">
        <v>9</v>
      </c>
      <c r="E245" s="173">
        <v>125000</v>
      </c>
      <c r="F245" s="174">
        <v>125000</v>
      </c>
    </row>
    <row r="246" spans="1:6" ht="15" customHeight="1">
      <c r="A246" s="170" t="s">
        <v>6</v>
      </c>
      <c r="B246" s="170" t="s">
        <v>564</v>
      </c>
      <c r="C246" s="172">
        <v>1</v>
      </c>
      <c r="D246" s="172" t="s">
        <v>9</v>
      </c>
      <c r="E246" s="173">
        <v>125000</v>
      </c>
      <c r="F246" s="174">
        <v>125000</v>
      </c>
    </row>
    <row r="247" spans="1:6" ht="15" customHeight="1">
      <c r="A247" s="170" t="s">
        <v>6</v>
      </c>
      <c r="B247" s="170" t="s">
        <v>232</v>
      </c>
      <c r="C247" s="172">
        <v>1</v>
      </c>
      <c r="D247" s="172" t="s">
        <v>9</v>
      </c>
      <c r="E247" s="173">
        <v>770000</v>
      </c>
      <c r="F247" s="174">
        <v>770000</v>
      </c>
    </row>
    <row r="248" spans="1:6" ht="15" customHeight="1">
      <c r="A248" s="170" t="s">
        <v>6</v>
      </c>
      <c r="B248" s="170" t="s">
        <v>232</v>
      </c>
      <c r="C248" s="172">
        <v>1</v>
      </c>
      <c r="D248" s="172" t="s">
        <v>9</v>
      </c>
      <c r="E248" s="173">
        <v>80000</v>
      </c>
      <c r="F248" s="174">
        <v>80000</v>
      </c>
    </row>
    <row r="249" spans="1:6" ht="15" customHeight="1">
      <c r="A249" s="170" t="s">
        <v>6</v>
      </c>
      <c r="B249" s="170" t="s">
        <v>510</v>
      </c>
      <c r="C249" s="172">
        <v>1</v>
      </c>
      <c r="D249" s="172" t="s">
        <v>9</v>
      </c>
      <c r="E249" s="173">
        <v>375000</v>
      </c>
      <c r="F249" s="174">
        <v>375000</v>
      </c>
    </row>
    <row r="250" spans="1:6" ht="15" customHeight="1">
      <c r="A250" s="170" t="s">
        <v>6</v>
      </c>
      <c r="B250" s="170" t="s">
        <v>510</v>
      </c>
      <c r="C250" s="172">
        <v>1</v>
      </c>
      <c r="D250" s="172" t="s">
        <v>9</v>
      </c>
      <c r="E250" s="173">
        <v>225000</v>
      </c>
      <c r="F250" s="174">
        <v>225000</v>
      </c>
    </row>
    <row r="251" spans="1:6" ht="15" customHeight="1">
      <c r="A251" s="170" t="s">
        <v>6</v>
      </c>
      <c r="B251" s="170" t="s">
        <v>226</v>
      </c>
      <c r="C251" s="172">
        <v>1</v>
      </c>
      <c r="D251" s="172" t="s">
        <v>9</v>
      </c>
      <c r="E251" s="173">
        <v>300000</v>
      </c>
      <c r="F251" s="174">
        <v>300000</v>
      </c>
    </row>
    <row r="252" spans="1:6" ht="15" customHeight="1">
      <c r="A252" s="170" t="s">
        <v>6</v>
      </c>
      <c r="B252" s="170" t="s">
        <v>226</v>
      </c>
      <c r="C252" s="172">
        <v>1</v>
      </c>
      <c r="D252" s="172" t="s">
        <v>9</v>
      </c>
      <c r="E252" s="173">
        <v>50000</v>
      </c>
      <c r="F252" s="174">
        <v>50000</v>
      </c>
    </row>
    <row r="253" spans="1:6" ht="15" customHeight="1">
      <c r="A253" s="170" t="s">
        <v>6</v>
      </c>
      <c r="B253" s="170" t="s">
        <v>226</v>
      </c>
      <c r="C253" s="172">
        <v>1</v>
      </c>
      <c r="D253" s="172" t="s">
        <v>9</v>
      </c>
      <c r="E253" s="173">
        <v>100000</v>
      </c>
      <c r="F253" s="174">
        <v>100000</v>
      </c>
    </row>
    <row r="254" spans="1:6" ht="15" customHeight="1">
      <c r="A254" s="170" t="s">
        <v>6</v>
      </c>
      <c r="B254" s="170" t="s">
        <v>232</v>
      </c>
      <c r="C254" s="172">
        <v>1</v>
      </c>
      <c r="D254" s="172" t="s">
        <v>9</v>
      </c>
      <c r="E254" s="173">
        <v>800000</v>
      </c>
      <c r="F254" s="174">
        <v>800000</v>
      </c>
    </row>
    <row r="255" spans="1:6" ht="15" customHeight="1">
      <c r="A255" s="179" t="s">
        <v>6</v>
      </c>
      <c r="B255" s="179" t="s">
        <v>232</v>
      </c>
      <c r="C255" s="180">
        <v>1</v>
      </c>
      <c r="D255" s="180" t="s">
        <v>9</v>
      </c>
      <c r="E255" s="181">
        <v>1260000</v>
      </c>
      <c r="F255" s="182">
        <v>1260000</v>
      </c>
    </row>
    <row r="256" spans="1:6" ht="15" customHeight="1">
      <c r="A256" s="179" t="s">
        <v>6</v>
      </c>
      <c r="B256" s="179" t="s">
        <v>232</v>
      </c>
      <c r="C256" s="180">
        <v>1</v>
      </c>
      <c r="D256" s="180" t="s">
        <v>9</v>
      </c>
      <c r="E256" s="181">
        <v>630000</v>
      </c>
      <c r="F256" s="182">
        <v>630000</v>
      </c>
    </row>
    <row r="257" spans="1:6" ht="15" customHeight="1">
      <c r="A257" s="179" t="s">
        <v>6</v>
      </c>
      <c r="B257" s="179" t="s">
        <v>232</v>
      </c>
      <c r="C257" s="180">
        <v>1</v>
      </c>
      <c r="D257" s="180" t="s">
        <v>9</v>
      </c>
      <c r="E257" s="181">
        <v>1000000</v>
      </c>
      <c r="F257" s="182">
        <v>1000000</v>
      </c>
    </row>
    <row r="258" spans="1:6" ht="15" customHeight="1">
      <c r="A258" s="179" t="s">
        <v>6</v>
      </c>
      <c r="B258" s="179" t="s">
        <v>232</v>
      </c>
      <c r="C258" s="180">
        <v>1</v>
      </c>
      <c r="D258" s="180" t="s">
        <v>9</v>
      </c>
      <c r="E258" s="181">
        <v>3475000</v>
      </c>
      <c r="F258" s="182">
        <v>3475000</v>
      </c>
    </row>
    <row r="259" spans="1:6" ht="15" customHeight="1">
      <c r="A259" s="179" t="s">
        <v>6</v>
      </c>
      <c r="B259" s="179" t="s">
        <v>232</v>
      </c>
      <c r="C259" s="180">
        <v>1</v>
      </c>
      <c r="D259" s="180" t="s">
        <v>9</v>
      </c>
      <c r="E259" s="181">
        <v>600000</v>
      </c>
      <c r="F259" s="182">
        <v>600000</v>
      </c>
    </row>
    <row r="260" spans="1:6" ht="15" customHeight="1">
      <c r="A260" s="170" t="s">
        <v>6</v>
      </c>
      <c r="B260" s="170" t="s">
        <v>232</v>
      </c>
      <c r="C260" s="172">
        <v>1</v>
      </c>
      <c r="D260" s="172" t="s">
        <v>9</v>
      </c>
      <c r="E260" s="173">
        <v>300000</v>
      </c>
      <c r="F260" s="174">
        <v>300000</v>
      </c>
    </row>
    <row r="261" spans="1:6" ht="15" customHeight="1">
      <c r="A261" s="170" t="s">
        <v>6</v>
      </c>
      <c r="B261" s="170" t="s">
        <v>232</v>
      </c>
      <c r="C261" s="172">
        <v>1</v>
      </c>
      <c r="D261" s="172" t="s">
        <v>9</v>
      </c>
      <c r="E261" s="173">
        <v>600000</v>
      </c>
      <c r="F261" s="174">
        <v>600000</v>
      </c>
    </row>
    <row r="262" spans="1:6" ht="15" customHeight="1">
      <c r="A262" s="170" t="s">
        <v>6</v>
      </c>
      <c r="B262" s="170" t="s">
        <v>232</v>
      </c>
      <c r="C262" s="172">
        <v>1</v>
      </c>
      <c r="D262" s="172" t="s">
        <v>9</v>
      </c>
      <c r="E262" s="173">
        <v>300000</v>
      </c>
      <c r="F262" s="174">
        <v>300000</v>
      </c>
    </row>
    <row r="263" spans="1:6" ht="15" customHeight="1">
      <c r="A263" s="170" t="s">
        <v>6</v>
      </c>
      <c r="B263" s="170" t="s">
        <v>232</v>
      </c>
      <c r="C263" s="172">
        <v>1</v>
      </c>
      <c r="D263" s="172" t="s">
        <v>9</v>
      </c>
      <c r="E263" s="173">
        <v>200000</v>
      </c>
      <c r="F263" s="174">
        <v>200000</v>
      </c>
    </row>
    <row r="264" spans="1:6" ht="15" customHeight="1">
      <c r="A264" s="170" t="s">
        <v>6</v>
      </c>
      <c r="B264" s="170" t="s">
        <v>232</v>
      </c>
      <c r="C264" s="172">
        <v>1</v>
      </c>
      <c r="D264" s="172" t="s">
        <v>9</v>
      </c>
      <c r="E264" s="173">
        <v>5500000</v>
      </c>
      <c r="F264" s="174">
        <v>5500000</v>
      </c>
    </row>
    <row r="265" spans="1:6" ht="15" customHeight="1">
      <c r="A265" s="170" t="s">
        <v>6</v>
      </c>
      <c r="B265" s="170" t="s">
        <v>232</v>
      </c>
      <c r="C265" s="172">
        <v>1</v>
      </c>
      <c r="D265" s="172" t="s">
        <v>9</v>
      </c>
      <c r="E265" s="173">
        <v>5500000</v>
      </c>
      <c r="F265" s="174">
        <v>5500000</v>
      </c>
    </row>
    <row r="266" spans="1:6" ht="15" customHeight="1">
      <c r="A266" s="170" t="s">
        <v>6</v>
      </c>
      <c r="B266" s="170" t="s">
        <v>232</v>
      </c>
      <c r="C266" s="172">
        <v>1</v>
      </c>
      <c r="D266" s="172" t="s">
        <v>9</v>
      </c>
      <c r="E266" s="173">
        <v>5500000</v>
      </c>
      <c r="F266" s="174">
        <v>5500000</v>
      </c>
    </row>
    <row r="267" spans="1:6" ht="15" customHeight="1">
      <c r="A267" s="170" t="s">
        <v>6</v>
      </c>
      <c r="B267" s="170" t="s">
        <v>232</v>
      </c>
      <c r="C267" s="172">
        <v>1</v>
      </c>
      <c r="D267" s="172" t="s">
        <v>9</v>
      </c>
      <c r="E267" s="173">
        <v>5500000</v>
      </c>
      <c r="F267" s="174">
        <v>5500000</v>
      </c>
    </row>
    <row r="268" spans="1:6" ht="15" customHeight="1">
      <c r="A268" s="170" t="s">
        <v>6</v>
      </c>
      <c r="B268" s="170" t="s">
        <v>232</v>
      </c>
      <c r="C268" s="172">
        <v>1</v>
      </c>
      <c r="D268" s="172" t="s">
        <v>9</v>
      </c>
      <c r="E268" s="173">
        <v>5500000</v>
      </c>
      <c r="F268" s="174">
        <v>5500000</v>
      </c>
    </row>
    <row r="269" spans="1:6" ht="15" customHeight="1">
      <c r="A269" s="170" t="s">
        <v>6</v>
      </c>
      <c r="B269" s="170" t="s">
        <v>232</v>
      </c>
      <c r="C269" s="172">
        <v>1</v>
      </c>
      <c r="D269" s="172" t="s">
        <v>9</v>
      </c>
      <c r="E269" s="173">
        <v>5500000</v>
      </c>
      <c r="F269" s="174">
        <v>5500000</v>
      </c>
    </row>
    <row r="270" spans="1:6" ht="15" customHeight="1">
      <c r="A270" s="170" t="s">
        <v>6</v>
      </c>
      <c r="B270" s="170" t="s">
        <v>232</v>
      </c>
      <c r="C270" s="172">
        <v>1</v>
      </c>
      <c r="D270" s="172" t="s">
        <v>9</v>
      </c>
      <c r="E270" s="173">
        <v>5500000</v>
      </c>
      <c r="F270" s="174">
        <v>5500000</v>
      </c>
    </row>
    <row r="271" spans="1:6" ht="15" customHeight="1">
      <c r="A271" s="171" t="s">
        <v>6</v>
      </c>
      <c r="B271" s="171" t="s">
        <v>232</v>
      </c>
      <c r="C271" s="176">
        <v>1</v>
      </c>
      <c r="D271" s="176" t="s">
        <v>9</v>
      </c>
      <c r="E271" s="177">
        <v>5500000</v>
      </c>
      <c r="F271" s="178">
        <v>5500000</v>
      </c>
    </row>
    <row r="272" spans="1:6" ht="15" customHeight="1">
      <c r="A272" s="170" t="s">
        <v>6</v>
      </c>
      <c r="B272" s="170" t="s">
        <v>232</v>
      </c>
      <c r="C272" s="172">
        <v>1</v>
      </c>
      <c r="D272" s="172" t="s">
        <v>9</v>
      </c>
      <c r="E272" s="173">
        <v>5500000</v>
      </c>
      <c r="F272" s="174">
        <v>5500000</v>
      </c>
    </row>
    <row r="273" spans="1:6" ht="15" customHeight="1">
      <c r="A273" s="170" t="s">
        <v>6</v>
      </c>
      <c r="B273" s="170" t="s">
        <v>527</v>
      </c>
      <c r="C273" s="172">
        <v>1</v>
      </c>
      <c r="D273" s="172" t="s">
        <v>9</v>
      </c>
      <c r="E273" s="173">
        <v>4500000</v>
      </c>
      <c r="F273" s="174">
        <v>4500000</v>
      </c>
    </row>
    <row r="274" spans="1:6" ht="15" customHeight="1">
      <c r="A274" s="179" t="s">
        <v>6</v>
      </c>
      <c r="B274" s="179" t="s">
        <v>527</v>
      </c>
      <c r="C274" s="180">
        <v>1</v>
      </c>
      <c r="D274" s="180" t="s">
        <v>9</v>
      </c>
      <c r="E274" s="181">
        <v>2250000</v>
      </c>
      <c r="F274" s="182">
        <v>2250000</v>
      </c>
    </row>
    <row r="275" spans="1:6" ht="15" customHeight="1">
      <c r="A275" s="170" t="s">
        <v>6</v>
      </c>
      <c r="B275" s="170" t="s">
        <v>527</v>
      </c>
      <c r="C275" s="172">
        <v>1</v>
      </c>
      <c r="D275" s="172" t="s">
        <v>9</v>
      </c>
      <c r="E275" s="173">
        <v>6300000</v>
      </c>
      <c r="F275" s="174">
        <v>6300000</v>
      </c>
    </row>
    <row r="276" spans="1:6" ht="15" customHeight="1">
      <c r="A276" s="170" t="s">
        <v>6</v>
      </c>
      <c r="B276" s="170" t="s">
        <v>527</v>
      </c>
      <c r="C276" s="172">
        <v>1</v>
      </c>
      <c r="D276" s="172" t="s">
        <v>9</v>
      </c>
      <c r="E276" s="173">
        <v>2250000</v>
      </c>
      <c r="F276" s="174">
        <v>2250000</v>
      </c>
    </row>
    <row r="277" spans="1:6" ht="15" customHeight="1">
      <c r="A277" s="170" t="s">
        <v>6</v>
      </c>
      <c r="B277" s="170" t="s">
        <v>527</v>
      </c>
      <c r="C277" s="172">
        <v>1</v>
      </c>
      <c r="D277" s="172" t="s">
        <v>9</v>
      </c>
      <c r="E277" s="173">
        <v>3150000</v>
      </c>
      <c r="F277" s="174">
        <v>3150000</v>
      </c>
    </row>
    <row r="278" spans="1:6" ht="15" customHeight="1">
      <c r="A278" s="170" t="s">
        <v>6</v>
      </c>
      <c r="B278" s="170" t="s">
        <v>527</v>
      </c>
      <c r="C278" s="172">
        <v>1</v>
      </c>
      <c r="D278" s="172" t="s">
        <v>9</v>
      </c>
      <c r="E278" s="173">
        <v>5400000</v>
      </c>
      <c r="F278" s="174">
        <v>5400000</v>
      </c>
    </row>
    <row r="279" spans="1:6" ht="15" customHeight="1">
      <c r="A279" s="179" t="s">
        <v>6</v>
      </c>
      <c r="B279" s="179" t="s">
        <v>527</v>
      </c>
      <c r="C279" s="180">
        <v>1</v>
      </c>
      <c r="D279" s="180" t="s">
        <v>9</v>
      </c>
      <c r="E279" s="181">
        <v>6300000</v>
      </c>
      <c r="F279" s="182">
        <v>6300000</v>
      </c>
    </row>
    <row r="280" spans="1:6" ht="15" customHeight="1">
      <c r="A280" s="179" t="s">
        <v>6</v>
      </c>
      <c r="B280" s="179" t="s">
        <v>527</v>
      </c>
      <c r="C280" s="180">
        <v>1</v>
      </c>
      <c r="D280" s="180" t="s">
        <v>9</v>
      </c>
      <c r="E280" s="181">
        <v>9450000</v>
      </c>
      <c r="F280" s="182">
        <v>9450000</v>
      </c>
    </row>
    <row r="281" spans="1:6" ht="15" customHeight="1">
      <c r="A281" s="170" t="s">
        <v>6</v>
      </c>
      <c r="B281" s="170" t="s">
        <v>527</v>
      </c>
      <c r="C281" s="172">
        <v>1</v>
      </c>
      <c r="D281" s="172" t="s">
        <v>9</v>
      </c>
      <c r="E281" s="173">
        <v>2400000</v>
      </c>
      <c r="F281" s="174">
        <v>2400000</v>
      </c>
    </row>
    <row r="282" spans="1:6" ht="15" customHeight="1">
      <c r="A282" s="170" t="s">
        <v>6</v>
      </c>
      <c r="B282" s="170" t="s">
        <v>527</v>
      </c>
      <c r="C282" s="172">
        <v>1</v>
      </c>
      <c r="D282" s="172" t="s">
        <v>9</v>
      </c>
      <c r="E282" s="173">
        <v>5400000</v>
      </c>
      <c r="F282" s="174">
        <v>5400000</v>
      </c>
    </row>
    <row r="283" spans="1:6" ht="15" customHeight="1">
      <c r="A283" s="179" t="s">
        <v>6</v>
      </c>
      <c r="B283" s="179" t="s">
        <v>527</v>
      </c>
      <c r="C283" s="180">
        <v>1</v>
      </c>
      <c r="D283" s="180" t="s">
        <v>9</v>
      </c>
      <c r="E283" s="181">
        <v>6300000</v>
      </c>
      <c r="F283" s="182">
        <f>6300000+4350000</f>
        <v>10650000</v>
      </c>
    </row>
    <row r="284" spans="1:6" ht="15" customHeight="1">
      <c r="A284" s="170" t="s">
        <v>6</v>
      </c>
      <c r="B284" s="170" t="s">
        <v>527</v>
      </c>
      <c r="C284" s="172">
        <v>1</v>
      </c>
      <c r="D284" s="172" t="s">
        <v>9</v>
      </c>
      <c r="E284" s="173">
        <v>2400000</v>
      </c>
      <c r="F284" s="174">
        <v>2400000</v>
      </c>
    </row>
    <row r="285" spans="1:6" ht="15" customHeight="1">
      <c r="A285" s="170" t="s">
        <v>6</v>
      </c>
      <c r="B285" s="170" t="s">
        <v>527</v>
      </c>
      <c r="C285" s="172">
        <v>1</v>
      </c>
      <c r="D285" s="172" t="s">
        <v>9</v>
      </c>
      <c r="E285" s="173">
        <v>4500000</v>
      </c>
      <c r="F285" s="174">
        <v>4500000</v>
      </c>
    </row>
    <row r="286" spans="1:6" ht="15" customHeight="1">
      <c r="A286" s="170" t="s">
        <v>6</v>
      </c>
      <c r="B286" s="170" t="s">
        <v>527</v>
      </c>
      <c r="C286" s="172">
        <v>1</v>
      </c>
      <c r="D286" s="172" t="s">
        <v>9</v>
      </c>
      <c r="E286" s="173">
        <v>2250000</v>
      </c>
      <c r="F286" s="174">
        <v>2250000</v>
      </c>
    </row>
    <row r="287" spans="1:6" ht="15" customHeight="1">
      <c r="A287" s="170" t="s">
        <v>6</v>
      </c>
      <c r="B287" s="170" t="s">
        <v>527</v>
      </c>
      <c r="C287" s="172">
        <v>1</v>
      </c>
      <c r="D287" s="172" t="s">
        <v>9</v>
      </c>
      <c r="E287" s="173">
        <v>2250000</v>
      </c>
      <c r="F287" s="174">
        <v>2250000</v>
      </c>
    </row>
    <row r="288" spans="1:6" ht="15" customHeight="1">
      <c r="A288" s="170" t="s">
        <v>6</v>
      </c>
      <c r="B288" s="170" t="s">
        <v>527</v>
      </c>
      <c r="C288" s="172">
        <v>1</v>
      </c>
      <c r="D288" s="172" t="s">
        <v>9</v>
      </c>
      <c r="E288" s="173">
        <v>1800000</v>
      </c>
      <c r="F288" s="174">
        <v>1800000</v>
      </c>
    </row>
    <row r="289" spans="1:253" s="145" customFormat="1" ht="15" customHeight="1">
      <c r="A289" s="170" t="s">
        <v>6</v>
      </c>
      <c r="B289" s="170" t="s">
        <v>527</v>
      </c>
      <c r="C289" s="172">
        <v>1</v>
      </c>
      <c r="D289" s="172" t="s">
        <v>9</v>
      </c>
      <c r="E289" s="173">
        <v>6750000</v>
      </c>
      <c r="F289" s="174">
        <v>6750000</v>
      </c>
      <c r="G289" s="169"/>
      <c r="H289" s="169"/>
      <c r="I289" s="169"/>
      <c r="J289" s="169"/>
      <c r="K289" s="169"/>
      <c r="L289" s="169"/>
      <c r="M289" s="169"/>
      <c r="N289" s="169"/>
      <c r="O289" s="169"/>
      <c r="P289" s="169"/>
      <c r="Q289" s="169"/>
      <c r="R289" s="169"/>
      <c r="S289" s="169"/>
      <c r="T289" s="169"/>
      <c r="U289" s="169"/>
      <c r="V289" s="169"/>
      <c r="W289" s="169"/>
      <c r="X289" s="169"/>
      <c r="Y289" s="169"/>
      <c r="Z289" s="169"/>
      <c r="AA289" s="169"/>
      <c r="AB289" s="169"/>
      <c r="AC289" s="169"/>
      <c r="AD289" s="169"/>
      <c r="AE289" s="169"/>
      <c r="AF289" s="169"/>
      <c r="AG289" s="169"/>
      <c r="AH289" s="169"/>
      <c r="AI289" s="169"/>
      <c r="AJ289" s="169"/>
      <c r="AK289" s="169"/>
      <c r="AL289" s="169"/>
      <c r="AM289" s="169"/>
      <c r="AN289" s="169"/>
      <c r="AO289" s="169"/>
      <c r="AP289" s="169"/>
      <c r="AQ289" s="169"/>
      <c r="AR289" s="169"/>
      <c r="AS289" s="169"/>
      <c r="AT289" s="169"/>
      <c r="AU289" s="169"/>
      <c r="AV289" s="169"/>
      <c r="AW289" s="169"/>
      <c r="AX289" s="169"/>
      <c r="AY289" s="169"/>
      <c r="AZ289" s="169"/>
      <c r="BA289" s="169"/>
      <c r="BB289" s="169"/>
      <c r="BC289" s="169"/>
      <c r="BD289" s="169"/>
      <c r="BE289" s="169"/>
      <c r="BF289" s="169"/>
      <c r="BG289" s="169"/>
      <c r="BH289" s="169"/>
      <c r="BI289" s="169"/>
      <c r="BJ289" s="169"/>
      <c r="BK289" s="169"/>
      <c r="BL289" s="169"/>
      <c r="BM289" s="169"/>
      <c r="BN289" s="169"/>
      <c r="BO289" s="169"/>
      <c r="BP289" s="169"/>
      <c r="BQ289" s="169"/>
      <c r="BR289" s="169"/>
      <c r="BS289" s="169"/>
      <c r="BT289" s="169"/>
      <c r="BU289" s="169"/>
      <c r="BV289" s="169"/>
      <c r="BW289" s="169"/>
      <c r="BX289" s="169"/>
      <c r="BY289" s="169"/>
      <c r="BZ289" s="169"/>
      <c r="CA289" s="169"/>
      <c r="CB289" s="169"/>
      <c r="CC289" s="169"/>
      <c r="CD289" s="169"/>
      <c r="CE289" s="169"/>
      <c r="CF289" s="169"/>
      <c r="CG289" s="169"/>
      <c r="CH289" s="169"/>
      <c r="CI289" s="169"/>
      <c r="CJ289" s="169"/>
      <c r="CK289" s="169"/>
      <c r="CL289" s="169"/>
      <c r="CM289" s="169"/>
      <c r="CN289" s="169"/>
      <c r="CO289" s="169"/>
      <c r="CP289" s="169"/>
      <c r="CQ289" s="169"/>
      <c r="CR289" s="169"/>
      <c r="CS289" s="169"/>
      <c r="CT289" s="169"/>
      <c r="CU289" s="169"/>
      <c r="CV289" s="169"/>
      <c r="CW289" s="169"/>
      <c r="CX289" s="169"/>
      <c r="CY289" s="169"/>
      <c r="CZ289" s="169"/>
      <c r="DA289" s="169"/>
      <c r="DB289" s="169"/>
      <c r="DC289" s="169"/>
      <c r="DD289" s="169"/>
      <c r="DE289" s="169"/>
      <c r="DF289" s="169"/>
      <c r="DG289" s="169"/>
      <c r="DH289" s="169"/>
      <c r="DI289" s="169"/>
      <c r="DJ289" s="169"/>
      <c r="DK289" s="169"/>
      <c r="DL289" s="169"/>
      <c r="DM289" s="169"/>
      <c r="DN289" s="169"/>
      <c r="DO289" s="169"/>
      <c r="DP289" s="169"/>
      <c r="DQ289" s="169"/>
      <c r="DR289" s="169"/>
      <c r="DS289" s="169"/>
      <c r="DT289" s="169"/>
      <c r="DU289" s="169"/>
      <c r="DV289" s="169"/>
      <c r="DW289" s="169"/>
      <c r="DX289" s="169"/>
      <c r="DY289" s="169"/>
      <c r="DZ289" s="169"/>
      <c r="EA289" s="169"/>
      <c r="EB289" s="169"/>
      <c r="EC289" s="169"/>
      <c r="ED289" s="169"/>
      <c r="EE289" s="169"/>
      <c r="EF289" s="169"/>
      <c r="EG289" s="169"/>
      <c r="EH289" s="169"/>
      <c r="EI289" s="169"/>
      <c r="EJ289" s="169"/>
      <c r="EK289" s="169"/>
      <c r="EL289" s="169"/>
      <c r="EM289" s="169"/>
      <c r="EN289" s="169"/>
      <c r="EO289" s="169"/>
      <c r="EP289" s="169"/>
      <c r="EQ289" s="169"/>
      <c r="ER289" s="169"/>
      <c r="ES289" s="169"/>
      <c r="ET289" s="169"/>
      <c r="EU289" s="169"/>
      <c r="EV289" s="169"/>
      <c r="EW289" s="169"/>
      <c r="EX289" s="169"/>
      <c r="EY289" s="169"/>
      <c r="EZ289" s="169"/>
      <c r="FA289" s="169"/>
      <c r="FB289" s="169"/>
      <c r="FC289" s="169"/>
      <c r="FD289" s="169"/>
      <c r="FE289" s="169"/>
      <c r="FF289" s="169"/>
      <c r="FG289" s="169"/>
      <c r="FH289" s="169"/>
      <c r="FI289" s="169"/>
      <c r="FJ289" s="169"/>
      <c r="FK289" s="169"/>
      <c r="FL289" s="169"/>
      <c r="FM289" s="169"/>
      <c r="FN289" s="169"/>
      <c r="FO289" s="169"/>
      <c r="FP289" s="169"/>
      <c r="FQ289" s="169"/>
      <c r="FR289" s="169"/>
      <c r="FS289" s="169"/>
      <c r="FT289" s="169"/>
      <c r="FU289" s="169"/>
      <c r="FV289" s="169"/>
      <c r="FW289" s="169"/>
      <c r="FX289" s="169"/>
      <c r="FY289" s="169"/>
      <c r="FZ289" s="169"/>
      <c r="GA289" s="169"/>
      <c r="GB289" s="169"/>
      <c r="GC289" s="169"/>
      <c r="GD289" s="169"/>
      <c r="GE289" s="169"/>
      <c r="GF289" s="169"/>
      <c r="GG289" s="169"/>
      <c r="GH289" s="169"/>
      <c r="GI289" s="169"/>
      <c r="GJ289" s="169"/>
      <c r="GK289" s="169"/>
      <c r="GL289" s="169"/>
      <c r="GM289" s="169"/>
      <c r="GN289" s="169"/>
      <c r="GO289" s="169"/>
      <c r="GP289" s="169"/>
      <c r="GQ289" s="169"/>
      <c r="GR289" s="169"/>
      <c r="GS289" s="169"/>
      <c r="GT289" s="169"/>
      <c r="GU289" s="169"/>
      <c r="GV289" s="169"/>
      <c r="GW289" s="169"/>
      <c r="GX289" s="169"/>
      <c r="GY289" s="169"/>
      <c r="GZ289" s="169"/>
      <c r="HA289" s="169"/>
      <c r="HB289" s="169"/>
      <c r="HC289" s="169"/>
      <c r="HD289" s="169"/>
      <c r="HE289" s="169"/>
      <c r="HF289" s="169"/>
      <c r="HG289" s="169"/>
      <c r="HH289" s="169"/>
      <c r="HI289" s="169"/>
      <c r="HJ289" s="169"/>
      <c r="HK289" s="169"/>
      <c r="HL289" s="169"/>
      <c r="HM289" s="169"/>
      <c r="HN289" s="169"/>
      <c r="HO289" s="169"/>
      <c r="HP289" s="169"/>
      <c r="HQ289" s="169"/>
      <c r="HR289" s="169"/>
      <c r="HS289" s="169"/>
      <c r="HT289" s="169"/>
      <c r="HU289" s="169"/>
      <c r="HV289" s="169"/>
      <c r="HW289" s="169"/>
      <c r="HX289" s="169"/>
      <c r="HY289" s="169"/>
      <c r="HZ289" s="169"/>
      <c r="IA289" s="169"/>
      <c r="IB289" s="169"/>
      <c r="IC289" s="169"/>
      <c r="ID289" s="169"/>
      <c r="IE289" s="169"/>
      <c r="IF289" s="169"/>
      <c r="IG289" s="169"/>
      <c r="IH289" s="169"/>
      <c r="II289" s="169"/>
      <c r="IJ289" s="169"/>
      <c r="IK289" s="169"/>
      <c r="IL289" s="169"/>
      <c r="IM289" s="169"/>
      <c r="IN289" s="169"/>
      <c r="IO289" s="169"/>
      <c r="IP289" s="169"/>
      <c r="IQ289" s="169"/>
      <c r="IR289" s="169"/>
      <c r="IS289" s="169"/>
    </row>
    <row r="290" spans="1:253" s="145" customFormat="1" ht="15" customHeight="1">
      <c r="A290" s="170" t="s">
        <v>6</v>
      </c>
      <c r="B290" s="170" t="s">
        <v>527</v>
      </c>
      <c r="C290" s="172">
        <v>1</v>
      </c>
      <c r="D290" s="172" t="s">
        <v>9</v>
      </c>
      <c r="E290" s="173">
        <v>1800000</v>
      </c>
      <c r="F290" s="174">
        <v>1800000</v>
      </c>
      <c r="G290" s="169"/>
      <c r="H290" s="169"/>
      <c r="I290" s="169"/>
      <c r="J290" s="169"/>
      <c r="K290" s="169"/>
      <c r="L290" s="169"/>
      <c r="M290" s="169"/>
      <c r="N290" s="169"/>
      <c r="O290" s="169"/>
      <c r="P290" s="169"/>
      <c r="Q290" s="169"/>
      <c r="R290" s="169"/>
      <c r="S290" s="169"/>
      <c r="T290" s="169"/>
      <c r="U290" s="169"/>
      <c r="V290" s="169"/>
      <c r="W290" s="169"/>
      <c r="X290" s="169"/>
      <c r="Y290" s="169"/>
      <c r="Z290" s="169"/>
      <c r="AA290" s="169"/>
      <c r="AB290" s="169"/>
      <c r="AC290" s="169"/>
      <c r="AD290" s="169"/>
      <c r="AE290" s="169"/>
      <c r="AF290" s="169"/>
      <c r="AG290" s="169"/>
      <c r="AH290" s="169"/>
      <c r="AI290" s="169"/>
      <c r="AJ290" s="169"/>
      <c r="AK290" s="169"/>
      <c r="AL290" s="169"/>
      <c r="AM290" s="169"/>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69"/>
      <c r="BR290" s="169"/>
      <c r="BS290" s="169"/>
      <c r="BT290" s="169"/>
      <c r="BU290" s="169"/>
      <c r="BV290" s="169"/>
      <c r="BW290" s="169"/>
      <c r="BX290" s="169"/>
      <c r="BY290" s="169"/>
      <c r="BZ290" s="169"/>
      <c r="CA290" s="169"/>
      <c r="CB290" s="169"/>
      <c r="CC290" s="169"/>
      <c r="CD290" s="169"/>
      <c r="CE290" s="169"/>
      <c r="CF290" s="169"/>
      <c r="CG290" s="169"/>
      <c r="CH290" s="169"/>
      <c r="CI290" s="169"/>
      <c r="CJ290" s="169"/>
      <c r="CK290" s="169"/>
      <c r="CL290" s="169"/>
      <c r="CM290" s="169"/>
      <c r="CN290" s="169"/>
      <c r="CO290" s="169"/>
      <c r="CP290" s="169"/>
      <c r="CQ290" s="169"/>
      <c r="CR290" s="169"/>
      <c r="CS290" s="169"/>
      <c r="CT290" s="169"/>
      <c r="CU290" s="169"/>
      <c r="CV290" s="169"/>
      <c r="CW290" s="169"/>
      <c r="CX290" s="169"/>
      <c r="CY290" s="169"/>
      <c r="CZ290" s="169"/>
      <c r="DA290" s="169"/>
      <c r="DB290" s="169"/>
      <c r="DC290" s="169"/>
      <c r="DD290" s="169"/>
      <c r="DE290" s="169"/>
      <c r="DF290" s="169"/>
      <c r="DG290" s="169"/>
      <c r="DH290" s="169"/>
      <c r="DI290" s="169"/>
      <c r="DJ290" s="169"/>
      <c r="DK290" s="169"/>
      <c r="DL290" s="169"/>
      <c r="DM290" s="169"/>
      <c r="DN290" s="169"/>
      <c r="DO290" s="169"/>
      <c r="DP290" s="169"/>
      <c r="DQ290" s="169"/>
      <c r="DR290" s="169"/>
      <c r="DS290" s="169"/>
      <c r="DT290" s="169"/>
      <c r="DU290" s="169"/>
      <c r="DV290" s="169"/>
      <c r="DW290" s="169"/>
      <c r="DX290" s="169"/>
      <c r="DY290" s="169"/>
      <c r="DZ290" s="169"/>
      <c r="EA290" s="169"/>
      <c r="EB290" s="169"/>
      <c r="EC290" s="169"/>
      <c r="ED290" s="169"/>
      <c r="EE290" s="169"/>
      <c r="EF290" s="169"/>
      <c r="EG290" s="169"/>
      <c r="EH290" s="169"/>
      <c r="EI290" s="169"/>
      <c r="EJ290" s="169"/>
      <c r="EK290" s="169"/>
      <c r="EL290" s="169"/>
      <c r="EM290" s="169"/>
      <c r="EN290" s="169"/>
      <c r="EO290" s="169"/>
      <c r="EP290" s="169"/>
      <c r="EQ290" s="169"/>
      <c r="ER290" s="169"/>
      <c r="ES290" s="169"/>
      <c r="ET290" s="169"/>
      <c r="EU290" s="169"/>
      <c r="EV290" s="169"/>
      <c r="EW290" s="169"/>
      <c r="EX290" s="169"/>
      <c r="EY290" s="169"/>
      <c r="EZ290" s="169"/>
      <c r="FA290" s="169"/>
      <c r="FB290" s="169"/>
      <c r="FC290" s="169"/>
      <c r="FD290" s="169"/>
      <c r="FE290" s="169"/>
      <c r="FF290" s="169"/>
      <c r="FG290" s="169"/>
      <c r="FH290" s="169"/>
      <c r="FI290" s="169"/>
      <c r="FJ290" s="169"/>
      <c r="FK290" s="169"/>
      <c r="FL290" s="169"/>
      <c r="FM290" s="169"/>
      <c r="FN290" s="169"/>
      <c r="FO290" s="169"/>
      <c r="FP290" s="169"/>
      <c r="FQ290" s="169"/>
      <c r="FR290" s="169"/>
      <c r="FS290" s="169"/>
      <c r="FT290" s="169"/>
      <c r="FU290" s="169"/>
      <c r="FV290" s="169"/>
      <c r="FW290" s="169"/>
      <c r="FX290" s="169"/>
      <c r="FY290" s="169"/>
      <c r="FZ290" s="169"/>
      <c r="GA290" s="169"/>
      <c r="GB290" s="169"/>
      <c r="GC290" s="169"/>
      <c r="GD290" s="169"/>
      <c r="GE290" s="169"/>
      <c r="GF290" s="169"/>
      <c r="GG290" s="169"/>
      <c r="GH290" s="169"/>
      <c r="GI290" s="169"/>
      <c r="GJ290" s="169"/>
      <c r="GK290" s="169"/>
      <c r="GL290" s="169"/>
      <c r="GM290" s="169"/>
      <c r="GN290" s="169"/>
      <c r="GO290" s="169"/>
      <c r="GP290" s="169"/>
      <c r="GQ290" s="169"/>
      <c r="GR290" s="169"/>
      <c r="GS290" s="169"/>
      <c r="GT290" s="169"/>
      <c r="GU290" s="169"/>
      <c r="GV290" s="169"/>
      <c r="GW290" s="169"/>
      <c r="GX290" s="169"/>
      <c r="GY290" s="169"/>
      <c r="GZ290" s="169"/>
      <c r="HA290" s="169"/>
      <c r="HB290" s="169"/>
      <c r="HC290" s="169"/>
      <c r="HD290" s="169"/>
      <c r="HE290" s="169"/>
      <c r="HF290" s="169"/>
      <c r="HG290" s="169"/>
      <c r="HH290" s="169"/>
      <c r="HI290" s="169"/>
      <c r="HJ290" s="169"/>
      <c r="HK290" s="169"/>
      <c r="HL290" s="169"/>
      <c r="HM290" s="169"/>
      <c r="HN290" s="169"/>
      <c r="HO290" s="169"/>
      <c r="HP290" s="169"/>
      <c r="HQ290" s="169"/>
      <c r="HR290" s="169"/>
      <c r="HS290" s="169"/>
      <c r="HT290" s="169"/>
      <c r="HU290" s="169"/>
      <c r="HV290" s="169"/>
      <c r="HW290" s="169"/>
      <c r="HX290" s="169"/>
      <c r="HY290" s="169"/>
      <c r="HZ290" s="169"/>
      <c r="IA290" s="169"/>
      <c r="IB290" s="169"/>
      <c r="IC290" s="169"/>
      <c r="ID290" s="169"/>
      <c r="IE290" s="169"/>
      <c r="IF290" s="169"/>
      <c r="IG290" s="169"/>
      <c r="IH290" s="169"/>
      <c r="II290" s="169"/>
      <c r="IJ290" s="169"/>
      <c r="IK290" s="169"/>
      <c r="IL290" s="169"/>
      <c r="IM290" s="169"/>
      <c r="IN290" s="169"/>
      <c r="IO290" s="169"/>
      <c r="IP290" s="169"/>
      <c r="IQ290" s="169"/>
      <c r="IR290" s="169"/>
      <c r="IS290" s="169"/>
    </row>
    <row r="291" spans="1:253" s="145" customFormat="1" ht="15" customHeight="1">
      <c r="A291" s="170" t="s">
        <v>6</v>
      </c>
      <c r="B291" s="170" t="s">
        <v>527</v>
      </c>
      <c r="C291" s="172">
        <v>1</v>
      </c>
      <c r="D291" s="172" t="s">
        <v>9</v>
      </c>
      <c r="E291" s="173">
        <v>4500000</v>
      </c>
      <c r="F291" s="174">
        <v>4500000</v>
      </c>
      <c r="G291" s="169"/>
      <c r="H291" s="169"/>
      <c r="I291" s="169"/>
      <c r="J291" s="169"/>
      <c r="K291" s="169"/>
      <c r="L291" s="169"/>
      <c r="M291" s="169"/>
      <c r="N291" s="169"/>
      <c r="O291" s="169"/>
      <c r="P291" s="169"/>
      <c r="Q291" s="169"/>
      <c r="R291" s="169"/>
      <c r="S291" s="169"/>
      <c r="T291" s="169"/>
      <c r="U291" s="169"/>
      <c r="V291" s="169"/>
      <c r="W291" s="169"/>
      <c r="X291" s="169"/>
      <c r="Y291" s="169"/>
      <c r="Z291" s="169"/>
      <c r="AA291" s="169"/>
      <c r="AB291" s="169"/>
      <c r="AC291" s="169"/>
      <c r="AD291" s="169"/>
      <c r="AE291" s="169"/>
      <c r="AF291" s="169"/>
      <c r="AG291" s="169"/>
      <c r="AH291" s="169"/>
      <c r="AI291" s="169"/>
      <c r="AJ291" s="169"/>
      <c r="AK291" s="169"/>
      <c r="AL291" s="169"/>
      <c r="AM291" s="169"/>
      <c r="AN291" s="169"/>
      <c r="AO291" s="169"/>
      <c r="AP291" s="169"/>
      <c r="AQ291" s="169"/>
      <c r="AR291" s="169"/>
      <c r="AS291" s="169"/>
      <c r="AT291" s="169"/>
      <c r="AU291" s="169"/>
      <c r="AV291" s="169"/>
      <c r="AW291" s="169"/>
      <c r="AX291" s="169"/>
      <c r="AY291" s="169"/>
      <c r="AZ291" s="169"/>
      <c r="BA291" s="169"/>
      <c r="BB291" s="169"/>
      <c r="BC291" s="169"/>
      <c r="BD291" s="169"/>
      <c r="BE291" s="169"/>
      <c r="BF291" s="169"/>
      <c r="BG291" s="169"/>
      <c r="BH291" s="169"/>
      <c r="BI291" s="169"/>
      <c r="BJ291" s="169"/>
      <c r="BK291" s="169"/>
      <c r="BL291" s="169"/>
      <c r="BM291" s="169"/>
      <c r="BN291" s="169"/>
      <c r="BO291" s="169"/>
      <c r="BP291" s="169"/>
      <c r="BQ291" s="169"/>
      <c r="BR291" s="169"/>
      <c r="BS291" s="169"/>
      <c r="BT291" s="169"/>
      <c r="BU291" s="169"/>
      <c r="BV291" s="169"/>
      <c r="BW291" s="169"/>
      <c r="BX291" s="169"/>
      <c r="BY291" s="169"/>
      <c r="BZ291" s="169"/>
      <c r="CA291" s="169"/>
      <c r="CB291" s="169"/>
      <c r="CC291" s="169"/>
      <c r="CD291" s="169"/>
      <c r="CE291" s="169"/>
      <c r="CF291" s="169"/>
      <c r="CG291" s="169"/>
      <c r="CH291" s="169"/>
      <c r="CI291" s="169"/>
      <c r="CJ291" s="169"/>
      <c r="CK291" s="169"/>
      <c r="CL291" s="169"/>
      <c r="CM291" s="169"/>
      <c r="CN291" s="169"/>
      <c r="CO291" s="169"/>
      <c r="CP291" s="169"/>
      <c r="CQ291" s="169"/>
      <c r="CR291" s="169"/>
      <c r="CS291" s="169"/>
      <c r="CT291" s="169"/>
      <c r="CU291" s="169"/>
      <c r="CV291" s="169"/>
      <c r="CW291" s="169"/>
      <c r="CX291" s="169"/>
      <c r="CY291" s="169"/>
      <c r="CZ291" s="169"/>
      <c r="DA291" s="169"/>
      <c r="DB291" s="169"/>
      <c r="DC291" s="169"/>
      <c r="DD291" s="169"/>
      <c r="DE291" s="169"/>
      <c r="DF291" s="169"/>
      <c r="DG291" s="169"/>
      <c r="DH291" s="169"/>
      <c r="DI291" s="169"/>
      <c r="DJ291" s="169"/>
      <c r="DK291" s="169"/>
      <c r="DL291" s="169"/>
      <c r="DM291" s="169"/>
      <c r="DN291" s="169"/>
      <c r="DO291" s="169"/>
      <c r="DP291" s="169"/>
      <c r="DQ291" s="169"/>
      <c r="DR291" s="169"/>
      <c r="DS291" s="169"/>
      <c r="DT291" s="169"/>
      <c r="DU291" s="169"/>
      <c r="DV291" s="169"/>
      <c r="DW291" s="169"/>
      <c r="DX291" s="169"/>
      <c r="DY291" s="169"/>
      <c r="DZ291" s="169"/>
      <c r="EA291" s="169"/>
      <c r="EB291" s="169"/>
      <c r="EC291" s="169"/>
      <c r="ED291" s="169"/>
      <c r="EE291" s="169"/>
      <c r="EF291" s="169"/>
      <c r="EG291" s="169"/>
      <c r="EH291" s="169"/>
      <c r="EI291" s="169"/>
      <c r="EJ291" s="169"/>
      <c r="EK291" s="169"/>
      <c r="EL291" s="169"/>
      <c r="EM291" s="169"/>
      <c r="EN291" s="169"/>
      <c r="EO291" s="169"/>
      <c r="EP291" s="169"/>
      <c r="EQ291" s="169"/>
      <c r="ER291" s="169"/>
      <c r="ES291" s="169"/>
      <c r="ET291" s="169"/>
      <c r="EU291" s="169"/>
      <c r="EV291" s="169"/>
      <c r="EW291" s="169"/>
      <c r="EX291" s="169"/>
      <c r="EY291" s="169"/>
      <c r="EZ291" s="169"/>
      <c r="FA291" s="169"/>
      <c r="FB291" s="169"/>
      <c r="FC291" s="169"/>
      <c r="FD291" s="169"/>
      <c r="FE291" s="169"/>
      <c r="FF291" s="169"/>
      <c r="FG291" s="169"/>
      <c r="FH291" s="169"/>
      <c r="FI291" s="169"/>
      <c r="FJ291" s="169"/>
      <c r="FK291" s="169"/>
      <c r="FL291" s="169"/>
      <c r="FM291" s="169"/>
      <c r="FN291" s="169"/>
      <c r="FO291" s="169"/>
      <c r="FP291" s="169"/>
      <c r="FQ291" s="169"/>
      <c r="FR291" s="169"/>
      <c r="FS291" s="169"/>
      <c r="FT291" s="169"/>
      <c r="FU291" s="169"/>
      <c r="FV291" s="169"/>
      <c r="FW291" s="169"/>
      <c r="FX291" s="169"/>
      <c r="FY291" s="169"/>
      <c r="FZ291" s="169"/>
      <c r="GA291" s="169"/>
      <c r="GB291" s="169"/>
      <c r="GC291" s="169"/>
      <c r="GD291" s="169"/>
      <c r="GE291" s="169"/>
      <c r="GF291" s="169"/>
      <c r="GG291" s="169"/>
      <c r="GH291" s="169"/>
      <c r="GI291" s="169"/>
      <c r="GJ291" s="169"/>
      <c r="GK291" s="169"/>
      <c r="GL291" s="169"/>
      <c r="GM291" s="169"/>
      <c r="GN291" s="169"/>
      <c r="GO291" s="169"/>
      <c r="GP291" s="169"/>
      <c r="GQ291" s="169"/>
      <c r="GR291" s="169"/>
      <c r="GS291" s="169"/>
      <c r="GT291" s="169"/>
      <c r="GU291" s="169"/>
      <c r="GV291" s="169"/>
      <c r="GW291" s="169"/>
      <c r="GX291" s="169"/>
      <c r="GY291" s="169"/>
      <c r="GZ291" s="169"/>
      <c r="HA291" s="169"/>
      <c r="HB291" s="169"/>
      <c r="HC291" s="169"/>
      <c r="HD291" s="169"/>
      <c r="HE291" s="169"/>
      <c r="HF291" s="169"/>
      <c r="HG291" s="169"/>
      <c r="HH291" s="169"/>
      <c r="HI291" s="169"/>
      <c r="HJ291" s="169"/>
      <c r="HK291" s="169"/>
      <c r="HL291" s="169"/>
      <c r="HM291" s="169"/>
      <c r="HN291" s="169"/>
      <c r="HO291" s="169"/>
      <c r="HP291" s="169"/>
      <c r="HQ291" s="169"/>
      <c r="HR291" s="169"/>
      <c r="HS291" s="169"/>
      <c r="HT291" s="169"/>
      <c r="HU291" s="169"/>
      <c r="HV291" s="169"/>
      <c r="HW291" s="169"/>
      <c r="HX291" s="169"/>
      <c r="HY291" s="169"/>
      <c r="HZ291" s="169"/>
      <c r="IA291" s="169"/>
      <c r="IB291" s="169"/>
      <c r="IC291" s="169"/>
      <c r="ID291" s="169"/>
      <c r="IE291" s="169"/>
      <c r="IF291" s="169"/>
      <c r="IG291" s="169"/>
      <c r="IH291" s="169"/>
      <c r="II291" s="169"/>
      <c r="IJ291" s="169"/>
      <c r="IK291" s="169"/>
      <c r="IL291" s="169"/>
      <c r="IM291" s="169"/>
      <c r="IN291" s="169"/>
      <c r="IO291" s="169"/>
      <c r="IP291" s="169"/>
      <c r="IQ291" s="169"/>
      <c r="IR291" s="169"/>
      <c r="IS291" s="169"/>
    </row>
    <row r="292" spans="1:253" s="145" customFormat="1" ht="15" customHeight="1">
      <c r="A292" s="170" t="s">
        <v>6</v>
      </c>
      <c r="B292" s="170" t="s">
        <v>527</v>
      </c>
      <c r="C292" s="172">
        <v>1</v>
      </c>
      <c r="D292" s="172" t="s">
        <v>9</v>
      </c>
      <c r="E292" s="173">
        <v>2250000</v>
      </c>
      <c r="F292" s="174">
        <v>2250000</v>
      </c>
      <c r="G292" s="169"/>
      <c r="H292" s="169"/>
      <c r="I292" s="169"/>
      <c r="J292" s="169"/>
      <c r="K292" s="169"/>
      <c r="L292" s="169"/>
      <c r="M292" s="169"/>
      <c r="N292" s="169"/>
      <c r="O292" s="169"/>
      <c r="P292" s="169"/>
      <c r="Q292" s="169"/>
      <c r="R292" s="169"/>
      <c r="S292" s="169"/>
      <c r="T292" s="169"/>
      <c r="U292" s="169"/>
      <c r="V292" s="169"/>
      <c r="W292" s="169"/>
      <c r="X292" s="169"/>
      <c r="Y292" s="169"/>
      <c r="Z292" s="169"/>
      <c r="AA292" s="169"/>
      <c r="AB292" s="169"/>
      <c r="AC292" s="169"/>
      <c r="AD292" s="169"/>
      <c r="AE292" s="169"/>
      <c r="AF292" s="169"/>
      <c r="AG292" s="169"/>
      <c r="AH292" s="169"/>
      <c r="AI292" s="169"/>
      <c r="AJ292" s="169"/>
      <c r="AK292" s="169"/>
      <c r="AL292" s="169"/>
      <c r="AM292" s="169"/>
      <c r="AN292" s="169"/>
      <c r="AO292" s="169"/>
      <c r="AP292" s="169"/>
      <c r="AQ292" s="169"/>
      <c r="AR292" s="169"/>
      <c r="AS292" s="169"/>
      <c r="AT292" s="169"/>
      <c r="AU292" s="169"/>
      <c r="AV292" s="169"/>
      <c r="AW292" s="169"/>
      <c r="AX292" s="169"/>
      <c r="AY292" s="169"/>
      <c r="AZ292" s="169"/>
      <c r="BA292" s="169"/>
      <c r="BB292" s="169"/>
      <c r="BC292" s="169"/>
      <c r="BD292" s="169"/>
      <c r="BE292" s="169"/>
      <c r="BF292" s="169"/>
      <c r="BG292" s="169"/>
      <c r="BH292" s="169"/>
      <c r="BI292" s="169"/>
      <c r="BJ292" s="169"/>
      <c r="BK292" s="169"/>
      <c r="BL292" s="169"/>
      <c r="BM292" s="169"/>
      <c r="BN292" s="169"/>
      <c r="BO292" s="169"/>
      <c r="BP292" s="169"/>
      <c r="BQ292" s="169"/>
      <c r="BR292" s="169"/>
      <c r="BS292" s="169"/>
      <c r="BT292" s="169"/>
      <c r="BU292" s="169"/>
      <c r="BV292" s="169"/>
      <c r="BW292" s="169"/>
      <c r="BX292" s="169"/>
      <c r="BY292" s="169"/>
      <c r="BZ292" s="169"/>
      <c r="CA292" s="169"/>
      <c r="CB292" s="169"/>
      <c r="CC292" s="169"/>
      <c r="CD292" s="169"/>
      <c r="CE292" s="169"/>
      <c r="CF292" s="169"/>
      <c r="CG292" s="169"/>
      <c r="CH292" s="169"/>
      <c r="CI292" s="169"/>
      <c r="CJ292" s="169"/>
      <c r="CK292" s="169"/>
      <c r="CL292" s="169"/>
      <c r="CM292" s="169"/>
      <c r="CN292" s="169"/>
      <c r="CO292" s="169"/>
      <c r="CP292" s="169"/>
      <c r="CQ292" s="169"/>
      <c r="CR292" s="169"/>
      <c r="CS292" s="169"/>
      <c r="CT292" s="169"/>
      <c r="CU292" s="169"/>
      <c r="CV292" s="169"/>
      <c r="CW292" s="169"/>
      <c r="CX292" s="169"/>
      <c r="CY292" s="169"/>
      <c r="CZ292" s="169"/>
      <c r="DA292" s="169"/>
      <c r="DB292" s="169"/>
      <c r="DC292" s="169"/>
      <c r="DD292" s="169"/>
      <c r="DE292" s="169"/>
      <c r="DF292" s="169"/>
      <c r="DG292" s="169"/>
      <c r="DH292" s="169"/>
      <c r="DI292" s="169"/>
      <c r="DJ292" s="169"/>
      <c r="DK292" s="169"/>
      <c r="DL292" s="169"/>
      <c r="DM292" s="169"/>
      <c r="DN292" s="169"/>
      <c r="DO292" s="169"/>
      <c r="DP292" s="169"/>
      <c r="DQ292" s="169"/>
      <c r="DR292" s="169"/>
      <c r="DS292" s="169"/>
      <c r="DT292" s="169"/>
      <c r="DU292" s="169"/>
      <c r="DV292" s="169"/>
      <c r="DW292" s="169"/>
      <c r="DX292" s="169"/>
      <c r="DY292" s="169"/>
      <c r="DZ292" s="169"/>
      <c r="EA292" s="169"/>
      <c r="EB292" s="169"/>
      <c r="EC292" s="169"/>
      <c r="ED292" s="169"/>
      <c r="EE292" s="169"/>
      <c r="EF292" s="169"/>
      <c r="EG292" s="169"/>
      <c r="EH292" s="169"/>
      <c r="EI292" s="169"/>
      <c r="EJ292" s="169"/>
      <c r="EK292" s="169"/>
      <c r="EL292" s="169"/>
      <c r="EM292" s="169"/>
      <c r="EN292" s="169"/>
      <c r="EO292" s="169"/>
      <c r="EP292" s="169"/>
      <c r="EQ292" s="169"/>
      <c r="ER292" s="169"/>
      <c r="ES292" s="169"/>
      <c r="ET292" s="169"/>
      <c r="EU292" s="169"/>
      <c r="EV292" s="169"/>
      <c r="EW292" s="169"/>
      <c r="EX292" s="169"/>
      <c r="EY292" s="169"/>
      <c r="EZ292" s="169"/>
      <c r="FA292" s="169"/>
      <c r="FB292" s="169"/>
      <c r="FC292" s="169"/>
      <c r="FD292" s="169"/>
      <c r="FE292" s="169"/>
      <c r="FF292" s="169"/>
      <c r="FG292" s="169"/>
      <c r="FH292" s="169"/>
      <c r="FI292" s="169"/>
      <c r="FJ292" s="169"/>
      <c r="FK292" s="169"/>
      <c r="FL292" s="169"/>
      <c r="FM292" s="169"/>
      <c r="FN292" s="169"/>
      <c r="FO292" s="169"/>
      <c r="FP292" s="169"/>
      <c r="FQ292" s="169"/>
      <c r="FR292" s="169"/>
      <c r="FS292" s="169"/>
      <c r="FT292" s="169"/>
      <c r="FU292" s="169"/>
      <c r="FV292" s="169"/>
      <c r="FW292" s="169"/>
      <c r="FX292" s="169"/>
      <c r="FY292" s="169"/>
      <c r="FZ292" s="169"/>
      <c r="GA292" s="169"/>
      <c r="GB292" s="169"/>
      <c r="GC292" s="169"/>
      <c r="GD292" s="169"/>
      <c r="GE292" s="169"/>
      <c r="GF292" s="169"/>
      <c r="GG292" s="169"/>
      <c r="GH292" s="169"/>
      <c r="GI292" s="169"/>
      <c r="GJ292" s="169"/>
      <c r="GK292" s="169"/>
      <c r="GL292" s="169"/>
      <c r="GM292" s="169"/>
      <c r="GN292" s="169"/>
      <c r="GO292" s="169"/>
      <c r="GP292" s="169"/>
      <c r="GQ292" s="169"/>
      <c r="GR292" s="169"/>
      <c r="GS292" s="169"/>
      <c r="GT292" s="169"/>
      <c r="GU292" s="169"/>
      <c r="GV292" s="169"/>
      <c r="GW292" s="169"/>
      <c r="GX292" s="169"/>
      <c r="GY292" s="169"/>
      <c r="GZ292" s="169"/>
      <c r="HA292" s="169"/>
      <c r="HB292" s="169"/>
      <c r="HC292" s="169"/>
      <c r="HD292" s="169"/>
      <c r="HE292" s="169"/>
      <c r="HF292" s="169"/>
      <c r="HG292" s="169"/>
      <c r="HH292" s="169"/>
      <c r="HI292" s="169"/>
      <c r="HJ292" s="169"/>
      <c r="HK292" s="169"/>
      <c r="HL292" s="169"/>
      <c r="HM292" s="169"/>
      <c r="HN292" s="169"/>
      <c r="HO292" s="169"/>
      <c r="HP292" s="169"/>
      <c r="HQ292" s="169"/>
      <c r="HR292" s="169"/>
      <c r="HS292" s="169"/>
      <c r="HT292" s="169"/>
      <c r="HU292" s="169"/>
      <c r="HV292" s="169"/>
      <c r="HW292" s="169"/>
      <c r="HX292" s="169"/>
      <c r="HY292" s="169"/>
      <c r="HZ292" s="169"/>
      <c r="IA292" s="169"/>
      <c r="IB292" s="169"/>
      <c r="IC292" s="169"/>
      <c r="ID292" s="169"/>
      <c r="IE292" s="169"/>
      <c r="IF292" s="169"/>
      <c r="IG292" s="169"/>
      <c r="IH292" s="169"/>
      <c r="II292" s="169"/>
      <c r="IJ292" s="169"/>
      <c r="IK292" s="169"/>
      <c r="IL292" s="169"/>
      <c r="IM292" s="169"/>
      <c r="IN292" s="169"/>
      <c r="IO292" s="169"/>
      <c r="IP292" s="169"/>
      <c r="IQ292" s="169"/>
      <c r="IR292" s="169"/>
      <c r="IS292" s="169"/>
    </row>
    <row r="293" spans="1:253" s="145" customFormat="1" ht="15" customHeight="1">
      <c r="A293" s="170" t="s">
        <v>6</v>
      </c>
      <c r="B293" s="170" t="s">
        <v>527</v>
      </c>
      <c r="C293" s="172">
        <v>1</v>
      </c>
      <c r="D293" s="172" t="s">
        <v>9</v>
      </c>
      <c r="E293" s="173">
        <v>4500000</v>
      </c>
      <c r="F293" s="174">
        <v>4500000</v>
      </c>
      <c r="G293" s="169"/>
      <c r="H293" s="169"/>
      <c r="I293" s="169"/>
      <c r="J293" s="169"/>
      <c r="K293" s="169"/>
      <c r="L293" s="169"/>
      <c r="M293" s="169"/>
      <c r="N293" s="169"/>
      <c r="O293" s="169"/>
      <c r="P293" s="169"/>
      <c r="Q293" s="169"/>
      <c r="R293" s="169"/>
      <c r="S293" s="169"/>
      <c r="T293" s="169"/>
      <c r="U293" s="169"/>
      <c r="V293" s="169"/>
      <c r="W293" s="169"/>
      <c r="X293" s="169"/>
      <c r="Y293" s="169"/>
      <c r="Z293" s="169"/>
      <c r="AA293" s="169"/>
      <c r="AB293" s="169"/>
      <c r="AC293" s="169"/>
      <c r="AD293" s="169"/>
      <c r="AE293" s="169"/>
      <c r="AF293" s="169"/>
      <c r="AG293" s="169"/>
      <c r="AH293" s="169"/>
      <c r="AI293" s="169"/>
      <c r="AJ293" s="169"/>
      <c r="AK293" s="169"/>
      <c r="AL293" s="169"/>
      <c r="AM293" s="169"/>
      <c r="AN293" s="169"/>
      <c r="AO293" s="169"/>
      <c r="AP293" s="169"/>
      <c r="AQ293" s="169"/>
      <c r="AR293" s="169"/>
      <c r="AS293" s="169"/>
      <c r="AT293" s="169"/>
      <c r="AU293" s="169"/>
      <c r="AV293" s="169"/>
      <c r="AW293" s="169"/>
      <c r="AX293" s="169"/>
      <c r="AY293" s="169"/>
      <c r="AZ293" s="169"/>
      <c r="BA293" s="169"/>
      <c r="BB293" s="169"/>
      <c r="BC293" s="169"/>
      <c r="BD293" s="169"/>
      <c r="BE293" s="169"/>
      <c r="BF293" s="169"/>
      <c r="BG293" s="169"/>
      <c r="BH293" s="169"/>
      <c r="BI293" s="169"/>
      <c r="BJ293" s="169"/>
      <c r="BK293" s="169"/>
      <c r="BL293" s="169"/>
      <c r="BM293" s="169"/>
      <c r="BN293" s="169"/>
      <c r="BO293" s="169"/>
      <c r="BP293" s="169"/>
      <c r="BQ293" s="169"/>
      <c r="BR293" s="169"/>
      <c r="BS293" s="169"/>
      <c r="BT293" s="169"/>
      <c r="BU293" s="169"/>
      <c r="BV293" s="169"/>
      <c r="BW293" s="169"/>
      <c r="BX293" s="169"/>
      <c r="BY293" s="169"/>
      <c r="BZ293" s="169"/>
      <c r="CA293" s="169"/>
      <c r="CB293" s="169"/>
      <c r="CC293" s="169"/>
      <c r="CD293" s="169"/>
      <c r="CE293" s="169"/>
      <c r="CF293" s="169"/>
      <c r="CG293" s="169"/>
      <c r="CH293" s="169"/>
      <c r="CI293" s="169"/>
      <c r="CJ293" s="169"/>
      <c r="CK293" s="169"/>
      <c r="CL293" s="169"/>
      <c r="CM293" s="169"/>
      <c r="CN293" s="169"/>
      <c r="CO293" s="169"/>
      <c r="CP293" s="169"/>
      <c r="CQ293" s="169"/>
      <c r="CR293" s="169"/>
      <c r="CS293" s="169"/>
      <c r="CT293" s="169"/>
      <c r="CU293" s="169"/>
      <c r="CV293" s="169"/>
      <c r="CW293" s="169"/>
      <c r="CX293" s="169"/>
      <c r="CY293" s="169"/>
      <c r="CZ293" s="169"/>
      <c r="DA293" s="169"/>
      <c r="DB293" s="169"/>
      <c r="DC293" s="169"/>
      <c r="DD293" s="169"/>
      <c r="DE293" s="169"/>
      <c r="DF293" s="169"/>
      <c r="DG293" s="169"/>
      <c r="DH293" s="169"/>
      <c r="DI293" s="169"/>
      <c r="DJ293" s="169"/>
      <c r="DK293" s="169"/>
      <c r="DL293" s="169"/>
      <c r="DM293" s="169"/>
      <c r="DN293" s="169"/>
      <c r="DO293" s="169"/>
      <c r="DP293" s="169"/>
      <c r="DQ293" s="169"/>
      <c r="DR293" s="169"/>
      <c r="DS293" s="169"/>
      <c r="DT293" s="169"/>
      <c r="DU293" s="169"/>
      <c r="DV293" s="169"/>
      <c r="DW293" s="169"/>
      <c r="DX293" s="169"/>
      <c r="DY293" s="169"/>
      <c r="DZ293" s="169"/>
      <c r="EA293" s="169"/>
      <c r="EB293" s="169"/>
      <c r="EC293" s="169"/>
      <c r="ED293" s="169"/>
      <c r="EE293" s="169"/>
      <c r="EF293" s="169"/>
      <c r="EG293" s="169"/>
      <c r="EH293" s="169"/>
      <c r="EI293" s="169"/>
      <c r="EJ293" s="169"/>
      <c r="EK293" s="169"/>
      <c r="EL293" s="169"/>
      <c r="EM293" s="169"/>
      <c r="EN293" s="169"/>
      <c r="EO293" s="169"/>
      <c r="EP293" s="169"/>
      <c r="EQ293" s="169"/>
      <c r="ER293" s="169"/>
      <c r="ES293" s="169"/>
      <c r="ET293" s="169"/>
      <c r="EU293" s="169"/>
      <c r="EV293" s="169"/>
      <c r="EW293" s="169"/>
      <c r="EX293" s="169"/>
      <c r="EY293" s="169"/>
      <c r="EZ293" s="169"/>
      <c r="FA293" s="169"/>
      <c r="FB293" s="169"/>
      <c r="FC293" s="169"/>
      <c r="FD293" s="169"/>
      <c r="FE293" s="169"/>
      <c r="FF293" s="169"/>
      <c r="FG293" s="169"/>
      <c r="FH293" s="169"/>
      <c r="FI293" s="169"/>
      <c r="FJ293" s="169"/>
      <c r="FK293" s="169"/>
      <c r="FL293" s="169"/>
      <c r="FM293" s="169"/>
      <c r="FN293" s="169"/>
      <c r="FO293" s="169"/>
      <c r="FP293" s="169"/>
      <c r="FQ293" s="169"/>
      <c r="FR293" s="169"/>
      <c r="FS293" s="169"/>
      <c r="FT293" s="169"/>
      <c r="FU293" s="169"/>
      <c r="FV293" s="169"/>
      <c r="FW293" s="169"/>
      <c r="FX293" s="169"/>
      <c r="FY293" s="169"/>
      <c r="FZ293" s="169"/>
      <c r="GA293" s="169"/>
      <c r="GB293" s="169"/>
      <c r="GC293" s="169"/>
      <c r="GD293" s="169"/>
      <c r="GE293" s="169"/>
      <c r="GF293" s="169"/>
      <c r="GG293" s="169"/>
      <c r="GH293" s="169"/>
      <c r="GI293" s="169"/>
      <c r="GJ293" s="169"/>
      <c r="GK293" s="169"/>
      <c r="GL293" s="169"/>
      <c r="GM293" s="169"/>
      <c r="GN293" s="169"/>
      <c r="GO293" s="169"/>
      <c r="GP293" s="169"/>
      <c r="GQ293" s="169"/>
      <c r="GR293" s="169"/>
      <c r="GS293" s="169"/>
      <c r="GT293" s="169"/>
      <c r="GU293" s="169"/>
      <c r="GV293" s="169"/>
      <c r="GW293" s="169"/>
      <c r="GX293" s="169"/>
      <c r="GY293" s="169"/>
      <c r="GZ293" s="169"/>
      <c r="HA293" s="169"/>
      <c r="HB293" s="169"/>
      <c r="HC293" s="169"/>
      <c r="HD293" s="169"/>
      <c r="HE293" s="169"/>
      <c r="HF293" s="169"/>
      <c r="HG293" s="169"/>
      <c r="HH293" s="169"/>
      <c r="HI293" s="169"/>
      <c r="HJ293" s="169"/>
      <c r="HK293" s="169"/>
      <c r="HL293" s="169"/>
      <c r="HM293" s="169"/>
      <c r="HN293" s="169"/>
      <c r="HO293" s="169"/>
      <c r="HP293" s="169"/>
      <c r="HQ293" s="169"/>
      <c r="HR293" s="169"/>
      <c r="HS293" s="169"/>
      <c r="HT293" s="169"/>
      <c r="HU293" s="169"/>
      <c r="HV293" s="169"/>
      <c r="HW293" s="169"/>
      <c r="HX293" s="169"/>
      <c r="HY293" s="169"/>
      <c r="HZ293" s="169"/>
      <c r="IA293" s="169"/>
      <c r="IB293" s="169"/>
      <c r="IC293" s="169"/>
      <c r="ID293" s="169"/>
      <c r="IE293" s="169"/>
      <c r="IF293" s="169"/>
      <c r="IG293" s="169"/>
      <c r="IH293" s="169"/>
      <c r="II293" s="169"/>
      <c r="IJ293" s="169"/>
      <c r="IK293" s="169"/>
      <c r="IL293" s="169"/>
      <c r="IM293" s="169"/>
      <c r="IN293" s="169"/>
      <c r="IO293" s="169"/>
      <c r="IP293" s="169"/>
      <c r="IQ293" s="169"/>
      <c r="IR293" s="169"/>
      <c r="IS293" s="169"/>
    </row>
    <row r="294" spans="1:253" s="145" customFormat="1" ht="15" customHeight="1">
      <c r="A294" s="170" t="s">
        <v>6</v>
      </c>
      <c r="B294" s="170" t="s">
        <v>527</v>
      </c>
      <c r="C294" s="172">
        <v>1</v>
      </c>
      <c r="D294" s="172" t="s">
        <v>9</v>
      </c>
      <c r="E294" s="173">
        <v>4500000</v>
      </c>
      <c r="F294" s="174">
        <v>4500000</v>
      </c>
      <c r="G294" s="169"/>
      <c r="H294" s="169"/>
      <c r="I294" s="169"/>
      <c r="J294" s="169"/>
      <c r="K294" s="169"/>
      <c r="L294" s="169"/>
      <c r="M294" s="169"/>
      <c r="N294" s="169"/>
      <c r="O294" s="169"/>
      <c r="P294" s="169"/>
      <c r="Q294" s="169"/>
      <c r="R294" s="169"/>
      <c r="S294" s="169"/>
      <c r="T294" s="169"/>
      <c r="U294" s="169"/>
      <c r="V294" s="169"/>
      <c r="W294" s="169"/>
      <c r="X294" s="169"/>
      <c r="Y294" s="169"/>
      <c r="Z294" s="169"/>
      <c r="AA294" s="169"/>
      <c r="AB294" s="169"/>
      <c r="AC294" s="169"/>
      <c r="AD294" s="169"/>
      <c r="AE294" s="169"/>
      <c r="AF294" s="169"/>
      <c r="AG294" s="169"/>
      <c r="AH294" s="169"/>
      <c r="AI294" s="169"/>
      <c r="AJ294" s="169"/>
      <c r="AK294" s="169"/>
      <c r="AL294" s="169"/>
      <c r="AM294" s="169"/>
      <c r="AN294" s="169"/>
      <c r="AO294" s="169"/>
      <c r="AP294" s="169"/>
      <c r="AQ294" s="169"/>
      <c r="AR294" s="169"/>
      <c r="AS294" s="169"/>
      <c r="AT294" s="169"/>
      <c r="AU294" s="169"/>
      <c r="AV294" s="169"/>
      <c r="AW294" s="169"/>
      <c r="AX294" s="169"/>
      <c r="AY294" s="169"/>
      <c r="AZ294" s="169"/>
      <c r="BA294" s="169"/>
      <c r="BB294" s="169"/>
      <c r="BC294" s="169"/>
      <c r="BD294" s="169"/>
      <c r="BE294" s="169"/>
      <c r="BF294" s="169"/>
      <c r="BG294" s="169"/>
      <c r="BH294" s="169"/>
      <c r="BI294" s="169"/>
      <c r="BJ294" s="169"/>
      <c r="BK294" s="169"/>
      <c r="BL294" s="169"/>
      <c r="BM294" s="169"/>
      <c r="BN294" s="169"/>
      <c r="BO294" s="169"/>
      <c r="BP294" s="169"/>
      <c r="BQ294" s="169"/>
      <c r="BR294" s="169"/>
      <c r="BS294" s="169"/>
      <c r="BT294" s="169"/>
      <c r="BU294" s="169"/>
      <c r="BV294" s="169"/>
      <c r="BW294" s="169"/>
      <c r="BX294" s="169"/>
      <c r="BY294" s="169"/>
      <c r="BZ294" s="169"/>
      <c r="CA294" s="169"/>
      <c r="CB294" s="169"/>
      <c r="CC294" s="169"/>
      <c r="CD294" s="169"/>
      <c r="CE294" s="169"/>
      <c r="CF294" s="169"/>
      <c r="CG294" s="169"/>
      <c r="CH294" s="169"/>
      <c r="CI294" s="169"/>
      <c r="CJ294" s="169"/>
      <c r="CK294" s="169"/>
      <c r="CL294" s="169"/>
      <c r="CM294" s="169"/>
      <c r="CN294" s="169"/>
      <c r="CO294" s="169"/>
      <c r="CP294" s="169"/>
      <c r="CQ294" s="169"/>
      <c r="CR294" s="169"/>
      <c r="CS294" s="169"/>
      <c r="CT294" s="169"/>
      <c r="CU294" s="169"/>
      <c r="CV294" s="169"/>
      <c r="CW294" s="169"/>
      <c r="CX294" s="169"/>
      <c r="CY294" s="169"/>
      <c r="CZ294" s="169"/>
      <c r="DA294" s="169"/>
      <c r="DB294" s="169"/>
      <c r="DC294" s="169"/>
      <c r="DD294" s="169"/>
      <c r="DE294" s="169"/>
      <c r="DF294" s="169"/>
      <c r="DG294" s="169"/>
      <c r="DH294" s="169"/>
      <c r="DI294" s="169"/>
      <c r="DJ294" s="169"/>
      <c r="DK294" s="169"/>
      <c r="DL294" s="169"/>
      <c r="DM294" s="169"/>
      <c r="DN294" s="169"/>
      <c r="DO294" s="169"/>
      <c r="DP294" s="169"/>
      <c r="DQ294" s="169"/>
      <c r="DR294" s="169"/>
      <c r="DS294" s="169"/>
      <c r="DT294" s="169"/>
      <c r="DU294" s="169"/>
      <c r="DV294" s="169"/>
      <c r="DW294" s="169"/>
      <c r="DX294" s="169"/>
      <c r="DY294" s="169"/>
      <c r="DZ294" s="169"/>
      <c r="EA294" s="169"/>
      <c r="EB294" s="169"/>
      <c r="EC294" s="169"/>
      <c r="ED294" s="169"/>
      <c r="EE294" s="169"/>
      <c r="EF294" s="169"/>
      <c r="EG294" s="169"/>
      <c r="EH294" s="169"/>
      <c r="EI294" s="169"/>
      <c r="EJ294" s="169"/>
      <c r="EK294" s="169"/>
      <c r="EL294" s="169"/>
      <c r="EM294" s="169"/>
      <c r="EN294" s="169"/>
      <c r="EO294" s="169"/>
      <c r="EP294" s="169"/>
      <c r="EQ294" s="169"/>
      <c r="ER294" s="169"/>
      <c r="ES294" s="169"/>
      <c r="ET294" s="169"/>
      <c r="EU294" s="169"/>
      <c r="EV294" s="169"/>
      <c r="EW294" s="169"/>
      <c r="EX294" s="169"/>
      <c r="EY294" s="169"/>
      <c r="EZ294" s="169"/>
      <c r="FA294" s="169"/>
      <c r="FB294" s="169"/>
      <c r="FC294" s="169"/>
      <c r="FD294" s="169"/>
      <c r="FE294" s="169"/>
      <c r="FF294" s="169"/>
      <c r="FG294" s="169"/>
      <c r="FH294" s="169"/>
      <c r="FI294" s="169"/>
      <c r="FJ294" s="169"/>
      <c r="FK294" s="169"/>
      <c r="FL294" s="169"/>
      <c r="FM294" s="169"/>
      <c r="FN294" s="169"/>
      <c r="FO294" s="169"/>
      <c r="FP294" s="169"/>
      <c r="FQ294" s="169"/>
      <c r="FR294" s="169"/>
      <c r="FS294" s="169"/>
      <c r="FT294" s="169"/>
      <c r="FU294" s="169"/>
      <c r="FV294" s="169"/>
      <c r="FW294" s="169"/>
      <c r="FX294" s="169"/>
      <c r="FY294" s="169"/>
      <c r="FZ294" s="169"/>
      <c r="GA294" s="169"/>
      <c r="GB294" s="169"/>
      <c r="GC294" s="169"/>
      <c r="GD294" s="169"/>
      <c r="GE294" s="169"/>
      <c r="GF294" s="169"/>
      <c r="GG294" s="169"/>
      <c r="GH294" s="169"/>
      <c r="GI294" s="169"/>
      <c r="GJ294" s="169"/>
      <c r="GK294" s="169"/>
      <c r="GL294" s="169"/>
      <c r="GM294" s="169"/>
      <c r="GN294" s="169"/>
      <c r="GO294" s="169"/>
      <c r="GP294" s="169"/>
      <c r="GQ294" s="169"/>
      <c r="GR294" s="169"/>
      <c r="GS294" s="169"/>
      <c r="GT294" s="169"/>
      <c r="GU294" s="169"/>
      <c r="GV294" s="169"/>
      <c r="GW294" s="169"/>
      <c r="GX294" s="169"/>
      <c r="GY294" s="169"/>
      <c r="GZ294" s="169"/>
      <c r="HA294" s="169"/>
      <c r="HB294" s="169"/>
      <c r="HC294" s="169"/>
      <c r="HD294" s="169"/>
      <c r="HE294" s="169"/>
      <c r="HF294" s="169"/>
      <c r="HG294" s="169"/>
      <c r="HH294" s="169"/>
      <c r="HI294" s="169"/>
      <c r="HJ294" s="169"/>
      <c r="HK294" s="169"/>
      <c r="HL294" s="169"/>
      <c r="HM294" s="169"/>
      <c r="HN294" s="169"/>
      <c r="HO294" s="169"/>
      <c r="HP294" s="169"/>
      <c r="HQ294" s="169"/>
      <c r="HR294" s="169"/>
      <c r="HS294" s="169"/>
      <c r="HT294" s="169"/>
      <c r="HU294" s="169"/>
      <c r="HV294" s="169"/>
      <c r="HW294" s="169"/>
      <c r="HX294" s="169"/>
      <c r="HY294" s="169"/>
      <c r="HZ294" s="169"/>
      <c r="IA294" s="169"/>
      <c r="IB294" s="169"/>
      <c r="IC294" s="169"/>
      <c r="ID294" s="169"/>
      <c r="IE294" s="169"/>
      <c r="IF294" s="169"/>
      <c r="IG294" s="169"/>
      <c r="IH294" s="169"/>
      <c r="II294" s="169"/>
      <c r="IJ294" s="169"/>
      <c r="IK294" s="169"/>
      <c r="IL294" s="169"/>
      <c r="IM294" s="169"/>
      <c r="IN294" s="169"/>
      <c r="IO294" s="169"/>
      <c r="IP294" s="169"/>
      <c r="IQ294" s="169"/>
      <c r="IR294" s="169"/>
      <c r="IS294" s="169"/>
    </row>
    <row r="295" spans="1:253" s="145" customFormat="1" ht="15" customHeight="1">
      <c r="A295" s="170" t="s">
        <v>6</v>
      </c>
      <c r="B295" s="170" t="s">
        <v>527</v>
      </c>
      <c r="C295" s="172">
        <v>1</v>
      </c>
      <c r="D295" s="172" t="s">
        <v>9</v>
      </c>
      <c r="E295" s="173">
        <v>2250000</v>
      </c>
      <c r="F295" s="174">
        <v>2250000</v>
      </c>
      <c r="G295" s="169"/>
      <c r="H295" s="169"/>
      <c r="I295" s="169"/>
      <c r="J295" s="169"/>
      <c r="K295" s="169"/>
      <c r="L295" s="169"/>
      <c r="M295" s="169"/>
      <c r="N295" s="169"/>
      <c r="O295" s="169"/>
      <c r="P295" s="169"/>
      <c r="Q295" s="169"/>
      <c r="R295" s="169"/>
      <c r="S295" s="169"/>
      <c r="T295" s="169"/>
      <c r="U295" s="169"/>
      <c r="V295" s="169"/>
      <c r="W295" s="169"/>
      <c r="X295" s="169"/>
      <c r="Y295" s="169"/>
      <c r="Z295" s="169"/>
      <c r="AA295" s="169"/>
      <c r="AB295" s="169"/>
      <c r="AC295" s="169"/>
      <c r="AD295" s="169"/>
      <c r="AE295" s="169"/>
      <c r="AF295" s="169"/>
      <c r="AG295" s="169"/>
      <c r="AH295" s="169"/>
      <c r="AI295" s="169"/>
      <c r="AJ295" s="169"/>
      <c r="AK295" s="169"/>
      <c r="AL295" s="169"/>
      <c r="AM295" s="169"/>
      <c r="AN295" s="169"/>
      <c r="AO295" s="169"/>
      <c r="AP295" s="169"/>
      <c r="AQ295" s="169"/>
      <c r="AR295" s="169"/>
      <c r="AS295" s="169"/>
      <c r="AT295" s="169"/>
      <c r="AU295" s="169"/>
      <c r="AV295" s="169"/>
      <c r="AW295" s="169"/>
      <c r="AX295" s="169"/>
      <c r="AY295" s="169"/>
      <c r="AZ295" s="169"/>
      <c r="BA295" s="169"/>
      <c r="BB295" s="169"/>
      <c r="BC295" s="169"/>
      <c r="BD295" s="169"/>
      <c r="BE295" s="169"/>
      <c r="BF295" s="169"/>
      <c r="BG295" s="169"/>
      <c r="BH295" s="169"/>
      <c r="BI295" s="169"/>
      <c r="BJ295" s="169"/>
      <c r="BK295" s="169"/>
      <c r="BL295" s="169"/>
      <c r="BM295" s="169"/>
      <c r="BN295" s="169"/>
      <c r="BO295" s="169"/>
      <c r="BP295" s="169"/>
      <c r="BQ295" s="169"/>
      <c r="BR295" s="169"/>
      <c r="BS295" s="169"/>
      <c r="BT295" s="169"/>
      <c r="BU295" s="169"/>
      <c r="BV295" s="169"/>
      <c r="BW295" s="169"/>
      <c r="BX295" s="169"/>
      <c r="BY295" s="169"/>
      <c r="BZ295" s="169"/>
      <c r="CA295" s="169"/>
      <c r="CB295" s="169"/>
      <c r="CC295" s="169"/>
      <c r="CD295" s="169"/>
      <c r="CE295" s="169"/>
      <c r="CF295" s="169"/>
      <c r="CG295" s="169"/>
      <c r="CH295" s="169"/>
      <c r="CI295" s="169"/>
      <c r="CJ295" s="169"/>
      <c r="CK295" s="169"/>
      <c r="CL295" s="169"/>
      <c r="CM295" s="169"/>
      <c r="CN295" s="169"/>
      <c r="CO295" s="169"/>
      <c r="CP295" s="169"/>
      <c r="CQ295" s="169"/>
      <c r="CR295" s="169"/>
      <c r="CS295" s="169"/>
      <c r="CT295" s="169"/>
      <c r="CU295" s="169"/>
      <c r="CV295" s="169"/>
      <c r="CW295" s="169"/>
      <c r="CX295" s="169"/>
      <c r="CY295" s="169"/>
      <c r="CZ295" s="169"/>
      <c r="DA295" s="169"/>
      <c r="DB295" s="169"/>
      <c r="DC295" s="169"/>
      <c r="DD295" s="169"/>
      <c r="DE295" s="169"/>
      <c r="DF295" s="169"/>
      <c r="DG295" s="169"/>
      <c r="DH295" s="169"/>
      <c r="DI295" s="169"/>
      <c r="DJ295" s="169"/>
      <c r="DK295" s="169"/>
      <c r="DL295" s="169"/>
      <c r="DM295" s="169"/>
      <c r="DN295" s="169"/>
      <c r="DO295" s="169"/>
      <c r="DP295" s="169"/>
      <c r="DQ295" s="169"/>
      <c r="DR295" s="169"/>
      <c r="DS295" s="169"/>
      <c r="DT295" s="169"/>
      <c r="DU295" s="169"/>
      <c r="DV295" s="169"/>
      <c r="DW295" s="169"/>
      <c r="DX295" s="169"/>
      <c r="DY295" s="169"/>
      <c r="DZ295" s="169"/>
      <c r="EA295" s="169"/>
      <c r="EB295" s="169"/>
      <c r="EC295" s="169"/>
      <c r="ED295" s="169"/>
      <c r="EE295" s="169"/>
      <c r="EF295" s="169"/>
      <c r="EG295" s="169"/>
      <c r="EH295" s="169"/>
      <c r="EI295" s="169"/>
      <c r="EJ295" s="169"/>
      <c r="EK295" s="169"/>
      <c r="EL295" s="169"/>
      <c r="EM295" s="169"/>
      <c r="EN295" s="169"/>
      <c r="EO295" s="169"/>
      <c r="EP295" s="169"/>
      <c r="EQ295" s="169"/>
      <c r="ER295" s="169"/>
      <c r="ES295" s="169"/>
      <c r="ET295" s="169"/>
      <c r="EU295" s="169"/>
      <c r="EV295" s="169"/>
      <c r="EW295" s="169"/>
      <c r="EX295" s="169"/>
      <c r="EY295" s="169"/>
      <c r="EZ295" s="169"/>
      <c r="FA295" s="169"/>
      <c r="FB295" s="169"/>
      <c r="FC295" s="169"/>
      <c r="FD295" s="169"/>
      <c r="FE295" s="169"/>
      <c r="FF295" s="169"/>
      <c r="FG295" s="169"/>
      <c r="FH295" s="169"/>
      <c r="FI295" s="169"/>
      <c r="FJ295" s="169"/>
      <c r="FK295" s="169"/>
      <c r="FL295" s="169"/>
      <c r="FM295" s="169"/>
      <c r="FN295" s="169"/>
      <c r="FO295" s="169"/>
      <c r="FP295" s="169"/>
      <c r="FQ295" s="169"/>
      <c r="FR295" s="169"/>
      <c r="FS295" s="169"/>
      <c r="FT295" s="169"/>
      <c r="FU295" s="169"/>
      <c r="FV295" s="169"/>
      <c r="FW295" s="169"/>
      <c r="FX295" s="169"/>
      <c r="FY295" s="169"/>
      <c r="FZ295" s="169"/>
      <c r="GA295" s="169"/>
      <c r="GB295" s="169"/>
      <c r="GC295" s="169"/>
      <c r="GD295" s="169"/>
      <c r="GE295" s="169"/>
      <c r="GF295" s="169"/>
      <c r="GG295" s="169"/>
      <c r="GH295" s="169"/>
      <c r="GI295" s="169"/>
      <c r="GJ295" s="169"/>
      <c r="GK295" s="169"/>
      <c r="GL295" s="169"/>
      <c r="GM295" s="169"/>
      <c r="GN295" s="169"/>
      <c r="GO295" s="169"/>
      <c r="GP295" s="169"/>
      <c r="GQ295" s="169"/>
      <c r="GR295" s="169"/>
      <c r="GS295" s="169"/>
      <c r="GT295" s="169"/>
      <c r="GU295" s="169"/>
      <c r="GV295" s="169"/>
      <c r="GW295" s="169"/>
      <c r="GX295" s="169"/>
      <c r="GY295" s="169"/>
      <c r="GZ295" s="169"/>
      <c r="HA295" s="169"/>
      <c r="HB295" s="169"/>
      <c r="HC295" s="169"/>
      <c r="HD295" s="169"/>
      <c r="HE295" s="169"/>
      <c r="HF295" s="169"/>
      <c r="HG295" s="169"/>
      <c r="HH295" s="169"/>
      <c r="HI295" s="169"/>
      <c r="HJ295" s="169"/>
      <c r="HK295" s="169"/>
      <c r="HL295" s="169"/>
      <c r="HM295" s="169"/>
      <c r="HN295" s="169"/>
      <c r="HO295" s="169"/>
      <c r="HP295" s="169"/>
      <c r="HQ295" s="169"/>
      <c r="HR295" s="169"/>
      <c r="HS295" s="169"/>
      <c r="HT295" s="169"/>
      <c r="HU295" s="169"/>
      <c r="HV295" s="169"/>
      <c r="HW295" s="169"/>
      <c r="HX295" s="169"/>
      <c r="HY295" s="169"/>
      <c r="HZ295" s="169"/>
      <c r="IA295" s="169"/>
      <c r="IB295" s="169"/>
      <c r="IC295" s="169"/>
      <c r="ID295" s="169"/>
      <c r="IE295" s="169"/>
      <c r="IF295" s="169"/>
      <c r="IG295" s="169"/>
      <c r="IH295" s="169"/>
      <c r="II295" s="169"/>
      <c r="IJ295" s="169"/>
      <c r="IK295" s="169"/>
      <c r="IL295" s="169"/>
      <c r="IM295" s="169"/>
      <c r="IN295" s="169"/>
      <c r="IO295" s="169"/>
      <c r="IP295" s="169"/>
      <c r="IQ295" s="169"/>
      <c r="IR295" s="169"/>
      <c r="IS295" s="169"/>
    </row>
    <row r="296" spans="1:253" s="145" customFormat="1" ht="15" customHeight="1">
      <c r="A296" s="170" t="s">
        <v>6</v>
      </c>
      <c r="B296" s="170" t="s">
        <v>527</v>
      </c>
      <c r="C296" s="172">
        <v>1</v>
      </c>
      <c r="D296" s="172" t="s">
        <v>9</v>
      </c>
      <c r="E296" s="173">
        <v>2700000</v>
      </c>
      <c r="F296" s="174">
        <v>2700000</v>
      </c>
      <c r="G296" s="169"/>
      <c r="H296" s="169"/>
      <c r="I296" s="169"/>
      <c r="J296" s="169"/>
      <c r="K296" s="169"/>
      <c r="L296" s="169"/>
      <c r="M296" s="169"/>
      <c r="N296" s="169"/>
      <c r="O296" s="169"/>
      <c r="P296" s="169"/>
      <c r="Q296" s="169"/>
      <c r="R296" s="169"/>
      <c r="S296" s="169"/>
      <c r="T296" s="169"/>
      <c r="U296" s="169"/>
      <c r="V296" s="169"/>
      <c r="W296" s="169"/>
      <c r="X296" s="169"/>
      <c r="Y296" s="169"/>
      <c r="Z296" s="169"/>
      <c r="AA296" s="169"/>
      <c r="AB296" s="169"/>
      <c r="AC296" s="169"/>
      <c r="AD296" s="169"/>
      <c r="AE296" s="169"/>
      <c r="AF296" s="169"/>
      <c r="AG296" s="169"/>
      <c r="AH296" s="169"/>
      <c r="AI296" s="169"/>
      <c r="AJ296" s="169"/>
      <c r="AK296" s="169"/>
      <c r="AL296" s="169"/>
      <c r="AM296" s="169"/>
      <c r="AN296" s="169"/>
      <c r="AO296" s="169"/>
      <c r="AP296" s="169"/>
      <c r="AQ296" s="169"/>
      <c r="AR296" s="169"/>
      <c r="AS296" s="169"/>
      <c r="AT296" s="169"/>
      <c r="AU296" s="169"/>
      <c r="AV296" s="169"/>
      <c r="AW296" s="169"/>
      <c r="AX296" s="169"/>
      <c r="AY296" s="169"/>
      <c r="AZ296" s="169"/>
      <c r="BA296" s="169"/>
      <c r="BB296" s="169"/>
      <c r="BC296" s="169"/>
      <c r="BD296" s="169"/>
      <c r="BE296" s="169"/>
      <c r="BF296" s="169"/>
      <c r="BG296" s="169"/>
      <c r="BH296" s="169"/>
      <c r="BI296" s="169"/>
      <c r="BJ296" s="169"/>
      <c r="BK296" s="169"/>
      <c r="BL296" s="169"/>
      <c r="BM296" s="169"/>
      <c r="BN296" s="169"/>
      <c r="BO296" s="169"/>
      <c r="BP296" s="169"/>
      <c r="BQ296" s="169"/>
      <c r="BR296" s="169"/>
      <c r="BS296" s="169"/>
      <c r="BT296" s="169"/>
      <c r="BU296" s="169"/>
      <c r="BV296" s="169"/>
      <c r="BW296" s="169"/>
      <c r="BX296" s="169"/>
      <c r="BY296" s="169"/>
      <c r="BZ296" s="169"/>
      <c r="CA296" s="169"/>
      <c r="CB296" s="169"/>
      <c r="CC296" s="169"/>
      <c r="CD296" s="169"/>
      <c r="CE296" s="169"/>
      <c r="CF296" s="169"/>
      <c r="CG296" s="169"/>
      <c r="CH296" s="169"/>
      <c r="CI296" s="169"/>
      <c r="CJ296" s="169"/>
      <c r="CK296" s="169"/>
      <c r="CL296" s="169"/>
      <c r="CM296" s="169"/>
      <c r="CN296" s="169"/>
      <c r="CO296" s="169"/>
      <c r="CP296" s="169"/>
      <c r="CQ296" s="169"/>
      <c r="CR296" s="169"/>
      <c r="CS296" s="169"/>
      <c r="CT296" s="169"/>
      <c r="CU296" s="169"/>
      <c r="CV296" s="169"/>
      <c r="CW296" s="169"/>
      <c r="CX296" s="169"/>
      <c r="CY296" s="169"/>
      <c r="CZ296" s="169"/>
      <c r="DA296" s="169"/>
      <c r="DB296" s="169"/>
      <c r="DC296" s="169"/>
      <c r="DD296" s="169"/>
      <c r="DE296" s="169"/>
      <c r="DF296" s="169"/>
      <c r="DG296" s="169"/>
      <c r="DH296" s="169"/>
      <c r="DI296" s="169"/>
      <c r="DJ296" s="169"/>
      <c r="DK296" s="169"/>
      <c r="DL296" s="169"/>
      <c r="DM296" s="169"/>
      <c r="DN296" s="169"/>
      <c r="DO296" s="169"/>
      <c r="DP296" s="169"/>
      <c r="DQ296" s="169"/>
      <c r="DR296" s="169"/>
      <c r="DS296" s="169"/>
      <c r="DT296" s="169"/>
      <c r="DU296" s="169"/>
      <c r="DV296" s="169"/>
      <c r="DW296" s="169"/>
      <c r="DX296" s="169"/>
      <c r="DY296" s="169"/>
      <c r="DZ296" s="169"/>
      <c r="EA296" s="169"/>
      <c r="EB296" s="169"/>
      <c r="EC296" s="169"/>
      <c r="ED296" s="169"/>
      <c r="EE296" s="169"/>
      <c r="EF296" s="169"/>
      <c r="EG296" s="169"/>
      <c r="EH296" s="169"/>
      <c r="EI296" s="169"/>
      <c r="EJ296" s="169"/>
      <c r="EK296" s="169"/>
      <c r="EL296" s="169"/>
      <c r="EM296" s="169"/>
      <c r="EN296" s="169"/>
      <c r="EO296" s="169"/>
      <c r="EP296" s="169"/>
      <c r="EQ296" s="169"/>
      <c r="ER296" s="169"/>
      <c r="ES296" s="169"/>
      <c r="ET296" s="169"/>
      <c r="EU296" s="169"/>
      <c r="EV296" s="169"/>
      <c r="EW296" s="169"/>
      <c r="EX296" s="169"/>
      <c r="EY296" s="169"/>
      <c r="EZ296" s="169"/>
      <c r="FA296" s="169"/>
      <c r="FB296" s="169"/>
      <c r="FC296" s="169"/>
      <c r="FD296" s="169"/>
      <c r="FE296" s="169"/>
      <c r="FF296" s="169"/>
      <c r="FG296" s="169"/>
      <c r="FH296" s="169"/>
      <c r="FI296" s="169"/>
      <c r="FJ296" s="169"/>
      <c r="FK296" s="169"/>
      <c r="FL296" s="169"/>
      <c r="FM296" s="169"/>
      <c r="FN296" s="169"/>
      <c r="FO296" s="169"/>
      <c r="FP296" s="169"/>
      <c r="FQ296" s="169"/>
      <c r="FR296" s="169"/>
      <c r="FS296" s="169"/>
      <c r="FT296" s="169"/>
      <c r="FU296" s="169"/>
      <c r="FV296" s="169"/>
      <c r="FW296" s="169"/>
      <c r="FX296" s="169"/>
      <c r="FY296" s="169"/>
      <c r="FZ296" s="169"/>
      <c r="GA296" s="169"/>
      <c r="GB296" s="169"/>
      <c r="GC296" s="169"/>
      <c r="GD296" s="169"/>
      <c r="GE296" s="169"/>
      <c r="GF296" s="169"/>
      <c r="GG296" s="169"/>
      <c r="GH296" s="169"/>
      <c r="GI296" s="169"/>
      <c r="GJ296" s="169"/>
      <c r="GK296" s="169"/>
      <c r="GL296" s="169"/>
      <c r="GM296" s="169"/>
      <c r="GN296" s="169"/>
      <c r="GO296" s="169"/>
      <c r="GP296" s="169"/>
      <c r="GQ296" s="169"/>
      <c r="GR296" s="169"/>
      <c r="GS296" s="169"/>
      <c r="GT296" s="169"/>
      <c r="GU296" s="169"/>
      <c r="GV296" s="169"/>
      <c r="GW296" s="169"/>
      <c r="GX296" s="169"/>
      <c r="GY296" s="169"/>
      <c r="GZ296" s="169"/>
      <c r="HA296" s="169"/>
      <c r="HB296" s="169"/>
      <c r="HC296" s="169"/>
      <c r="HD296" s="169"/>
      <c r="HE296" s="169"/>
      <c r="HF296" s="169"/>
      <c r="HG296" s="169"/>
      <c r="HH296" s="169"/>
      <c r="HI296" s="169"/>
      <c r="HJ296" s="169"/>
      <c r="HK296" s="169"/>
      <c r="HL296" s="169"/>
      <c r="HM296" s="169"/>
      <c r="HN296" s="169"/>
      <c r="HO296" s="169"/>
      <c r="HP296" s="169"/>
      <c r="HQ296" s="169"/>
      <c r="HR296" s="169"/>
      <c r="HS296" s="169"/>
      <c r="HT296" s="169"/>
      <c r="HU296" s="169"/>
      <c r="HV296" s="169"/>
      <c r="HW296" s="169"/>
      <c r="HX296" s="169"/>
      <c r="HY296" s="169"/>
      <c r="HZ296" s="169"/>
      <c r="IA296" s="169"/>
      <c r="IB296" s="169"/>
      <c r="IC296" s="169"/>
      <c r="ID296" s="169"/>
      <c r="IE296" s="169"/>
      <c r="IF296" s="169"/>
      <c r="IG296" s="169"/>
      <c r="IH296" s="169"/>
      <c r="II296" s="169"/>
      <c r="IJ296" s="169"/>
      <c r="IK296" s="169"/>
      <c r="IL296" s="169"/>
      <c r="IM296" s="169"/>
      <c r="IN296" s="169"/>
      <c r="IO296" s="169"/>
      <c r="IP296" s="169"/>
      <c r="IQ296" s="169"/>
      <c r="IR296" s="169"/>
      <c r="IS296" s="169"/>
    </row>
    <row r="297" spans="1:253" s="145" customFormat="1" ht="15" customHeight="1">
      <c r="A297" s="170" t="s">
        <v>6</v>
      </c>
      <c r="B297" s="170" t="s">
        <v>527</v>
      </c>
      <c r="C297" s="172">
        <v>1</v>
      </c>
      <c r="D297" s="172" t="s">
        <v>9</v>
      </c>
      <c r="E297" s="173">
        <v>6300000</v>
      </c>
      <c r="F297" s="174">
        <v>6300000</v>
      </c>
      <c r="G297" s="169"/>
      <c r="H297" s="169"/>
      <c r="I297" s="169"/>
      <c r="J297" s="169"/>
      <c r="K297" s="169"/>
      <c r="L297" s="169"/>
      <c r="M297" s="169"/>
      <c r="N297" s="169"/>
      <c r="O297" s="169"/>
      <c r="P297" s="169"/>
      <c r="Q297" s="169"/>
      <c r="R297" s="169"/>
      <c r="S297" s="169"/>
      <c r="T297" s="169"/>
      <c r="U297" s="169"/>
      <c r="V297" s="169"/>
      <c r="W297" s="169"/>
      <c r="X297" s="169"/>
      <c r="Y297" s="169"/>
      <c r="Z297" s="169"/>
      <c r="AA297" s="169"/>
      <c r="AB297" s="169"/>
      <c r="AC297" s="169"/>
      <c r="AD297" s="169"/>
      <c r="AE297" s="169"/>
      <c r="AF297" s="169"/>
      <c r="AG297" s="169"/>
      <c r="AH297" s="169"/>
      <c r="AI297" s="169"/>
      <c r="AJ297" s="169"/>
      <c r="AK297" s="169"/>
      <c r="AL297" s="169"/>
      <c r="AM297" s="169"/>
      <c r="AN297" s="169"/>
      <c r="AO297" s="169"/>
      <c r="AP297" s="169"/>
      <c r="AQ297" s="169"/>
      <c r="AR297" s="169"/>
      <c r="AS297" s="169"/>
      <c r="AT297" s="169"/>
      <c r="AU297" s="169"/>
      <c r="AV297" s="169"/>
      <c r="AW297" s="169"/>
      <c r="AX297" s="169"/>
      <c r="AY297" s="169"/>
      <c r="AZ297" s="169"/>
      <c r="BA297" s="169"/>
      <c r="BB297" s="169"/>
      <c r="BC297" s="169"/>
      <c r="BD297" s="169"/>
      <c r="BE297" s="169"/>
      <c r="BF297" s="169"/>
      <c r="BG297" s="169"/>
      <c r="BH297" s="169"/>
      <c r="BI297" s="169"/>
      <c r="BJ297" s="169"/>
      <c r="BK297" s="169"/>
      <c r="BL297" s="169"/>
      <c r="BM297" s="169"/>
      <c r="BN297" s="169"/>
      <c r="BO297" s="169"/>
      <c r="BP297" s="169"/>
      <c r="BQ297" s="169"/>
      <c r="BR297" s="169"/>
      <c r="BS297" s="169"/>
      <c r="BT297" s="169"/>
      <c r="BU297" s="169"/>
      <c r="BV297" s="169"/>
      <c r="BW297" s="169"/>
      <c r="BX297" s="169"/>
      <c r="BY297" s="169"/>
      <c r="BZ297" s="169"/>
      <c r="CA297" s="169"/>
      <c r="CB297" s="169"/>
      <c r="CC297" s="169"/>
      <c r="CD297" s="169"/>
      <c r="CE297" s="169"/>
      <c r="CF297" s="169"/>
      <c r="CG297" s="169"/>
      <c r="CH297" s="169"/>
      <c r="CI297" s="169"/>
      <c r="CJ297" s="169"/>
      <c r="CK297" s="169"/>
      <c r="CL297" s="169"/>
      <c r="CM297" s="169"/>
      <c r="CN297" s="169"/>
      <c r="CO297" s="169"/>
      <c r="CP297" s="169"/>
      <c r="CQ297" s="169"/>
      <c r="CR297" s="169"/>
      <c r="CS297" s="169"/>
      <c r="CT297" s="169"/>
      <c r="CU297" s="169"/>
      <c r="CV297" s="169"/>
      <c r="CW297" s="169"/>
      <c r="CX297" s="169"/>
      <c r="CY297" s="169"/>
      <c r="CZ297" s="169"/>
      <c r="DA297" s="169"/>
      <c r="DB297" s="169"/>
      <c r="DC297" s="169"/>
      <c r="DD297" s="169"/>
      <c r="DE297" s="169"/>
      <c r="DF297" s="169"/>
      <c r="DG297" s="169"/>
      <c r="DH297" s="169"/>
      <c r="DI297" s="169"/>
      <c r="DJ297" s="169"/>
      <c r="DK297" s="169"/>
      <c r="DL297" s="169"/>
      <c r="DM297" s="169"/>
      <c r="DN297" s="169"/>
      <c r="DO297" s="169"/>
      <c r="DP297" s="169"/>
      <c r="DQ297" s="169"/>
      <c r="DR297" s="169"/>
      <c r="DS297" s="169"/>
      <c r="DT297" s="169"/>
      <c r="DU297" s="169"/>
      <c r="DV297" s="169"/>
      <c r="DW297" s="169"/>
      <c r="DX297" s="169"/>
      <c r="DY297" s="169"/>
      <c r="DZ297" s="169"/>
      <c r="EA297" s="169"/>
      <c r="EB297" s="169"/>
      <c r="EC297" s="169"/>
      <c r="ED297" s="169"/>
      <c r="EE297" s="169"/>
      <c r="EF297" s="169"/>
      <c r="EG297" s="169"/>
      <c r="EH297" s="169"/>
      <c r="EI297" s="169"/>
      <c r="EJ297" s="169"/>
      <c r="EK297" s="169"/>
      <c r="EL297" s="169"/>
      <c r="EM297" s="169"/>
      <c r="EN297" s="169"/>
      <c r="EO297" s="169"/>
      <c r="EP297" s="169"/>
      <c r="EQ297" s="169"/>
      <c r="ER297" s="169"/>
      <c r="ES297" s="169"/>
      <c r="ET297" s="169"/>
      <c r="EU297" s="169"/>
      <c r="EV297" s="169"/>
      <c r="EW297" s="169"/>
      <c r="EX297" s="169"/>
      <c r="EY297" s="169"/>
      <c r="EZ297" s="169"/>
      <c r="FA297" s="169"/>
      <c r="FB297" s="169"/>
      <c r="FC297" s="169"/>
      <c r="FD297" s="169"/>
      <c r="FE297" s="169"/>
      <c r="FF297" s="169"/>
      <c r="FG297" s="169"/>
      <c r="FH297" s="169"/>
      <c r="FI297" s="169"/>
      <c r="FJ297" s="169"/>
      <c r="FK297" s="169"/>
      <c r="FL297" s="169"/>
      <c r="FM297" s="169"/>
      <c r="FN297" s="169"/>
      <c r="FO297" s="169"/>
      <c r="FP297" s="169"/>
      <c r="FQ297" s="169"/>
      <c r="FR297" s="169"/>
      <c r="FS297" s="169"/>
      <c r="FT297" s="169"/>
      <c r="FU297" s="169"/>
      <c r="FV297" s="169"/>
      <c r="FW297" s="169"/>
      <c r="FX297" s="169"/>
      <c r="FY297" s="169"/>
      <c r="FZ297" s="169"/>
      <c r="GA297" s="169"/>
      <c r="GB297" s="169"/>
      <c r="GC297" s="169"/>
      <c r="GD297" s="169"/>
      <c r="GE297" s="169"/>
      <c r="GF297" s="169"/>
      <c r="GG297" s="169"/>
      <c r="GH297" s="169"/>
      <c r="GI297" s="169"/>
      <c r="GJ297" s="169"/>
      <c r="GK297" s="169"/>
      <c r="GL297" s="169"/>
      <c r="GM297" s="169"/>
      <c r="GN297" s="169"/>
      <c r="GO297" s="169"/>
      <c r="GP297" s="169"/>
      <c r="GQ297" s="169"/>
      <c r="GR297" s="169"/>
      <c r="GS297" s="169"/>
      <c r="GT297" s="169"/>
      <c r="GU297" s="169"/>
      <c r="GV297" s="169"/>
      <c r="GW297" s="169"/>
      <c r="GX297" s="169"/>
      <c r="GY297" s="169"/>
      <c r="GZ297" s="169"/>
      <c r="HA297" s="169"/>
      <c r="HB297" s="169"/>
      <c r="HC297" s="169"/>
      <c r="HD297" s="169"/>
      <c r="HE297" s="169"/>
      <c r="HF297" s="169"/>
      <c r="HG297" s="169"/>
      <c r="HH297" s="169"/>
      <c r="HI297" s="169"/>
      <c r="HJ297" s="169"/>
      <c r="HK297" s="169"/>
      <c r="HL297" s="169"/>
      <c r="HM297" s="169"/>
      <c r="HN297" s="169"/>
      <c r="HO297" s="169"/>
      <c r="HP297" s="169"/>
      <c r="HQ297" s="169"/>
      <c r="HR297" s="169"/>
      <c r="HS297" s="169"/>
      <c r="HT297" s="169"/>
      <c r="HU297" s="169"/>
      <c r="HV297" s="169"/>
      <c r="HW297" s="169"/>
      <c r="HX297" s="169"/>
      <c r="HY297" s="169"/>
      <c r="HZ297" s="169"/>
      <c r="IA297" s="169"/>
      <c r="IB297" s="169"/>
      <c r="IC297" s="169"/>
      <c r="ID297" s="169"/>
      <c r="IE297" s="169"/>
      <c r="IF297" s="169"/>
      <c r="IG297" s="169"/>
      <c r="IH297" s="169"/>
      <c r="II297" s="169"/>
      <c r="IJ297" s="169"/>
      <c r="IK297" s="169"/>
      <c r="IL297" s="169"/>
      <c r="IM297" s="169"/>
      <c r="IN297" s="169"/>
      <c r="IO297" s="169"/>
      <c r="IP297" s="169"/>
      <c r="IQ297" s="169"/>
      <c r="IR297" s="169"/>
      <c r="IS297" s="169"/>
    </row>
    <row r="298" spans="1:253" s="145" customFormat="1" ht="15" customHeight="1">
      <c r="A298" s="170" t="s">
        <v>6</v>
      </c>
      <c r="B298" s="170" t="s">
        <v>527</v>
      </c>
      <c r="C298" s="172">
        <v>1</v>
      </c>
      <c r="D298" s="172" t="s">
        <v>9</v>
      </c>
      <c r="E298" s="173">
        <v>2250000</v>
      </c>
      <c r="F298" s="174">
        <v>2250000</v>
      </c>
      <c r="G298" s="169"/>
      <c r="H298" s="169"/>
      <c r="I298" s="169"/>
      <c r="J298" s="169"/>
      <c r="K298" s="169"/>
      <c r="L298" s="169"/>
      <c r="M298" s="169"/>
      <c r="N298" s="169"/>
      <c r="O298" s="169"/>
      <c r="P298" s="169"/>
      <c r="Q298" s="169"/>
      <c r="R298" s="169"/>
      <c r="S298" s="169"/>
      <c r="T298" s="169"/>
      <c r="U298" s="169"/>
      <c r="V298" s="169"/>
      <c r="W298" s="169"/>
      <c r="X298" s="169"/>
      <c r="Y298" s="169"/>
      <c r="Z298" s="169"/>
      <c r="AA298" s="169"/>
      <c r="AB298" s="169"/>
      <c r="AC298" s="169"/>
      <c r="AD298" s="169"/>
      <c r="AE298" s="169"/>
      <c r="AF298" s="169"/>
      <c r="AG298" s="169"/>
      <c r="AH298" s="169"/>
      <c r="AI298" s="169"/>
      <c r="AJ298" s="169"/>
      <c r="AK298" s="169"/>
      <c r="AL298" s="169"/>
      <c r="AM298" s="169"/>
      <c r="AN298" s="169"/>
      <c r="AO298" s="169"/>
      <c r="AP298" s="169"/>
      <c r="AQ298" s="169"/>
      <c r="AR298" s="169"/>
      <c r="AS298" s="169"/>
      <c r="AT298" s="169"/>
      <c r="AU298" s="169"/>
      <c r="AV298" s="169"/>
      <c r="AW298" s="169"/>
      <c r="AX298" s="169"/>
      <c r="AY298" s="169"/>
      <c r="AZ298" s="169"/>
      <c r="BA298" s="169"/>
      <c r="BB298" s="169"/>
      <c r="BC298" s="169"/>
      <c r="BD298" s="169"/>
      <c r="BE298" s="169"/>
      <c r="BF298" s="169"/>
      <c r="BG298" s="169"/>
      <c r="BH298" s="169"/>
      <c r="BI298" s="169"/>
      <c r="BJ298" s="169"/>
      <c r="BK298" s="169"/>
      <c r="BL298" s="169"/>
      <c r="BM298" s="169"/>
      <c r="BN298" s="169"/>
      <c r="BO298" s="169"/>
      <c r="BP298" s="169"/>
      <c r="BQ298" s="169"/>
      <c r="BR298" s="169"/>
      <c r="BS298" s="169"/>
      <c r="BT298" s="169"/>
      <c r="BU298" s="169"/>
      <c r="BV298" s="169"/>
      <c r="BW298" s="169"/>
      <c r="BX298" s="169"/>
      <c r="BY298" s="169"/>
      <c r="BZ298" s="169"/>
      <c r="CA298" s="169"/>
      <c r="CB298" s="169"/>
      <c r="CC298" s="169"/>
      <c r="CD298" s="169"/>
      <c r="CE298" s="169"/>
      <c r="CF298" s="169"/>
      <c r="CG298" s="169"/>
      <c r="CH298" s="169"/>
      <c r="CI298" s="169"/>
      <c r="CJ298" s="169"/>
      <c r="CK298" s="169"/>
      <c r="CL298" s="169"/>
      <c r="CM298" s="169"/>
      <c r="CN298" s="169"/>
      <c r="CO298" s="169"/>
      <c r="CP298" s="169"/>
      <c r="CQ298" s="169"/>
      <c r="CR298" s="169"/>
      <c r="CS298" s="169"/>
      <c r="CT298" s="169"/>
      <c r="CU298" s="169"/>
      <c r="CV298" s="169"/>
      <c r="CW298" s="169"/>
      <c r="CX298" s="169"/>
      <c r="CY298" s="169"/>
      <c r="CZ298" s="169"/>
      <c r="DA298" s="169"/>
      <c r="DB298" s="169"/>
      <c r="DC298" s="169"/>
      <c r="DD298" s="169"/>
      <c r="DE298" s="169"/>
      <c r="DF298" s="169"/>
      <c r="DG298" s="169"/>
      <c r="DH298" s="169"/>
      <c r="DI298" s="169"/>
      <c r="DJ298" s="169"/>
      <c r="DK298" s="169"/>
      <c r="DL298" s="169"/>
      <c r="DM298" s="169"/>
      <c r="DN298" s="169"/>
      <c r="DO298" s="169"/>
      <c r="DP298" s="169"/>
      <c r="DQ298" s="169"/>
      <c r="DR298" s="169"/>
      <c r="DS298" s="169"/>
      <c r="DT298" s="169"/>
      <c r="DU298" s="169"/>
      <c r="DV298" s="169"/>
      <c r="DW298" s="169"/>
      <c r="DX298" s="169"/>
      <c r="DY298" s="169"/>
      <c r="DZ298" s="169"/>
      <c r="EA298" s="169"/>
      <c r="EB298" s="169"/>
      <c r="EC298" s="169"/>
      <c r="ED298" s="169"/>
      <c r="EE298" s="169"/>
      <c r="EF298" s="169"/>
      <c r="EG298" s="169"/>
      <c r="EH298" s="169"/>
      <c r="EI298" s="169"/>
      <c r="EJ298" s="169"/>
      <c r="EK298" s="169"/>
      <c r="EL298" s="169"/>
      <c r="EM298" s="169"/>
      <c r="EN298" s="169"/>
      <c r="EO298" s="169"/>
      <c r="EP298" s="169"/>
      <c r="EQ298" s="169"/>
      <c r="ER298" s="169"/>
      <c r="ES298" s="169"/>
      <c r="ET298" s="169"/>
      <c r="EU298" s="169"/>
      <c r="EV298" s="169"/>
      <c r="EW298" s="169"/>
      <c r="EX298" s="169"/>
      <c r="EY298" s="169"/>
      <c r="EZ298" s="169"/>
      <c r="FA298" s="169"/>
      <c r="FB298" s="169"/>
      <c r="FC298" s="169"/>
      <c r="FD298" s="169"/>
      <c r="FE298" s="169"/>
      <c r="FF298" s="169"/>
      <c r="FG298" s="169"/>
      <c r="FH298" s="169"/>
      <c r="FI298" s="169"/>
      <c r="FJ298" s="169"/>
      <c r="FK298" s="169"/>
      <c r="FL298" s="169"/>
      <c r="FM298" s="169"/>
      <c r="FN298" s="169"/>
      <c r="FO298" s="169"/>
      <c r="FP298" s="169"/>
      <c r="FQ298" s="169"/>
      <c r="FR298" s="169"/>
      <c r="FS298" s="169"/>
      <c r="FT298" s="169"/>
      <c r="FU298" s="169"/>
      <c r="FV298" s="169"/>
      <c r="FW298" s="169"/>
      <c r="FX298" s="169"/>
      <c r="FY298" s="169"/>
      <c r="FZ298" s="169"/>
      <c r="GA298" s="169"/>
      <c r="GB298" s="169"/>
      <c r="GC298" s="169"/>
      <c r="GD298" s="169"/>
      <c r="GE298" s="169"/>
      <c r="GF298" s="169"/>
      <c r="GG298" s="169"/>
      <c r="GH298" s="169"/>
      <c r="GI298" s="169"/>
      <c r="GJ298" s="169"/>
      <c r="GK298" s="169"/>
      <c r="GL298" s="169"/>
      <c r="GM298" s="169"/>
      <c r="GN298" s="169"/>
      <c r="GO298" s="169"/>
      <c r="GP298" s="169"/>
      <c r="GQ298" s="169"/>
      <c r="GR298" s="169"/>
      <c r="GS298" s="169"/>
      <c r="GT298" s="169"/>
      <c r="GU298" s="169"/>
      <c r="GV298" s="169"/>
      <c r="GW298" s="169"/>
      <c r="GX298" s="169"/>
      <c r="GY298" s="169"/>
      <c r="GZ298" s="169"/>
      <c r="HA298" s="169"/>
      <c r="HB298" s="169"/>
      <c r="HC298" s="169"/>
      <c r="HD298" s="169"/>
      <c r="HE298" s="169"/>
      <c r="HF298" s="169"/>
      <c r="HG298" s="169"/>
      <c r="HH298" s="169"/>
      <c r="HI298" s="169"/>
      <c r="HJ298" s="169"/>
      <c r="HK298" s="169"/>
      <c r="HL298" s="169"/>
      <c r="HM298" s="169"/>
      <c r="HN298" s="169"/>
      <c r="HO298" s="169"/>
      <c r="HP298" s="169"/>
      <c r="HQ298" s="169"/>
      <c r="HR298" s="169"/>
      <c r="HS298" s="169"/>
      <c r="HT298" s="169"/>
      <c r="HU298" s="169"/>
      <c r="HV298" s="169"/>
      <c r="HW298" s="169"/>
      <c r="HX298" s="169"/>
      <c r="HY298" s="169"/>
      <c r="HZ298" s="169"/>
      <c r="IA298" s="169"/>
      <c r="IB298" s="169"/>
      <c r="IC298" s="169"/>
      <c r="ID298" s="169"/>
      <c r="IE298" s="169"/>
      <c r="IF298" s="169"/>
      <c r="IG298" s="169"/>
      <c r="IH298" s="169"/>
      <c r="II298" s="169"/>
      <c r="IJ298" s="169"/>
      <c r="IK298" s="169"/>
      <c r="IL298" s="169"/>
      <c r="IM298" s="169"/>
      <c r="IN298" s="169"/>
      <c r="IO298" s="169"/>
      <c r="IP298" s="169"/>
      <c r="IQ298" s="169"/>
      <c r="IR298" s="169"/>
      <c r="IS298" s="169"/>
    </row>
    <row r="299" spans="1:253" s="145" customFormat="1" ht="15" customHeight="1">
      <c r="A299" s="170" t="s">
        <v>6</v>
      </c>
      <c r="B299" s="170" t="s">
        <v>527</v>
      </c>
      <c r="C299" s="172">
        <v>1</v>
      </c>
      <c r="D299" s="172" t="s">
        <v>9</v>
      </c>
      <c r="E299" s="173">
        <v>2250000</v>
      </c>
      <c r="F299" s="174">
        <v>2250000</v>
      </c>
      <c r="G299" s="169"/>
      <c r="H299" s="169"/>
      <c r="I299" s="169"/>
      <c r="J299" s="169"/>
      <c r="K299" s="169"/>
      <c r="L299" s="169"/>
      <c r="M299" s="169"/>
      <c r="N299" s="169"/>
      <c r="O299" s="169"/>
      <c r="P299" s="169"/>
      <c r="Q299" s="169"/>
      <c r="R299" s="169"/>
      <c r="S299" s="169"/>
      <c r="T299" s="169"/>
      <c r="U299" s="169"/>
      <c r="V299" s="169"/>
      <c r="W299" s="169"/>
      <c r="X299" s="169"/>
      <c r="Y299" s="169"/>
      <c r="Z299" s="169"/>
      <c r="AA299" s="169"/>
      <c r="AB299" s="169"/>
      <c r="AC299" s="169"/>
      <c r="AD299" s="169"/>
      <c r="AE299" s="169"/>
      <c r="AF299" s="169"/>
      <c r="AG299" s="169"/>
      <c r="AH299" s="169"/>
      <c r="AI299" s="169"/>
      <c r="AJ299" s="169"/>
      <c r="AK299" s="169"/>
      <c r="AL299" s="169"/>
      <c r="AM299" s="169"/>
      <c r="AN299" s="169"/>
      <c r="AO299" s="169"/>
      <c r="AP299" s="169"/>
      <c r="AQ299" s="169"/>
      <c r="AR299" s="169"/>
      <c r="AS299" s="169"/>
      <c r="AT299" s="169"/>
      <c r="AU299" s="169"/>
      <c r="AV299" s="169"/>
      <c r="AW299" s="169"/>
      <c r="AX299" s="169"/>
      <c r="AY299" s="169"/>
      <c r="AZ299" s="169"/>
      <c r="BA299" s="169"/>
      <c r="BB299" s="169"/>
      <c r="BC299" s="169"/>
      <c r="BD299" s="169"/>
      <c r="BE299" s="169"/>
      <c r="BF299" s="169"/>
      <c r="BG299" s="169"/>
      <c r="BH299" s="169"/>
      <c r="BI299" s="169"/>
      <c r="BJ299" s="169"/>
      <c r="BK299" s="169"/>
      <c r="BL299" s="169"/>
      <c r="BM299" s="169"/>
      <c r="BN299" s="169"/>
      <c r="BO299" s="169"/>
      <c r="BP299" s="169"/>
      <c r="BQ299" s="169"/>
      <c r="BR299" s="169"/>
      <c r="BS299" s="169"/>
      <c r="BT299" s="169"/>
      <c r="BU299" s="169"/>
      <c r="BV299" s="169"/>
      <c r="BW299" s="169"/>
      <c r="BX299" s="169"/>
      <c r="BY299" s="169"/>
      <c r="BZ299" s="169"/>
      <c r="CA299" s="169"/>
      <c r="CB299" s="169"/>
      <c r="CC299" s="169"/>
      <c r="CD299" s="169"/>
      <c r="CE299" s="169"/>
      <c r="CF299" s="169"/>
      <c r="CG299" s="169"/>
      <c r="CH299" s="169"/>
      <c r="CI299" s="169"/>
      <c r="CJ299" s="169"/>
      <c r="CK299" s="169"/>
      <c r="CL299" s="169"/>
      <c r="CM299" s="169"/>
      <c r="CN299" s="169"/>
      <c r="CO299" s="169"/>
      <c r="CP299" s="169"/>
      <c r="CQ299" s="169"/>
      <c r="CR299" s="169"/>
      <c r="CS299" s="169"/>
      <c r="CT299" s="169"/>
      <c r="CU299" s="169"/>
      <c r="CV299" s="169"/>
      <c r="CW299" s="169"/>
      <c r="CX299" s="169"/>
      <c r="CY299" s="169"/>
      <c r="CZ299" s="169"/>
      <c r="DA299" s="169"/>
      <c r="DB299" s="169"/>
      <c r="DC299" s="169"/>
      <c r="DD299" s="169"/>
      <c r="DE299" s="169"/>
      <c r="DF299" s="169"/>
      <c r="DG299" s="169"/>
      <c r="DH299" s="169"/>
      <c r="DI299" s="169"/>
      <c r="DJ299" s="169"/>
      <c r="DK299" s="169"/>
      <c r="DL299" s="169"/>
      <c r="DM299" s="169"/>
      <c r="DN299" s="169"/>
      <c r="DO299" s="169"/>
      <c r="DP299" s="169"/>
      <c r="DQ299" s="169"/>
      <c r="DR299" s="169"/>
      <c r="DS299" s="169"/>
      <c r="DT299" s="169"/>
      <c r="DU299" s="169"/>
      <c r="DV299" s="169"/>
      <c r="DW299" s="169"/>
      <c r="DX299" s="169"/>
      <c r="DY299" s="169"/>
      <c r="DZ299" s="169"/>
      <c r="EA299" s="169"/>
      <c r="EB299" s="169"/>
      <c r="EC299" s="169"/>
      <c r="ED299" s="169"/>
      <c r="EE299" s="169"/>
      <c r="EF299" s="169"/>
      <c r="EG299" s="169"/>
      <c r="EH299" s="169"/>
      <c r="EI299" s="169"/>
      <c r="EJ299" s="169"/>
      <c r="EK299" s="169"/>
      <c r="EL299" s="169"/>
      <c r="EM299" s="169"/>
      <c r="EN299" s="169"/>
      <c r="EO299" s="169"/>
      <c r="EP299" s="169"/>
      <c r="EQ299" s="169"/>
      <c r="ER299" s="169"/>
      <c r="ES299" s="169"/>
      <c r="ET299" s="169"/>
      <c r="EU299" s="169"/>
      <c r="EV299" s="169"/>
      <c r="EW299" s="169"/>
      <c r="EX299" s="169"/>
      <c r="EY299" s="169"/>
      <c r="EZ299" s="169"/>
      <c r="FA299" s="169"/>
      <c r="FB299" s="169"/>
      <c r="FC299" s="169"/>
      <c r="FD299" s="169"/>
      <c r="FE299" s="169"/>
      <c r="FF299" s="169"/>
      <c r="FG299" s="169"/>
      <c r="FH299" s="169"/>
      <c r="FI299" s="169"/>
      <c r="FJ299" s="169"/>
      <c r="FK299" s="169"/>
      <c r="FL299" s="169"/>
      <c r="FM299" s="169"/>
      <c r="FN299" s="169"/>
      <c r="FO299" s="169"/>
      <c r="FP299" s="169"/>
      <c r="FQ299" s="169"/>
      <c r="FR299" s="169"/>
      <c r="FS299" s="169"/>
      <c r="FT299" s="169"/>
      <c r="FU299" s="169"/>
      <c r="FV299" s="169"/>
      <c r="FW299" s="169"/>
      <c r="FX299" s="169"/>
      <c r="FY299" s="169"/>
      <c r="FZ299" s="169"/>
      <c r="GA299" s="169"/>
      <c r="GB299" s="169"/>
      <c r="GC299" s="169"/>
      <c r="GD299" s="169"/>
      <c r="GE299" s="169"/>
      <c r="GF299" s="169"/>
      <c r="GG299" s="169"/>
      <c r="GH299" s="169"/>
      <c r="GI299" s="169"/>
      <c r="GJ299" s="169"/>
      <c r="GK299" s="169"/>
      <c r="GL299" s="169"/>
      <c r="GM299" s="169"/>
      <c r="GN299" s="169"/>
      <c r="GO299" s="169"/>
      <c r="GP299" s="169"/>
      <c r="GQ299" s="169"/>
      <c r="GR299" s="169"/>
      <c r="GS299" s="169"/>
      <c r="GT299" s="169"/>
      <c r="GU299" s="169"/>
      <c r="GV299" s="169"/>
      <c r="GW299" s="169"/>
      <c r="GX299" s="169"/>
      <c r="GY299" s="169"/>
      <c r="GZ299" s="169"/>
      <c r="HA299" s="169"/>
      <c r="HB299" s="169"/>
      <c r="HC299" s="169"/>
      <c r="HD299" s="169"/>
      <c r="HE299" s="169"/>
      <c r="HF299" s="169"/>
      <c r="HG299" s="169"/>
      <c r="HH299" s="169"/>
      <c r="HI299" s="169"/>
      <c r="HJ299" s="169"/>
      <c r="HK299" s="169"/>
      <c r="HL299" s="169"/>
      <c r="HM299" s="169"/>
      <c r="HN299" s="169"/>
      <c r="HO299" s="169"/>
      <c r="HP299" s="169"/>
      <c r="HQ299" s="169"/>
      <c r="HR299" s="169"/>
      <c r="HS299" s="169"/>
      <c r="HT299" s="169"/>
      <c r="HU299" s="169"/>
      <c r="HV299" s="169"/>
      <c r="HW299" s="169"/>
      <c r="HX299" s="169"/>
      <c r="HY299" s="169"/>
      <c r="HZ299" s="169"/>
      <c r="IA299" s="169"/>
      <c r="IB299" s="169"/>
      <c r="IC299" s="169"/>
      <c r="ID299" s="169"/>
      <c r="IE299" s="169"/>
      <c r="IF299" s="169"/>
      <c r="IG299" s="169"/>
      <c r="IH299" s="169"/>
      <c r="II299" s="169"/>
      <c r="IJ299" s="169"/>
      <c r="IK299" s="169"/>
      <c r="IL299" s="169"/>
      <c r="IM299" s="169"/>
      <c r="IN299" s="169"/>
      <c r="IO299" s="169"/>
      <c r="IP299" s="169"/>
      <c r="IQ299" s="169"/>
      <c r="IR299" s="169"/>
      <c r="IS299" s="169"/>
    </row>
    <row r="300" spans="1:253" s="145" customFormat="1" ht="15" customHeight="1">
      <c r="A300" s="170" t="s">
        <v>6</v>
      </c>
      <c r="B300" s="170" t="s">
        <v>527</v>
      </c>
      <c r="C300" s="172">
        <v>1</v>
      </c>
      <c r="D300" s="172" t="s">
        <v>9</v>
      </c>
      <c r="E300" s="173">
        <v>4500000</v>
      </c>
      <c r="F300" s="174">
        <v>4500000</v>
      </c>
      <c r="G300" s="169"/>
      <c r="H300" s="169"/>
      <c r="I300" s="169"/>
      <c r="J300" s="169"/>
      <c r="K300" s="169"/>
      <c r="L300" s="169"/>
      <c r="M300" s="169"/>
      <c r="N300" s="169"/>
      <c r="O300" s="169"/>
      <c r="P300" s="169"/>
      <c r="Q300" s="169"/>
      <c r="R300" s="169"/>
      <c r="S300" s="169"/>
      <c r="T300" s="169"/>
      <c r="U300" s="169"/>
      <c r="V300" s="169"/>
      <c r="W300" s="169"/>
      <c r="X300" s="169"/>
      <c r="Y300" s="169"/>
      <c r="Z300" s="169"/>
      <c r="AA300" s="169"/>
      <c r="AB300" s="169"/>
      <c r="AC300" s="169"/>
      <c r="AD300" s="169"/>
      <c r="AE300" s="169"/>
      <c r="AF300" s="169"/>
      <c r="AG300" s="169"/>
      <c r="AH300" s="169"/>
      <c r="AI300" s="169"/>
      <c r="AJ300" s="169"/>
      <c r="AK300" s="169"/>
      <c r="AL300" s="169"/>
      <c r="AM300" s="169"/>
      <c r="AN300" s="169"/>
      <c r="AO300" s="169"/>
      <c r="AP300" s="169"/>
      <c r="AQ300" s="169"/>
      <c r="AR300" s="169"/>
      <c r="AS300" s="169"/>
      <c r="AT300" s="169"/>
      <c r="AU300" s="169"/>
      <c r="AV300" s="169"/>
      <c r="AW300" s="169"/>
      <c r="AX300" s="169"/>
      <c r="AY300" s="169"/>
      <c r="AZ300" s="169"/>
      <c r="BA300" s="169"/>
      <c r="BB300" s="169"/>
      <c r="BC300" s="169"/>
      <c r="BD300" s="169"/>
      <c r="BE300" s="169"/>
      <c r="BF300" s="169"/>
      <c r="BG300" s="169"/>
      <c r="BH300" s="169"/>
      <c r="BI300" s="169"/>
      <c r="BJ300" s="169"/>
      <c r="BK300" s="169"/>
      <c r="BL300" s="169"/>
      <c r="BM300" s="169"/>
      <c r="BN300" s="169"/>
      <c r="BO300" s="169"/>
      <c r="BP300" s="169"/>
      <c r="BQ300" s="169"/>
      <c r="BR300" s="169"/>
      <c r="BS300" s="169"/>
      <c r="BT300" s="169"/>
      <c r="BU300" s="169"/>
      <c r="BV300" s="169"/>
      <c r="BW300" s="169"/>
      <c r="BX300" s="169"/>
      <c r="BY300" s="169"/>
      <c r="BZ300" s="169"/>
      <c r="CA300" s="169"/>
      <c r="CB300" s="169"/>
      <c r="CC300" s="169"/>
      <c r="CD300" s="169"/>
      <c r="CE300" s="169"/>
      <c r="CF300" s="169"/>
      <c r="CG300" s="169"/>
      <c r="CH300" s="169"/>
      <c r="CI300" s="169"/>
      <c r="CJ300" s="169"/>
      <c r="CK300" s="169"/>
      <c r="CL300" s="169"/>
      <c r="CM300" s="169"/>
      <c r="CN300" s="169"/>
      <c r="CO300" s="169"/>
      <c r="CP300" s="169"/>
      <c r="CQ300" s="169"/>
      <c r="CR300" s="169"/>
      <c r="CS300" s="169"/>
      <c r="CT300" s="169"/>
      <c r="CU300" s="169"/>
      <c r="CV300" s="169"/>
      <c r="CW300" s="169"/>
      <c r="CX300" s="169"/>
      <c r="CY300" s="169"/>
      <c r="CZ300" s="169"/>
      <c r="DA300" s="169"/>
      <c r="DB300" s="169"/>
      <c r="DC300" s="169"/>
      <c r="DD300" s="169"/>
      <c r="DE300" s="169"/>
      <c r="DF300" s="169"/>
      <c r="DG300" s="169"/>
      <c r="DH300" s="169"/>
      <c r="DI300" s="169"/>
      <c r="DJ300" s="169"/>
      <c r="DK300" s="169"/>
      <c r="DL300" s="169"/>
      <c r="DM300" s="169"/>
      <c r="DN300" s="169"/>
      <c r="DO300" s="169"/>
      <c r="DP300" s="169"/>
      <c r="DQ300" s="169"/>
      <c r="DR300" s="169"/>
      <c r="DS300" s="169"/>
      <c r="DT300" s="169"/>
      <c r="DU300" s="169"/>
      <c r="DV300" s="169"/>
      <c r="DW300" s="169"/>
      <c r="DX300" s="169"/>
      <c r="DY300" s="169"/>
      <c r="DZ300" s="169"/>
      <c r="EA300" s="169"/>
      <c r="EB300" s="169"/>
      <c r="EC300" s="169"/>
      <c r="ED300" s="169"/>
      <c r="EE300" s="169"/>
      <c r="EF300" s="169"/>
      <c r="EG300" s="169"/>
      <c r="EH300" s="169"/>
      <c r="EI300" s="169"/>
      <c r="EJ300" s="169"/>
      <c r="EK300" s="169"/>
      <c r="EL300" s="169"/>
      <c r="EM300" s="169"/>
      <c r="EN300" s="169"/>
      <c r="EO300" s="169"/>
      <c r="EP300" s="169"/>
      <c r="EQ300" s="169"/>
      <c r="ER300" s="169"/>
      <c r="ES300" s="169"/>
      <c r="ET300" s="169"/>
      <c r="EU300" s="169"/>
      <c r="EV300" s="169"/>
      <c r="EW300" s="169"/>
      <c r="EX300" s="169"/>
      <c r="EY300" s="169"/>
      <c r="EZ300" s="169"/>
      <c r="FA300" s="169"/>
      <c r="FB300" s="169"/>
      <c r="FC300" s="169"/>
      <c r="FD300" s="169"/>
      <c r="FE300" s="169"/>
      <c r="FF300" s="169"/>
      <c r="FG300" s="169"/>
      <c r="FH300" s="169"/>
      <c r="FI300" s="169"/>
      <c r="FJ300" s="169"/>
      <c r="FK300" s="169"/>
      <c r="FL300" s="169"/>
      <c r="FM300" s="169"/>
      <c r="FN300" s="169"/>
      <c r="FO300" s="169"/>
      <c r="FP300" s="169"/>
      <c r="FQ300" s="169"/>
      <c r="FR300" s="169"/>
      <c r="FS300" s="169"/>
      <c r="FT300" s="169"/>
      <c r="FU300" s="169"/>
      <c r="FV300" s="169"/>
      <c r="FW300" s="169"/>
      <c r="FX300" s="169"/>
      <c r="FY300" s="169"/>
      <c r="FZ300" s="169"/>
      <c r="GA300" s="169"/>
      <c r="GB300" s="169"/>
      <c r="GC300" s="169"/>
      <c r="GD300" s="169"/>
      <c r="GE300" s="169"/>
      <c r="GF300" s="169"/>
      <c r="GG300" s="169"/>
      <c r="GH300" s="169"/>
      <c r="GI300" s="169"/>
      <c r="GJ300" s="169"/>
      <c r="GK300" s="169"/>
      <c r="GL300" s="169"/>
      <c r="GM300" s="169"/>
      <c r="GN300" s="169"/>
      <c r="GO300" s="169"/>
      <c r="GP300" s="169"/>
      <c r="GQ300" s="169"/>
      <c r="GR300" s="169"/>
      <c r="GS300" s="169"/>
      <c r="GT300" s="169"/>
      <c r="GU300" s="169"/>
      <c r="GV300" s="169"/>
      <c r="GW300" s="169"/>
      <c r="GX300" s="169"/>
      <c r="GY300" s="169"/>
      <c r="GZ300" s="169"/>
      <c r="HA300" s="169"/>
      <c r="HB300" s="169"/>
      <c r="HC300" s="169"/>
      <c r="HD300" s="169"/>
      <c r="HE300" s="169"/>
      <c r="HF300" s="169"/>
      <c r="HG300" s="169"/>
      <c r="HH300" s="169"/>
      <c r="HI300" s="169"/>
      <c r="HJ300" s="169"/>
      <c r="HK300" s="169"/>
      <c r="HL300" s="169"/>
      <c r="HM300" s="169"/>
      <c r="HN300" s="169"/>
      <c r="HO300" s="169"/>
      <c r="HP300" s="169"/>
      <c r="HQ300" s="169"/>
      <c r="HR300" s="169"/>
      <c r="HS300" s="169"/>
      <c r="HT300" s="169"/>
      <c r="HU300" s="169"/>
      <c r="HV300" s="169"/>
      <c r="HW300" s="169"/>
      <c r="HX300" s="169"/>
      <c r="HY300" s="169"/>
      <c r="HZ300" s="169"/>
      <c r="IA300" s="169"/>
      <c r="IB300" s="169"/>
      <c r="IC300" s="169"/>
      <c r="ID300" s="169"/>
      <c r="IE300" s="169"/>
      <c r="IF300" s="169"/>
      <c r="IG300" s="169"/>
      <c r="IH300" s="169"/>
      <c r="II300" s="169"/>
      <c r="IJ300" s="169"/>
      <c r="IK300" s="169"/>
      <c r="IL300" s="169"/>
      <c r="IM300" s="169"/>
      <c r="IN300" s="169"/>
      <c r="IO300" s="169"/>
      <c r="IP300" s="169"/>
      <c r="IQ300" s="169"/>
      <c r="IR300" s="169"/>
      <c r="IS300" s="169"/>
    </row>
    <row r="301" spans="1:253" s="145" customFormat="1" ht="15" customHeight="1">
      <c r="A301" s="170" t="s">
        <v>6</v>
      </c>
      <c r="B301" s="170" t="s">
        <v>527</v>
      </c>
      <c r="C301" s="172">
        <v>1</v>
      </c>
      <c r="D301" s="172" t="s">
        <v>9</v>
      </c>
      <c r="E301" s="173">
        <v>5700000</v>
      </c>
      <c r="F301" s="174">
        <v>5700000</v>
      </c>
      <c r="G301" s="169"/>
      <c r="H301" s="169"/>
      <c r="I301" s="169"/>
      <c r="J301" s="169"/>
      <c r="K301" s="169"/>
      <c r="L301" s="169"/>
      <c r="M301" s="169"/>
      <c r="N301" s="169"/>
      <c r="O301" s="169"/>
      <c r="P301" s="169"/>
      <c r="Q301" s="169"/>
      <c r="R301" s="169"/>
      <c r="S301" s="169"/>
      <c r="T301" s="169"/>
      <c r="U301" s="169"/>
      <c r="V301" s="169"/>
      <c r="W301" s="169"/>
      <c r="X301" s="169"/>
      <c r="Y301" s="169"/>
      <c r="Z301" s="169"/>
      <c r="AA301" s="169"/>
      <c r="AB301" s="169"/>
      <c r="AC301" s="169"/>
      <c r="AD301" s="169"/>
      <c r="AE301" s="169"/>
      <c r="AF301" s="169"/>
      <c r="AG301" s="169"/>
      <c r="AH301" s="169"/>
      <c r="AI301" s="169"/>
      <c r="AJ301" s="169"/>
      <c r="AK301" s="169"/>
      <c r="AL301" s="169"/>
      <c r="AM301" s="169"/>
      <c r="AN301" s="169"/>
      <c r="AO301" s="169"/>
      <c r="AP301" s="169"/>
      <c r="AQ301" s="169"/>
      <c r="AR301" s="169"/>
      <c r="AS301" s="169"/>
      <c r="AT301" s="169"/>
      <c r="AU301" s="169"/>
      <c r="AV301" s="169"/>
      <c r="AW301" s="169"/>
      <c r="AX301" s="169"/>
      <c r="AY301" s="169"/>
      <c r="AZ301" s="169"/>
      <c r="BA301" s="169"/>
      <c r="BB301" s="169"/>
      <c r="BC301" s="169"/>
      <c r="BD301" s="169"/>
      <c r="BE301" s="169"/>
      <c r="BF301" s="169"/>
      <c r="BG301" s="169"/>
      <c r="BH301" s="169"/>
      <c r="BI301" s="169"/>
      <c r="BJ301" s="169"/>
      <c r="BK301" s="169"/>
      <c r="BL301" s="169"/>
      <c r="BM301" s="169"/>
      <c r="BN301" s="169"/>
      <c r="BO301" s="169"/>
      <c r="BP301" s="169"/>
      <c r="BQ301" s="169"/>
      <c r="BR301" s="169"/>
      <c r="BS301" s="169"/>
      <c r="BT301" s="169"/>
      <c r="BU301" s="169"/>
      <c r="BV301" s="169"/>
      <c r="BW301" s="169"/>
      <c r="BX301" s="169"/>
      <c r="BY301" s="169"/>
      <c r="BZ301" s="169"/>
      <c r="CA301" s="169"/>
      <c r="CB301" s="169"/>
      <c r="CC301" s="169"/>
      <c r="CD301" s="169"/>
      <c r="CE301" s="169"/>
      <c r="CF301" s="169"/>
      <c r="CG301" s="169"/>
      <c r="CH301" s="169"/>
      <c r="CI301" s="169"/>
      <c r="CJ301" s="169"/>
      <c r="CK301" s="169"/>
      <c r="CL301" s="169"/>
      <c r="CM301" s="169"/>
      <c r="CN301" s="169"/>
      <c r="CO301" s="169"/>
      <c r="CP301" s="169"/>
      <c r="CQ301" s="169"/>
      <c r="CR301" s="169"/>
      <c r="CS301" s="169"/>
      <c r="CT301" s="169"/>
      <c r="CU301" s="169"/>
      <c r="CV301" s="169"/>
      <c r="CW301" s="169"/>
      <c r="CX301" s="169"/>
      <c r="CY301" s="169"/>
      <c r="CZ301" s="169"/>
      <c r="DA301" s="169"/>
      <c r="DB301" s="169"/>
      <c r="DC301" s="169"/>
      <c r="DD301" s="169"/>
      <c r="DE301" s="169"/>
      <c r="DF301" s="169"/>
      <c r="DG301" s="169"/>
      <c r="DH301" s="169"/>
      <c r="DI301" s="169"/>
      <c r="DJ301" s="169"/>
      <c r="DK301" s="169"/>
      <c r="DL301" s="169"/>
      <c r="DM301" s="169"/>
      <c r="DN301" s="169"/>
      <c r="DO301" s="169"/>
      <c r="DP301" s="169"/>
      <c r="DQ301" s="169"/>
      <c r="DR301" s="169"/>
      <c r="DS301" s="169"/>
      <c r="DT301" s="169"/>
      <c r="DU301" s="169"/>
      <c r="DV301" s="169"/>
      <c r="DW301" s="169"/>
      <c r="DX301" s="169"/>
      <c r="DY301" s="169"/>
      <c r="DZ301" s="169"/>
      <c r="EA301" s="169"/>
      <c r="EB301" s="169"/>
      <c r="EC301" s="169"/>
      <c r="ED301" s="169"/>
      <c r="EE301" s="169"/>
      <c r="EF301" s="169"/>
      <c r="EG301" s="169"/>
      <c r="EH301" s="169"/>
      <c r="EI301" s="169"/>
      <c r="EJ301" s="169"/>
      <c r="EK301" s="169"/>
      <c r="EL301" s="169"/>
      <c r="EM301" s="169"/>
      <c r="EN301" s="169"/>
      <c r="EO301" s="169"/>
      <c r="EP301" s="169"/>
      <c r="EQ301" s="169"/>
      <c r="ER301" s="169"/>
      <c r="ES301" s="169"/>
      <c r="ET301" s="169"/>
      <c r="EU301" s="169"/>
      <c r="EV301" s="169"/>
      <c r="EW301" s="169"/>
      <c r="EX301" s="169"/>
      <c r="EY301" s="169"/>
      <c r="EZ301" s="169"/>
      <c r="FA301" s="169"/>
      <c r="FB301" s="169"/>
      <c r="FC301" s="169"/>
      <c r="FD301" s="169"/>
      <c r="FE301" s="169"/>
      <c r="FF301" s="169"/>
      <c r="FG301" s="169"/>
      <c r="FH301" s="169"/>
      <c r="FI301" s="169"/>
      <c r="FJ301" s="169"/>
      <c r="FK301" s="169"/>
      <c r="FL301" s="169"/>
      <c r="FM301" s="169"/>
      <c r="FN301" s="169"/>
      <c r="FO301" s="169"/>
      <c r="FP301" s="169"/>
      <c r="FQ301" s="169"/>
      <c r="FR301" s="169"/>
      <c r="FS301" s="169"/>
      <c r="FT301" s="169"/>
      <c r="FU301" s="169"/>
      <c r="FV301" s="169"/>
      <c r="FW301" s="169"/>
      <c r="FX301" s="169"/>
      <c r="FY301" s="169"/>
      <c r="FZ301" s="169"/>
      <c r="GA301" s="169"/>
      <c r="GB301" s="169"/>
      <c r="GC301" s="169"/>
      <c r="GD301" s="169"/>
      <c r="GE301" s="169"/>
      <c r="GF301" s="169"/>
      <c r="GG301" s="169"/>
      <c r="GH301" s="169"/>
      <c r="GI301" s="169"/>
      <c r="GJ301" s="169"/>
      <c r="GK301" s="169"/>
      <c r="GL301" s="169"/>
      <c r="GM301" s="169"/>
      <c r="GN301" s="169"/>
      <c r="GO301" s="169"/>
      <c r="GP301" s="169"/>
      <c r="GQ301" s="169"/>
      <c r="GR301" s="169"/>
      <c r="GS301" s="169"/>
      <c r="GT301" s="169"/>
      <c r="GU301" s="169"/>
      <c r="GV301" s="169"/>
      <c r="GW301" s="169"/>
      <c r="GX301" s="169"/>
      <c r="GY301" s="169"/>
      <c r="GZ301" s="169"/>
      <c r="HA301" s="169"/>
      <c r="HB301" s="169"/>
      <c r="HC301" s="169"/>
      <c r="HD301" s="169"/>
      <c r="HE301" s="169"/>
      <c r="HF301" s="169"/>
      <c r="HG301" s="169"/>
      <c r="HH301" s="169"/>
      <c r="HI301" s="169"/>
      <c r="HJ301" s="169"/>
      <c r="HK301" s="169"/>
      <c r="HL301" s="169"/>
      <c r="HM301" s="169"/>
      <c r="HN301" s="169"/>
      <c r="HO301" s="169"/>
      <c r="HP301" s="169"/>
      <c r="HQ301" s="169"/>
      <c r="HR301" s="169"/>
      <c r="HS301" s="169"/>
      <c r="HT301" s="169"/>
      <c r="HU301" s="169"/>
      <c r="HV301" s="169"/>
      <c r="HW301" s="169"/>
      <c r="HX301" s="169"/>
      <c r="HY301" s="169"/>
      <c r="HZ301" s="169"/>
      <c r="IA301" s="169"/>
      <c r="IB301" s="169"/>
      <c r="IC301" s="169"/>
      <c r="ID301" s="169"/>
      <c r="IE301" s="169"/>
      <c r="IF301" s="169"/>
      <c r="IG301" s="169"/>
      <c r="IH301" s="169"/>
      <c r="II301" s="169"/>
      <c r="IJ301" s="169"/>
      <c r="IK301" s="169"/>
      <c r="IL301" s="169"/>
      <c r="IM301" s="169"/>
      <c r="IN301" s="169"/>
      <c r="IO301" s="169"/>
      <c r="IP301" s="169"/>
      <c r="IQ301" s="169"/>
      <c r="IR301" s="169"/>
      <c r="IS301" s="169"/>
    </row>
    <row r="302" spans="1:253" s="145" customFormat="1" ht="15" customHeight="1">
      <c r="A302" s="170" t="s">
        <v>6</v>
      </c>
      <c r="B302" s="170" t="s">
        <v>527</v>
      </c>
      <c r="C302" s="172">
        <v>1</v>
      </c>
      <c r="D302" s="172" t="s">
        <v>9</v>
      </c>
      <c r="E302" s="173">
        <v>6300000</v>
      </c>
      <c r="F302" s="174">
        <v>6300000</v>
      </c>
      <c r="G302" s="169"/>
      <c r="H302" s="169"/>
      <c r="I302" s="169"/>
      <c r="J302" s="169"/>
      <c r="K302" s="169"/>
      <c r="L302" s="169"/>
      <c r="M302" s="169"/>
      <c r="N302" s="169"/>
      <c r="O302" s="169"/>
      <c r="P302" s="169"/>
      <c r="Q302" s="169"/>
      <c r="R302" s="169"/>
      <c r="S302" s="169"/>
      <c r="T302" s="169"/>
      <c r="U302" s="169"/>
      <c r="V302" s="169"/>
      <c r="W302" s="169"/>
      <c r="X302" s="169"/>
      <c r="Y302" s="169"/>
      <c r="Z302" s="169"/>
      <c r="AA302" s="169"/>
      <c r="AB302" s="169"/>
      <c r="AC302" s="169"/>
      <c r="AD302" s="169"/>
      <c r="AE302" s="169"/>
      <c r="AF302" s="169"/>
      <c r="AG302" s="169"/>
      <c r="AH302" s="169"/>
      <c r="AI302" s="169"/>
      <c r="AJ302" s="169"/>
      <c r="AK302" s="169"/>
      <c r="AL302" s="169"/>
      <c r="AM302" s="169"/>
      <c r="AN302" s="169"/>
      <c r="AO302" s="169"/>
      <c r="AP302" s="169"/>
      <c r="AQ302" s="169"/>
      <c r="AR302" s="169"/>
      <c r="AS302" s="169"/>
      <c r="AT302" s="169"/>
      <c r="AU302" s="169"/>
      <c r="AV302" s="169"/>
      <c r="AW302" s="169"/>
      <c r="AX302" s="169"/>
      <c r="AY302" s="169"/>
      <c r="AZ302" s="169"/>
      <c r="BA302" s="169"/>
      <c r="BB302" s="169"/>
      <c r="BC302" s="169"/>
      <c r="BD302" s="169"/>
      <c r="BE302" s="169"/>
      <c r="BF302" s="169"/>
      <c r="BG302" s="169"/>
      <c r="BH302" s="169"/>
      <c r="BI302" s="169"/>
      <c r="BJ302" s="169"/>
      <c r="BK302" s="169"/>
      <c r="BL302" s="169"/>
      <c r="BM302" s="169"/>
      <c r="BN302" s="169"/>
      <c r="BO302" s="169"/>
      <c r="BP302" s="169"/>
      <c r="BQ302" s="169"/>
      <c r="BR302" s="169"/>
      <c r="BS302" s="169"/>
      <c r="BT302" s="169"/>
      <c r="BU302" s="169"/>
      <c r="BV302" s="169"/>
      <c r="BW302" s="169"/>
      <c r="BX302" s="169"/>
      <c r="BY302" s="169"/>
      <c r="BZ302" s="169"/>
      <c r="CA302" s="169"/>
      <c r="CB302" s="169"/>
      <c r="CC302" s="169"/>
      <c r="CD302" s="169"/>
      <c r="CE302" s="169"/>
      <c r="CF302" s="169"/>
      <c r="CG302" s="169"/>
      <c r="CH302" s="169"/>
      <c r="CI302" s="169"/>
      <c r="CJ302" s="169"/>
      <c r="CK302" s="169"/>
      <c r="CL302" s="169"/>
      <c r="CM302" s="169"/>
      <c r="CN302" s="169"/>
      <c r="CO302" s="169"/>
      <c r="CP302" s="169"/>
      <c r="CQ302" s="169"/>
      <c r="CR302" s="169"/>
      <c r="CS302" s="169"/>
      <c r="CT302" s="169"/>
      <c r="CU302" s="169"/>
      <c r="CV302" s="169"/>
      <c r="CW302" s="169"/>
      <c r="CX302" s="169"/>
      <c r="CY302" s="169"/>
      <c r="CZ302" s="169"/>
      <c r="DA302" s="169"/>
      <c r="DB302" s="169"/>
      <c r="DC302" s="169"/>
      <c r="DD302" s="169"/>
      <c r="DE302" s="169"/>
      <c r="DF302" s="169"/>
      <c r="DG302" s="169"/>
      <c r="DH302" s="169"/>
      <c r="DI302" s="169"/>
      <c r="DJ302" s="169"/>
      <c r="DK302" s="169"/>
      <c r="DL302" s="169"/>
      <c r="DM302" s="169"/>
      <c r="DN302" s="169"/>
      <c r="DO302" s="169"/>
      <c r="DP302" s="169"/>
      <c r="DQ302" s="169"/>
      <c r="DR302" s="169"/>
      <c r="DS302" s="169"/>
      <c r="DT302" s="169"/>
      <c r="DU302" s="169"/>
      <c r="DV302" s="169"/>
      <c r="DW302" s="169"/>
      <c r="DX302" s="169"/>
      <c r="DY302" s="169"/>
      <c r="DZ302" s="169"/>
      <c r="EA302" s="169"/>
      <c r="EB302" s="169"/>
      <c r="EC302" s="169"/>
      <c r="ED302" s="169"/>
      <c r="EE302" s="169"/>
      <c r="EF302" s="169"/>
      <c r="EG302" s="169"/>
      <c r="EH302" s="169"/>
      <c r="EI302" s="169"/>
      <c r="EJ302" s="169"/>
      <c r="EK302" s="169"/>
      <c r="EL302" s="169"/>
      <c r="EM302" s="169"/>
      <c r="EN302" s="169"/>
      <c r="EO302" s="169"/>
      <c r="EP302" s="169"/>
      <c r="EQ302" s="169"/>
      <c r="ER302" s="169"/>
      <c r="ES302" s="169"/>
      <c r="ET302" s="169"/>
      <c r="EU302" s="169"/>
      <c r="EV302" s="169"/>
      <c r="EW302" s="169"/>
      <c r="EX302" s="169"/>
      <c r="EY302" s="169"/>
      <c r="EZ302" s="169"/>
      <c r="FA302" s="169"/>
      <c r="FB302" s="169"/>
      <c r="FC302" s="169"/>
      <c r="FD302" s="169"/>
      <c r="FE302" s="169"/>
      <c r="FF302" s="169"/>
      <c r="FG302" s="169"/>
      <c r="FH302" s="169"/>
      <c r="FI302" s="169"/>
      <c r="FJ302" s="169"/>
      <c r="FK302" s="169"/>
      <c r="FL302" s="169"/>
      <c r="FM302" s="169"/>
      <c r="FN302" s="169"/>
      <c r="FO302" s="169"/>
      <c r="FP302" s="169"/>
      <c r="FQ302" s="169"/>
      <c r="FR302" s="169"/>
      <c r="FS302" s="169"/>
      <c r="FT302" s="169"/>
      <c r="FU302" s="169"/>
      <c r="FV302" s="169"/>
      <c r="FW302" s="169"/>
      <c r="FX302" s="169"/>
      <c r="FY302" s="169"/>
      <c r="FZ302" s="169"/>
      <c r="GA302" s="169"/>
      <c r="GB302" s="169"/>
      <c r="GC302" s="169"/>
      <c r="GD302" s="169"/>
      <c r="GE302" s="169"/>
      <c r="GF302" s="169"/>
      <c r="GG302" s="169"/>
      <c r="GH302" s="169"/>
      <c r="GI302" s="169"/>
      <c r="GJ302" s="169"/>
      <c r="GK302" s="169"/>
      <c r="GL302" s="169"/>
      <c r="GM302" s="169"/>
      <c r="GN302" s="169"/>
      <c r="GO302" s="169"/>
      <c r="GP302" s="169"/>
      <c r="GQ302" s="169"/>
      <c r="GR302" s="169"/>
      <c r="GS302" s="169"/>
      <c r="GT302" s="169"/>
      <c r="GU302" s="169"/>
      <c r="GV302" s="169"/>
      <c r="GW302" s="169"/>
      <c r="GX302" s="169"/>
      <c r="GY302" s="169"/>
      <c r="GZ302" s="169"/>
      <c r="HA302" s="169"/>
      <c r="HB302" s="169"/>
      <c r="HC302" s="169"/>
      <c r="HD302" s="169"/>
      <c r="HE302" s="169"/>
      <c r="HF302" s="169"/>
      <c r="HG302" s="169"/>
      <c r="HH302" s="169"/>
      <c r="HI302" s="169"/>
      <c r="HJ302" s="169"/>
      <c r="HK302" s="169"/>
      <c r="HL302" s="169"/>
      <c r="HM302" s="169"/>
      <c r="HN302" s="169"/>
      <c r="HO302" s="169"/>
      <c r="HP302" s="169"/>
      <c r="HQ302" s="169"/>
      <c r="HR302" s="169"/>
      <c r="HS302" s="169"/>
      <c r="HT302" s="169"/>
      <c r="HU302" s="169"/>
      <c r="HV302" s="169"/>
      <c r="HW302" s="169"/>
      <c r="HX302" s="169"/>
      <c r="HY302" s="169"/>
      <c r="HZ302" s="169"/>
      <c r="IA302" s="169"/>
      <c r="IB302" s="169"/>
      <c r="IC302" s="169"/>
      <c r="ID302" s="169"/>
      <c r="IE302" s="169"/>
      <c r="IF302" s="169"/>
      <c r="IG302" s="169"/>
      <c r="IH302" s="169"/>
      <c r="II302" s="169"/>
      <c r="IJ302" s="169"/>
      <c r="IK302" s="169"/>
      <c r="IL302" s="169"/>
      <c r="IM302" s="169"/>
      <c r="IN302" s="169"/>
      <c r="IO302" s="169"/>
      <c r="IP302" s="169"/>
      <c r="IQ302" s="169"/>
      <c r="IR302" s="169"/>
      <c r="IS302" s="169"/>
    </row>
    <row r="303" spans="1:253" s="145" customFormat="1" ht="15" customHeight="1">
      <c r="A303" s="170" t="s">
        <v>6</v>
      </c>
      <c r="B303" s="170" t="s">
        <v>527</v>
      </c>
      <c r="C303" s="172">
        <v>1</v>
      </c>
      <c r="D303" s="172" t="s">
        <v>9</v>
      </c>
      <c r="E303" s="173">
        <v>6300000</v>
      </c>
      <c r="F303" s="174">
        <v>6300000</v>
      </c>
      <c r="G303" s="169"/>
      <c r="H303" s="169"/>
      <c r="I303" s="169"/>
      <c r="J303" s="169"/>
      <c r="K303" s="169"/>
      <c r="L303" s="169"/>
      <c r="M303" s="169"/>
      <c r="N303" s="169"/>
      <c r="O303" s="169"/>
      <c r="P303" s="169"/>
      <c r="Q303" s="169"/>
      <c r="R303" s="169"/>
      <c r="S303" s="169"/>
      <c r="T303" s="169"/>
      <c r="U303" s="169"/>
      <c r="V303" s="169"/>
      <c r="W303" s="169"/>
      <c r="X303" s="169"/>
      <c r="Y303" s="169"/>
      <c r="Z303" s="169"/>
      <c r="AA303" s="169"/>
      <c r="AB303" s="169"/>
      <c r="AC303" s="169"/>
      <c r="AD303" s="169"/>
      <c r="AE303" s="169"/>
      <c r="AF303" s="169"/>
      <c r="AG303" s="169"/>
      <c r="AH303" s="169"/>
      <c r="AI303" s="169"/>
      <c r="AJ303" s="169"/>
      <c r="AK303" s="169"/>
      <c r="AL303" s="169"/>
      <c r="AM303" s="169"/>
      <c r="AN303" s="169"/>
      <c r="AO303" s="169"/>
      <c r="AP303" s="169"/>
      <c r="AQ303" s="169"/>
      <c r="AR303" s="169"/>
      <c r="AS303" s="169"/>
      <c r="AT303" s="169"/>
      <c r="AU303" s="169"/>
      <c r="AV303" s="169"/>
      <c r="AW303" s="169"/>
      <c r="AX303" s="169"/>
      <c r="AY303" s="169"/>
      <c r="AZ303" s="169"/>
      <c r="BA303" s="169"/>
      <c r="BB303" s="169"/>
      <c r="BC303" s="169"/>
      <c r="BD303" s="169"/>
      <c r="BE303" s="169"/>
      <c r="BF303" s="169"/>
      <c r="BG303" s="169"/>
      <c r="BH303" s="169"/>
      <c r="BI303" s="169"/>
      <c r="BJ303" s="169"/>
      <c r="BK303" s="169"/>
      <c r="BL303" s="169"/>
      <c r="BM303" s="169"/>
      <c r="BN303" s="169"/>
      <c r="BO303" s="169"/>
      <c r="BP303" s="169"/>
      <c r="BQ303" s="169"/>
      <c r="BR303" s="169"/>
      <c r="BS303" s="169"/>
      <c r="BT303" s="169"/>
      <c r="BU303" s="169"/>
      <c r="BV303" s="169"/>
      <c r="BW303" s="169"/>
      <c r="BX303" s="169"/>
      <c r="BY303" s="169"/>
      <c r="BZ303" s="169"/>
      <c r="CA303" s="169"/>
      <c r="CB303" s="169"/>
      <c r="CC303" s="169"/>
      <c r="CD303" s="169"/>
      <c r="CE303" s="169"/>
      <c r="CF303" s="169"/>
      <c r="CG303" s="169"/>
      <c r="CH303" s="169"/>
      <c r="CI303" s="169"/>
      <c r="CJ303" s="169"/>
      <c r="CK303" s="169"/>
      <c r="CL303" s="169"/>
      <c r="CM303" s="169"/>
      <c r="CN303" s="169"/>
      <c r="CO303" s="169"/>
      <c r="CP303" s="169"/>
      <c r="CQ303" s="169"/>
      <c r="CR303" s="169"/>
      <c r="CS303" s="169"/>
      <c r="CT303" s="169"/>
      <c r="CU303" s="169"/>
      <c r="CV303" s="169"/>
      <c r="CW303" s="169"/>
      <c r="CX303" s="169"/>
      <c r="CY303" s="169"/>
      <c r="CZ303" s="169"/>
      <c r="DA303" s="169"/>
      <c r="DB303" s="169"/>
      <c r="DC303" s="169"/>
      <c r="DD303" s="169"/>
      <c r="DE303" s="169"/>
      <c r="DF303" s="169"/>
      <c r="DG303" s="169"/>
      <c r="DH303" s="169"/>
      <c r="DI303" s="169"/>
      <c r="DJ303" s="169"/>
      <c r="DK303" s="169"/>
      <c r="DL303" s="169"/>
      <c r="DM303" s="169"/>
      <c r="DN303" s="169"/>
      <c r="DO303" s="169"/>
      <c r="DP303" s="169"/>
      <c r="DQ303" s="169"/>
      <c r="DR303" s="169"/>
      <c r="DS303" s="169"/>
      <c r="DT303" s="169"/>
      <c r="DU303" s="169"/>
      <c r="DV303" s="169"/>
      <c r="DW303" s="169"/>
      <c r="DX303" s="169"/>
      <c r="DY303" s="169"/>
      <c r="DZ303" s="169"/>
      <c r="EA303" s="169"/>
      <c r="EB303" s="169"/>
      <c r="EC303" s="169"/>
      <c r="ED303" s="169"/>
      <c r="EE303" s="169"/>
      <c r="EF303" s="169"/>
      <c r="EG303" s="169"/>
      <c r="EH303" s="169"/>
      <c r="EI303" s="169"/>
      <c r="EJ303" s="169"/>
      <c r="EK303" s="169"/>
      <c r="EL303" s="169"/>
      <c r="EM303" s="169"/>
      <c r="EN303" s="169"/>
      <c r="EO303" s="169"/>
      <c r="EP303" s="169"/>
      <c r="EQ303" s="169"/>
      <c r="ER303" s="169"/>
      <c r="ES303" s="169"/>
      <c r="ET303" s="169"/>
      <c r="EU303" s="169"/>
      <c r="EV303" s="169"/>
      <c r="EW303" s="169"/>
      <c r="EX303" s="169"/>
      <c r="EY303" s="169"/>
      <c r="EZ303" s="169"/>
      <c r="FA303" s="169"/>
      <c r="FB303" s="169"/>
      <c r="FC303" s="169"/>
      <c r="FD303" s="169"/>
      <c r="FE303" s="169"/>
      <c r="FF303" s="169"/>
      <c r="FG303" s="169"/>
      <c r="FH303" s="169"/>
      <c r="FI303" s="169"/>
      <c r="FJ303" s="169"/>
      <c r="FK303" s="169"/>
      <c r="FL303" s="169"/>
      <c r="FM303" s="169"/>
      <c r="FN303" s="169"/>
      <c r="FO303" s="169"/>
      <c r="FP303" s="169"/>
      <c r="FQ303" s="169"/>
      <c r="FR303" s="169"/>
      <c r="FS303" s="169"/>
      <c r="FT303" s="169"/>
      <c r="FU303" s="169"/>
      <c r="FV303" s="169"/>
      <c r="FW303" s="169"/>
      <c r="FX303" s="169"/>
      <c r="FY303" s="169"/>
      <c r="FZ303" s="169"/>
      <c r="GA303" s="169"/>
      <c r="GB303" s="169"/>
      <c r="GC303" s="169"/>
      <c r="GD303" s="169"/>
      <c r="GE303" s="169"/>
      <c r="GF303" s="169"/>
      <c r="GG303" s="169"/>
      <c r="GH303" s="169"/>
      <c r="GI303" s="169"/>
      <c r="GJ303" s="169"/>
      <c r="GK303" s="169"/>
      <c r="GL303" s="169"/>
      <c r="GM303" s="169"/>
      <c r="GN303" s="169"/>
      <c r="GO303" s="169"/>
      <c r="GP303" s="169"/>
      <c r="GQ303" s="169"/>
      <c r="GR303" s="169"/>
      <c r="GS303" s="169"/>
      <c r="GT303" s="169"/>
      <c r="GU303" s="169"/>
      <c r="GV303" s="169"/>
      <c r="GW303" s="169"/>
      <c r="GX303" s="169"/>
      <c r="GY303" s="169"/>
      <c r="GZ303" s="169"/>
      <c r="HA303" s="169"/>
      <c r="HB303" s="169"/>
      <c r="HC303" s="169"/>
      <c r="HD303" s="169"/>
      <c r="HE303" s="169"/>
      <c r="HF303" s="169"/>
      <c r="HG303" s="169"/>
      <c r="HH303" s="169"/>
      <c r="HI303" s="169"/>
      <c r="HJ303" s="169"/>
      <c r="HK303" s="169"/>
      <c r="HL303" s="169"/>
      <c r="HM303" s="169"/>
      <c r="HN303" s="169"/>
      <c r="HO303" s="169"/>
      <c r="HP303" s="169"/>
      <c r="HQ303" s="169"/>
      <c r="HR303" s="169"/>
      <c r="HS303" s="169"/>
      <c r="HT303" s="169"/>
      <c r="HU303" s="169"/>
      <c r="HV303" s="169"/>
      <c r="HW303" s="169"/>
      <c r="HX303" s="169"/>
      <c r="HY303" s="169"/>
      <c r="HZ303" s="169"/>
      <c r="IA303" s="169"/>
      <c r="IB303" s="169"/>
      <c r="IC303" s="169"/>
      <c r="ID303" s="169"/>
      <c r="IE303" s="169"/>
      <c r="IF303" s="169"/>
      <c r="IG303" s="169"/>
      <c r="IH303" s="169"/>
      <c r="II303" s="169"/>
      <c r="IJ303" s="169"/>
      <c r="IK303" s="169"/>
      <c r="IL303" s="169"/>
      <c r="IM303" s="169"/>
      <c r="IN303" s="169"/>
      <c r="IO303" s="169"/>
      <c r="IP303" s="169"/>
      <c r="IQ303" s="169"/>
      <c r="IR303" s="169"/>
      <c r="IS303" s="169"/>
    </row>
    <row r="304" spans="1:253" s="145" customFormat="1" ht="15" customHeight="1">
      <c r="A304" s="170" t="s">
        <v>6</v>
      </c>
      <c r="B304" s="170" t="s">
        <v>527</v>
      </c>
      <c r="C304" s="172">
        <v>1</v>
      </c>
      <c r="D304" s="172" t="s">
        <v>9</v>
      </c>
      <c r="E304" s="173">
        <v>6300000</v>
      </c>
      <c r="F304" s="174">
        <v>6300000</v>
      </c>
      <c r="G304" s="169"/>
      <c r="H304" s="169"/>
      <c r="I304" s="169"/>
      <c r="J304" s="169"/>
      <c r="K304" s="169"/>
      <c r="L304" s="169"/>
      <c r="M304" s="169"/>
      <c r="N304" s="169"/>
      <c r="O304" s="169"/>
      <c r="P304" s="169"/>
      <c r="Q304" s="169"/>
      <c r="R304" s="169"/>
      <c r="S304" s="169"/>
      <c r="T304" s="169"/>
      <c r="U304" s="169"/>
      <c r="V304" s="169"/>
      <c r="W304" s="169"/>
      <c r="X304" s="169"/>
      <c r="Y304" s="169"/>
      <c r="Z304" s="169"/>
      <c r="AA304" s="169"/>
      <c r="AB304" s="169"/>
      <c r="AC304" s="169"/>
      <c r="AD304" s="169"/>
      <c r="AE304" s="169"/>
      <c r="AF304" s="169"/>
      <c r="AG304" s="169"/>
      <c r="AH304" s="169"/>
      <c r="AI304" s="169"/>
      <c r="AJ304" s="169"/>
      <c r="AK304" s="169"/>
      <c r="AL304" s="169"/>
      <c r="AM304" s="169"/>
      <c r="AN304" s="169"/>
      <c r="AO304" s="169"/>
      <c r="AP304" s="169"/>
      <c r="AQ304" s="169"/>
      <c r="AR304" s="169"/>
      <c r="AS304" s="169"/>
      <c r="AT304" s="169"/>
      <c r="AU304" s="169"/>
      <c r="AV304" s="169"/>
      <c r="AW304" s="169"/>
      <c r="AX304" s="169"/>
      <c r="AY304" s="169"/>
      <c r="AZ304" s="169"/>
      <c r="BA304" s="169"/>
      <c r="BB304" s="169"/>
      <c r="BC304" s="169"/>
      <c r="BD304" s="169"/>
      <c r="BE304" s="169"/>
      <c r="BF304" s="169"/>
      <c r="BG304" s="169"/>
      <c r="BH304" s="169"/>
      <c r="BI304" s="169"/>
      <c r="BJ304" s="169"/>
      <c r="BK304" s="169"/>
      <c r="BL304" s="169"/>
      <c r="BM304" s="169"/>
      <c r="BN304" s="169"/>
      <c r="BO304" s="169"/>
      <c r="BP304" s="169"/>
      <c r="BQ304" s="169"/>
      <c r="BR304" s="169"/>
      <c r="BS304" s="169"/>
      <c r="BT304" s="169"/>
      <c r="BU304" s="169"/>
      <c r="BV304" s="169"/>
      <c r="BW304" s="169"/>
      <c r="BX304" s="169"/>
      <c r="BY304" s="169"/>
      <c r="BZ304" s="169"/>
      <c r="CA304" s="169"/>
      <c r="CB304" s="169"/>
      <c r="CC304" s="169"/>
      <c r="CD304" s="169"/>
      <c r="CE304" s="169"/>
      <c r="CF304" s="169"/>
      <c r="CG304" s="169"/>
      <c r="CH304" s="169"/>
      <c r="CI304" s="169"/>
      <c r="CJ304" s="169"/>
      <c r="CK304" s="169"/>
      <c r="CL304" s="169"/>
      <c r="CM304" s="169"/>
      <c r="CN304" s="169"/>
      <c r="CO304" s="169"/>
      <c r="CP304" s="169"/>
      <c r="CQ304" s="169"/>
      <c r="CR304" s="169"/>
      <c r="CS304" s="169"/>
      <c r="CT304" s="169"/>
      <c r="CU304" s="169"/>
      <c r="CV304" s="169"/>
      <c r="CW304" s="169"/>
      <c r="CX304" s="169"/>
      <c r="CY304" s="169"/>
      <c r="CZ304" s="169"/>
      <c r="DA304" s="169"/>
      <c r="DB304" s="169"/>
      <c r="DC304" s="169"/>
      <c r="DD304" s="169"/>
      <c r="DE304" s="169"/>
      <c r="DF304" s="169"/>
      <c r="DG304" s="169"/>
      <c r="DH304" s="169"/>
      <c r="DI304" s="169"/>
      <c r="DJ304" s="169"/>
      <c r="DK304" s="169"/>
      <c r="DL304" s="169"/>
      <c r="DM304" s="169"/>
      <c r="DN304" s="169"/>
      <c r="DO304" s="169"/>
      <c r="DP304" s="169"/>
      <c r="DQ304" s="169"/>
      <c r="DR304" s="169"/>
      <c r="DS304" s="169"/>
      <c r="DT304" s="169"/>
      <c r="DU304" s="169"/>
      <c r="DV304" s="169"/>
      <c r="DW304" s="169"/>
      <c r="DX304" s="169"/>
      <c r="DY304" s="169"/>
      <c r="DZ304" s="169"/>
      <c r="EA304" s="169"/>
      <c r="EB304" s="169"/>
      <c r="EC304" s="169"/>
      <c r="ED304" s="169"/>
      <c r="EE304" s="169"/>
      <c r="EF304" s="169"/>
      <c r="EG304" s="169"/>
      <c r="EH304" s="169"/>
      <c r="EI304" s="169"/>
      <c r="EJ304" s="169"/>
      <c r="EK304" s="169"/>
      <c r="EL304" s="169"/>
      <c r="EM304" s="169"/>
      <c r="EN304" s="169"/>
      <c r="EO304" s="169"/>
      <c r="EP304" s="169"/>
      <c r="EQ304" s="169"/>
      <c r="ER304" s="169"/>
      <c r="ES304" s="169"/>
      <c r="ET304" s="169"/>
      <c r="EU304" s="169"/>
      <c r="EV304" s="169"/>
      <c r="EW304" s="169"/>
      <c r="EX304" s="169"/>
      <c r="EY304" s="169"/>
      <c r="EZ304" s="169"/>
      <c r="FA304" s="169"/>
      <c r="FB304" s="169"/>
      <c r="FC304" s="169"/>
      <c r="FD304" s="169"/>
      <c r="FE304" s="169"/>
      <c r="FF304" s="169"/>
      <c r="FG304" s="169"/>
      <c r="FH304" s="169"/>
      <c r="FI304" s="169"/>
      <c r="FJ304" s="169"/>
      <c r="FK304" s="169"/>
      <c r="FL304" s="169"/>
      <c r="FM304" s="169"/>
      <c r="FN304" s="169"/>
      <c r="FO304" s="169"/>
      <c r="FP304" s="169"/>
      <c r="FQ304" s="169"/>
      <c r="FR304" s="169"/>
      <c r="FS304" s="169"/>
      <c r="FT304" s="169"/>
      <c r="FU304" s="169"/>
      <c r="FV304" s="169"/>
      <c r="FW304" s="169"/>
      <c r="FX304" s="169"/>
      <c r="FY304" s="169"/>
      <c r="FZ304" s="169"/>
      <c r="GA304" s="169"/>
      <c r="GB304" s="169"/>
      <c r="GC304" s="169"/>
      <c r="GD304" s="169"/>
      <c r="GE304" s="169"/>
      <c r="GF304" s="169"/>
      <c r="GG304" s="169"/>
      <c r="GH304" s="169"/>
      <c r="GI304" s="169"/>
      <c r="GJ304" s="169"/>
      <c r="GK304" s="169"/>
      <c r="GL304" s="169"/>
      <c r="GM304" s="169"/>
      <c r="GN304" s="169"/>
      <c r="GO304" s="169"/>
      <c r="GP304" s="169"/>
      <c r="GQ304" s="169"/>
      <c r="GR304" s="169"/>
      <c r="GS304" s="169"/>
      <c r="GT304" s="169"/>
      <c r="GU304" s="169"/>
      <c r="GV304" s="169"/>
      <c r="GW304" s="169"/>
      <c r="GX304" s="169"/>
      <c r="GY304" s="169"/>
      <c r="GZ304" s="169"/>
      <c r="HA304" s="169"/>
      <c r="HB304" s="169"/>
      <c r="HC304" s="169"/>
      <c r="HD304" s="169"/>
      <c r="HE304" s="169"/>
      <c r="HF304" s="169"/>
      <c r="HG304" s="169"/>
      <c r="HH304" s="169"/>
      <c r="HI304" s="169"/>
      <c r="HJ304" s="169"/>
      <c r="HK304" s="169"/>
      <c r="HL304" s="169"/>
      <c r="HM304" s="169"/>
      <c r="HN304" s="169"/>
      <c r="HO304" s="169"/>
      <c r="HP304" s="169"/>
      <c r="HQ304" s="169"/>
      <c r="HR304" s="169"/>
      <c r="HS304" s="169"/>
      <c r="HT304" s="169"/>
      <c r="HU304" s="169"/>
      <c r="HV304" s="169"/>
      <c r="HW304" s="169"/>
      <c r="HX304" s="169"/>
      <c r="HY304" s="169"/>
      <c r="HZ304" s="169"/>
      <c r="IA304" s="169"/>
      <c r="IB304" s="169"/>
      <c r="IC304" s="169"/>
      <c r="ID304" s="169"/>
      <c r="IE304" s="169"/>
      <c r="IF304" s="169"/>
      <c r="IG304" s="169"/>
      <c r="IH304" s="169"/>
      <c r="II304" s="169"/>
      <c r="IJ304" s="169"/>
      <c r="IK304" s="169"/>
      <c r="IL304" s="169"/>
      <c r="IM304" s="169"/>
      <c r="IN304" s="169"/>
      <c r="IO304" s="169"/>
      <c r="IP304" s="169"/>
      <c r="IQ304" s="169"/>
      <c r="IR304" s="169"/>
      <c r="IS304" s="169"/>
    </row>
    <row r="305" spans="1:253" s="145" customFormat="1" ht="15" customHeight="1">
      <c r="A305" s="170" t="s">
        <v>6</v>
      </c>
      <c r="B305" s="170" t="s">
        <v>527</v>
      </c>
      <c r="C305" s="172">
        <v>1</v>
      </c>
      <c r="D305" s="172" t="s">
        <v>9</v>
      </c>
      <c r="E305" s="173">
        <v>2700000</v>
      </c>
      <c r="F305" s="174">
        <v>2700000</v>
      </c>
      <c r="G305" s="169"/>
      <c r="H305" s="169"/>
      <c r="I305" s="169"/>
      <c r="J305" s="169"/>
      <c r="K305" s="169"/>
      <c r="L305" s="169"/>
      <c r="M305" s="169"/>
      <c r="N305" s="169"/>
      <c r="O305" s="169"/>
      <c r="P305" s="169"/>
      <c r="Q305" s="169"/>
      <c r="R305" s="169"/>
      <c r="S305" s="169"/>
      <c r="T305" s="169"/>
      <c r="U305" s="169"/>
      <c r="V305" s="169"/>
      <c r="W305" s="169"/>
      <c r="X305" s="169"/>
      <c r="Y305" s="169"/>
      <c r="Z305" s="169"/>
      <c r="AA305" s="169"/>
      <c r="AB305" s="169"/>
      <c r="AC305" s="169"/>
      <c r="AD305" s="169"/>
      <c r="AE305" s="169"/>
      <c r="AF305" s="169"/>
      <c r="AG305" s="169"/>
      <c r="AH305" s="169"/>
      <c r="AI305" s="169"/>
      <c r="AJ305" s="169"/>
      <c r="AK305" s="169"/>
      <c r="AL305" s="169"/>
      <c r="AM305" s="169"/>
      <c r="AN305" s="169"/>
      <c r="AO305" s="169"/>
      <c r="AP305" s="169"/>
      <c r="AQ305" s="169"/>
      <c r="AR305" s="169"/>
      <c r="AS305" s="169"/>
      <c r="AT305" s="169"/>
      <c r="AU305" s="169"/>
      <c r="AV305" s="169"/>
      <c r="AW305" s="169"/>
      <c r="AX305" s="169"/>
      <c r="AY305" s="169"/>
      <c r="AZ305" s="169"/>
      <c r="BA305" s="169"/>
      <c r="BB305" s="169"/>
      <c r="BC305" s="169"/>
      <c r="BD305" s="169"/>
      <c r="BE305" s="169"/>
      <c r="BF305" s="169"/>
      <c r="BG305" s="169"/>
      <c r="BH305" s="169"/>
      <c r="BI305" s="169"/>
      <c r="BJ305" s="169"/>
      <c r="BK305" s="169"/>
      <c r="BL305" s="169"/>
      <c r="BM305" s="169"/>
      <c r="BN305" s="169"/>
      <c r="BO305" s="169"/>
      <c r="BP305" s="169"/>
      <c r="BQ305" s="169"/>
      <c r="BR305" s="169"/>
      <c r="BS305" s="169"/>
      <c r="BT305" s="169"/>
      <c r="BU305" s="169"/>
      <c r="BV305" s="169"/>
      <c r="BW305" s="169"/>
      <c r="BX305" s="169"/>
      <c r="BY305" s="169"/>
      <c r="BZ305" s="169"/>
      <c r="CA305" s="169"/>
      <c r="CB305" s="169"/>
      <c r="CC305" s="169"/>
      <c r="CD305" s="169"/>
      <c r="CE305" s="169"/>
      <c r="CF305" s="169"/>
      <c r="CG305" s="169"/>
      <c r="CH305" s="169"/>
      <c r="CI305" s="169"/>
      <c r="CJ305" s="169"/>
      <c r="CK305" s="169"/>
      <c r="CL305" s="169"/>
      <c r="CM305" s="169"/>
      <c r="CN305" s="169"/>
      <c r="CO305" s="169"/>
      <c r="CP305" s="169"/>
      <c r="CQ305" s="169"/>
      <c r="CR305" s="169"/>
      <c r="CS305" s="169"/>
      <c r="CT305" s="169"/>
      <c r="CU305" s="169"/>
      <c r="CV305" s="169"/>
      <c r="CW305" s="169"/>
      <c r="CX305" s="169"/>
      <c r="CY305" s="169"/>
      <c r="CZ305" s="169"/>
      <c r="DA305" s="169"/>
      <c r="DB305" s="169"/>
      <c r="DC305" s="169"/>
      <c r="DD305" s="169"/>
      <c r="DE305" s="169"/>
      <c r="DF305" s="169"/>
      <c r="DG305" s="169"/>
      <c r="DH305" s="169"/>
      <c r="DI305" s="169"/>
      <c r="DJ305" s="169"/>
      <c r="DK305" s="169"/>
      <c r="DL305" s="169"/>
      <c r="DM305" s="169"/>
      <c r="DN305" s="169"/>
      <c r="DO305" s="169"/>
      <c r="DP305" s="169"/>
      <c r="DQ305" s="169"/>
      <c r="DR305" s="169"/>
      <c r="DS305" s="169"/>
      <c r="DT305" s="169"/>
      <c r="DU305" s="169"/>
      <c r="DV305" s="169"/>
      <c r="DW305" s="169"/>
      <c r="DX305" s="169"/>
      <c r="DY305" s="169"/>
      <c r="DZ305" s="169"/>
      <c r="EA305" s="169"/>
      <c r="EB305" s="169"/>
      <c r="EC305" s="169"/>
      <c r="ED305" s="169"/>
      <c r="EE305" s="169"/>
      <c r="EF305" s="169"/>
      <c r="EG305" s="169"/>
      <c r="EH305" s="169"/>
      <c r="EI305" s="169"/>
      <c r="EJ305" s="169"/>
      <c r="EK305" s="169"/>
      <c r="EL305" s="169"/>
      <c r="EM305" s="169"/>
      <c r="EN305" s="169"/>
      <c r="EO305" s="169"/>
      <c r="EP305" s="169"/>
      <c r="EQ305" s="169"/>
      <c r="ER305" s="169"/>
      <c r="ES305" s="169"/>
      <c r="ET305" s="169"/>
      <c r="EU305" s="169"/>
      <c r="EV305" s="169"/>
      <c r="EW305" s="169"/>
      <c r="EX305" s="169"/>
      <c r="EY305" s="169"/>
      <c r="EZ305" s="169"/>
      <c r="FA305" s="169"/>
      <c r="FB305" s="169"/>
      <c r="FC305" s="169"/>
      <c r="FD305" s="169"/>
      <c r="FE305" s="169"/>
      <c r="FF305" s="169"/>
      <c r="FG305" s="169"/>
      <c r="FH305" s="169"/>
      <c r="FI305" s="169"/>
      <c r="FJ305" s="169"/>
      <c r="FK305" s="169"/>
      <c r="FL305" s="169"/>
      <c r="FM305" s="169"/>
      <c r="FN305" s="169"/>
      <c r="FO305" s="169"/>
      <c r="FP305" s="169"/>
      <c r="FQ305" s="169"/>
      <c r="FR305" s="169"/>
      <c r="FS305" s="169"/>
      <c r="FT305" s="169"/>
      <c r="FU305" s="169"/>
      <c r="FV305" s="169"/>
      <c r="FW305" s="169"/>
      <c r="FX305" s="169"/>
      <c r="FY305" s="169"/>
      <c r="FZ305" s="169"/>
      <c r="GA305" s="169"/>
      <c r="GB305" s="169"/>
      <c r="GC305" s="169"/>
      <c r="GD305" s="169"/>
      <c r="GE305" s="169"/>
      <c r="GF305" s="169"/>
      <c r="GG305" s="169"/>
      <c r="GH305" s="169"/>
      <c r="GI305" s="169"/>
      <c r="GJ305" s="169"/>
      <c r="GK305" s="169"/>
      <c r="GL305" s="169"/>
      <c r="GM305" s="169"/>
      <c r="GN305" s="169"/>
      <c r="GO305" s="169"/>
      <c r="GP305" s="169"/>
      <c r="GQ305" s="169"/>
      <c r="GR305" s="169"/>
      <c r="GS305" s="169"/>
      <c r="GT305" s="169"/>
      <c r="GU305" s="169"/>
      <c r="GV305" s="169"/>
      <c r="GW305" s="169"/>
      <c r="GX305" s="169"/>
      <c r="GY305" s="169"/>
      <c r="GZ305" s="169"/>
      <c r="HA305" s="169"/>
      <c r="HB305" s="169"/>
      <c r="HC305" s="169"/>
      <c r="HD305" s="169"/>
      <c r="HE305" s="169"/>
      <c r="HF305" s="169"/>
      <c r="HG305" s="169"/>
      <c r="HH305" s="169"/>
      <c r="HI305" s="169"/>
      <c r="HJ305" s="169"/>
      <c r="HK305" s="169"/>
      <c r="HL305" s="169"/>
      <c r="HM305" s="169"/>
      <c r="HN305" s="169"/>
      <c r="HO305" s="169"/>
      <c r="HP305" s="169"/>
      <c r="HQ305" s="169"/>
      <c r="HR305" s="169"/>
      <c r="HS305" s="169"/>
      <c r="HT305" s="169"/>
      <c r="HU305" s="169"/>
      <c r="HV305" s="169"/>
      <c r="HW305" s="169"/>
      <c r="HX305" s="169"/>
      <c r="HY305" s="169"/>
      <c r="HZ305" s="169"/>
      <c r="IA305" s="169"/>
      <c r="IB305" s="169"/>
      <c r="IC305" s="169"/>
      <c r="ID305" s="169"/>
      <c r="IE305" s="169"/>
      <c r="IF305" s="169"/>
      <c r="IG305" s="169"/>
      <c r="IH305" s="169"/>
      <c r="II305" s="169"/>
      <c r="IJ305" s="169"/>
      <c r="IK305" s="169"/>
      <c r="IL305" s="169"/>
      <c r="IM305" s="169"/>
      <c r="IN305" s="169"/>
      <c r="IO305" s="169"/>
      <c r="IP305" s="169"/>
      <c r="IQ305" s="169"/>
      <c r="IR305" s="169"/>
      <c r="IS305" s="169"/>
    </row>
    <row r="306" spans="1:253" s="145" customFormat="1" ht="15" customHeight="1">
      <c r="A306" s="170" t="s">
        <v>6</v>
      </c>
      <c r="B306" s="170" t="s">
        <v>527</v>
      </c>
      <c r="C306" s="172">
        <v>1</v>
      </c>
      <c r="D306" s="172" t="s">
        <v>9</v>
      </c>
      <c r="E306" s="173">
        <v>6300000</v>
      </c>
      <c r="F306" s="174">
        <v>6300000</v>
      </c>
      <c r="G306" s="169"/>
      <c r="H306" s="169"/>
      <c r="I306" s="169"/>
      <c r="J306" s="169"/>
      <c r="K306" s="169"/>
      <c r="L306" s="169"/>
      <c r="M306" s="169"/>
      <c r="N306" s="169"/>
      <c r="O306" s="169"/>
      <c r="P306" s="169"/>
      <c r="Q306" s="169"/>
      <c r="R306" s="169"/>
      <c r="S306" s="169"/>
      <c r="T306" s="169"/>
      <c r="U306" s="169"/>
      <c r="V306" s="169"/>
      <c r="W306" s="169"/>
      <c r="X306" s="169"/>
      <c r="Y306" s="169"/>
      <c r="Z306" s="169"/>
      <c r="AA306" s="169"/>
      <c r="AB306" s="169"/>
      <c r="AC306" s="169"/>
      <c r="AD306" s="169"/>
      <c r="AE306" s="169"/>
      <c r="AF306" s="169"/>
      <c r="AG306" s="169"/>
      <c r="AH306" s="169"/>
      <c r="AI306" s="169"/>
      <c r="AJ306" s="169"/>
      <c r="AK306" s="169"/>
      <c r="AL306" s="169"/>
      <c r="AM306" s="169"/>
      <c r="AN306" s="169"/>
      <c r="AO306" s="169"/>
      <c r="AP306" s="169"/>
      <c r="AQ306" s="169"/>
      <c r="AR306" s="169"/>
      <c r="AS306" s="169"/>
      <c r="AT306" s="169"/>
      <c r="AU306" s="169"/>
      <c r="AV306" s="169"/>
      <c r="AW306" s="169"/>
      <c r="AX306" s="169"/>
      <c r="AY306" s="169"/>
      <c r="AZ306" s="169"/>
      <c r="BA306" s="169"/>
      <c r="BB306" s="169"/>
      <c r="BC306" s="169"/>
      <c r="BD306" s="169"/>
      <c r="BE306" s="169"/>
      <c r="BF306" s="169"/>
      <c r="BG306" s="169"/>
      <c r="BH306" s="169"/>
      <c r="BI306" s="169"/>
      <c r="BJ306" s="169"/>
      <c r="BK306" s="169"/>
      <c r="BL306" s="169"/>
      <c r="BM306" s="169"/>
      <c r="BN306" s="169"/>
      <c r="BO306" s="169"/>
      <c r="BP306" s="169"/>
      <c r="BQ306" s="169"/>
      <c r="BR306" s="169"/>
      <c r="BS306" s="169"/>
      <c r="BT306" s="169"/>
      <c r="BU306" s="169"/>
      <c r="BV306" s="169"/>
      <c r="BW306" s="169"/>
      <c r="BX306" s="169"/>
      <c r="BY306" s="169"/>
      <c r="BZ306" s="169"/>
      <c r="CA306" s="169"/>
      <c r="CB306" s="169"/>
      <c r="CC306" s="169"/>
      <c r="CD306" s="169"/>
      <c r="CE306" s="169"/>
      <c r="CF306" s="169"/>
      <c r="CG306" s="169"/>
      <c r="CH306" s="169"/>
      <c r="CI306" s="169"/>
      <c r="CJ306" s="169"/>
      <c r="CK306" s="169"/>
      <c r="CL306" s="169"/>
      <c r="CM306" s="169"/>
      <c r="CN306" s="169"/>
      <c r="CO306" s="169"/>
      <c r="CP306" s="169"/>
      <c r="CQ306" s="169"/>
      <c r="CR306" s="169"/>
      <c r="CS306" s="169"/>
      <c r="CT306" s="169"/>
      <c r="CU306" s="169"/>
      <c r="CV306" s="169"/>
      <c r="CW306" s="169"/>
      <c r="CX306" s="169"/>
      <c r="CY306" s="169"/>
      <c r="CZ306" s="169"/>
      <c r="DA306" s="169"/>
      <c r="DB306" s="169"/>
      <c r="DC306" s="169"/>
      <c r="DD306" s="169"/>
      <c r="DE306" s="169"/>
      <c r="DF306" s="169"/>
      <c r="DG306" s="169"/>
      <c r="DH306" s="169"/>
      <c r="DI306" s="169"/>
      <c r="DJ306" s="169"/>
      <c r="DK306" s="169"/>
      <c r="DL306" s="169"/>
      <c r="DM306" s="169"/>
      <c r="DN306" s="169"/>
      <c r="DO306" s="169"/>
      <c r="DP306" s="169"/>
      <c r="DQ306" s="169"/>
      <c r="DR306" s="169"/>
      <c r="DS306" s="169"/>
      <c r="DT306" s="169"/>
      <c r="DU306" s="169"/>
      <c r="DV306" s="169"/>
      <c r="DW306" s="169"/>
      <c r="DX306" s="169"/>
      <c r="DY306" s="169"/>
      <c r="DZ306" s="169"/>
      <c r="EA306" s="169"/>
      <c r="EB306" s="169"/>
      <c r="EC306" s="169"/>
      <c r="ED306" s="169"/>
      <c r="EE306" s="169"/>
      <c r="EF306" s="169"/>
      <c r="EG306" s="169"/>
      <c r="EH306" s="169"/>
      <c r="EI306" s="169"/>
      <c r="EJ306" s="169"/>
      <c r="EK306" s="169"/>
      <c r="EL306" s="169"/>
      <c r="EM306" s="169"/>
      <c r="EN306" s="169"/>
      <c r="EO306" s="169"/>
      <c r="EP306" s="169"/>
      <c r="EQ306" s="169"/>
      <c r="ER306" s="169"/>
      <c r="ES306" s="169"/>
      <c r="ET306" s="169"/>
      <c r="EU306" s="169"/>
      <c r="EV306" s="169"/>
      <c r="EW306" s="169"/>
      <c r="EX306" s="169"/>
      <c r="EY306" s="169"/>
      <c r="EZ306" s="169"/>
      <c r="FA306" s="169"/>
      <c r="FB306" s="169"/>
      <c r="FC306" s="169"/>
      <c r="FD306" s="169"/>
      <c r="FE306" s="169"/>
      <c r="FF306" s="169"/>
      <c r="FG306" s="169"/>
      <c r="FH306" s="169"/>
      <c r="FI306" s="169"/>
      <c r="FJ306" s="169"/>
      <c r="FK306" s="169"/>
      <c r="FL306" s="169"/>
      <c r="FM306" s="169"/>
      <c r="FN306" s="169"/>
      <c r="FO306" s="169"/>
      <c r="FP306" s="169"/>
      <c r="FQ306" s="169"/>
      <c r="FR306" s="169"/>
      <c r="FS306" s="169"/>
      <c r="FT306" s="169"/>
      <c r="FU306" s="169"/>
      <c r="FV306" s="169"/>
      <c r="FW306" s="169"/>
      <c r="FX306" s="169"/>
      <c r="FY306" s="169"/>
      <c r="FZ306" s="169"/>
      <c r="GA306" s="169"/>
      <c r="GB306" s="169"/>
      <c r="GC306" s="169"/>
      <c r="GD306" s="169"/>
      <c r="GE306" s="169"/>
      <c r="GF306" s="169"/>
      <c r="GG306" s="169"/>
      <c r="GH306" s="169"/>
      <c r="GI306" s="169"/>
      <c r="GJ306" s="169"/>
      <c r="GK306" s="169"/>
      <c r="GL306" s="169"/>
      <c r="GM306" s="169"/>
      <c r="GN306" s="169"/>
      <c r="GO306" s="169"/>
      <c r="GP306" s="169"/>
      <c r="GQ306" s="169"/>
      <c r="GR306" s="169"/>
      <c r="GS306" s="169"/>
      <c r="GT306" s="169"/>
      <c r="GU306" s="169"/>
      <c r="GV306" s="169"/>
      <c r="GW306" s="169"/>
      <c r="GX306" s="169"/>
      <c r="GY306" s="169"/>
      <c r="GZ306" s="169"/>
      <c r="HA306" s="169"/>
      <c r="HB306" s="169"/>
      <c r="HC306" s="169"/>
      <c r="HD306" s="169"/>
      <c r="HE306" s="169"/>
      <c r="HF306" s="169"/>
      <c r="HG306" s="169"/>
      <c r="HH306" s="169"/>
      <c r="HI306" s="169"/>
      <c r="HJ306" s="169"/>
      <c r="HK306" s="169"/>
      <c r="HL306" s="169"/>
      <c r="HM306" s="169"/>
      <c r="HN306" s="169"/>
      <c r="HO306" s="169"/>
      <c r="HP306" s="169"/>
      <c r="HQ306" s="169"/>
      <c r="HR306" s="169"/>
      <c r="HS306" s="169"/>
      <c r="HT306" s="169"/>
      <c r="HU306" s="169"/>
      <c r="HV306" s="169"/>
      <c r="HW306" s="169"/>
      <c r="HX306" s="169"/>
      <c r="HY306" s="169"/>
      <c r="HZ306" s="169"/>
      <c r="IA306" s="169"/>
      <c r="IB306" s="169"/>
      <c r="IC306" s="169"/>
      <c r="ID306" s="169"/>
      <c r="IE306" s="169"/>
      <c r="IF306" s="169"/>
      <c r="IG306" s="169"/>
      <c r="IH306" s="169"/>
      <c r="II306" s="169"/>
      <c r="IJ306" s="169"/>
      <c r="IK306" s="169"/>
      <c r="IL306" s="169"/>
      <c r="IM306" s="169"/>
      <c r="IN306" s="169"/>
      <c r="IO306" s="169"/>
      <c r="IP306" s="169"/>
      <c r="IQ306" s="169"/>
      <c r="IR306" s="169"/>
      <c r="IS306" s="169"/>
    </row>
    <row r="307" spans="1:253" s="145" customFormat="1" ht="15" customHeight="1">
      <c r="A307" s="170" t="s">
        <v>6</v>
      </c>
      <c r="B307" s="170" t="s">
        <v>527</v>
      </c>
      <c r="C307" s="172">
        <v>1</v>
      </c>
      <c r="D307" s="172" t="s">
        <v>9</v>
      </c>
      <c r="E307" s="173">
        <v>6300000</v>
      </c>
      <c r="F307" s="174">
        <v>6300000</v>
      </c>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69"/>
      <c r="AY307" s="169"/>
      <c r="AZ307" s="169"/>
      <c r="BA307" s="169"/>
      <c r="BB307" s="169"/>
      <c r="BC307" s="169"/>
      <c r="BD307" s="169"/>
      <c r="BE307" s="169"/>
      <c r="BF307" s="169"/>
      <c r="BG307" s="169"/>
      <c r="BH307" s="169"/>
      <c r="BI307" s="169"/>
      <c r="BJ307" s="169"/>
      <c r="BK307" s="169"/>
      <c r="BL307" s="169"/>
      <c r="BM307" s="169"/>
      <c r="BN307" s="169"/>
      <c r="BO307" s="169"/>
      <c r="BP307" s="169"/>
      <c r="BQ307" s="169"/>
      <c r="BR307" s="169"/>
      <c r="BS307" s="169"/>
      <c r="BT307" s="169"/>
      <c r="BU307" s="169"/>
      <c r="BV307" s="169"/>
      <c r="BW307" s="169"/>
      <c r="BX307" s="169"/>
      <c r="BY307" s="169"/>
      <c r="BZ307" s="169"/>
      <c r="CA307" s="169"/>
      <c r="CB307" s="169"/>
      <c r="CC307" s="169"/>
      <c r="CD307" s="169"/>
      <c r="CE307" s="169"/>
      <c r="CF307" s="169"/>
      <c r="CG307" s="169"/>
      <c r="CH307" s="169"/>
      <c r="CI307" s="169"/>
      <c r="CJ307" s="169"/>
      <c r="CK307" s="169"/>
      <c r="CL307" s="169"/>
      <c r="CM307" s="169"/>
      <c r="CN307" s="169"/>
      <c r="CO307" s="169"/>
      <c r="CP307" s="169"/>
      <c r="CQ307" s="169"/>
      <c r="CR307" s="169"/>
      <c r="CS307" s="169"/>
      <c r="CT307" s="169"/>
      <c r="CU307" s="169"/>
      <c r="CV307" s="169"/>
      <c r="CW307" s="169"/>
      <c r="CX307" s="169"/>
      <c r="CY307" s="169"/>
      <c r="CZ307" s="169"/>
      <c r="DA307" s="169"/>
      <c r="DB307" s="169"/>
      <c r="DC307" s="169"/>
      <c r="DD307" s="169"/>
      <c r="DE307" s="169"/>
      <c r="DF307" s="169"/>
      <c r="DG307" s="169"/>
      <c r="DH307" s="169"/>
      <c r="DI307" s="169"/>
      <c r="DJ307" s="169"/>
      <c r="DK307" s="169"/>
      <c r="DL307" s="169"/>
      <c r="DM307" s="169"/>
      <c r="DN307" s="169"/>
      <c r="DO307" s="169"/>
      <c r="DP307" s="169"/>
      <c r="DQ307" s="169"/>
      <c r="DR307" s="169"/>
      <c r="DS307" s="169"/>
      <c r="DT307" s="169"/>
      <c r="DU307" s="169"/>
      <c r="DV307" s="169"/>
      <c r="DW307" s="169"/>
      <c r="DX307" s="169"/>
      <c r="DY307" s="169"/>
      <c r="DZ307" s="169"/>
      <c r="EA307" s="169"/>
      <c r="EB307" s="169"/>
      <c r="EC307" s="169"/>
      <c r="ED307" s="169"/>
      <c r="EE307" s="169"/>
      <c r="EF307" s="169"/>
      <c r="EG307" s="169"/>
      <c r="EH307" s="169"/>
      <c r="EI307" s="169"/>
      <c r="EJ307" s="169"/>
      <c r="EK307" s="169"/>
      <c r="EL307" s="169"/>
      <c r="EM307" s="169"/>
      <c r="EN307" s="169"/>
      <c r="EO307" s="169"/>
      <c r="EP307" s="169"/>
      <c r="EQ307" s="169"/>
      <c r="ER307" s="169"/>
      <c r="ES307" s="169"/>
      <c r="ET307" s="169"/>
      <c r="EU307" s="169"/>
      <c r="EV307" s="169"/>
      <c r="EW307" s="169"/>
      <c r="EX307" s="169"/>
      <c r="EY307" s="169"/>
      <c r="EZ307" s="169"/>
      <c r="FA307" s="169"/>
      <c r="FB307" s="169"/>
      <c r="FC307" s="169"/>
      <c r="FD307" s="169"/>
      <c r="FE307" s="169"/>
      <c r="FF307" s="169"/>
      <c r="FG307" s="169"/>
      <c r="FH307" s="169"/>
      <c r="FI307" s="169"/>
      <c r="FJ307" s="169"/>
      <c r="FK307" s="169"/>
      <c r="FL307" s="169"/>
      <c r="FM307" s="169"/>
      <c r="FN307" s="169"/>
      <c r="FO307" s="169"/>
      <c r="FP307" s="169"/>
      <c r="FQ307" s="169"/>
      <c r="FR307" s="169"/>
      <c r="FS307" s="169"/>
      <c r="FT307" s="169"/>
      <c r="FU307" s="169"/>
      <c r="FV307" s="169"/>
      <c r="FW307" s="169"/>
      <c r="FX307" s="169"/>
      <c r="FY307" s="169"/>
      <c r="FZ307" s="169"/>
      <c r="GA307" s="169"/>
      <c r="GB307" s="169"/>
      <c r="GC307" s="169"/>
      <c r="GD307" s="169"/>
      <c r="GE307" s="169"/>
      <c r="GF307" s="169"/>
      <c r="GG307" s="169"/>
      <c r="GH307" s="169"/>
      <c r="GI307" s="169"/>
      <c r="GJ307" s="169"/>
      <c r="GK307" s="169"/>
      <c r="GL307" s="169"/>
      <c r="GM307" s="169"/>
      <c r="GN307" s="169"/>
      <c r="GO307" s="169"/>
      <c r="GP307" s="169"/>
      <c r="GQ307" s="169"/>
      <c r="GR307" s="169"/>
      <c r="GS307" s="169"/>
      <c r="GT307" s="169"/>
      <c r="GU307" s="169"/>
      <c r="GV307" s="169"/>
      <c r="GW307" s="169"/>
      <c r="GX307" s="169"/>
      <c r="GY307" s="169"/>
      <c r="GZ307" s="169"/>
      <c r="HA307" s="169"/>
      <c r="HB307" s="169"/>
      <c r="HC307" s="169"/>
      <c r="HD307" s="169"/>
      <c r="HE307" s="169"/>
      <c r="HF307" s="169"/>
      <c r="HG307" s="169"/>
      <c r="HH307" s="169"/>
      <c r="HI307" s="169"/>
      <c r="HJ307" s="169"/>
      <c r="HK307" s="169"/>
      <c r="HL307" s="169"/>
      <c r="HM307" s="169"/>
      <c r="HN307" s="169"/>
      <c r="HO307" s="169"/>
      <c r="HP307" s="169"/>
      <c r="HQ307" s="169"/>
      <c r="HR307" s="169"/>
      <c r="HS307" s="169"/>
      <c r="HT307" s="169"/>
      <c r="HU307" s="169"/>
      <c r="HV307" s="169"/>
      <c r="HW307" s="169"/>
      <c r="HX307" s="169"/>
      <c r="HY307" s="169"/>
      <c r="HZ307" s="169"/>
      <c r="IA307" s="169"/>
      <c r="IB307" s="169"/>
      <c r="IC307" s="169"/>
      <c r="ID307" s="169"/>
      <c r="IE307" s="169"/>
      <c r="IF307" s="169"/>
      <c r="IG307" s="169"/>
      <c r="IH307" s="169"/>
      <c r="II307" s="169"/>
      <c r="IJ307" s="169"/>
      <c r="IK307" s="169"/>
      <c r="IL307" s="169"/>
      <c r="IM307" s="169"/>
      <c r="IN307" s="169"/>
      <c r="IO307" s="169"/>
      <c r="IP307" s="169"/>
      <c r="IQ307" s="169"/>
      <c r="IR307" s="169"/>
      <c r="IS307" s="169"/>
    </row>
    <row r="308" spans="1:253" s="145" customFormat="1" ht="15" customHeight="1">
      <c r="A308" s="170" t="s">
        <v>6</v>
      </c>
      <c r="B308" s="170" t="s">
        <v>564</v>
      </c>
      <c r="C308" s="172">
        <v>2</v>
      </c>
      <c r="D308" s="172" t="s">
        <v>394</v>
      </c>
      <c r="E308" s="173">
        <v>1800000</v>
      </c>
      <c r="F308" s="174">
        <v>3600000</v>
      </c>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69"/>
      <c r="AY308" s="169"/>
      <c r="AZ308" s="169"/>
      <c r="BA308" s="169"/>
      <c r="BB308" s="169"/>
      <c r="BC308" s="169"/>
      <c r="BD308" s="169"/>
      <c r="BE308" s="169"/>
      <c r="BF308" s="169"/>
      <c r="BG308" s="169"/>
      <c r="BH308" s="169"/>
      <c r="BI308" s="169"/>
      <c r="BJ308" s="169"/>
      <c r="BK308" s="169"/>
      <c r="BL308" s="169"/>
      <c r="BM308" s="169"/>
      <c r="BN308" s="169"/>
      <c r="BO308" s="169"/>
      <c r="BP308" s="169"/>
      <c r="BQ308" s="169"/>
      <c r="BR308" s="169"/>
      <c r="BS308" s="169"/>
      <c r="BT308" s="169"/>
      <c r="BU308" s="169"/>
      <c r="BV308" s="169"/>
      <c r="BW308" s="169"/>
      <c r="BX308" s="169"/>
      <c r="BY308" s="169"/>
      <c r="BZ308" s="169"/>
      <c r="CA308" s="169"/>
      <c r="CB308" s="169"/>
      <c r="CC308" s="169"/>
      <c r="CD308" s="169"/>
      <c r="CE308" s="169"/>
      <c r="CF308" s="169"/>
      <c r="CG308" s="169"/>
      <c r="CH308" s="169"/>
      <c r="CI308" s="169"/>
      <c r="CJ308" s="169"/>
      <c r="CK308" s="169"/>
      <c r="CL308" s="169"/>
      <c r="CM308" s="169"/>
      <c r="CN308" s="169"/>
      <c r="CO308" s="169"/>
      <c r="CP308" s="169"/>
      <c r="CQ308" s="169"/>
      <c r="CR308" s="169"/>
      <c r="CS308" s="169"/>
      <c r="CT308" s="169"/>
      <c r="CU308" s="169"/>
      <c r="CV308" s="169"/>
      <c r="CW308" s="169"/>
      <c r="CX308" s="169"/>
      <c r="CY308" s="169"/>
      <c r="CZ308" s="169"/>
      <c r="DA308" s="169"/>
      <c r="DB308" s="169"/>
      <c r="DC308" s="169"/>
      <c r="DD308" s="169"/>
      <c r="DE308" s="169"/>
      <c r="DF308" s="169"/>
      <c r="DG308" s="169"/>
      <c r="DH308" s="169"/>
      <c r="DI308" s="169"/>
      <c r="DJ308" s="169"/>
      <c r="DK308" s="169"/>
      <c r="DL308" s="169"/>
      <c r="DM308" s="169"/>
      <c r="DN308" s="169"/>
      <c r="DO308" s="169"/>
      <c r="DP308" s="169"/>
      <c r="DQ308" s="169"/>
      <c r="DR308" s="169"/>
      <c r="DS308" s="169"/>
      <c r="DT308" s="169"/>
      <c r="DU308" s="169"/>
      <c r="DV308" s="169"/>
      <c r="DW308" s="169"/>
      <c r="DX308" s="169"/>
      <c r="DY308" s="169"/>
      <c r="DZ308" s="169"/>
      <c r="EA308" s="169"/>
      <c r="EB308" s="169"/>
      <c r="EC308" s="169"/>
      <c r="ED308" s="169"/>
      <c r="EE308" s="169"/>
      <c r="EF308" s="169"/>
      <c r="EG308" s="169"/>
      <c r="EH308" s="169"/>
      <c r="EI308" s="169"/>
      <c r="EJ308" s="169"/>
      <c r="EK308" s="169"/>
      <c r="EL308" s="169"/>
      <c r="EM308" s="169"/>
      <c r="EN308" s="169"/>
      <c r="EO308" s="169"/>
      <c r="EP308" s="169"/>
      <c r="EQ308" s="169"/>
      <c r="ER308" s="169"/>
      <c r="ES308" s="169"/>
      <c r="ET308" s="169"/>
      <c r="EU308" s="169"/>
      <c r="EV308" s="169"/>
      <c r="EW308" s="169"/>
      <c r="EX308" s="169"/>
      <c r="EY308" s="169"/>
      <c r="EZ308" s="169"/>
      <c r="FA308" s="169"/>
      <c r="FB308" s="169"/>
      <c r="FC308" s="169"/>
      <c r="FD308" s="169"/>
      <c r="FE308" s="169"/>
      <c r="FF308" s="169"/>
      <c r="FG308" s="169"/>
      <c r="FH308" s="169"/>
      <c r="FI308" s="169"/>
      <c r="FJ308" s="169"/>
      <c r="FK308" s="169"/>
      <c r="FL308" s="169"/>
      <c r="FM308" s="169"/>
      <c r="FN308" s="169"/>
      <c r="FO308" s="169"/>
      <c r="FP308" s="169"/>
      <c r="FQ308" s="169"/>
      <c r="FR308" s="169"/>
      <c r="FS308" s="169"/>
      <c r="FT308" s="169"/>
      <c r="FU308" s="169"/>
      <c r="FV308" s="169"/>
      <c r="FW308" s="169"/>
      <c r="FX308" s="169"/>
      <c r="FY308" s="169"/>
      <c r="FZ308" s="169"/>
      <c r="GA308" s="169"/>
      <c r="GB308" s="169"/>
      <c r="GC308" s="169"/>
      <c r="GD308" s="169"/>
      <c r="GE308" s="169"/>
      <c r="GF308" s="169"/>
      <c r="GG308" s="169"/>
      <c r="GH308" s="169"/>
      <c r="GI308" s="169"/>
      <c r="GJ308" s="169"/>
      <c r="GK308" s="169"/>
      <c r="GL308" s="169"/>
      <c r="GM308" s="169"/>
      <c r="GN308" s="169"/>
      <c r="GO308" s="169"/>
      <c r="GP308" s="169"/>
      <c r="GQ308" s="169"/>
      <c r="GR308" s="169"/>
      <c r="GS308" s="169"/>
      <c r="GT308" s="169"/>
      <c r="GU308" s="169"/>
      <c r="GV308" s="169"/>
      <c r="GW308" s="169"/>
      <c r="GX308" s="169"/>
      <c r="GY308" s="169"/>
      <c r="GZ308" s="169"/>
      <c r="HA308" s="169"/>
      <c r="HB308" s="169"/>
      <c r="HC308" s="169"/>
      <c r="HD308" s="169"/>
      <c r="HE308" s="169"/>
      <c r="HF308" s="169"/>
      <c r="HG308" s="169"/>
      <c r="HH308" s="169"/>
      <c r="HI308" s="169"/>
      <c r="HJ308" s="169"/>
      <c r="HK308" s="169"/>
      <c r="HL308" s="169"/>
      <c r="HM308" s="169"/>
      <c r="HN308" s="169"/>
      <c r="HO308" s="169"/>
      <c r="HP308" s="169"/>
      <c r="HQ308" s="169"/>
      <c r="HR308" s="169"/>
      <c r="HS308" s="169"/>
      <c r="HT308" s="169"/>
      <c r="HU308" s="169"/>
      <c r="HV308" s="169"/>
      <c r="HW308" s="169"/>
      <c r="HX308" s="169"/>
      <c r="HY308" s="169"/>
      <c r="HZ308" s="169"/>
      <c r="IA308" s="169"/>
      <c r="IB308" s="169"/>
      <c r="IC308" s="169"/>
      <c r="ID308" s="169"/>
      <c r="IE308" s="169"/>
      <c r="IF308" s="169"/>
      <c r="IG308" s="169"/>
      <c r="IH308" s="169"/>
      <c r="II308" s="169"/>
      <c r="IJ308" s="169"/>
      <c r="IK308" s="169"/>
      <c r="IL308" s="169"/>
      <c r="IM308" s="169"/>
      <c r="IN308" s="169"/>
      <c r="IO308" s="169"/>
      <c r="IP308" s="169"/>
      <c r="IQ308" s="169"/>
      <c r="IR308" s="169"/>
      <c r="IS308" s="169"/>
    </row>
    <row r="309" spans="1:253" s="145" customFormat="1" ht="15" customHeight="1">
      <c r="A309" s="170" t="s">
        <v>6</v>
      </c>
      <c r="B309" s="170" t="s">
        <v>564</v>
      </c>
      <c r="C309" s="172">
        <v>1</v>
      </c>
      <c r="D309" s="172" t="s">
        <v>9</v>
      </c>
      <c r="E309" s="173">
        <v>1800000</v>
      </c>
      <c r="F309" s="174">
        <v>1800000</v>
      </c>
      <c r="G309" s="169"/>
      <c r="H309" s="169"/>
      <c r="I309" s="169"/>
      <c r="J309" s="169"/>
      <c r="K309" s="169"/>
      <c r="L309" s="169"/>
      <c r="M309" s="169"/>
      <c r="N309" s="169"/>
      <c r="O309" s="169"/>
      <c r="P309" s="169"/>
      <c r="Q309" s="169"/>
      <c r="R309" s="169"/>
      <c r="S309" s="169"/>
      <c r="T309" s="169"/>
      <c r="U309" s="169"/>
      <c r="V309" s="169"/>
      <c r="W309" s="169"/>
      <c r="X309" s="169"/>
      <c r="Y309" s="169"/>
      <c r="Z309" s="169"/>
      <c r="AA309" s="169"/>
      <c r="AB309" s="169"/>
      <c r="AC309" s="169"/>
      <c r="AD309" s="169"/>
      <c r="AE309" s="169"/>
      <c r="AF309" s="169"/>
      <c r="AG309" s="169"/>
      <c r="AH309" s="169"/>
      <c r="AI309" s="169"/>
      <c r="AJ309" s="169"/>
      <c r="AK309" s="169"/>
      <c r="AL309" s="169"/>
      <c r="AM309" s="169"/>
      <c r="AN309" s="169"/>
      <c r="AO309" s="169"/>
      <c r="AP309" s="169"/>
      <c r="AQ309" s="169"/>
      <c r="AR309" s="169"/>
      <c r="AS309" s="169"/>
      <c r="AT309" s="169"/>
      <c r="AU309" s="169"/>
      <c r="AV309" s="169"/>
      <c r="AW309" s="169"/>
      <c r="AX309" s="169"/>
      <c r="AY309" s="169"/>
      <c r="AZ309" s="169"/>
      <c r="BA309" s="169"/>
      <c r="BB309" s="169"/>
      <c r="BC309" s="169"/>
      <c r="BD309" s="169"/>
      <c r="BE309" s="169"/>
      <c r="BF309" s="169"/>
      <c r="BG309" s="169"/>
      <c r="BH309" s="169"/>
      <c r="BI309" s="169"/>
      <c r="BJ309" s="169"/>
      <c r="BK309" s="169"/>
      <c r="BL309" s="169"/>
      <c r="BM309" s="169"/>
      <c r="BN309" s="169"/>
      <c r="BO309" s="169"/>
      <c r="BP309" s="169"/>
      <c r="BQ309" s="169"/>
      <c r="BR309" s="169"/>
      <c r="BS309" s="169"/>
      <c r="BT309" s="169"/>
      <c r="BU309" s="169"/>
      <c r="BV309" s="169"/>
      <c r="BW309" s="169"/>
      <c r="BX309" s="169"/>
      <c r="BY309" s="169"/>
      <c r="BZ309" s="169"/>
      <c r="CA309" s="169"/>
      <c r="CB309" s="169"/>
      <c r="CC309" s="169"/>
      <c r="CD309" s="169"/>
      <c r="CE309" s="169"/>
      <c r="CF309" s="169"/>
      <c r="CG309" s="169"/>
      <c r="CH309" s="169"/>
      <c r="CI309" s="169"/>
      <c r="CJ309" s="169"/>
      <c r="CK309" s="169"/>
      <c r="CL309" s="169"/>
      <c r="CM309" s="169"/>
      <c r="CN309" s="169"/>
      <c r="CO309" s="169"/>
      <c r="CP309" s="169"/>
      <c r="CQ309" s="169"/>
      <c r="CR309" s="169"/>
      <c r="CS309" s="169"/>
      <c r="CT309" s="169"/>
      <c r="CU309" s="169"/>
      <c r="CV309" s="169"/>
      <c r="CW309" s="169"/>
      <c r="CX309" s="169"/>
      <c r="CY309" s="169"/>
      <c r="CZ309" s="169"/>
      <c r="DA309" s="169"/>
      <c r="DB309" s="169"/>
      <c r="DC309" s="169"/>
      <c r="DD309" s="169"/>
      <c r="DE309" s="169"/>
      <c r="DF309" s="169"/>
      <c r="DG309" s="169"/>
      <c r="DH309" s="169"/>
      <c r="DI309" s="169"/>
      <c r="DJ309" s="169"/>
      <c r="DK309" s="169"/>
      <c r="DL309" s="169"/>
      <c r="DM309" s="169"/>
      <c r="DN309" s="169"/>
      <c r="DO309" s="169"/>
      <c r="DP309" s="169"/>
      <c r="DQ309" s="169"/>
      <c r="DR309" s="169"/>
      <c r="DS309" s="169"/>
      <c r="DT309" s="169"/>
      <c r="DU309" s="169"/>
      <c r="DV309" s="169"/>
      <c r="DW309" s="169"/>
      <c r="DX309" s="169"/>
      <c r="DY309" s="169"/>
      <c r="DZ309" s="169"/>
      <c r="EA309" s="169"/>
      <c r="EB309" s="169"/>
      <c r="EC309" s="169"/>
      <c r="ED309" s="169"/>
      <c r="EE309" s="169"/>
      <c r="EF309" s="169"/>
      <c r="EG309" s="169"/>
      <c r="EH309" s="169"/>
      <c r="EI309" s="169"/>
      <c r="EJ309" s="169"/>
      <c r="EK309" s="169"/>
      <c r="EL309" s="169"/>
      <c r="EM309" s="169"/>
      <c r="EN309" s="169"/>
      <c r="EO309" s="169"/>
      <c r="EP309" s="169"/>
      <c r="EQ309" s="169"/>
      <c r="ER309" s="169"/>
      <c r="ES309" s="169"/>
      <c r="ET309" s="169"/>
      <c r="EU309" s="169"/>
      <c r="EV309" s="169"/>
      <c r="EW309" s="169"/>
      <c r="EX309" s="169"/>
      <c r="EY309" s="169"/>
      <c r="EZ309" s="169"/>
      <c r="FA309" s="169"/>
      <c r="FB309" s="169"/>
      <c r="FC309" s="169"/>
      <c r="FD309" s="169"/>
      <c r="FE309" s="169"/>
      <c r="FF309" s="169"/>
      <c r="FG309" s="169"/>
      <c r="FH309" s="169"/>
      <c r="FI309" s="169"/>
      <c r="FJ309" s="169"/>
      <c r="FK309" s="169"/>
      <c r="FL309" s="169"/>
      <c r="FM309" s="169"/>
      <c r="FN309" s="169"/>
      <c r="FO309" s="169"/>
      <c r="FP309" s="169"/>
      <c r="FQ309" s="169"/>
      <c r="FR309" s="169"/>
      <c r="FS309" s="169"/>
      <c r="FT309" s="169"/>
      <c r="FU309" s="169"/>
      <c r="FV309" s="169"/>
      <c r="FW309" s="169"/>
      <c r="FX309" s="169"/>
      <c r="FY309" s="169"/>
      <c r="FZ309" s="169"/>
      <c r="GA309" s="169"/>
      <c r="GB309" s="169"/>
      <c r="GC309" s="169"/>
      <c r="GD309" s="169"/>
      <c r="GE309" s="169"/>
      <c r="GF309" s="169"/>
      <c r="GG309" s="169"/>
      <c r="GH309" s="169"/>
      <c r="GI309" s="169"/>
      <c r="GJ309" s="169"/>
      <c r="GK309" s="169"/>
      <c r="GL309" s="169"/>
      <c r="GM309" s="169"/>
      <c r="GN309" s="169"/>
      <c r="GO309" s="169"/>
      <c r="GP309" s="169"/>
      <c r="GQ309" s="169"/>
      <c r="GR309" s="169"/>
      <c r="GS309" s="169"/>
      <c r="GT309" s="169"/>
      <c r="GU309" s="169"/>
      <c r="GV309" s="169"/>
      <c r="GW309" s="169"/>
      <c r="GX309" s="169"/>
      <c r="GY309" s="169"/>
      <c r="GZ309" s="169"/>
      <c r="HA309" s="169"/>
      <c r="HB309" s="169"/>
      <c r="HC309" s="169"/>
      <c r="HD309" s="169"/>
      <c r="HE309" s="169"/>
      <c r="HF309" s="169"/>
      <c r="HG309" s="169"/>
      <c r="HH309" s="169"/>
      <c r="HI309" s="169"/>
      <c r="HJ309" s="169"/>
      <c r="HK309" s="169"/>
      <c r="HL309" s="169"/>
      <c r="HM309" s="169"/>
      <c r="HN309" s="169"/>
      <c r="HO309" s="169"/>
      <c r="HP309" s="169"/>
      <c r="HQ309" s="169"/>
      <c r="HR309" s="169"/>
      <c r="HS309" s="169"/>
      <c r="HT309" s="169"/>
      <c r="HU309" s="169"/>
      <c r="HV309" s="169"/>
      <c r="HW309" s="169"/>
      <c r="HX309" s="169"/>
      <c r="HY309" s="169"/>
      <c r="HZ309" s="169"/>
      <c r="IA309" s="169"/>
      <c r="IB309" s="169"/>
      <c r="IC309" s="169"/>
      <c r="ID309" s="169"/>
      <c r="IE309" s="169"/>
      <c r="IF309" s="169"/>
      <c r="IG309" s="169"/>
      <c r="IH309" s="169"/>
      <c r="II309" s="169"/>
      <c r="IJ309" s="169"/>
      <c r="IK309" s="169"/>
      <c r="IL309" s="169"/>
      <c r="IM309" s="169"/>
      <c r="IN309" s="169"/>
      <c r="IO309" s="169"/>
      <c r="IP309" s="169"/>
      <c r="IQ309" s="169"/>
      <c r="IR309" s="169"/>
      <c r="IS309" s="169"/>
    </row>
    <row r="310" spans="1:253" s="145" customFormat="1" ht="15" customHeight="1">
      <c r="A310" s="170" t="s">
        <v>6</v>
      </c>
      <c r="B310" s="170" t="s">
        <v>564</v>
      </c>
      <c r="C310" s="172">
        <v>1</v>
      </c>
      <c r="D310" s="172" t="s">
        <v>9</v>
      </c>
      <c r="E310" s="173">
        <v>1800000</v>
      </c>
      <c r="F310" s="174">
        <v>1800000</v>
      </c>
      <c r="G310" s="169"/>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69"/>
      <c r="AY310" s="169"/>
      <c r="AZ310" s="169"/>
      <c r="BA310" s="169"/>
      <c r="BB310" s="169"/>
      <c r="BC310" s="169"/>
      <c r="BD310" s="169"/>
      <c r="BE310" s="169"/>
      <c r="BF310" s="169"/>
      <c r="BG310" s="169"/>
      <c r="BH310" s="169"/>
      <c r="BI310" s="169"/>
      <c r="BJ310" s="169"/>
      <c r="BK310" s="169"/>
      <c r="BL310" s="169"/>
      <c r="BM310" s="169"/>
      <c r="BN310" s="169"/>
      <c r="BO310" s="169"/>
      <c r="BP310" s="169"/>
      <c r="BQ310" s="169"/>
      <c r="BR310" s="169"/>
      <c r="BS310" s="169"/>
      <c r="BT310" s="169"/>
      <c r="BU310" s="169"/>
      <c r="BV310" s="169"/>
      <c r="BW310" s="169"/>
      <c r="BX310" s="169"/>
      <c r="BY310" s="169"/>
      <c r="BZ310" s="169"/>
      <c r="CA310" s="169"/>
      <c r="CB310" s="169"/>
      <c r="CC310" s="169"/>
      <c r="CD310" s="169"/>
      <c r="CE310" s="169"/>
      <c r="CF310" s="169"/>
      <c r="CG310" s="169"/>
      <c r="CH310" s="169"/>
      <c r="CI310" s="169"/>
      <c r="CJ310" s="169"/>
      <c r="CK310" s="169"/>
      <c r="CL310" s="169"/>
      <c r="CM310" s="169"/>
      <c r="CN310" s="169"/>
      <c r="CO310" s="169"/>
      <c r="CP310" s="169"/>
      <c r="CQ310" s="169"/>
      <c r="CR310" s="169"/>
      <c r="CS310" s="169"/>
      <c r="CT310" s="169"/>
      <c r="CU310" s="169"/>
      <c r="CV310" s="169"/>
      <c r="CW310" s="169"/>
      <c r="CX310" s="169"/>
      <c r="CY310" s="169"/>
      <c r="CZ310" s="169"/>
      <c r="DA310" s="169"/>
      <c r="DB310" s="169"/>
      <c r="DC310" s="169"/>
      <c r="DD310" s="169"/>
      <c r="DE310" s="169"/>
      <c r="DF310" s="169"/>
      <c r="DG310" s="169"/>
      <c r="DH310" s="169"/>
      <c r="DI310" s="169"/>
      <c r="DJ310" s="169"/>
      <c r="DK310" s="169"/>
      <c r="DL310" s="169"/>
      <c r="DM310" s="169"/>
      <c r="DN310" s="169"/>
      <c r="DO310" s="169"/>
      <c r="DP310" s="169"/>
      <c r="DQ310" s="169"/>
      <c r="DR310" s="169"/>
      <c r="DS310" s="169"/>
      <c r="DT310" s="169"/>
      <c r="DU310" s="169"/>
      <c r="DV310" s="169"/>
      <c r="DW310" s="169"/>
      <c r="DX310" s="169"/>
      <c r="DY310" s="169"/>
      <c r="DZ310" s="169"/>
      <c r="EA310" s="169"/>
      <c r="EB310" s="169"/>
      <c r="EC310" s="169"/>
      <c r="ED310" s="169"/>
      <c r="EE310" s="169"/>
      <c r="EF310" s="169"/>
      <c r="EG310" s="169"/>
      <c r="EH310" s="169"/>
      <c r="EI310" s="169"/>
      <c r="EJ310" s="169"/>
      <c r="EK310" s="169"/>
      <c r="EL310" s="169"/>
      <c r="EM310" s="169"/>
      <c r="EN310" s="169"/>
      <c r="EO310" s="169"/>
      <c r="EP310" s="169"/>
      <c r="EQ310" s="169"/>
      <c r="ER310" s="169"/>
      <c r="ES310" s="169"/>
      <c r="ET310" s="169"/>
      <c r="EU310" s="169"/>
      <c r="EV310" s="169"/>
      <c r="EW310" s="169"/>
      <c r="EX310" s="169"/>
      <c r="EY310" s="169"/>
      <c r="EZ310" s="169"/>
      <c r="FA310" s="169"/>
      <c r="FB310" s="169"/>
      <c r="FC310" s="169"/>
      <c r="FD310" s="169"/>
      <c r="FE310" s="169"/>
      <c r="FF310" s="169"/>
      <c r="FG310" s="169"/>
      <c r="FH310" s="169"/>
      <c r="FI310" s="169"/>
      <c r="FJ310" s="169"/>
      <c r="FK310" s="169"/>
      <c r="FL310" s="169"/>
      <c r="FM310" s="169"/>
      <c r="FN310" s="169"/>
      <c r="FO310" s="169"/>
      <c r="FP310" s="169"/>
      <c r="FQ310" s="169"/>
      <c r="FR310" s="169"/>
      <c r="FS310" s="169"/>
      <c r="FT310" s="169"/>
      <c r="FU310" s="169"/>
      <c r="FV310" s="169"/>
      <c r="FW310" s="169"/>
      <c r="FX310" s="169"/>
      <c r="FY310" s="169"/>
      <c r="FZ310" s="169"/>
      <c r="GA310" s="169"/>
      <c r="GB310" s="169"/>
      <c r="GC310" s="169"/>
      <c r="GD310" s="169"/>
      <c r="GE310" s="169"/>
      <c r="GF310" s="169"/>
      <c r="GG310" s="169"/>
      <c r="GH310" s="169"/>
      <c r="GI310" s="169"/>
      <c r="GJ310" s="169"/>
      <c r="GK310" s="169"/>
      <c r="GL310" s="169"/>
      <c r="GM310" s="169"/>
      <c r="GN310" s="169"/>
      <c r="GO310" s="169"/>
      <c r="GP310" s="169"/>
      <c r="GQ310" s="169"/>
      <c r="GR310" s="169"/>
      <c r="GS310" s="169"/>
      <c r="GT310" s="169"/>
      <c r="GU310" s="169"/>
      <c r="GV310" s="169"/>
      <c r="GW310" s="169"/>
      <c r="GX310" s="169"/>
      <c r="GY310" s="169"/>
      <c r="GZ310" s="169"/>
      <c r="HA310" s="169"/>
      <c r="HB310" s="169"/>
      <c r="HC310" s="169"/>
      <c r="HD310" s="169"/>
      <c r="HE310" s="169"/>
      <c r="HF310" s="169"/>
      <c r="HG310" s="169"/>
      <c r="HH310" s="169"/>
      <c r="HI310" s="169"/>
      <c r="HJ310" s="169"/>
      <c r="HK310" s="169"/>
      <c r="HL310" s="169"/>
      <c r="HM310" s="169"/>
      <c r="HN310" s="169"/>
      <c r="HO310" s="169"/>
      <c r="HP310" s="169"/>
      <c r="HQ310" s="169"/>
      <c r="HR310" s="169"/>
      <c r="HS310" s="169"/>
      <c r="HT310" s="169"/>
      <c r="HU310" s="169"/>
      <c r="HV310" s="169"/>
      <c r="HW310" s="169"/>
      <c r="HX310" s="169"/>
      <c r="HY310" s="169"/>
      <c r="HZ310" s="169"/>
      <c r="IA310" s="169"/>
      <c r="IB310" s="169"/>
      <c r="IC310" s="169"/>
      <c r="ID310" s="169"/>
      <c r="IE310" s="169"/>
      <c r="IF310" s="169"/>
      <c r="IG310" s="169"/>
      <c r="IH310" s="169"/>
      <c r="II310" s="169"/>
      <c r="IJ310" s="169"/>
      <c r="IK310" s="169"/>
      <c r="IL310" s="169"/>
      <c r="IM310" s="169"/>
      <c r="IN310" s="169"/>
      <c r="IO310" s="169"/>
      <c r="IP310" s="169"/>
      <c r="IQ310" s="169"/>
      <c r="IR310" s="169"/>
      <c r="IS310" s="169"/>
    </row>
    <row r="311" spans="1:253" s="145" customFormat="1" ht="15" customHeight="1">
      <c r="A311" s="170" t="s">
        <v>6</v>
      </c>
      <c r="B311" s="170" t="s">
        <v>510</v>
      </c>
      <c r="C311" s="172">
        <v>1</v>
      </c>
      <c r="D311" s="172" t="s">
        <v>9</v>
      </c>
      <c r="E311" s="173">
        <v>3120000</v>
      </c>
      <c r="F311" s="174">
        <v>3120000</v>
      </c>
      <c r="G311" s="169"/>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69"/>
      <c r="AY311" s="169"/>
      <c r="AZ311" s="169"/>
      <c r="BA311" s="169"/>
      <c r="BB311" s="169"/>
      <c r="BC311" s="169"/>
      <c r="BD311" s="169"/>
      <c r="BE311" s="169"/>
      <c r="BF311" s="169"/>
      <c r="BG311" s="169"/>
      <c r="BH311" s="169"/>
      <c r="BI311" s="169"/>
      <c r="BJ311" s="169"/>
      <c r="BK311" s="169"/>
      <c r="BL311" s="169"/>
      <c r="BM311" s="169"/>
      <c r="BN311" s="169"/>
      <c r="BO311" s="169"/>
      <c r="BP311" s="169"/>
      <c r="BQ311" s="169"/>
      <c r="BR311" s="169"/>
      <c r="BS311" s="169"/>
      <c r="BT311" s="169"/>
      <c r="BU311" s="169"/>
      <c r="BV311" s="169"/>
      <c r="BW311" s="169"/>
      <c r="BX311" s="169"/>
      <c r="BY311" s="169"/>
      <c r="BZ311" s="169"/>
      <c r="CA311" s="169"/>
      <c r="CB311" s="169"/>
      <c r="CC311" s="169"/>
      <c r="CD311" s="169"/>
      <c r="CE311" s="169"/>
      <c r="CF311" s="169"/>
      <c r="CG311" s="169"/>
      <c r="CH311" s="169"/>
      <c r="CI311" s="169"/>
      <c r="CJ311" s="169"/>
      <c r="CK311" s="169"/>
      <c r="CL311" s="169"/>
      <c r="CM311" s="169"/>
      <c r="CN311" s="169"/>
      <c r="CO311" s="169"/>
      <c r="CP311" s="169"/>
      <c r="CQ311" s="169"/>
      <c r="CR311" s="169"/>
      <c r="CS311" s="169"/>
      <c r="CT311" s="169"/>
      <c r="CU311" s="169"/>
      <c r="CV311" s="169"/>
      <c r="CW311" s="169"/>
      <c r="CX311" s="169"/>
      <c r="CY311" s="169"/>
      <c r="CZ311" s="169"/>
      <c r="DA311" s="169"/>
      <c r="DB311" s="169"/>
      <c r="DC311" s="169"/>
      <c r="DD311" s="169"/>
      <c r="DE311" s="169"/>
      <c r="DF311" s="169"/>
      <c r="DG311" s="169"/>
      <c r="DH311" s="169"/>
      <c r="DI311" s="169"/>
      <c r="DJ311" s="169"/>
      <c r="DK311" s="169"/>
      <c r="DL311" s="169"/>
      <c r="DM311" s="169"/>
      <c r="DN311" s="169"/>
      <c r="DO311" s="169"/>
      <c r="DP311" s="169"/>
      <c r="DQ311" s="169"/>
      <c r="DR311" s="169"/>
      <c r="DS311" s="169"/>
      <c r="DT311" s="169"/>
      <c r="DU311" s="169"/>
      <c r="DV311" s="169"/>
      <c r="DW311" s="169"/>
      <c r="DX311" s="169"/>
      <c r="DY311" s="169"/>
      <c r="DZ311" s="169"/>
      <c r="EA311" s="169"/>
      <c r="EB311" s="169"/>
      <c r="EC311" s="169"/>
      <c r="ED311" s="169"/>
      <c r="EE311" s="169"/>
      <c r="EF311" s="169"/>
      <c r="EG311" s="169"/>
      <c r="EH311" s="169"/>
      <c r="EI311" s="169"/>
      <c r="EJ311" s="169"/>
      <c r="EK311" s="169"/>
      <c r="EL311" s="169"/>
      <c r="EM311" s="169"/>
      <c r="EN311" s="169"/>
      <c r="EO311" s="169"/>
      <c r="EP311" s="169"/>
      <c r="EQ311" s="169"/>
      <c r="ER311" s="169"/>
      <c r="ES311" s="169"/>
      <c r="ET311" s="169"/>
      <c r="EU311" s="169"/>
      <c r="EV311" s="169"/>
      <c r="EW311" s="169"/>
      <c r="EX311" s="169"/>
      <c r="EY311" s="169"/>
      <c r="EZ311" s="169"/>
      <c r="FA311" s="169"/>
      <c r="FB311" s="169"/>
      <c r="FC311" s="169"/>
      <c r="FD311" s="169"/>
      <c r="FE311" s="169"/>
      <c r="FF311" s="169"/>
      <c r="FG311" s="169"/>
      <c r="FH311" s="169"/>
      <c r="FI311" s="169"/>
      <c r="FJ311" s="169"/>
      <c r="FK311" s="169"/>
      <c r="FL311" s="169"/>
      <c r="FM311" s="169"/>
      <c r="FN311" s="169"/>
      <c r="FO311" s="169"/>
      <c r="FP311" s="169"/>
      <c r="FQ311" s="169"/>
      <c r="FR311" s="169"/>
      <c r="FS311" s="169"/>
      <c r="FT311" s="169"/>
      <c r="FU311" s="169"/>
      <c r="FV311" s="169"/>
      <c r="FW311" s="169"/>
      <c r="FX311" s="169"/>
      <c r="FY311" s="169"/>
      <c r="FZ311" s="169"/>
      <c r="GA311" s="169"/>
      <c r="GB311" s="169"/>
      <c r="GC311" s="169"/>
      <c r="GD311" s="169"/>
      <c r="GE311" s="169"/>
      <c r="GF311" s="169"/>
      <c r="GG311" s="169"/>
      <c r="GH311" s="169"/>
      <c r="GI311" s="169"/>
      <c r="GJ311" s="169"/>
      <c r="GK311" s="169"/>
      <c r="GL311" s="169"/>
      <c r="GM311" s="169"/>
      <c r="GN311" s="169"/>
      <c r="GO311" s="169"/>
      <c r="GP311" s="169"/>
      <c r="GQ311" s="169"/>
      <c r="GR311" s="169"/>
      <c r="GS311" s="169"/>
      <c r="GT311" s="169"/>
      <c r="GU311" s="169"/>
      <c r="GV311" s="169"/>
      <c r="GW311" s="169"/>
      <c r="GX311" s="169"/>
      <c r="GY311" s="169"/>
      <c r="GZ311" s="169"/>
      <c r="HA311" s="169"/>
      <c r="HB311" s="169"/>
      <c r="HC311" s="169"/>
      <c r="HD311" s="169"/>
      <c r="HE311" s="169"/>
      <c r="HF311" s="169"/>
      <c r="HG311" s="169"/>
      <c r="HH311" s="169"/>
      <c r="HI311" s="169"/>
      <c r="HJ311" s="169"/>
      <c r="HK311" s="169"/>
      <c r="HL311" s="169"/>
      <c r="HM311" s="169"/>
      <c r="HN311" s="169"/>
      <c r="HO311" s="169"/>
      <c r="HP311" s="169"/>
      <c r="HQ311" s="169"/>
      <c r="HR311" s="169"/>
      <c r="HS311" s="169"/>
      <c r="HT311" s="169"/>
      <c r="HU311" s="169"/>
      <c r="HV311" s="169"/>
      <c r="HW311" s="169"/>
      <c r="HX311" s="169"/>
      <c r="HY311" s="169"/>
      <c r="HZ311" s="169"/>
      <c r="IA311" s="169"/>
      <c r="IB311" s="169"/>
      <c r="IC311" s="169"/>
      <c r="ID311" s="169"/>
      <c r="IE311" s="169"/>
      <c r="IF311" s="169"/>
      <c r="IG311" s="169"/>
      <c r="IH311" s="169"/>
      <c r="II311" s="169"/>
      <c r="IJ311" s="169"/>
      <c r="IK311" s="169"/>
      <c r="IL311" s="169"/>
      <c r="IM311" s="169"/>
      <c r="IN311" s="169"/>
      <c r="IO311" s="169"/>
      <c r="IP311" s="169"/>
      <c r="IQ311" s="169"/>
      <c r="IR311" s="169"/>
      <c r="IS311" s="169"/>
    </row>
    <row r="312" spans="1:253" s="145" customFormat="1" ht="15" customHeight="1">
      <c r="A312" s="170" t="s">
        <v>6</v>
      </c>
      <c r="B312" s="170" t="s">
        <v>510</v>
      </c>
      <c r="C312" s="172">
        <v>1</v>
      </c>
      <c r="D312" s="172" t="s">
        <v>9</v>
      </c>
      <c r="E312" s="173">
        <v>3240000</v>
      </c>
      <c r="F312" s="174">
        <v>3240000</v>
      </c>
      <c r="G312" s="169"/>
      <c r="H312" s="169"/>
      <c r="I312" s="169"/>
      <c r="J312" s="169"/>
      <c r="K312" s="169"/>
      <c r="L312" s="169"/>
      <c r="M312" s="169"/>
      <c r="N312" s="169"/>
      <c r="O312" s="169"/>
      <c r="P312" s="169"/>
      <c r="Q312" s="169"/>
      <c r="R312" s="169"/>
      <c r="S312" s="169"/>
      <c r="T312" s="169"/>
      <c r="U312" s="169"/>
      <c r="V312" s="169"/>
      <c r="W312" s="169"/>
      <c r="X312" s="169"/>
      <c r="Y312" s="169"/>
      <c r="Z312" s="169"/>
      <c r="AA312" s="169"/>
      <c r="AB312" s="169"/>
      <c r="AC312" s="169"/>
      <c r="AD312" s="169"/>
      <c r="AE312" s="169"/>
      <c r="AF312" s="169"/>
      <c r="AG312" s="169"/>
      <c r="AH312" s="169"/>
      <c r="AI312" s="169"/>
      <c r="AJ312" s="169"/>
      <c r="AK312" s="169"/>
      <c r="AL312" s="169"/>
      <c r="AM312" s="169"/>
      <c r="AN312" s="169"/>
      <c r="AO312" s="169"/>
      <c r="AP312" s="169"/>
      <c r="AQ312" s="169"/>
      <c r="AR312" s="169"/>
      <c r="AS312" s="169"/>
      <c r="AT312" s="169"/>
      <c r="AU312" s="169"/>
      <c r="AV312" s="169"/>
      <c r="AW312" s="169"/>
      <c r="AX312" s="169"/>
      <c r="AY312" s="169"/>
      <c r="AZ312" s="169"/>
      <c r="BA312" s="169"/>
      <c r="BB312" s="169"/>
      <c r="BC312" s="169"/>
      <c r="BD312" s="169"/>
      <c r="BE312" s="169"/>
      <c r="BF312" s="169"/>
      <c r="BG312" s="169"/>
      <c r="BH312" s="169"/>
      <c r="BI312" s="169"/>
      <c r="BJ312" s="169"/>
      <c r="BK312" s="169"/>
      <c r="BL312" s="169"/>
      <c r="BM312" s="169"/>
      <c r="BN312" s="169"/>
      <c r="BO312" s="169"/>
      <c r="BP312" s="169"/>
      <c r="BQ312" s="169"/>
      <c r="BR312" s="169"/>
      <c r="BS312" s="169"/>
      <c r="BT312" s="169"/>
      <c r="BU312" s="169"/>
      <c r="BV312" s="169"/>
      <c r="BW312" s="169"/>
      <c r="BX312" s="169"/>
      <c r="BY312" s="169"/>
      <c r="BZ312" s="169"/>
      <c r="CA312" s="169"/>
      <c r="CB312" s="169"/>
      <c r="CC312" s="169"/>
      <c r="CD312" s="169"/>
      <c r="CE312" s="169"/>
      <c r="CF312" s="169"/>
      <c r="CG312" s="169"/>
      <c r="CH312" s="169"/>
      <c r="CI312" s="169"/>
      <c r="CJ312" s="169"/>
      <c r="CK312" s="169"/>
      <c r="CL312" s="169"/>
      <c r="CM312" s="169"/>
      <c r="CN312" s="169"/>
      <c r="CO312" s="169"/>
      <c r="CP312" s="169"/>
      <c r="CQ312" s="169"/>
      <c r="CR312" s="169"/>
      <c r="CS312" s="169"/>
      <c r="CT312" s="169"/>
      <c r="CU312" s="169"/>
      <c r="CV312" s="169"/>
      <c r="CW312" s="169"/>
      <c r="CX312" s="169"/>
      <c r="CY312" s="169"/>
      <c r="CZ312" s="169"/>
      <c r="DA312" s="169"/>
      <c r="DB312" s="169"/>
      <c r="DC312" s="169"/>
      <c r="DD312" s="169"/>
      <c r="DE312" s="169"/>
      <c r="DF312" s="169"/>
      <c r="DG312" s="169"/>
      <c r="DH312" s="169"/>
      <c r="DI312" s="169"/>
      <c r="DJ312" s="169"/>
      <c r="DK312" s="169"/>
      <c r="DL312" s="169"/>
      <c r="DM312" s="169"/>
      <c r="DN312" s="169"/>
      <c r="DO312" s="169"/>
      <c r="DP312" s="169"/>
      <c r="DQ312" s="169"/>
      <c r="DR312" s="169"/>
      <c r="DS312" s="169"/>
      <c r="DT312" s="169"/>
      <c r="DU312" s="169"/>
      <c r="DV312" s="169"/>
      <c r="DW312" s="169"/>
      <c r="DX312" s="169"/>
      <c r="DY312" s="169"/>
      <c r="DZ312" s="169"/>
      <c r="EA312" s="169"/>
      <c r="EB312" s="169"/>
      <c r="EC312" s="169"/>
      <c r="ED312" s="169"/>
      <c r="EE312" s="169"/>
      <c r="EF312" s="169"/>
      <c r="EG312" s="169"/>
      <c r="EH312" s="169"/>
      <c r="EI312" s="169"/>
      <c r="EJ312" s="169"/>
      <c r="EK312" s="169"/>
      <c r="EL312" s="169"/>
      <c r="EM312" s="169"/>
      <c r="EN312" s="169"/>
      <c r="EO312" s="169"/>
      <c r="EP312" s="169"/>
      <c r="EQ312" s="169"/>
      <c r="ER312" s="169"/>
      <c r="ES312" s="169"/>
      <c r="ET312" s="169"/>
      <c r="EU312" s="169"/>
      <c r="EV312" s="169"/>
      <c r="EW312" s="169"/>
      <c r="EX312" s="169"/>
      <c r="EY312" s="169"/>
      <c r="EZ312" s="169"/>
      <c r="FA312" s="169"/>
      <c r="FB312" s="169"/>
      <c r="FC312" s="169"/>
      <c r="FD312" s="169"/>
      <c r="FE312" s="169"/>
      <c r="FF312" s="169"/>
      <c r="FG312" s="169"/>
      <c r="FH312" s="169"/>
      <c r="FI312" s="169"/>
      <c r="FJ312" s="169"/>
      <c r="FK312" s="169"/>
      <c r="FL312" s="169"/>
      <c r="FM312" s="169"/>
      <c r="FN312" s="169"/>
      <c r="FO312" s="169"/>
      <c r="FP312" s="169"/>
      <c r="FQ312" s="169"/>
      <c r="FR312" s="169"/>
      <c r="FS312" s="169"/>
      <c r="FT312" s="169"/>
      <c r="FU312" s="169"/>
      <c r="FV312" s="169"/>
      <c r="FW312" s="169"/>
      <c r="FX312" s="169"/>
      <c r="FY312" s="169"/>
      <c r="FZ312" s="169"/>
      <c r="GA312" s="169"/>
      <c r="GB312" s="169"/>
      <c r="GC312" s="169"/>
      <c r="GD312" s="169"/>
      <c r="GE312" s="169"/>
      <c r="GF312" s="169"/>
      <c r="GG312" s="169"/>
      <c r="GH312" s="169"/>
      <c r="GI312" s="169"/>
      <c r="GJ312" s="169"/>
      <c r="GK312" s="169"/>
      <c r="GL312" s="169"/>
      <c r="GM312" s="169"/>
      <c r="GN312" s="169"/>
      <c r="GO312" s="169"/>
      <c r="GP312" s="169"/>
      <c r="GQ312" s="169"/>
      <c r="GR312" s="169"/>
      <c r="GS312" s="169"/>
      <c r="GT312" s="169"/>
      <c r="GU312" s="169"/>
      <c r="GV312" s="169"/>
      <c r="GW312" s="169"/>
      <c r="GX312" s="169"/>
      <c r="GY312" s="169"/>
      <c r="GZ312" s="169"/>
      <c r="HA312" s="169"/>
      <c r="HB312" s="169"/>
      <c r="HC312" s="169"/>
      <c r="HD312" s="169"/>
      <c r="HE312" s="169"/>
      <c r="HF312" s="169"/>
      <c r="HG312" s="169"/>
      <c r="HH312" s="169"/>
      <c r="HI312" s="169"/>
      <c r="HJ312" s="169"/>
      <c r="HK312" s="169"/>
      <c r="HL312" s="169"/>
      <c r="HM312" s="169"/>
      <c r="HN312" s="169"/>
      <c r="HO312" s="169"/>
      <c r="HP312" s="169"/>
      <c r="HQ312" s="169"/>
      <c r="HR312" s="169"/>
      <c r="HS312" s="169"/>
      <c r="HT312" s="169"/>
      <c r="HU312" s="169"/>
      <c r="HV312" s="169"/>
      <c r="HW312" s="169"/>
      <c r="HX312" s="169"/>
      <c r="HY312" s="169"/>
      <c r="HZ312" s="169"/>
      <c r="IA312" s="169"/>
      <c r="IB312" s="169"/>
      <c r="IC312" s="169"/>
      <c r="ID312" s="169"/>
      <c r="IE312" s="169"/>
      <c r="IF312" s="169"/>
      <c r="IG312" s="169"/>
      <c r="IH312" s="169"/>
      <c r="II312" s="169"/>
      <c r="IJ312" s="169"/>
      <c r="IK312" s="169"/>
      <c r="IL312" s="169"/>
      <c r="IM312" s="169"/>
      <c r="IN312" s="169"/>
      <c r="IO312" s="169"/>
      <c r="IP312" s="169"/>
      <c r="IQ312" s="169"/>
      <c r="IR312" s="169"/>
      <c r="IS312" s="169"/>
    </row>
    <row r="313" spans="1:253" s="145" customFormat="1" ht="15" customHeight="1">
      <c r="A313" s="170" t="s">
        <v>6</v>
      </c>
      <c r="B313" s="170" t="s">
        <v>510</v>
      </c>
      <c r="C313" s="172">
        <v>1</v>
      </c>
      <c r="D313" s="172" t="s">
        <v>9</v>
      </c>
      <c r="E313" s="173">
        <v>3000000</v>
      </c>
      <c r="F313" s="174">
        <v>3000000</v>
      </c>
      <c r="G313" s="169"/>
      <c r="H313" s="169"/>
      <c r="I313" s="169"/>
      <c r="J313" s="169"/>
      <c r="K313" s="169"/>
      <c r="L313" s="169"/>
      <c r="M313" s="169"/>
      <c r="N313" s="169"/>
      <c r="O313" s="169"/>
      <c r="P313" s="169"/>
      <c r="Q313" s="169"/>
      <c r="R313" s="169"/>
      <c r="S313" s="169"/>
      <c r="T313" s="169"/>
      <c r="U313" s="169"/>
      <c r="V313" s="169"/>
      <c r="W313" s="169"/>
      <c r="X313" s="169"/>
      <c r="Y313" s="169"/>
      <c r="Z313" s="169"/>
      <c r="AA313" s="169"/>
      <c r="AB313" s="169"/>
      <c r="AC313" s="169"/>
      <c r="AD313" s="169"/>
      <c r="AE313" s="169"/>
      <c r="AF313" s="169"/>
      <c r="AG313" s="169"/>
      <c r="AH313" s="169"/>
      <c r="AI313" s="169"/>
      <c r="AJ313" s="169"/>
      <c r="AK313" s="169"/>
      <c r="AL313" s="169"/>
      <c r="AM313" s="169"/>
      <c r="AN313" s="169"/>
      <c r="AO313" s="169"/>
      <c r="AP313" s="169"/>
      <c r="AQ313" s="169"/>
      <c r="AR313" s="169"/>
      <c r="AS313" s="169"/>
      <c r="AT313" s="169"/>
      <c r="AU313" s="169"/>
      <c r="AV313" s="169"/>
      <c r="AW313" s="169"/>
      <c r="AX313" s="169"/>
      <c r="AY313" s="169"/>
      <c r="AZ313" s="169"/>
      <c r="BA313" s="169"/>
      <c r="BB313" s="169"/>
      <c r="BC313" s="169"/>
      <c r="BD313" s="169"/>
      <c r="BE313" s="169"/>
      <c r="BF313" s="169"/>
      <c r="BG313" s="169"/>
      <c r="BH313" s="169"/>
      <c r="BI313" s="169"/>
      <c r="BJ313" s="169"/>
      <c r="BK313" s="169"/>
      <c r="BL313" s="169"/>
      <c r="BM313" s="169"/>
      <c r="BN313" s="169"/>
      <c r="BO313" s="169"/>
      <c r="BP313" s="169"/>
      <c r="BQ313" s="169"/>
      <c r="BR313" s="169"/>
      <c r="BS313" s="169"/>
      <c r="BT313" s="169"/>
      <c r="BU313" s="169"/>
      <c r="BV313" s="169"/>
      <c r="BW313" s="169"/>
      <c r="BX313" s="169"/>
      <c r="BY313" s="169"/>
      <c r="BZ313" s="169"/>
      <c r="CA313" s="169"/>
      <c r="CB313" s="169"/>
      <c r="CC313" s="169"/>
      <c r="CD313" s="169"/>
      <c r="CE313" s="169"/>
      <c r="CF313" s="169"/>
      <c r="CG313" s="169"/>
      <c r="CH313" s="169"/>
      <c r="CI313" s="169"/>
      <c r="CJ313" s="169"/>
      <c r="CK313" s="169"/>
      <c r="CL313" s="169"/>
      <c r="CM313" s="169"/>
      <c r="CN313" s="169"/>
      <c r="CO313" s="169"/>
      <c r="CP313" s="169"/>
      <c r="CQ313" s="169"/>
      <c r="CR313" s="169"/>
      <c r="CS313" s="169"/>
      <c r="CT313" s="169"/>
      <c r="CU313" s="169"/>
      <c r="CV313" s="169"/>
      <c r="CW313" s="169"/>
      <c r="CX313" s="169"/>
      <c r="CY313" s="169"/>
      <c r="CZ313" s="169"/>
      <c r="DA313" s="169"/>
      <c r="DB313" s="169"/>
      <c r="DC313" s="169"/>
      <c r="DD313" s="169"/>
      <c r="DE313" s="169"/>
      <c r="DF313" s="169"/>
      <c r="DG313" s="169"/>
      <c r="DH313" s="169"/>
      <c r="DI313" s="169"/>
      <c r="DJ313" s="169"/>
      <c r="DK313" s="169"/>
      <c r="DL313" s="169"/>
      <c r="DM313" s="169"/>
      <c r="DN313" s="169"/>
      <c r="DO313" s="169"/>
      <c r="DP313" s="169"/>
      <c r="DQ313" s="169"/>
      <c r="DR313" s="169"/>
      <c r="DS313" s="169"/>
      <c r="DT313" s="169"/>
      <c r="DU313" s="169"/>
      <c r="DV313" s="169"/>
      <c r="DW313" s="169"/>
      <c r="DX313" s="169"/>
      <c r="DY313" s="169"/>
      <c r="DZ313" s="169"/>
      <c r="EA313" s="169"/>
      <c r="EB313" s="169"/>
      <c r="EC313" s="169"/>
      <c r="ED313" s="169"/>
      <c r="EE313" s="169"/>
      <c r="EF313" s="169"/>
      <c r="EG313" s="169"/>
      <c r="EH313" s="169"/>
      <c r="EI313" s="169"/>
      <c r="EJ313" s="169"/>
      <c r="EK313" s="169"/>
      <c r="EL313" s="169"/>
      <c r="EM313" s="169"/>
      <c r="EN313" s="169"/>
      <c r="EO313" s="169"/>
      <c r="EP313" s="169"/>
      <c r="EQ313" s="169"/>
      <c r="ER313" s="169"/>
      <c r="ES313" s="169"/>
      <c r="ET313" s="169"/>
      <c r="EU313" s="169"/>
      <c r="EV313" s="169"/>
      <c r="EW313" s="169"/>
      <c r="EX313" s="169"/>
      <c r="EY313" s="169"/>
      <c r="EZ313" s="169"/>
      <c r="FA313" s="169"/>
      <c r="FB313" s="169"/>
      <c r="FC313" s="169"/>
      <c r="FD313" s="169"/>
      <c r="FE313" s="169"/>
      <c r="FF313" s="169"/>
      <c r="FG313" s="169"/>
      <c r="FH313" s="169"/>
      <c r="FI313" s="169"/>
      <c r="FJ313" s="169"/>
      <c r="FK313" s="169"/>
      <c r="FL313" s="169"/>
      <c r="FM313" s="169"/>
      <c r="FN313" s="169"/>
      <c r="FO313" s="169"/>
      <c r="FP313" s="169"/>
      <c r="FQ313" s="169"/>
      <c r="FR313" s="169"/>
      <c r="FS313" s="169"/>
      <c r="FT313" s="169"/>
      <c r="FU313" s="169"/>
      <c r="FV313" s="169"/>
      <c r="FW313" s="169"/>
      <c r="FX313" s="169"/>
      <c r="FY313" s="169"/>
      <c r="FZ313" s="169"/>
      <c r="GA313" s="169"/>
      <c r="GB313" s="169"/>
      <c r="GC313" s="169"/>
      <c r="GD313" s="169"/>
      <c r="GE313" s="169"/>
      <c r="GF313" s="169"/>
      <c r="GG313" s="169"/>
      <c r="GH313" s="169"/>
      <c r="GI313" s="169"/>
      <c r="GJ313" s="169"/>
      <c r="GK313" s="169"/>
      <c r="GL313" s="169"/>
      <c r="GM313" s="169"/>
      <c r="GN313" s="169"/>
      <c r="GO313" s="169"/>
      <c r="GP313" s="169"/>
      <c r="GQ313" s="169"/>
      <c r="GR313" s="169"/>
      <c r="GS313" s="169"/>
      <c r="GT313" s="169"/>
      <c r="GU313" s="169"/>
      <c r="GV313" s="169"/>
      <c r="GW313" s="169"/>
      <c r="GX313" s="169"/>
      <c r="GY313" s="169"/>
      <c r="GZ313" s="169"/>
      <c r="HA313" s="169"/>
      <c r="HB313" s="169"/>
      <c r="HC313" s="169"/>
      <c r="HD313" s="169"/>
      <c r="HE313" s="169"/>
      <c r="HF313" s="169"/>
      <c r="HG313" s="169"/>
      <c r="HH313" s="169"/>
      <c r="HI313" s="169"/>
      <c r="HJ313" s="169"/>
      <c r="HK313" s="169"/>
      <c r="HL313" s="169"/>
      <c r="HM313" s="169"/>
      <c r="HN313" s="169"/>
      <c r="HO313" s="169"/>
      <c r="HP313" s="169"/>
      <c r="HQ313" s="169"/>
      <c r="HR313" s="169"/>
      <c r="HS313" s="169"/>
      <c r="HT313" s="169"/>
      <c r="HU313" s="169"/>
      <c r="HV313" s="169"/>
      <c r="HW313" s="169"/>
      <c r="HX313" s="169"/>
      <c r="HY313" s="169"/>
      <c r="HZ313" s="169"/>
      <c r="IA313" s="169"/>
      <c r="IB313" s="169"/>
      <c r="IC313" s="169"/>
      <c r="ID313" s="169"/>
      <c r="IE313" s="169"/>
      <c r="IF313" s="169"/>
      <c r="IG313" s="169"/>
      <c r="IH313" s="169"/>
      <c r="II313" s="169"/>
      <c r="IJ313" s="169"/>
      <c r="IK313" s="169"/>
      <c r="IL313" s="169"/>
      <c r="IM313" s="169"/>
      <c r="IN313" s="169"/>
      <c r="IO313" s="169"/>
      <c r="IP313" s="169"/>
      <c r="IQ313" s="169"/>
      <c r="IR313" s="169"/>
      <c r="IS313" s="169"/>
    </row>
    <row r="314" spans="1:253" s="145" customFormat="1" ht="15" customHeight="1">
      <c r="A314" s="170" t="s">
        <v>6</v>
      </c>
      <c r="B314" s="170" t="s">
        <v>510</v>
      </c>
      <c r="C314" s="172">
        <v>1</v>
      </c>
      <c r="D314" s="172" t="s">
        <v>9</v>
      </c>
      <c r="E314" s="173">
        <v>3240000</v>
      </c>
      <c r="F314" s="174">
        <v>3240000</v>
      </c>
      <c r="G314" s="169"/>
      <c r="H314" s="169"/>
      <c r="I314" s="169"/>
      <c r="J314" s="169"/>
      <c r="K314" s="169"/>
      <c r="L314" s="169"/>
      <c r="M314" s="169"/>
      <c r="N314" s="169"/>
      <c r="O314" s="169"/>
      <c r="P314" s="169"/>
      <c r="Q314" s="169"/>
      <c r="R314" s="169"/>
      <c r="S314" s="169"/>
      <c r="T314" s="169"/>
      <c r="U314" s="169"/>
      <c r="V314" s="169"/>
      <c r="W314" s="169"/>
      <c r="X314" s="169"/>
      <c r="Y314" s="169"/>
      <c r="Z314" s="169"/>
      <c r="AA314" s="169"/>
      <c r="AB314" s="169"/>
      <c r="AC314" s="169"/>
      <c r="AD314" s="169"/>
      <c r="AE314" s="169"/>
      <c r="AF314" s="169"/>
      <c r="AG314" s="169"/>
      <c r="AH314" s="169"/>
      <c r="AI314" s="169"/>
      <c r="AJ314" s="169"/>
      <c r="AK314" s="169"/>
      <c r="AL314" s="169"/>
      <c r="AM314" s="169"/>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69"/>
      <c r="BR314" s="169"/>
      <c r="BS314" s="169"/>
      <c r="BT314" s="169"/>
      <c r="BU314" s="169"/>
      <c r="BV314" s="169"/>
      <c r="BW314" s="169"/>
      <c r="BX314" s="169"/>
      <c r="BY314" s="169"/>
      <c r="BZ314" s="169"/>
      <c r="CA314" s="169"/>
      <c r="CB314" s="169"/>
      <c r="CC314" s="169"/>
      <c r="CD314" s="169"/>
      <c r="CE314" s="169"/>
      <c r="CF314" s="169"/>
      <c r="CG314" s="169"/>
      <c r="CH314" s="169"/>
      <c r="CI314" s="169"/>
      <c r="CJ314" s="169"/>
      <c r="CK314" s="169"/>
      <c r="CL314" s="169"/>
      <c r="CM314" s="169"/>
      <c r="CN314" s="169"/>
      <c r="CO314" s="169"/>
      <c r="CP314" s="169"/>
      <c r="CQ314" s="169"/>
      <c r="CR314" s="169"/>
      <c r="CS314" s="169"/>
      <c r="CT314" s="169"/>
      <c r="CU314" s="169"/>
      <c r="CV314" s="169"/>
      <c r="CW314" s="169"/>
      <c r="CX314" s="169"/>
      <c r="CY314" s="169"/>
      <c r="CZ314" s="169"/>
      <c r="DA314" s="169"/>
      <c r="DB314" s="169"/>
      <c r="DC314" s="169"/>
      <c r="DD314" s="169"/>
      <c r="DE314" s="169"/>
      <c r="DF314" s="169"/>
      <c r="DG314" s="169"/>
      <c r="DH314" s="169"/>
      <c r="DI314" s="169"/>
      <c r="DJ314" s="169"/>
      <c r="DK314" s="169"/>
      <c r="DL314" s="169"/>
      <c r="DM314" s="169"/>
      <c r="DN314" s="169"/>
      <c r="DO314" s="169"/>
      <c r="DP314" s="169"/>
      <c r="DQ314" s="169"/>
      <c r="DR314" s="169"/>
      <c r="DS314" s="169"/>
      <c r="DT314" s="169"/>
      <c r="DU314" s="169"/>
      <c r="DV314" s="169"/>
      <c r="DW314" s="169"/>
      <c r="DX314" s="169"/>
      <c r="DY314" s="169"/>
      <c r="DZ314" s="169"/>
      <c r="EA314" s="169"/>
      <c r="EB314" s="169"/>
      <c r="EC314" s="169"/>
      <c r="ED314" s="169"/>
      <c r="EE314" s="169"/>
      <c r="EF314" s="169"/>
      <c r="EG314" s="169"/>
      <c r="EH314" s="169"/>
      <c r="EI314" s="169"/>
      <c r="EJ314" s="169"/>
      <c r="EK314" s="169"/>
      <c r="EL314" s="169"/>
      <c r="EM314" s="169"/>
      <c r="EN314" s="169"/>
      <c r="EO314" s="169"/>
      <c r="EP314" s="169"/>
      <c r="EQ314" s="169"/>
      <c r="ER314" s="169"/>
      <c r="ES314" s="169"/>
      <c r="ET314" s="169"/>
      <c r="EU314" s="169"/>
      <c r="EV314" s="169"/>
      <c r="EW314" s="169"/>
      <c r="EX314" s="169"/>
      <c r="EY314" s="169"/>
      <c r="EZ314" s="169"/>
      <c r="FA314" s="169"/>
      <c r="FB314" s="169"/>
      <c r="FC314" s="169"/>
      <c r="FD314" s="169"/>
      <c r="FE314" s="169"/>
      <c r="FF314" s="169"/>
      <c r="FG314" s="169"/>
      <c r="FH314" s="169"/>
      <c r="FI314" s="169"/>
      <c r="FJ314" s="169"/>
      <c r="FK314" s="169"/>
      <c r="FL314" s="169"/>
      <c r="FM314" s="169"/>
      <c r="FN314" s="169"/>
      <c r="FO314" s="169"/>
      <c r="FP314" s="169"/>
      <c r="FQ314" s="169"/>
      <c r="FR314" s="169"/>
      <c r="FS314" s="169"/>
      <c r="FT314" s="169"/>
      <c r="FU314" s="169"/>
      <c r="FV314" s="169"/>
      <c r="FW314" s="169"/>
      <c r="FX314" s="169"/>
      <c r="FY314" s="169"/>
      <c r="FZ314" s="169"/>
      <c r="GA314" s="169"/>
      <c r="GB314" s="169"/>
      <c r="GC314" s="169"/>
      <c r="GD314" s="169"/>
      <c r="GE314" s="169"/>
      <c r="GF314" s="169"/>
      <c r="GG314" s="169"/>
      <c r="GH314" s="169"/>
      <c r="GI314" s="169"/>
      <c r="GJ314" s="169"/>
      <c r="GK314" s="169"/>
      <c r="GL314" s="169"/>
      <c r="GM314" s="169"/>
      <c r="GN314" s="169"/>
      <c r="GO314" s="169"/>
      <c r="GP314" s="169"/>
      <c r="GQ314" s="169"/>
      <c r="GR314" s="169"/>
      <c r="GS314" s="169"/>
      <c r="GT314" s="169"/>
      <c r="GU314" s="169"/>
      <c r="GV314" s="169"/>
      <c r="GW314" s="169"/>
      <c r="GX314" s="169"/>
      <c r="GY314" s="169"/>
      <c r="GZ314" s="169"/>
      <c r="HA314" s="169"/>
      <c r="HB314" s="169"/>
      <c r="HC314" s="169"/>
      <c r="HD314" s="169"/>
      <c r="HE314" s="169"/>
      <c r="HF314" s="169"/>
      <c r="HG314" s="169"/>
      <c r="HH314" s="169"/>
      <c r="HI314" s="169"/>
      <c r="HJ314" s="169"/>
      <c r="HK314" s="169"/>
      <c r="HL314" s="169"/>
      <c r="HM314" s="169"/>
      <c r="HN314" s="169"/>
      <c r="HO314" s="169"/>
      <c r="HP314" s="169"/>
      <c r="HQ314" s="169"/>
      <c r="HR314" s="169"/>
      <c r="HS314" s="169"/>
      <c r="HT314" s="169"/>
      <c r="HU314" s="169"/>
      <c r="HV314" s="169"/>
      <c r="HW314" s="169"/>
      <c r="HX314" s="169"/>
      <c r="HY314" s="169"/>
      <c r="HZ314" s="169"/>
      <c r="IA314" s="169"/>
      <c r="IB314" s="169"/>
      <c r="IC314" s="169"/>
      <c r="ID314" s="169"/>
      <c r="IE314" s="169"/>
      <c r="IF314" s="169"/>
      <c r="IG314" s="169"/>
      <c r="IH314" s="169"/>
      <c r="II314" s="169"/>
      <c r="IJ314" s="169"/>
      <c r="IK314" s="169"/>
      <c r="IL314" s="169"/>
      <c r="IM314" s="169"/>
      <c r="IN314" s="169"/>
      <c r="IO314" s="169"/>
      <c r="IP314" s="169"/>
      <c r="IQ314" s="169"/>
      <c r="IR314" s="169"/>
      <c r="IS314" s="169"/>
    </row>
    <row r="315" spans="1:253" s="145" customFormat="1" ht="15" customHeight="1">
      <c r="A315" s="170" t="s">
        <v>6</v>
      </c>
      <c r="B315" s="170" t="s">
        <v>510</v>
      </c>
      <c r="C315" s="172">
        <v>1</v>
      </c>
      <c r="D315" s="172" t="s">
        <v>9</v>
      </c>
      <c r="E315" s="173">
        <v>3240000</v>
      </c>
      <c r="F315" s="174">
        <v>3240000</v>
      </c>
      <c r="G315" s="169"/>
      <c r="H315" s="169"/>
      <c r="I315" s="169"/>
      <c r="J315" s="169"/>
      <c r="K315" s="169"/>
      <c r="L315" s="169"/>
      <c r="M315" s="169"/>
      <c r="N315" s="169"/>
      <c r="O315" s="169"/>
      <c r="P315" s="169"/>
      <c r="Q315" s="169"/>
      <c r="R315" s="169"/>
      <c r="S315" s="169"/>
      <c r="T315" s="169"/>
      <c r="U315" s="169"/>
      <c r="V315" s="169"/>
      <c r="W315" s="169"/>
      <c r="X315" s="169"/>
      <c r="Y315" s="169"/>
      <c r="Z315" s="169"/>
      <c r="AA315" s="169"/>
      <c r="AB315" s="169"/>
      <c r="AC315" s="169"/>
      <c r="AD315" s="169"/>
      <c r="AE315" s="169"/>
      <c r="AF315" s="169"/>
      <c r="AG315" s="169"/>
      <c r="AH315" s="169"/>
      <c r="AI315" s="169"/>
      <c r="AJ315" s="169"/>
      <c r="AK315" s="169"/>
      <c r="AL315" s="169"/>
      <c r="AM315" s="169"/>
      <c r="AN315" s="169"/>
      <c r="AO315" s="169"/>
      <c r="AP315" s="169"/>
      <c r="AQ315" s="169"/>
      <c r="AR315" s="169"/>
      <c r="AS315" s="169"/>
      <c r="AT315" s="169"/>
      <c r="AU315" s="169"/>
      <c r="AV315" s="169"/>
      <c r="AW315" s="169"/>
      <c r="AX315" s="169"/>
      <c r="AY315" s="169"/>
      <c r="AZ315" s="169"/>
      <c r="BA315" s="169"/>
      <c r="BB315" s="169"/>
      <c r="BC315" s="169"/>
      <c r="BD315" s="169"/>
      <c r="BE315" s="169"/>
      <c r="BF315" s="169"/>
      <c r="BG315" s="169"/>
      <c r="BH315" s="169"/>
      <c r="BI315" s="169"/>
      <c r="BJ315" s="169"/>
      <c r="BK315" s="169"/>
      <c r="BL315" s="169"/>
      <c r="BM315" s="169"/>
      <c r="BN315" s="169"/>
      <c r="BO315" s="169"/>
      <c r="BP315" s="169"/>
      <c r="BQ315" s="169"/>
      <c r="BR315" s="169"/>
      <c r="BS315" s="169"/>
      <c r="BT315" s="169"/>
      <c r="BU315" s="169"/>
      <c r="BV315" s="169"/>
      <c r="BW315" s="169"/>
      <c r="BX315" s="169"/>
      <c r="BY315" s="169"/>
      <c r="BZ315" s="169"/>
      <c r="CA315" s="169"/>
      <c r="CB315" s="169"/>
      <c r="CC315" s="169"/>
      <c r="CD315" s="169"/>
      <c r="CE315" s="169"/>
      <c r="CF315" s="169"/>
      <c r="CG315" s="169"/>
      <c r="CH315" s="169"/>
      <c r="CI315" s="169"/>
      <c r="CJ315" s="169"/>
      <c r="CK315" s="169"/>
      <c r="CL315" s="169"/>
      <c r="CM315" s="169"/>
      <c r="CN315" s="169"/>
      <c r="CO315" s="169"/>
      <c r="CP315" s="169"/>
      <c r="CQ315" s="169"/>
      <c r="CR315" s="169"/>
      <c r="CS315" s="169"/>
      <c r="CT315" s="169"/>
      <c r="CU315" s="169"/>
      <c r="CV315" s="169"/>
      <c r="CW315" s="169"/>
      <c r="CX315" s="169"/>
      <c r="CY315" s="169"/>
      <c r="CZ315" s="169"/>
      <c r="DA315" s="169"/>
      <c r="DB315" s="169"/>
      <c r="DC315" s="169"/>
      <c r="DD315" s="169"/>
      <c r="DE315" s="169"/>
      <c r="DF315" s="169"/>
      <c r="DG315" s="169"/>
      <c r="DH315" s="169"/>
      <c r="DI315" s="169"/>
      <c r="DJ315" s="169"/>
      <c r="DK315" s="169"/>
      <c r="DL315" s="169"/>
      <c r="DM315" s="169"/>
      <c r="DN315" s="169"/>
      <c r="DO315" s="169"/>
      <c r="DP315" s="169"/>
      <c r="DQ315" s="169"/>
      <c r="DR315" s="169"/>
      <c r="DS315" s="169"/>
      <c r="DT315" s="169"/>
      <c r="DU315" s="169"/>
      <c r="DV315" s="169"/>
      <c r="DW315" s="169"/>
      <c r="DX315" s="169"/>
      <c r="DY315" s="169"/>
      <c r="DZ315" s="169"/>
      <c r="EA315" s="169"/>
      <c r="EB315" s="169"/>
      <c r="EC315" s="169"/>
      <c r="ED315" s="169"/>
      <c r="EE315" s="169"/>
      <c r="EF315" s="169"/>
      <c r="EG315" s="169"/>
      <c r="EH315" s="169"/>
      <c r="EI315" s="169"/>
      <c r="EJ315" s="169"/>
      <c r="EK315" s="169"/>
      <c r="EL315" s="169"/>
      <c r="EM315" s="169"/>
      <c r="EN315" s="169"/>
      <c r="EO315" s="169"/>
      <c r="EP315" s="169"/>
      <c r="EQ315" s="169"/>
      <c r="ER315" s="169"/>
      <c r="ES315" s="169"/>
      <c r="ET315" s="169"/>
      <c r="EU315" s="169"/>
      <c r="EV315" s="169"/>
      <c r="EW315" s="169"/>
      <c r="EX315" s="169"/>
      <c r="EY315" s="169"/>
      <c r="EZ315" s="169"/>
      <c r="FA315" s="169"/>
      <c r="FB315" s="169"/>
      <c r="FC315" s="169"/>
      <c r="FD315" s="169"/>
      <c r="FE315" s="169"/>
      <c r="FF315" s="169"/>
      <c r="FG315" s="169"/>
      <c r="FH315" s="169"/>
      <c r="FI315" s="169"/>
      <c r="FJ315" s="169"/>
      <c r="FK315" s="169"/>
      <c r="FL315" s="169"/>
      <c r="FM315" s="169"/>
      <c r="FN315" s="169"/>
      <c r="FO315" s="169"/>
      <c r="FP315" s="169"/>
      <c r="FQ315" s="169"/>
      <c r="FR315" s="169"/>
      <c r="FS315" s="169"/>
      <c r="FT315" s="169"/>
      <c r="FU315" s="169"/>
      <c r="FV315" s="169"/>
      <c r="FW315" s="169"/>
      <c r="FX315" s="169"/>
      <c r="FY315" s="169"/>
      <c r="FZ315" s="169"/>
      <c r="GA315" s="169"/>
      <c r="GB315" s="169"/>
      <c r="GC315" s="169"/>
      <c r="GD315" s="169"/>
      <c r="GE315" s="169"/>
      <c r="GF315" s="169"/>
      <c r="GG315" s="169"/>
      <c r="GH315" s="169"/>
      <c r="GI315" s="169"/>
      <c r="GJ315" s="169"/>
      <c r="GK315" s="169"/>
      <c r="GL315" s="169"/>
      <c r="GM315" s="169"/>
      <c r="GN315" s="169"/>
      <c r="GO315" s="169"/>
      <c r="GP315" s="169"/>
      <c r="GQ315" s="169"/>
      <c r="GR315" s="169"/>
      <c r="GS315" s="169"/>
      <c r="GT315" s="169"/>
      <c r="GU315" s="169"/>
      <c r="GV315" s="169"/>
      <c r="GW315" s="169"/>
      <c r="GX315" s="169"/>
      <c r="GY315" s="169"/>
      <c r="GZ315" s="169"/>
      <c r="HA315" s="169"/>
      <c r="HB315" s="169"/>
      <c r="HC315" s="169"/>
      <c r="HD315" s="169"/>
      <c r="HE315" s="169"/>
      <c r="HF315" s="169"/>
      <c r="HG315" s="169"/>
      <c r="HH315" s="169"/>
      <c r="HI315" s="169"/>
      <c r="HJ315" s="169"/>
      <c r="HK315" s="169"/>
      <c r="HL315" s="169"/>
      <c r="HM315" s="169"/>
      <c r="HN315" s="169"/>
      <c r="HO315" s="169"/>
      <c r="HP315" s="169"/>
      <c r="HQ315" s="169"/>
      <c r="HR315" s="169"/>
      <c r="HS315" s="169"/>
      <c r="HT315" s="169"/>
      <c r="HU315" s="169"/>
      <c r="HV315" s="169"/>
      <c r="HW315" s="169"/>
      <c r="HX315" s="169"/>
      <c r="HY315" s="169"/>
      <c r="HZ315" s="169"/>
      <c r="IA315" s="169"/>
      <c r="IB315" s="169"/>
      <c r="IC315" s="169"/>
      <c r="ID315" s="169"/>
      <c r="IE315" s="169"/>
      <c r="IF315" s="169"/>
      <c r="IG315" s="169"/>
      <c r="IH315" s="169"/>
      <c r="II315" s="169"/>
      <c r="IJ315" s="169"/>
      <c r="IK315" s="169"/>
      <c r="IL315" s="169"/>
      <c r="IM315" s="169"/>
      <c r="IN315" s="169"/>
      <c r="IO315" s="169"/>
      <c r="IP315" s="169"/>
      <c r="IQ315" s="169"/>
      <c r="IR315" s="169"/>
      <c r="IS315" s="169"/>
    </row>
    <row r="316" spans="1:253" s="145" customFormat="1" ht="15" customHeight="1">
      <c r="A316" s="170" t="s">
        <v>6</v>
      </c>
      <c r="B316" s="170" t="s">
        <v>510</v>
      </c>
      <c r="C316" s="172">
        <v>1</v>
      </c>
      <c r="D316" s="172" t="s">
        <v>9</v>
      </c>
      <c r="E316" s="173">
        <v>3120000</v>
      </c>
      <c r="F316" s="174">
        <v>3120000</v>
      </c>
      <c r="G316" s="169"/>
      <c r="H316" s="169"/>
      <c r="I316" s="169"/>
      <c r="J316" s="169"/>
      <c r="K316" s="169"/>
      <c r="L316" s="169"/>
      <c r="M316" s="169"/>
      <c r="N316" s="169"/>
      <c r="O316" s="169"/>
      <c r="P316" s="169"/>
      <c r="Q316" s="169"/>
      <c r="R316" s="169"/>
      <c r="S316" s="169"/>
      <c r="T316" s="169"/>
      <c r="U316" s="169"/>
      <c r="V316" s="169"/>
      <c r="W316" s="169"/>
      <c r="X316" s="169"/>
      <c r="Y316" s="169"/>
      <c r="Z316" s="169"/>
      <c r="AA316" s="169"/>
      <c r="AB316" s="169"/>
      <c r="AC316" s="169"/>
      <c r="AD316" s="169"/>
      <c r="AE316" s="169"/>
      <c r="AF316" s="169"/>
      <c r="AG316" s="169"/>
      <c r="AH316" s="169"/>
      <c r="AI316" s="169"/>
      <c r="AJ316" s="169"/>
      <c r="AK316" s="169"/>
      <c r="AL316" s="169"/>
      <c r="AM316" s="169"/>
      <c r="AN316" s="169"/>
      <c r="AO316" s="169"/>
      <c r="AP316" s="169"/>
      <c r="AQ316" s="169"/>
      <c r="AR316" s="169"/>
      <c r="AS316" s="169"/>
      <c r="AT316" s="169"/>
      <c r="AU316" s="169"/>
      <c r="AV316" s="169"/>
      <c r="AW316" s="169"/>
      <c r="AX316" s="169"/>
      <c r="AY316" s="169"/>
      <c r="AZ316" s="169"/>
      <c r="BA316" s="169"/>
      <c r="BB316" s="169"/>
      <c r="BC316" s="169"/>
      <c r="BD316" s="169"/>
      <c r="BE316" s="169"/>
      <c r="BF316" s="169"/>
      <c r="BG316" s="169"/>
      <c r="BH316" s="169"/>
      <c r="BI316" s="169"/>
      <c r="BJ316" s="169"/>
      <c r="BK316" s="169"/>
      <c r="BL316" s="169"/>
      <c r="BM316" s="169"/>
      <c r="BN316" s="169"/>
      <c r="BO316" s="169"/>
      <c r="BP316" s="169"/>
      <c r="BQ316" s="169"/>
      <c r="BR316" s="169"/>
      <c r="BS316" s="169"/>
      <c r="BT316" s="169"/>
      <c r="BU316" s="169"/>
      <c r="BV316" s="169"/>
      <c r="BW316" s="169"/>
      <c r="BX316" s="169"/>
      <c r="BY316" s="169"/>
      <c r="BZ316" s="169"/>
      <c r="CA316" s="169"/>
      <c r="CB316" s="169"/>
      <c r="CC316" s="169"/>
      <c r="CD316" s="169"/>
      <c r="CE316" s="169"/>
      <c r="CF316" s="169"/>
      <c r="CG316" s="169"/>
      <c r="CH316" s="169"/>
      <c r="CI316" s="169"/>
      <c r="CJ316" s="169"/>
      <c r="CK316" s="169"/>
      <c r="CL316" s="169"/>
      <c r="CM316" s="169"/>
      <c r="CN316" s="169"/>
      <c r="CO316" s="169"/>
      <c r="CP316" s="169"/>
      <c r="CQ316" s="169"/>
      <c r="CR316" s="169"/>
      <c r="CS316" s="169"/>
      <c r="CT316" s="169"/>
      <c r="CU316" s="169"/>
      <c r="CV316" s="169"/>
      <c r="CW316" s="169"/>
      <c r="CX316" s="169"/>
      <c r="CY316" s="169"/>
      <c r="CZ316" s="169"/>
      <c r="DA316" s="169"/>
      <c r="DB316" s="169"/>
      <c r="DC316" s="169"/>
      <c r="DD316" s="169"/>
      <c r="DE316" s="169"/>
      <c r="DF316" s="169"/>
      <c r="DG316" s="169"/>
      <c r="DH316" s="169"/>
      <c r="DI316" s="169"/>
      <c r="DJ316" s="169"/>
      <c r="DK316" s="169"/>
      <c r="DL316" s="169"/>
      <c r="DM316" s="169"/>
      <c r="DN316" s="169"/>
      <c r="DO316" s="169"/>
      <c r="DP316" s="169"/>
      <c r="DQ316" s="169"/>
      <c r="DR316" s="169"/>
      <c r="DS316" s="169"/>
      <c r="DT316" s="169"/>
      <c r="DU316" s="169"/>
      <c r="DV316" s="169"/>
      <c r="DW316" s="169"/>
      <c r="DX316" s="169"/>
      <c r="DY316" s="169"/>
      <c r="DZ316" s="169"/>
      <c r="EA316" s="169"/>
      <c r="EB316" s="169"/>
      <c r="EC316" s="169"/>
      <c r="ED316" s="169"/>
      <c r="EE316" s="169"/>
      <c r="EF316" s="169"/>
      <c r="EG316" s="169"/>
      <c r="EH316" s="169"/>
      <c r="EI316" s="169"/>
      <c r="EJ316" s="169"/>
      <c r="EK316" s="169"/>
      <c r="EL316" s="169"/>
      <c r="EM316" s="169"/>
      <c r="EN316" s="169"/>
      <c r="EO316" s="169"/>
      <c r="EP316" s="169"/>
      <c r="EQ316" s="169"/>
      <c r="ER316" s="169"/>
      <c r="ES316" s="169"/>
      <c r="ET316" s="169"/>
      <c r="EU316" s="169"/>
      <c r="EV316" s="169"/>
      <c r="EW316" s="169"/>
      <c r="EX316" s="169"/>
      <c r="EY316" s="169"/>
      <c r="EZ316" s="169"/>
      <c r="FA316" s="169"/>
      <c r="FB316" s="169"/>
      <c r="FC316" s="169"/>
      <c r="FD316" s="169"/>
      <c r="FE316" s="169"/>
      <c r="FF316" s="169"/>
      <c r="FG316" s="169"/>
      <c r="FH316" s="169"/>
      <c r="FI316" s="169"/>
      <c r="FJ316" s="169"/>
      <c r="FK316" s="169"/>
      <c r="FL316" s="169"/>
      <c r="FM316" s="169"/>
      <c r="FN316" s="169"/>
      <c r="FO316" s="169"/>
      <c r="FP316" s="169"/>
      <c r="FQ316" s="169"/>
      <c r="FR316" s="169"/>
      <c r="FS316" s="169"/>
      <c r="FT316" s="169"/>
      <c r="FU316" s="169"/>
      <c r="FV316" s="169"/>
      <c r="FW316" s="169"/>
      <c r="FX316" s="169"/>
      <c r="FY316" s="169"/>
      <c r="FZ316" s="169"/>
      <c r="GA316" s="169"/>
      <c r="GB316" s="169"/>
      <c r="GC316" s="169"/>
      <c r="GD316" s="169"/>
      <c r="GE316" s="169"/>
      <c r="GF316" s="169"/>
      <c r="GG316" s="169"/>
      <c r="GH316" s="169"/>
      <c r="GI316" s="169"/>
      <c r="GJ316" s="169"/>
      <c r="GK316" s="169"/>
      <c r="GL316" s="169"/>
      <c r="GM316" s="169"/>
      <c r="GN316" s="169"/>
      <c r="GO316" s="169"/>
      <c r="GP316" s="169"/>
      <c r="GQ316" s="169"/>
      <c r="GR316" s="169"/>
      <c r="GS316" s="169"/>
      <c r="GT316" s="169"/>
      <c r="GU316" s="169"/>
      <c r="GV316" s="169"/>
      <c r="GW316" s="169"/>
      <c r="GX316" s="169"/>
      <c r="GY316" s="169"/>
      <c r="GZ316" s="169"/>
      <c r="HA316" s="169"/>
      <c r="HB316" s="169"/>
      <c r="HC316" s="169"/>
      <c r="HD316" s="169"/>
      <c r="HE316" s="169"/>
      <c r="HF316" s="169"/>
      <c r="HG316" s="169"/>
      <c r="HH316" s="169"/>
      <c r="HI316" s="169"/>
      <c r="HJ316" s="169"/>
      <c r="HK316" s="169"/>
      <c r="HL316" s="169"/>
      <c r="HM316" s="169"/>
      <c r="HN316" s="169"/>
      <c r="HO316" s="169"/>
      <c r="HP316" s="169"/>
      <c r="HQ316" s="169"/>
      <c r="HR316" s="169"/>
      <c r="HS316" s="169"/>
      <c r="HT316" s="169"/>
      <c r="HU316" s="169"/>
      <c r="HV316" s="169"/>
      <c r="HW316" s="169"/>
      <c r="HX316" s="169"/>
      <c r="HY316" s="169"/>
      <c r="HZ316" s="169"/>
      <c r="IA316" s="169"/>
      <c r="IB316" s="169"/>
      <c r="IC316" s="169"/>
      <c r="ID316" s="169"/>
      <c r="IE316" s="169"/>
      <c r="IF316" s="169"/>
      <c r="IG316" s="169"/>
      <c r="IH316" s="169"/>
      <c r="II316" s="169"/>
      <c r="IJ316" s="169"/>
      <c r="IK316" s="169"/>
      <c r="IL316" s="169"/>
      <c r="IM316" s="169"/>
      <c r="IN316" s="169"/>
      <c r="IO316" s="169"/>
      <c r="IP316" s="169"/>
      <c r="IQ316" s="169"/>
      <c r="IR316" s="169"/>
      <c r="IS316" s="169"/>
    </row>
    <row r="317" spans="1:253" s="145" customFormat="1" ht="15" customHeight="1">
      <c r="A317" s="170" t="s">
        <v>6</v>
      </c>
      <c r="B317" s="170" t="s">
        <v>510</v>
      </c>
      <c r="C317" s="172">
        <v>1</v>
      </c>
      <c r="D317" s="172" t="s">
        <v>9</v>
      </c>
      <c r="E317" s="173">
        <v>2880000</v>
      </c>
      <c r="F317" s="174">
        <v>2880000</v>
      </c>
      <c r="G317" s="169"/>
      <c r="H317" s="169"/>
      <c r="I317" s="169"/>
      <c r="J317" s="169"/>
      <c r="K317" s="169"/>
      <c r="L317" s="169"/>
      <c r="M317" s="169"/>
      <c r="N317" s="169"/>
      <c r="O317" s="169"/>
      <c r="P317" s="169"/>
      <c r="Q317" s="169"/>
      <c r="R317" s="169"/>
      <c r="S317" s="169"/>
      <c r="T317" s="169"/>
      <c r="U317" s="169"/>
      <c r="V317" s="169"/>
      <c r="W317" s="169"/>
      <c r="X317" s="169"/>
      <c r="Y317" s="169"/>
      <c r="Z317" s="169"/>
      <c r="AA317" s="169"/>
      <c r="AB317" s="169"/>
      <c r="AC317" s="169"/>
      <c r="AD317" s="169"/>
      <c r="AE317" s="169"/>
      <c r="AF317" s="169"/>
      <c r="AG317" s="169"/>
      <c r="AH317" s="169"/>
      <c r="AI317" s="169"/>
      <c r="AJ317" s="169"/>
      <c r="AK317" s="169"/>
      <c r="AL317" s="169"/>
      <c r="AM317" s="169"/>
      <c r="AN317" s="169"/>
      <c r="AO317" s="169"/>
      <c r="AP317" s="169"/>
      <c r="AQ317" s="169"/>
      <c r="AR317" s="169"/>
      <c r="AS317" s="169"/>
      <c r="AT317" s="169"/>
      <c r="AU317" s="169"/>
      <c r="AV317" s="169"/>
      <c r="AW317" s="169"/>
      <c r="AX317" s="169"/>
      <c r="AY317" s="169"/>
      <c r="AZ317" s="169"/>
      <c r="BA317" s="169"/>
      <c r="BB317" s="169"/>
      <c r="BC317" s="169"/>
      <c r="BD317" s="169"/>
      <c r="BE317" s="169"/>
      <c r="BF317" s="169"/>
      <c r="BG317" s="169"/>
      <c r="BH317" s="169"/>
      <c r="BI317" s="169"/>
      <c r="BJ317" s="169"/>
      <c r="BK317" s="169"/>
      <c r="BL317" s="169"/>
      <c r="BM317" s="169"/>
      <c r="BN317" s="169"/>
      <c r="BO317" s="169"/>
      <c r="BP317" s="169"/>
      <c r="BQ317" s="169"/>
      <c r="BR317" s="169"/>
      <c r="BS317" s="169"/>
      <c r="BT317" s="169"/>
      <c r="BU317" s="169"/>
      <c r="BV317" s="169"/>
      <c r="BW317" s="169"/>
      <c r="BX317" s="169"/>
      <c r="BY317" s="169"/>
      <c r="BZ317" s="169"/>
      <c r="CA317" s="169"/>
      <c r="CB317" s="169"/>
      <c r="CC317" s="169"/>
      <c r="CD317" s="169"/>
      <c r="CE317" s="169"/>
      <c r="CF317" s="169"/>
      <c r="CG317" s="169"/>
      <c r="CH317" s="169"/>
      <c r="CI317" s="169"/>
      <c r="CJ317" s="169"/>
      <c r="CK317" s="169"/>
      <c r="CL317" s="169"/>
      <c r="CM317" s="169"/>
      <c r="CN317" s="169"/>
      <c r="CO317" s="169"/>
      <c r="CP317" s="169"/>
      <c r="CQ317" s="169"/>
      <c r="CR317" s="169"/>
      <c r="CS317" s="169"/>
      <c r="CT317" s="169"/>
      <c r="CU317" s="169"/>
      <c r="CV317" s="169"/>
      <c r="CW317" s="169"/>
      <c r="CX317" s="169"/>
      <c r="CY317" s="169"/>
      <c r="CZ317" s="169"/>
      <c r="DA317" s="169"/>
      <c r="DB317" s="169"/>
      <c r="DC317" s="169"/>
      <c r="DD317" s="169"/>
      <c r="DE317" s="169"/>
      <c r="DF317" s="169"/>
      <c r="DG317" s="169"/>
      <c r="DH317" s="169"/>
      <c r="DI317" s="169"/>
      <c r="DJ317" s="169"/>
      <c r="DK317" s="169"/>
      <c r="DL317" s="169"/>
      <c r="DM317" s="169"/>
      <c r="DN317" s="169"/>
      <c r="DO317" s="169"/>
      <c r="DP317" s="169"/>
      <c r="DQ317" s="169"/>
      <c r="DR317" s="169"/>
      <c r="DS317" s="169"/>
      <c r="DT317" s="169"/>
      <c r="DU317" s="169"/>
      <c r="DV317" s="169"/>
      <c r="DW317" s="169"/>
      <c r="DX317" s="169"/>
      <c r="DY317" s="169"/>
      <c r="DZ317" s="169"/>
      <c r="EA317" s="169"/>
      <c r="EB317" s="169"/>
      <c r="EC317" s="169"/>
      <c r="ED317" s="169"/>
      <c r="EE317" s="169"/>
      <c r="EF317" s="169"/>
      <c r="EG317" s="169"/>
      <c r="EH317" s="169"/>
      <c r="EI317" s="169"/>
      <c r="EJ317" s="169"/>
      <c r="EK317" s="169"/>
      <c r="EL317" s="169"/>
      <c r="EM317" s="169"/>
      <c r="EN317" s="169"/>
      <c r="EO317" s="169"/>
      <c r="EP317" s="169"/>
      <c r="EQ317" s="169"/>
      <c r="ER317" s="169"/>
      <c r="ES317" s="169"/>
      <c r="ET317" s="169"/>
      <c r="EU317" s="169"/>
      <c r="EV317" s="169"/>
      <c r="EW317" s="169"/>
      <c r="EX317" s="169"/>
      <c r="EY317" s="169"/>
      <c r="EZ317" s="169"/>
      <c r="FA317" s="169"/>
      <c r="FB317" s="169"/>
      <c r="FC317" s="169"/>
      <c r="FD317" s="169"/>
      <c r="FE317" s="169"/>
      <c r="FF317" s="169"/>
      <c r="FG317" s="169"/>
      <c r="FH317" s="169"/>
      <c r="FI317" s="169"/>
      <c r="FJ317" s="169"/>
      <c r="FK317" s="169"/>
      <c r="FL317" s="169"/>
      <c r="FM317" s="169"/>
      <c r="FN317" s="169"/>
      <c r="FO317" s="169"/>
      <c r="FP317" s="169"/>
      <c r="FQ317" s="169"/>
      <c r="FR317" s="169"/>
      <c r="FS317" s="169"/>
      <c r="FT317" s="169"/>
      <c r="FU317" s="169"/>
      <c r="FV317" s="169"/>
      <c r="FW317" s="169"/>
      <c r="FX317" s="169"/>
      <c r="FY317" s="169"/>
      <c r="FZ317" s="169"/>
      <c r="GA317" s="169"/>
      <c r="GB317" s="169"/>
      <c r="GC317" s="169"/>
      <c r="GD317" s="169"/>
      <c r="GE317" s="169"/>
      <c r="GF317" s="169"/>
      <c r="GG317" s="169"/>
      <c r="GH317" s="169"/>
      <c r="GI317" s="169"/>
      <c r="GJ317" s="169"/>
      <c r="GK317" s="169"/>
      <c r="GL317" s="169"/>
      <c r="GM317" s="169"/>
      <c r="GN317" s="169"/>
      <c r="GO317" s="169"/>
      <c r="GP317" s="169"/>
      <c r="GQ317" s="169"/>
      <c r="GR317" s="169"/>
      <c r="GS317" s="169"/>
      <c r="GT317" s="169"/>
      <c r="GU317" s="169"/>
      <c r="GV317" s="169"/>
      <c r="GW317" s="169"/>
      <c r="GX317" s="169"/>
      <c r="GY317" s="169"/>
      <c r="GZ317" s="169"/>
      <c r="HA317" s="169"/>
      <c r="HB317" s="169"/>
      <c r="HC317" s="169"/>
      <c r="HD317" s="169"/>
      <c r="HE317" s="169"/>
      <c r="HF317" s="169"/>
      <c r="HG317" s="169"/>
      <c r="HH317" s="169"/>
      <c r="HI317" s="169"/>
      <c r="HJ317" s="169"/>
      <c r="HK317" s="169"/>
      <c r="HL317" s="169"/>
      <c r="HM317" s="169"/>
      <c r="HN317" s="169"/>
      <c r="HO317" s="169"/>
      <c r="HP317" s="169"/>
      <c r="HQ317" s="169"/>
      <c r="HR317" s="169"/>
      <c r="HS317" s="169"/>
      <c r="HT317" s="169"/>
      <c r="HU317" s="169"/>
      <c r="HV317" s="169"/>
      <c r="HW317" s="169"/>
      <c r="HX317" s="169"/>
      <c r="HY317" s="169"/>
      <c r="HZ317" s="169"/>
      <c r="IA317" s="169"/>
      <c r="IB317" s="169"/>
      <c r="IC317" s="169"/>
      <c r="ID317" s="169"/>
      <c r="IE317" s="169"/>
      <c r="IF317" s="169"/>
      <c r="IG317" s="169"/>
      <c r="IH317" s="169"/>
      <c r="II317" s="169"/>
      <c r="IJ317" s="169"/>
      <c r="IK317" s="169"/>
      <c r="IL317" s="169"/>
      <c r="IM317" s="169"/>
      <c r="IN317" s="169"/>
      <c r="IO317" s="169"/>
      <c r="IP317" s="169"/>
      <c r="IQ317" s="169"/>
      <c r="IR317" s="169"/>
      <c r="IS317" s="169"/>
    </row>
    <row r="318" spans="1:253" s="145" customFormat="1" ht="15" customHeight="1">
      <c r="A318" s="170" t="s">
        <v>6</v>
      </c>
      <c r="B318" s="170" t="s">
        <v>510</v>
      </c>
      <c r="C318" s="172">
        <v>1</v>
      </c>
      <c r="D318" s="172" t="s">
        <v>9</v>
      </c>
      <c r="E318" s="173">
        <v>3120000</v>
      </c>
      <c r="F318" s="174">
        <v>3120000</v>
      </c>
      <c r="G318" s="169"/>
      <c r="H318" s="169"/>
      <c r="I318" s="169"/>
      <c r="J318" s="169"/>
      <c r="K318" s="169"/>
      <c r="L318" s="169"/>
      <c r="M318" s="169"/>
      <c r="N318" s="169"/>
      <c r="O318" s="169"/>
      <c r="P318" s="169"/>
      <c r="Q318" s="169"/>
      <c r="R318" s="169"/>
      <c r="S318" s="169"/>
      <c r="T318" s="169"/>
      <c r="U318" s="169"/>
      <c r="V318" s="169"/>
      <c r="W318" s="169"/>
      <c r="X318" s="169"/>
      <c r="Y318" s="169"/>
      <c r="Z318" s="169"/>
      <c r="AA318" s="169"/>
      <c r="AB318" s="169"/>
      <c r="AC318" s="169"/>
      <c r="AD318" s="169"/>
      <c r="AE318" s="169"/>
      <c r="AF318" s="169"/>
      <c r="AG318" s="169"/>
      <c r="AH318" s="169"/>
      <c r="AI318" s="169"/>
      <c r="AJ318" s="169"/>
      <c r="AK318" s="169"/>
      <c r="AL318" s="169"/>
      <c r="AM318" s="169"/>
      <c r="AN318" s="169"/>
      <c r="AO318" s="169"/>
      <c r="AP318" s="169"/>
      <c r="AQ318" s="169"/>
      <c r="AR318" s="169"/>
      <c r="AS318" s="169"/>
      <c r="AT318" s="169"/>
      <c r="AU318" s="169"/>
      <c r="AV318" s="169"/>
      <c r="AW318" s="169"/>
      <c r="AX318" s="169"/>
      <c r="AY318" s="169"/>
      <c r="AZ318" s="169"/>
      <c r="BA318" s="169"/>
      <c r="BB318" s="169"/>
      <c r="BC318" s="169"/>
      <c r="BD318" s="169"/>
      <c r="BE318" s="169"/>
      <c r="BF318" s="169"/>
      <c r="BG318" s="169"/>
      <c r="BH318" s="169"/>
      <c r="BI318" s="169"/>
      <c r="BJ318" s="169"/>
      <c r="BK318" s="169"/>
      <c r="BL318" s="169"/>
      <c r="BM318" s="169"/>
      <c r="BN318" s="169"/>
      <c r="BO318" s="169"/>
      <c r="BP318" s="169"/>
      <c r="BQ318" s="169"/>
      <c r="BR318" s="169"/>
      <c r="BS318" s="169"/>
      <c r="BT318" s="169"/>
      <c r="BU318" s="169"/>
      <c r="BV318" s="169"/>
      <c r="BW318" s="169"/>
      <c r="BX318" s="169"/>
      <c r="BY318" s="169"/>
      <c r="BZ318" s="169"/>
      <c r="CA318" s="169"/>
      <c r="CB318" s="169"/>
      <c r="CC318" s="169"/>
      <c r="CD318" s="169"/>
      <c r="CE318" s="169"/>
      <c r="CF318" s="169"/>
      <c r="CG318" s="169"/>
      <c r="CH318" s="169"/>
      <c r="CI318" s="169"/>
      <c r="CJ318" s="169"/>
      <c r="CK318" s="169"/>
      <c r="CL318" s="169"/>
      <c r="CM318" s="169"/>
      <c r="CN318" s="169"/>
      <c r="CO318" s="169"/>
      <c r="CP318" s="169"/>
      <c r="CQ318" s="169"/>
      <c r="CR318" s="169"/>
      <c r="CS318" s="169"/>
      <c r="CT318" s="169"/>
      <c r="CU318" s="169"/>
      <c r="CV318" s="169"/>
      <c r="CW318" s="169"/>
      <c r="CX318" s="169"/>
      <c r="CY318" s="169"/>
      <c r="CZ318" s="169"/>
      <c r="DA318" s="169"/>
      <c r="DB318" s="169"/>
      <c r="DC318" s="169"/>
      <c r="DD318" s="169"/>
      <c r="DE318" s="169"/>
      <c r="DF318" s="169"/>
      <c r="DG318" s="169"/>
      <c r="DH318" s="169"/>
      <c r="DI318" s="169"/>
      <c r="DJ318" s="169"/>
      <c r="DK318" s="169"/>
      <c r="DL318" s="169"/>
      <c r="DM318" s="169"/>
      <c r="DN318" s="169"/>
      <c r="DO318" s="169"/>
      <c r="DP318" s="169"/>
      <c r="DQ318" s="169"/>
      <c r="DR318" s="169"/>
      <c r="DS318" s="169"/>
      <c r="DT318" s="169"/>
      <c r="DU318" s="169"/>
      <c r="DV318" s="169"/>
      <c r="DW318" s="169"/>
      <c r="DX318" s="169"/>
      <c r="DY318" s="169"/>
      <c r="DZ318" s="169"/>
      <c r="EA318" s="169"/>
      <c r="EB318" s="169"/>
      <c r="EC318" s="169"/>
      <c r="ED318" s="169"/>
      <c r="EE318" s="169"/>
      <c r="EF318" s="169"/>
      <c r="EG318" s="169"/>
      <c r="EH318" s="169"/>
      <c r="EI318" s="169"/>
      <c r="EJ318" s="169"/>
      <c r="EK318" s="169"/>
      <c r="EL318" s="169"/>
      <c r="EM318" s="169"/>
      <c r="EN318" s="169"/>
      <c r="EO318" s="169"/>
      <c r="EP318" s="169"/>
      <c r="EQ318" s="169"/>
      <c r="ER318" s="169"/>
      <c r="ES318" s="169"/>
      <c r="ET318" s="169"/>
      <c r="EU318" s="169"/>
      <c r="EV318" s="169"/>
      <c r="EW318" s="169"/>
      <c r="EX318" s="169"/>
      <c r="EY318" s="169"/>
      <c r="EZ318" s="169"/>
      <c r="FA318" s="169"/>
      <c r="FB318" s="169"/>
      <c r="FC318" s="169"/>
      <c r="FD318" s="169"/>
      <c r="FE318" s="169"/>
      <c r="FF318" s="169"/>
      <c r="FG318" s="169"/>
      <c r="FH318" s="169"/>
      <c r="FI318" s="169"/>
      <c r="FJ318" s="169"/>
      <c r="FK318" s="169"/>
      <c r="FL318" s="169"/>
      <c r="FM318" s="169"/>
      <c r="FN318" s="169"/>
      <c r="FO318" s="169"/>
      <c r="FP318" s="169"/>
      <c r="FQ318" s="169"/>
      <c r="FR318" s="169"/>
      <c r="FS318" s="169"/>
      <c r="FT318" s="169"/>
      <c r="FU318" s="169"/>
      <c r="FV318" s="169"/>
      <c r="FW318" s="169"/>
      <c r="FX318" s="169"/>
      <c r="FY318" s="169"/>
      <c r="FZ318" s="169"/>
      <c r="GA318" s="169"/>
      <c r="GB318" s="169"/>
      <c r="GC318" s="169"/>
      <c r="GD318" s="169"/>
      <c r="GE318" s="169"/>
      <c r="GF318" s="169"/>
      <c r="GG318" s="169"/>
      <c r="GH318" s="169"/>
      <c r="GI318" s="169"/>
      <c r="GJ318" s="169"/>
      <c r="GK318" s="169"/>
      <c r="GL318" s="169"/>
      <c r="GM318" s="169"/>
      <c r="GN318" s="169"/>
      <c r="GO318" s="169"/>
      <c r="GP318" s="169"/>
      <c r="GQ318" s="169"/>
      <c r="GR318" s="169"/>
      <c r="GS318" s="169"/>
      <c r="GT318" s="169"/>
      <c r="GU318" s="169"/>
      <c r="GV318" s="169"/>
      <c r="GW318" s="169"/>
      <c r="GX318" s="169"/>
      <c r="GY318" s="169"/>
      <c r="GZ318" s="169"/>
      <c r="HA318" s="169"/>
      <c r="HB318" s="169"/>
      <c r="HC318" s="169"/>
      <c r="HD318" s="169"/>
      <c r="HE318" s="169"/>
      <c r="HF318" s="169"/>
      <c r="HG318" s="169"/>
      <c r="HH318" s="169"/>
      <c r="HI318" s="169"/>
      <c r="HJ318" s="169"/>
      <c r="HK318" s="169"/>
      <c r="HL318" s="169"/>
      <c r="HM318" s="169"/>
      <c r="HN318" s="169"/>
      <c r="HO318" s="169"/>
      <c r="HP318" s="169"/>
      <c r="HQ318" s="169"/>
      <c r="HR318" s="169"/>
      <c r="HS318" s="169"/>
      <c r="HT318" s="169"/>
      <c r="HU318" s="169"/>
      <c r="HV318" s="169"/>
      <c r="HW318" s="169"/>
      <c r="HX318" s="169"/>
      <c r="HY318" s="169"/>
      <c r="HZ318" s="169"/>
      <c r="IA318" s="169"/>
      <c r="IB318" s="169"/>
      <c r="IC318" s="169"/>
      <c r="ID318" s="169"/>
      <c r="IE318" s="169"/>
      <c r="IF318" s="169"/>
      <c r="IG318" s="169"/>
      <c r="IH318" s="169"/>
      <c r="II318" s="169"/>
      <c r="IJ318" s="169"/>
      <c r="IK318" s="169"/>
      <c r="IL318" s="169"/>
      <c r="IM318" s="169"/>
      <c r="IN318" s="169"/>
      <c r="IO318" s="169"/>
      <c r="IP318" s="169"/>
      <c r="IQ318" s="169"/>
      <c r="IR318" s="169"/>
      <c r="IS318" s="169"/>
    </row>
    <row r="319" spans="1:253" s="145" customFormat="1" ht="15" customHeight="1">
      <c r="A319" s="170" t="s">
        <v>6</v>
      </c>
      <c r="B319" s="170" t="s">
        <v>510</v>
      </c>
      <c r="C319" s="172">
        <v>1</v>
      </c>
      <c r="D319" s="172" t="s">
        <v>9</v>
      </c>
      <c r="E319" s="173">
        <v>2160000</v>
      </c>
      <c r="F319" s="174">
        <v>2160000</v>
      </c>
      <c r="G319" s="169"/>
      <c r="H319" s="169"/>
      <c r="I319" s="169"/>
      <c r="J319" s="169"/>
      <c r="K319" s="169"/>
      <c r="L319" s="169"/>
      <c r="M319" s="169"/>
      <c r="N319" s="169"/>
      <c r="O319" s="169"/>
      <c r="P319" s="169"/>
      <c r="Q319" s="169"/>
      <c r="R319" s="169"/>
      <c r="S319" s="169"/>
      <c r="T319" s="169"/>
      <c r="U319" s="169"/>
      <c r="V319" s="169"/>
      <c r="W319" s="169"/>
      <c r="X319" s="169"/>
      <c r="Y319" s="169"/>
      <c r="Z319" s="169"/>
      <c r="AA319" s="169"/>
      <c r="AB319" s="169"/>
      <c r="AC319" s="169"/>
      <c r="AD319" s="169"/>
      <c r="AE319" s="169"/>
      <c r="AF319" s="169"/>
      <c r="AG319" s="169"/>
      <c r="AH319" s="169"/>
      <c r="AI319" s="169"/>
      <c r="AJ319" s="169"/>
      <c r="AK319" s="169"/>
      <c r="AL319" s="169"/>
      <c r="AM319" s="169"/>
      <c r="AN319" s="169"/>
      <c r="AO319" s="169"/>
      <c r="AP319" s="169"/>
      <c r="AQ319" s="169"/>
      <c r="AR319" s="169"/>
      <c r="AS319" s="169"/>
      <c r="AT319" s="169"/>
      <c r="AU319" s="169"/>
      <c r="AV319" s="169"/>
      <c r="AW319" s="169"/>
      <c r="AX319" s="169"/>
      <c r="AY319" s="169"/>
      <c r="AZ319" s="169"/>
      <c r="BA319" s="169"/>
      <c r="BB319" s="169"/>
      <c r="BC319" s="169"/>
      <c r="BD319" s="169"/>
      <c r="BE319" s="169"/>
      <c r="BF319" s="169"/>
      <c r="BG319" s="169"/>
      <c r="BH319" s="169"/>
      <c r="BI319" s="169"/>
      <c r="BJ319" s="169"/>
      <c r="BK319" s="169"/>
      <c r="BL319" s="169"/>
      <c r="BM319" s="169"/>
      <c r="BN319" s="169"/>
      <c r="BO319" s="169"/>
      <c r="BP319" s="169"/>
      <c r="BQ319" s="169"/>
      <c r="BR319" s="169"/>
      <c r="BS319" s="169"/>
      <c r="BT319" s="169"/>
      <c r="BU319" s="169"/>
      <c r="BV319" s="169"/>
      <c r="BW319" s="169"/>
      <c r="BX319" s="169"/>
      <c r="BY319" s="169"/>
      <c r="BZ319" s="169"/>
      <c r="CA319" s="169"/>
      <c r="CB319" s="169"/>
      <c r="CC319" s="169"/>
      <c r="CD319" s="169"/>
      <c r="CE319" s="169"/>
      <c r="CF319" s="169"/>
      <c r="CG319" s="169"/>
      <c r="CH319" s="169"/>
      <c r="CI319" s="169"/>
      <c r="CJ319" s="169"/>
      <c r="CK319" s="169"/>
      <c r="CL319" s="169"/>
      <c r="CM319" s="169"/>
      <c r="CN319" s="169"/>
      <c r="CO319" s="169"/>
      <c r="CP319" s="169"/>
      <c r="CQ319" s="169"/>
      <c r="CR319" s="169"/>
      <c r="CS319" s="169"/>
      <c r="CT319" s="169"/>
      <c r="CU319" s="169"/>
      <c r="CV319" s="169"/>
      <c r="CW319" s="169"/>
      <c r="CX319" s="169"/>
      <c r="CY319" s="169"/>
      <c r="CZ319" s="169"/>
      <c r="DA319" s="169"/>
      <c r="DB319" s="169"/>
      <c r="DC319" s="169"/>
      <c r="DD319" s="169"/>
      <c r="DE319" s="169"/>
      <c r="DF319" s="169"/>
      <c r="DG319" s="169"/>
      <c r="DH319" s="169"/>
      <c r="DI319" s="169"/>
      <c r="DJ319" s="169"/>
      <c r="DK319" s="169"/>
      <c r="DL319" s="169"/>
      <c r="DM319" s="169"/>
      <c r="DN319" s="169"/>
      <c r="DO319" s="169"/>
      <c r="DP319" s="169"/>
      <c r="DQ319" s="169"/>
      <c r="DR319" s="169"/>
      <c r="DS319" s="169"/>
      <c r="DT319" s="169"/>
      <c r="DU319" s="169"/>
      <c r="DV319" s="169"/>
      <c r="DW319" s="169"/>
      <c r="DX319" s="169"/>
      <c r="DY319" s="169"/>
      <c r="DZ319" s="169"/>
      <c r="EA319" s="169"/>
      <c r="EB319" s="169"/>
      <c r="EC319" s="169"/>
      <c r="ED319" s="169"/>
      <c r="EE319" s="169"/>
      <c r="EF319" s="169"/>
      <c r="EG319" s="169"/>
      <c r="EH319" s="169"/>
      <c r="EI319" s="169"/>
      <c r="EJ319" s="169"/>
      <c r="EK319" s="169"/>
      <c r="EL319" s="169"/>
      <c r="EM319" s="169"/>
      <c r="EN319" s="169"/>
      <c r="EO319" s="169"/>
      <c r="EP319" s="169"/>
      <c r="EQ319" s="169"/>
      <c r="ER319" s="169"/>
      <c r="ES319" s="169"/>
      <c r="ET319" s="169"/>
      <c r="EU319" s="169"/>
      <c r="EV319" s="169"/>
      <c r="EW319" s="169"/>
      <c r="EX319" s="169"/>
      <c r="EY319" s="169"/>
      <c r="EZ319" s="169"/>
      <c r="FA319" s="169"/>
      <c r="FB319" s="169"/>
      <c r="FC319" s="169"/>
      <c r="FD319" s="169"/>
      <c r="FE319" s="169"/>
      <c r="FF319" s="169"/>
      <c r="FG319" s="169"/>
      <c r="FH319" s="169"/>
      <c r="FI319" s="169"/>
      <c r="FJ319" s="169"/>
      <c r="FK319" s="169"/>
      <c r="FL319" s="169"/>
      <c r="FM319" s="169"/>
      <c r="FN319" s="169"/>
      <c r="FO319" s="169"/>
      <c r="FP319" s="169"/>
      <c r="FQ319" s="169"/>
      <c r="FR319" s="169"/>
      <c r="FS319" s="169"/>
      <c r="FT319" s="169"/>
      <c r="FU319" s="169"/>
      <c r="FV319" s="169"/>
      <c r="FW319" s="169"/>
      <c r="FX319" s="169"/>
      <c r="FY319" s="169"/>
      <c r="FZ319" s="169"/>
      <c r="GA319" s="169"/>
      <c r="GB319" s="169"/>
      <c r="GC319" s="169"/>
      <c r="GD319" s="169"/>
      <c r="GE319" s="169"/>
      <c r="GF319" s="169"/>
      <c r="GG319" s="169"/>
      <c r="GH319" s="169"/>
      <c r="GI319" s="169"/>
      <c r="GJ319" s="169"/>
      <c r="GK319" s="169"/>
      <c r="GL319" s="169"/>
      <c r="GM319" s="169"/>
      <c r="GN319" s="169"/>
      <c r="GO319" s="169"/>
      <c r="GP319" s="169"/>
      <c r="GQ319" s="169"/>
      <c r="GR319" s="169"/>
      <c r="GS319" s="169"/>
      <c r="GT319" s="169"/>
      <c r="GU319" s="169"/>
      <c r="GV319" s="169"/>
      <c r="GW319" s="169"/>
      <c r="GX319" s="169"/>
      <c r="GY319" s="169"/>
      <c r="GZ319" s="169"/>
      <c r="HA319" s="169"/>
      <c r="HB319" s="169"/>
      <c r="HC319" s="169"/>
      <c r="HD319" s="169"/>
      <c r="HE319" s="169"/>
      <c r="HF319" s="169"/>
      <c r="HG319" s="169"/>
      <c r="HH319" s="169"/>
      <c r="HI319" s="169"/>
      <c r="HJ319" s="169"/>
      <c r="HK319" s="169"/>
      <c r="HL319" s="169"/>
      <c r="HM319" s="169"/>
      <c r="HN319" s="169"/>
      <c r="HO319" s="169"/>
      <c r="HP319" s="169"/>
      <c r="HQ319" s="169"/>
      <c r="HR319" s="169"/>
      <c r="HS319" s="169"/>
      <c r="HT319" s="169"/>
      <c r="HU319" s="169"/>
      <c r="HV319" s="169"/>
      <c r="HW319" s="169"/>
      <c r="HX319" s="169"/>
      <c r="HY319" s="169"/>
      <c r="HZ319" s="169"/>
      <c r="IA319" s="169"/>
      <c r="IB319" s="169"/>
      <c r="IC319" s="169"/>
      <c r="ID319" s="169"/>
      <c r="IE319" s="169"/>
      <c r="IF319" s="169"/>
      <c r="IG319" s="169"/>
      <c r="IH319" s="169"/>
      <c r="II319" s="169"/>
      <c r="IJ319" s="169"/>
      <c r="IK319" s="169"/>
      <c r="IL319" s="169"/>
      <c r="IM319" s="169"/>
      <c r="IN319" s="169"/>
      <c r="IO319" s="169"/>
      <c r="IP319" s="169"/>
      <c r="IQ319" s="169"/>
      <c r="IR319" s="169"/>
      <c r="IS319" s="169"/>
    </row>
    <row r="320" spans="1:253" s="145" customFormat="1" ht="15" customHeight="1">
      <c r="A320" s="170" t="s">
        <v>6</v>
      </c>
      <c r="B320" s="170" t="s">
        <v>510</v>
      </c>
      <c r="C320" s="172">
        <v>1</v>
      </c>
      <c r="D320" s="172" t="s">
        <v>9</v>
      </c>
      <c r="E320" s="173">
        <v>2160000</v>
      </c>
      <c r="F320" s="174">
        <v>2160000</v>
      </c>
      <c r="G320" s="169"/>
      <c r="H320" s="169"/>
      <c r="I320" s="169"/>
      <c r="J320" s="169"/>
      <c r="K320" s="169"/>
      <c r="L320" s="169"/>
      <c r="M320" s="169"/>
      <c r="N320" s="169"/>
      <c r="O320" s="169"/>
      <c r="P320" s="169"/>
      <c r="Q320" s="169"/>
      <c r="R320" s="169"/>
      <c r="S320" s="169"/>
      <c r="T320" s="169"/>
      <c r="U320" s="169"/>
      <c r="V320" s="169"/>
      <c r="W320" s="169"/>
      <c r="X320" s="169"/>
      <c r="Y320" s="169"/>
      <c r="Z320" s="169"/>
      <c r="AA320" s="169"/>
      <c r="AB320" s="169"/>
      <c r="AC320" s="169"/>
      <c r="AD320" s="169"/>
      <c r="AE320" s="169"/>
      <c r="AF320" s="169"/>
      <c r="AG320" s="169"/>
      <c r="AH320" s="169"/>
      <c r="AI320" s="169"/>
      <c r="AJ320" s="169"/>
      <c r="AK320" s="169"/>
      <c r="AL320" s="169"/>
      <c r="AM320" s="169"/>
      <c r="AN320" s="169"/>
      <c r="AO320" s="169"/>
      <c r="AP320" s="169"/>
      <c r="AQ320" s="169"/>
      <c r="AR320" s="169"/>
      <c r="AS320" s="169"/>
      <c r="AT320" s="169"/>
      <c r="AU320" s="169"/>
      <c r="AV320" s="169"/>
      <c r="AW320" s="169"/>
      <c r="AX320" s="169"/>
      <c r="AY320" s="169"/>
      <c r="AZ320" s="169"/>
      <c r="BA320" s="169"/>
      <c r="BB320" s="169"/>
      <c r="BC320" s="169"/>
      <c r="BD320" s="169"/>
      <c r="BE320" s="169"/>
      <c r="BF320" s="169"/>
      <c r="BG320" s="169"/>
      <c r="BH320" s="169"/>
      <c r="BI320" s="169"/>
      <c r="BJ320" s="169"/>
      <c r="BK320" s="169"/>
      <c r="BL320" s="169"/>
      <c r="BM320" s="169"/>
      <c r="BN320" s="169"/>
      <c r="BO320" s="169"/>
      <c r="BP320" s="169"/>
      <c r="BQ320" s="169"/>
      <c r="BR320" s="169"/>
      <c r="BS320" s="169"/>
      <c r="BT320" s="169"/>
      <c r="BU320" s="169"/>
      <c r="BV320" s="169"/>
      <c r="BW320" s="169"/>
      <c r="BX320" s="169"/>
      <c r="BY320" s="169"/>
      <c r="BZ320" s="169"/>
      <c r="CA320" s="169"/>
      <c r="CB320" s="169"/>
      <c r="CC320" s="169"/>
      <c r="CD320" s="169"/>
      <c r="CE320" s="169"/>
      <c r="CF320" s="169"/>
      <c r="CG320" s="169"/>
      <c r="CH320" s="169"/>
      <c r="CI320" s="169"/>
      <c r="CJ320" s="169"/>
      <c r="CK320" s="169"/>
      <c r="CL320" s="169"/>
      <c r="CM320" s="169"/>
      <c r="CN320" s="169"/>
      <c r="CO320" s="169"/>
      <c r="CP320" s="169"/>
      <c r="CQ320" s="169"/>
      <c r="CR320" s="169"/>
      <c r="CS320" s="169"/>
      <c r="CT320" s="169"/>
      <c r="CU320" s="169"/>
      <c r="CV320" s="169"/>
      <c r="CW320" s="169"/>
      <c r="CX320" s="169"/>
      <c r="CY320" s="169"/>
      <c r="CZ320" s="169"/>
      <c r="DA320" s="169"/>
      <c r="DB320" s="169"/>
      <c r="DC320" s="169"/>
      <c r="DD320" s="169"/>
      <c r="DE320" s="169"/>
      <c r="DF320" s="169"/>
      <c r="DG320" s="169"/>
      <c r="DH320" s="169"/>
      <c r="DI320" s="169"/>
      <c r="DJ320" s="169"/>
      <c r="DK320" s="169"/>
      <c r="DL320" s="169"/>
      <c r="DM320" s="169"/>
      <c r="DN320" s="169"/>
      <c r="DO320" s="169"/>
      <c r="DP320" s="169"/>
      <c r="DQ320" s="169"/>
      <c r="DR320" s="169"/>
      <c r="DS320" s="169"/>
      <c r="DT320" s="169"/>
      <c r="DU320" s="169"/>
      <c r="DV320" s="169"/>
      <c r="DW320" s="169"/>
      <c r="DX320" s="169"/>
      <c r="DY320" s="169"/>
      <c r="DZ320" s="169"/>
      <c r="EA320" s="169"/>
      <c r="EB320" s="169"/>
      <c r="EC320" s="169"/>
      <c r="ED320" s="169"/>
      <c r="EE320" s="169"/>
      <c r="EF320" s="169"/>
      <c r="EG320" s="169"/>
      <c r="EH320" s="169"/>
      <c r="EI320" s="169"/>
      <c r="EJ320" s="169"/>
      <c r="EK320" s="169"/>
      <c r="EL320" s="169"/>
      <c r="EM320" s="169"/>
      <c r="EN320" s="169"/>
      <c r="EO320" s="169"/>
      <c r="EP320" s="169"/>
      <c r="EQ320" s="169"/>
      <c r="ER320" s="169"/>
      <c r="ES320" s="169"/>
      <c r="ET320" s="169"/>
      <c r="EU320" s="169"/>
      <c r="EV320" s="169"/>
      <c r="EW320" s="169"/>
      <c r="EX320" s="169"/>
      <c r="EY320" s="169"/>
      <c r="EZ320" s="169"/>
      <c r="FA320" s="169"/>
      <c r="FB320" s="169"/>
      <c r="FC320" s="169"/>
      <c r="FD320" s="169"/>
      <c r="FE320" s="169"/>
      <c r="FF320" s="169"/>
      <c r="FG320" s="169"/>
      <c r="FH320" s="169"/>
      <c r="FI320" s="169"/>
      <c r="FJ320" s="169"/>
      <c r="FK320" s="169"/>
      <c r="FL320" s="169"/>
      <c r="FM320" s="169"/>
      <c r="FN320" s="169"/>
      <c r="FO320" s="169"/>
      <c r="FP320" s="169"/>
      <c r="FQ320" s="169"/>
      <c r="FR320" s="169"/>
      <c r="FS320" s="169"/>
      <c r="FT320" s="169"/>
      <c r="FU320" s="169"/>
      <c r="FV320" s="169"/>
      <c r="FW320" s="169"/>
      <c r="FX320" s="169"/>
      <c r="FY320" s="169"/>
      <c r="FZ320" s="169"/>
      <c r="GA320" s="169"/>
      <c r="GB320" s="169"/>
      <c r="GC320" s="169"/>
      <c r="GD320" s="169"/>
      <c r="GE320" s="169"/>
      <c r="GF320" s="169"/>
      <c r="GG320" s="169"/>
      <c r="GH320" s="169"/>
      <c r="GI320" s="169"/>
      <c r="GJ320" s="169"/>
      <c r="GK320" s="169"/>
      <c r="GL320" s="169"/>
      <c r="GM320" s="169"/>
      <c r="GN320" s="169"/>
      <c r="GO320" s="169"/>
      <c r="GP320" s="169"/>
      <c r="GQ320" s="169"/>
      <c r="GR320" s="169"/>
      <c r="GS320" s="169"/>
      <c r="GT320" s="169"/>
      <c r="GU320" s="169"/>
      <c r="GV320" s="169"/>
      <c r="GW320" s="169"/>
      <c r="GX320" s="169"/>
      <c r="GY320" s="169"/>
      <c r="GZ320" s="169"/>
      <c r="HA320" s="169"/>
      <c r="HB320" s="169"/>
      <c r="HC320" s="169"/>
      <c r="HD320" s="169"/>
      <c r="HE320" s="169"/>
      <c r="HF320" s="169"/>
      <c r="HG320" s="169"/>
      <c r="HH320" s="169"/>
      <c r="HI320" s="169"/>
      <c r="HJ320" s="169"/>
      <c r="HK320" s="169"/>
      <c r="HL320" s="169"/>
      <c r="HM320" s="169"/>
      <c r="HN320" s="169"/>
      <c r="HO320" s="169"/>
      <c r="HP320" s="169"/>
      <c r="HQ320" s="169"/>
      <c r="HR320" s="169"/>
      <c r="HS320" s="169"/>
      <c r="HT320" s="169"/>
      <c r="HU320" s="169"/>
      <c r="HV320" s="169"/>
      <c r="HW320" s="169"/>
      <c r="HX320" s="169"/>
      <c r="HY320" s="169"/>
      <c r="HZ320" s="169"/>
      <c r="IA320" s="169"/>
      <c r="IB320" s="169"/>
      <c r="IC320" s="169"/>
      <c r="ID320" s="169"/>
      <c r="IE320" s="169"/>
      <c r="IF320" s="169"/>
      <c r="IG320" s="169"/>
      <c r="IH320" s="169"/>
      <c r="II320" s="169"/>
      <c r="IJ320" s="169"/>
      <c r="IK320" s="169"/>
      <c r="IL320" s="169"/>
      <c r="IM320" s="169"/>
      <c r="IN320" s="169"/>
      <c r="IO320" s="169"/>
      <c r="IP320" s="169"/>
      <c r="IQ320" s="169"/>
      <c r="IR320" s="169"/>
      <c r="IS320" s="169"/>
    </row>
    <row r="321" spans="1:253" s="145" customFormat="1" ht="15" customHeight="1">
      <c r="A321" s="170" t="s">
        <v>6</v>
      </c>
      <c r="B321" s="170" t="s">
        <v>510</v>
      </c>
      <c r="C321" s="172">
        <v>1</v>
      </c>
      <c r="D321" s="172" t="s">
        <v>9</v>
      </c>
      <c r="E321" s="173">
        <v>2160000</v>
      </c>
      <c r="F321" s="174">
        <v>2160000</v>
      </c>
      <c r="G321" s="169"/>
      <c r="H321" s="169"/>
      <c r="I321" s="169"/>
      <c r="J321" s="169"/>
      <c r="K321" s="169"/>
      <c r="L321" s="169"/>
      <c r="M321" s="169"/>
      <c r="N321" s="169"/>
      <c r="O321" s="169"/>
      <c r="P321" s="169"/>
      <c r="Q321" s="169"/>
      <c r="R321" s="169"/>
      <c r="S321" s="169"/>
      <c r="T321" s="169"/>
      <c r="U321" s="169"/>
      <c r="V321" s="169"/>
      <c r="W321" s="169"/>
      <c r="X321" s="169"/>
      <c r="Y321" s="169"/>
      <c r="Z321" s="169"/>
      <c r="AA321" s="169"/>
      <c r="AB321" s="169"/>
      <c r="AC321" s="169"/>
      <c r="AD321" s="169"/>
      <c r="AE321" s="169"/>
      <c r="AF321" s="169"/>
      <c r="AG321" s="169"/>
      <c r="AH321" s="169"/>
      <c r="AI321" s="169"/>
      <c r="AJ321" s="169"/>
      <c r="AK321" s="169"/>
      <c r="AL321" s="169"/>
      <c r="AM321" s="169"/>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69"/>
      <c r="BR321" s="169"/>
      <c r="BS321" s="169"/>
      <c r="BT321" s="169"/>
      <c r="BU321" s="169"/>
      <c r="BV321" s="169"/>
      <c r="BW321" s="169"/>
      <c r="BX321" s="169"/>
      <c r="BY321" s="169"/>
      <c r="BZ321" s="169"/>
      <c r="CA321" s="169"/>
      <c r="CB321" s="169"/>
      <c r="CC321" s="169"/>
      <c r="CD321" s="169"/>
      <c r="CE321" s="169"/>
      <c r="CF321" s="169"/>
      <c r="CG321" s="169"/>
      <c r="CH321" s="169"/>
      <c r="CI321" s="169"/>
      <c r="CJ321" s="169"/>
      <c r="CK321" s="169"/>
      <c r="CL321" s="169"/>
      <c r="CM321" s="169"/>
      <c r="CN321" s="169"/>
      <c r="CO321" s="169"/>
      <c r="CP321" s="169"/>
      <c r="CQ321" s="169"/>
      <c r="CR321" s="169"/>
      <c r="CS321" s="169"/>
      <c r="CT321" s="169"/>
      <c r="CU321" s="169"/>
      <c r="CV321" s="169"/>
      <c r="CW321" s="169"/>
      <c r="CX321" s="169"/>
      <c r="CY321" s="169"/>
      <c r="CZ321" s="169"/>
      <c r="DA321" s="169"/>
      <c r="DB321" s="169"/>
      <c r="DC321" s="169"/>
      <c r="DD321" s="169"/>
      <c r="DE321" s="169"/>
      <c r="DF321" s="169"/>
      <c r="DG321" s="169"/>
      <c r="DH321" s="169"/>
      <c r="DI321" s="169"/>
      <c r="DJ321" s="169"/>
      <c r="DK321" s="169"/>
      <c r="DL321" s="169"/>
      <c r="DM321" s="169"/>
      <c r="DN321" s="169"/>
      <c r="DO321" s="169"/>
      <c r="DP321" s="169"/>
      <c r="DQ321" s="169"/>
      <c r="DR321" s="169"/>
      <c r="DS321" s="169"/>
      <c r="DT321" s="169"/>
      <c r="DU321" s="169"/>
      <c r="DV321" s="169"/>
      <c r="DW321" s="169"/>
      <c r="DX321" s="169"/>
      <c r="DY321" s="169"/>
      <c r="DZ321" s="169"/>
      <c r="EA321" s="169"/>
      <c r="EB321" s="169"/>
      <c r="EC321" s="169"/>
      <c r="ED321" s="169"/>
      <c r="EE321" s="169"/>
      <c r="EF321" s="169"/>
      <c r="EG321" s="169"/>
      <c r="EH321" s="169"/>
      <c r="EI321" s="169"/>
      <c r="EJ321" s="169"/>
      <c r="EK321" s="169"/>
      <c r="EL321" s="169"/>
      <c r="EM321" s="169"/>
      <c r="EN321" s="169"/>
      <c r="EO321" s="169"/>
      <c r="EP321" s="169"/>
      <c r="EQ321" s="169"/>
      <c r="ER321" s="169"/>
      <c r="ES321" s="169"/>
      <c r="ET321" s="169"/>
      <c r="EU321" s="169"/>
      <c r="EV321" s="169"/>
      <c r="EW321" s="169"/>
      <c r="EX321" s="169"/>
      <c r="EY321" s="169"/>
      <c r="EZ321" s="169"/>
      <c r="FA321" s="169"/>
      <c r="FB321" s="169"/>
      <c r="FC321" s="169"/>
      <c r="FD321" s="169"/>
      <c r="FE321" s="169"/>
      <c r="FF321" s="169"/>
      <c r="FG321" s="169"/>
      <c r="FH321" s="169"/>
      <c r="FI321" s="169"/>
      <c r="FJ321" s="169"/>
      <c r="FK321" s="169"/>
      <c r="FL321" s="169"/>
      <c r="FM321" s="169"/>
      <c r="FN321" s="169"/>
      <c r="FO321" s="169"/>
      <c r="FP321" s="169"/>
      <c r="FQ321" s="169"/>
      <c r="FR321" s="169"/>
      <c r="FS321" s="169"/>
      <c r="FT321" s="169"/>
      <c r="FU321" s="169"/>
      <c r="FV321" s="169"/>
      <c r="FW321" s="169"/>
      <c r="FX321" s="169"/>
      <c r="FY321" s="169"/>
      <c r="FZ321" s="169"/>
      <c r="GA321" s="169"/>
      <c r="GB321" s="169"/>
      <c r="GC321" s="169"/>
      <c r="GD321" s="169"/>
      <c r="GE321" s="169"/>
      <c r="GF321" s="169"/>
      <c r="GG321" s="169"/>
      <c r="GH321" s="169"/>
      <c r="GI321" s="169"/>
      <c r="GJ321" s="169"/>
      <c r="GK321" s="169"/>
      <c r="GL321" s="169"/>
      <c r="GM321" s="169"/>
      <c r="GN321" s="169"/>
      <c r="GO321" s="169"/>
      <c r="GP321" s="169"/>
      <c r="GQ321" s="169"/>
      <c r="GR321" s="169"/>
      <c r="GS321" s="169"/>
      <c r="GT321" s="169"/>
      <c r="GU321" s="169"/>
      <c r="GV321" s="169"/>
      <c r="GW321" s="169"/>
      <c r="GX321" s="169"/>
      <c r="GY321" s="169"/>
      <c r="GZ321" s="169"/>
      <c r="HA321" s="169"/>
      <c r="HB321" s="169"/>
      <c r="HC321" s="169"/>
      <c r="HD321" s="169"/>
      <c r="HE321" s="169"/>
      <c r="HF321" s="169"/>
      <c r="HG321" s="169"/>
      <c r="HH321" s="169"/>
      <c r="HI321" s="169"/>
      <c r="HJ321" s="169"/>
      <c r="HK321" s="169"/>
      <c r="HL321" s="169"/>
      <c r="HM321" s="169"/>
      <c r="HN321" s="169"/>
      <c r="HO321" s="169"/>
      <c r="HP321" s="169"/>
      <c r="HQ321" s="169"/>
      <c r="HR321" s="169"/>
      <c r="HS321" s="169"/>
      <c r="HT321" s="169"/>
      <c r="HU321" s="169"/>
      <c r="HV321" s="169"/>
      <c r="HW321" s="169"/>
      <c r="HX321" s="169"/>
      <c r="HY321" s="169"/>
      <c r="HZ321" s="169"/>
      <c r="IA321" s="169"/>
      <c r="IB321" s="169"/>
      <c r="IC321" s="169"/>
      <c r="ID321" s="169"/>
      <c r="IE321" s="169"/>
      <c r="IF321" s="169"/>
      <c r="IG321" s="169"/>
      <c r="IH321" s="169"/>
      <c r="II321" s="169"/>
      <c r="IJ321" s="169"/>
      <c r="IK321" s="169"/>
      <c r="IL321" s="169"/>
      <c r="IM321" s="169"/>
      <c r="IN321" s="169"/>
      <c r="IO321" s="169"/>
      <c r="IP321" s="169"/>
      <c r="IQ321" s="169"/>
      <c r="IR321" s="169"/>
      <c r="IS321" s="169"/>
    </row>
    <row r="322" spans="1:253" s="145" customFormat="1" ht="15" customHeight="1">
      <c r="A322" s="170" t="s">
        <v>6</v>
      </c>
      <c r="B322" s="170" t="s">
        <v>510</v>
      </c>
      <c r="C322" s="172">
        <v>1</v>
      </c>
      <c r="D322" s="172" t="s">
        <v>9</v>
      </c>
      <c r="E322" s="173">
        <v>2160000</v>
      </c>
      <c r="F322" s="174">
        <v>2160000</v>
      </c>
      <c r="G322" s="169"/>
      <c r="H322" s="169"/>
      <c r="I322" s="169"/>
      <c r="J322" s="169"/>
      <c r="K322" s="169"/>
      <c r="L322" s="169"/>
      <c r="M322" s="169"/>
      <c r="N322" s="169"/>
      <c r="O322" s="169"/>
      <c r="P322" s="169"/>
      <c r="Q322" s="169"/>
      <c r="R322" s="169"/>
      <c r="S322" s="169"/>
      <c r="T322" s="169"/>
      <c r="U322" s="169"/>
      <c r="V322" s="169"/>
      <c r="W322" s="169"/>
      <c r="X322" s="169"/>
      <c r="Y322" s="169"/>
      <c r="Z322" s="169"/>
      <c r="AA322" s="169"/>
      <c r="AB322" s="169"/>
      <c r="AC322" s="169"/>
      <c r="AD322" s="169"/>
      <c r="AE322" s="169"/>
      <c r="AF322" s="169"/>
      <c r="AG322" s="169"/>
      <c r="AH322" s="169"/>
      <c r="AI322" s="169"/>
      <c r="AJ322" s="169"/>
      <c r="AK322" s="169"/>
      <c r="AL322" s="169"/>
      <c r="AM322" s="169"/>
      <c r="AN322" s="169"/>
      <c r="AO322" s="169"/>
      <c r="AP322" s="169"/>
      <c r="AQ322" s="169"/>
      <c r="AR322" s="169"/>
      <c r="AS322" s="169"/>
      <c r="AT322" s="169"/>
      <c r="AU322" s="169"/>
      <c r="AV322" s="169"/>
      <c r="AW322" s="169"/>
      <c r="AX322" s="169"/>
      <c r="AY322" s="169"/>
      <c r="AZ322" s="169"/>
      <c r="BA322" s="169"/>
      <c r="BB322" s="169"/>
      <c r="BC322" s="169"/>
      <c r="BD322" s="169"/>
      <c r="BE322" s="169"/>
      <c r="BF322" s="169"/>
      <c r="BG322" s="169"/>
      <c r="BH322" s="169"/>
      <c r="BI322" s="169"/>
      <c r="BJ322" s="169"/>
      <c r="BK322" s="169"/>
      <c r="BL322" s="169"/>
      <c r="BM322" s="169"/>
      <c r="BN322" s="169"/>
      <c r="BO322" s="169"/>
      <c r="BP322" s="169"/>
      <c r="BQ322" s="169"/>
      <c r="BR322" s="169"/>
      <c r="BS322" s="169"/>
      <c r="BT322" s="169"/>
      <c r="BU322" s="169"/>
      <c r="BV322" s="169"/>
      <c r="BW322" s="169"/>
      <c r="BX322" s="169"/>
      <c r="BY322" s="169"/>
      <c r="BZ322" s="169"/>
      <c r="CA322" s="169"/>
      <c r="CB322" s="169"/>
      <c r="CC322" s="169"/>
      <c r="CD322" s="169"/>
      <c r="CE322" s="169"/>
      <c r="CF322" s="169"/>
      <c r="CG322" s="169"/>
      <c r="CH322" s="169"/>
      <c r="CI322" s="169"/>
      <c r="CJ322" s="169"/>
      <c r="CK322" s="169"/>
      <c r="CL322" s="169"/>
      <c r="CM322" s="169"/>
      <c r="CN322" s="169"/>
      <c r="CO322" s="169"/>
      <c r="CP322" s="169"/>
      <c r="CQ322" s="169"/>
      <c r="CR322" s="169"/>
      <c r="CS322" s="169"/>
      <c r="CT322" s="169"/>
      <c r="CU322" s="169"/>
      <c r="CV322" s="169"/>
      <c r="CW322" s="169"/>
      <c r="CX322" s="169"/>
      <c r="CY322" s="169"/>
      <c r="CZ322" s="169"/>
      <c r="DA322" s="169"/>
      <c r="DB322" s="169"/>
      <c r="DC322" s="169"/>
      <c r="DD322" s="169"/>
      <c r="DE322" s="169"/>
      <c r="DF322" s="169"/>
      <c r="DG322" s="169"/>
      <c r="DH322" s="169"/>
      <c r="DI322" s="169"/>
      <c r="DJ322" s="169"/>
      <c r="DK322" s="169"/>
      <c r="DL322" s="169"/>
      <c r="DM322" s="169"/>
      <c r="DN322" s="169"/>
      <c r="DO322" s="169"/>
      <c r="DP322" s="169"/>
      <c r="DQ322" s="169"/>
      <c r="DR322" s="169"/>
      <c r="DS322" s="169"/>
      <c r="DT322" s="169"/>
      <c r="DU322" s="169"/>
      <c r="DV322" s="169"/>
      <c r="DW322" s="169"/>
      <c r="DX322" s="169"/>
      <c r="DY322" s="169"/>
      <c r="DZ322" s="169"/>
      <c r="EA322" s="169"/>
      <c r="EB322" s="169"/>
      <c r="EC322" s="169"/>
      <c r="ED322" s="169"/>
      <c r="EE322" s="169"/>
      <c r="EF322" s="169"/>
      <c r="EG322" s="169"/>
      <c r="EH322" s="169"/>
      <c r="EI322" s="169"/>
      <c r="EJ322" s="169"/>
      <c r="EK322" s="169"/>
      <c r="EL322" s="169"/>
      <c r="EM322" s="169"/>
      <c r="EN322" s="169"/>
      <c r="EO322" s="169"/>
      <c r="EP322" s="169"/>
      <c r="EQ322" s="169"/>
      <c r="ER322" s="169"/>
      <c r="ES322" s="169"/>
      <c r="ET322" s="169"/>
      <c r="EU322" s="169"/>
      <c r="EV322" s="169"/>
      <c r="EW322" s="169"/>
      <c r="EX322" s="169"/>
      <c r="EY322" s="169"/>
      <c r="EZ322" s="169"/>
      <c r="FA322" s="169"/>
      <c r="FB322" s="169"/>
      <c r="FC322" s="169"/>
      <c r="FD322" s="169"/>
      <c r="FE322" s="169"/>
      <c r="FF322" s="169"/>
      <c r="FG322" s="169"/>
      <c r="FH322" s="169"/>
      <c r="FI322" s="169"/>
      <c r="FJ322" s="169"/>
      <c r="FK322" s="169"/>
      <c r="FL322" s="169"/>
      <c r="FM322" s="169"/>
      <c r="FN322" s="169"/>
      <c r="FO322" s="169"/>
      <c r="FP322" s="169"/>
      <c r="FQ322" s="169"/>
      <c r="FR322" s="169"/>
      <c r="FS322" s="169"/>
      <c r="FT322" s="169"/>
      <c r="FU322" s="169"/>
      <c r="FV322" s="169"/>
      <c r="FW322" s="169"/>
      <c r="FX322" s="169"/>
      <c r="FY322" s="169"/>
      <c r="FZ322" s="169"/>
      <c r="GA322" s="169"/>
      <c r="GB322" s="169"/>
      <c r="GC322" s="169"/>
      <c r="GD322" s="169"/>
      <c r="GE322" s="169"/>
      <c r="GF322" s="169"/>
      <c r="GG322" s="169"/>
      <c r="GH322" s="169"/>
      <c r="GI322" s="169"/>
      <c r="GJ322" s="169"/>
      <c r="GK322" s="169"/>
      <c r="GL322" s="169"/>
      <c r="GM322" s="169"/>
      <c r="GN322" s="169"/>
      <c r="GO322" s="169"/>
      <c r="GP322" s="169"/>
      <c r="GQ322" s="169"/>
      <c r="GR322" s="169"/>
      <c r="GS322" s="169"/>
      <c r="GT322" s="169"/>
      <c r="GU322" s="169"/>
      <c r="GV322" s="169"/>
      <c r="GW322" s="169"/>
      <c r="GX322" s="169"/>
      <c r="GY322" s="169"/>
      <c r="GZ322" s="169"/>
      <c r="HA322" s="169"/>
      <c r="HB322" s="169"/>
      <c r="HC322" s="169"/>
      <c r="HD322" s="169"/>
      <c r="HE322" s="169"/>
      <c r="HF322" s="169"/>
      <c r="HG322" s="169"/>
      <c r="HH322" s="169"/>
      <c r="HI322" s="169"/>
      <c r="HJ322" s="169"/>
      <c r="HK322" s="169"/>
      <c r="HL322" s="169"/>
      <c r="HM322" s="169"/>
      <c r="HN322" s="169"/>
      <c r="HO322" s="169"/>
      <c r="HP322" s="169"/>
      <c r="HQ322" s="169"/>
      <c r="HR322" s="169"/>
      <c r="HS322" s="169"/>
      <c r="HT322" s="169"/>
      <c r="HU322" s="169"/>
      <c r="HV322" s="169"/>
      <c r="HW322" s="169"/>
      <c r="HX322" s="169"/>
      <c r="HY322" s="169"/>
      <c r="HZ322" s="169"/>
      <c r="IA322" s="169"/>
      <c r="IB322" s="169"/>
      <c r="IC322" s="169"/>
      <c r="ID322" s="169"/>
      <c r="IE322" s="169"/>
      <c r="IF322" s="169"/>
      <c r="IG322" s="169"/>
      <c r="IH322" s="169"/>
      <c r="II322" s="169"/>
      <c r="IJ322" s="169"/>
      <c r="IK322" s="169"/>
      <c r="IL322" s="169"/>
      <c r="IM322" s="169"/>
      <c r="IN322" s="169"/>
      <c r="IO322" s="169"/>
      <c r="IP322" s="169"/>
      <c r="IQ322" s="169"/>
      <c r="IR322" s="169"/>
      <c r="IS322" s="169"/>
    </row>
    <row r="323" spans="1:253" s="145" customFormat="1" ht="15" customHeight="1">
      <c r="A323" s="170" t="s">
        <v>6</v>
      </c>
      <c r="B323" s="170" t="s">
        <v>510</v>
      </c>
      <c r="C323" s="172">
        <v>1</v>
      </c>
      <c r="D323" s="172" t="s">
        <v>9</v>
      </c>
      <c r="E323" s="173">
        <v>3120000</v>
      </c>
      <c r="F323" s="174">
        <v>3120000</v>
      </c>
      <c r="G323" s="169"/>
      <c r="H323" s="169"/>
      <c r="I323" s="169"/>
      <c r="J323" s="169"/>
      <c r="K323" s="169"/>
      <c r="L323" s="169"/>
      <c r="M323" s="169"/>
      <c r="N323" s="169"/>
      <c r="O323" s="169"/>
      <c r="P323" s="169"/>
      <c r="Q323" s="169"/>
      <c r="R323" s="169"/>
      <c r="S323" s="169"/>
      <c r="T323" s="169"/>
      <c r="U323" s="169"/>
      <c r="V323" s="169"/>
      <c r="W323" s="169"/>
      <c r="X323" s="169"/>
      <c r="Y323" s="169"/>
      <c r="Z323" s="169"/>
      <c r="AA323" s="169"/>
      <c r="AB323" s="169"/>
      <c r="AC323" s="169"/>
      <c r="AD323" s="169"/>
      <c r="AE323" s="169"/>
      <c r="AF323" s="169"/>
      <c r="AG323" s="169"/>
      <c r="AH323" s="169"/>
      <c r="AI323" s="169"/>
      <c r="AJ323" s="169"/>
      <c r="AK323" s="169"/>
      <c r="AL323" s="169"/>
      <c r="AM323" s="169"/>
      <c r="AN323" s="169"/>
      <c r="AO323" s="169"/>
      <c r="AP323" s="169"/>
      <c r="AQ323" s="169"/>
      <c r="AR323" s="169"/>
      <c r="AS323" s="169"/>
      <c r="AT323" s="169"/>
      <c r="AU323" s="169"/>
      <c r="AV323" s="169"/>
      <c r="AW323" s="169"/>
      <c r="AX323" s="169"/>
      <c r="AY323" s="169"/>
      <c r="AZ323" s="169"/>
      <c r="BA323" s="169"/>
      <c r="BB323" s="169"/>
      <c r="BC323" s="169"/>
      <c r="BD323" s="169"/>
      <c r="BE323" s="169"/>
      <c r="BF323" s="169"/>
      <c r="BG323" s="169"/>
      <c r="BH323" s="169"/>
      <c r="BI323" s="169"/>
      <c r="BJ323" s="169"/>
      <c r="BK323" s="169"/>
      <c r="BL323" s="169"/>
      <c r="BM323" s="169"/>
      <c r="BN323" s="169"/>
      <c r="BO323" s="169"/>
      <c r="BP323" s="169"/>
      <c r="BQ323" s="169"/>
      <c r="BR323" s="169"/>
      <c r="BS323" s="169"/>
      <c r="BT323" s="169"/>
      <c r="BU323" s="169"/>
      <c r="BV323" s="169"/>
      <c r="BW323" s="169"/>
      <c r="BX323" s="169"/>
      <c r="BY323" s="169"/>
      <c r="BZ323" s="169"/>
      <c r="CA323" s="169"/>
      <c r="CB323" s="169"/>
      <c r="CC323" s="169"/>
      <c r="CD323" s="169"/>
      <c r="CE323" s="169"/>
      <c r="CF323" s="169"/>
      <c r="CG323" s="169"/>
      <c r="CH323" s="169"/>
      <c r="CI323" s="169"/>
      <c r="CJ323" s="169"/>
      <c r="CK323" s="169"/>
      <c r="CL323" s="169"/>
      <c r="CM323" s="169"/>
      <c r="CN323" s="169"/>
      <c r="CO323" s="169"/>
      <c r="CP323" s="169"/>
      <c r="CQ323" s="169"/>
      <c r="CR323" s="169"/>
      <c r="CS323" s="169"/>
      <c r="CT323" s="169"/>
      <c r="CU323" s="169"/>
      <c r="CV323" s="169"/>
      <c r="CW323" s="169"/>
      <c r="CX323" s="169"/>
      <c r="CY323" s="169"/>
      <c r="CZ323" s="169"/>
      <c r="DA323" s="169"/>
      <c r="DB323" s="169"/>
      <c r="DC323" s="169"/>
      <c r="DD323" s="169"/>
      <c r="DE323" s="169"/>
      <c r="DF323" s="169"/>
      <c r="DG323" s="169"/>
      <c r="DH323" s="169"/>
      <c r="DI323" s="169"/>
      <c r="DJ323" s="169"/>
      <c r="DK323" s="169"/>
      <c r="DL323" s="169"/>
      <c r="DM323" s="169"/>
      <c r="DN323" s="169"/>
      <c r="DO323" s="169"/>
      <c r="DP323" s="169"/>
      <c r="DQ323" s="169"/>
      <c r="DR323" s="169"/>
      <c r="DS323" s="169"/>
      <c r="DT323" s="169"/>
      <c r="DU323" s="169"/>
      <c r="DV323" s="169"/>
      <c r="DW323" s="169"/>
      <c r="DX323" s="169"/>
      <c r="DY323" s="169"/>
      <c r="DZ323" s="169"/>
      <c r="EA323" s="169"/>
      <c r="EB323" s="169"/>
      <c r="EC323" s="169"/>
      <c r="ED323" s="169"/>
      <c r="EE323" s="169"/>
      <c r="EF323" s="169"/>
      <c r="EG323" s="169"/>
      <c r="EH323" s="169"/>
      <c r="EI323" s="169"/>
      <c r="EJ323" s="169"/>
      <c r="EK323" s="169"/>
      <c r="EL323" s="169"/>
      <c r="EM323" s="169"/>
      <c r="EN323" s="169"/>
      <c r="EO323" s="169"/>
      <c r="EP323" s="169"/>
      <c r="EQ323" s="169"/>
      <c r="ER323" s="169"/>
      <c r="ES323" s="169"/>
      <c r="ET323" s="169"/>
      <c r="EU323" s="169"/>
      <c r="EV323" s="169"/>
      <c r="EW323" s="169"/>
      <c r="EX323" s="169"/>
      <c r="EY323" s="169"/>
      <c r="EZ323" s="169"/>
      <c r="FA323" s="169"/>
      <c r="FB323" s="169"/>
      <c r="FC323" s="169"/>
      <c r="FD323" s="169"/>
      <c r="FE323" s="169"/>
      <c r="FF323" s="169"/>
      <c r="FG323" s="169"/>
      <c r="FH323" s="169"/>
      <c r="FI323" s="169"/>
      <c r="FJ323" s="169"/>
      <c r="FK323" s="169"/>
      <c r="FL323" s="169"/>
      <c r="FM323" s="169"/>
      <c r="FN323" s="169"/>
      <c r="FO323" s="169"/>
      <c r="FP323" s="169"/>
      <c r="FQ323" s="169"/>
      <c r="FR323" s="169"/>
      <c r="FS323" s="169"/>
      <c r="FT323" s="169"/>
      <c r="FU323" s="169"/>
      <c r="FV323" s="169"/>
      <c r="FW323" s="169"/>
      <c r="FX323" s="169"/>
      <c r="FY323" s="169"/>
      <c r="FZ323" s="169"/>
      <c r="GA323" s="169"/>
      <c r="GB323" s="169"/>
      <c r="GC323" s="169"/>
      <c r="GD323" s="169"/>
      <c r="GE323" s="169"/>
      <c r="GF323" s="169"/>
      <c r="GG323" s="169"/>
      <c r="GH323" s="169"/>
      <c r="GI323" s="169"/>
      <c r="GJ323" s="169"/>
      <c r="GK323" s="169"/>
      <c r="GL323" s="169"/>
      <c r="GM323" s="169"/>
      <c r="GN323" s="169"/>
      <c r="GO323" s="169"/>
      <c r="GP323" s="169"/>
      <c r="GQ323" s="169"/>
      <c r="GR323" s="169"/>
      <c r="GS323" s="169"/>
      <c r="GT323" s="169"/>
      <c r="GU323" s="169"/>
      <c r="GV323" s="169"/>
      <c r="GW323" s="169"/>
      <c r="GX323" s="169"/>
      <c r="GY323" s="169"/>
      <c r="GZ323" s="169"/>
      <c r="HA323" s="169"/>
      <c r="HB323" s="169"/>
      <c r="HC323" s="169"/>
      <c r="HD323" s="169"/>
      <c r="HE323" s="169"/>
      <c r="HF323" s="169"/>
      <c r="HG323" s="169"/>
      <c r="HH323" s="169"/>
      <c r="HI323" s="169"/>
      <c r="HJ323" s="169"/>
      <c r="HK323" s="169"/>
      <c r="HL323" s="169"/>
      <c r="HM323" s="169"/>
      <c r="HN323" s="169"/>
      <c r="HO323" s="169"/>
      <c r="HP323" s="169"/>
      <c r="HQ323" s="169"/>
      <c r="HR323" s="169"/>
      <c r="HS323" s="169"/>
      <c r="HT323" s="169"/>
      <c r="HU323" s="169"/>
      <c r="HV323" s="169"/>
      <c r="HW323" s="169"/>
      <c r="HX323" s="169"/>
      <c r="HY323" s="169"/>
      <c r="HZ323" s="169"/>
      <c r="IA323" s="169"/>
      <c r="IB323" s="169"/>
      <c r="IC323" s="169"/>
      <c r="ID323" s="169"/>
      <c r="IE323" s="169"/>
      <c r="IF323" s="169"/>
      <c r="IG323" s="169"/>
      <c r="IH323" s="169"/>
      <c r="II323" s="169"/>
      <c r="IJ323" s="169"/>
      <c r="IK323" s="169"/>
      <c r="IL323" s="169"/>
      <c r="IM323" s="169"/>
      <c r="IN323" s="169"/>
      <c r="IO323" s="169"/>
      <c r="IP323" s="169"/>
      <c r="IQ323" s="169"/>
      <c r="IR323" s="169"/>
      <c r="IS323" s="169"/>
    </row>
    <row r="324" spans="1:253" s="145" customFormat="1" ht="15" customHeight="1">
      <c r="A324" s="170" t="s">
        <v>6</v>
      </c>
      <c r="B324" s="170" t="s">
        <v>510</v>
      </c>
      <c r="C324" s="172">
        <v>1</v>
      </c>
      <c r="D324" s="172" t="s">
        <v>9</v>
      </c>
      <c r="E324" s="173">
        <v>3240000</v>
      </c>
      <c r="F324" s="174">
        <v>3240000</v>
      </c>
      <c r="G324" s="169"/>
      <c r="H324" s="169"/>
      <c r="I324" s="169"/>
      <c r="J324" s="169"/>
      <c r="K324" s="169"/>
      <c r="L324" s="169"/>
      <c r="M324" s="169"/>
      <c r="N324" s="169"/>
      <c r="O324" s="169"/>
      <c r="P324" s="169"/>
      <c r="Q324" s="169"/>
      <c r="R324" s="169"/>
      <c r="S324" s="169"/>
      <c r="T324" s="169"/>
      <c r="U324" s="169"/>
      <c r="V324" s="169"/>
      <c r="W324" s="169"/>
      <c r="X324" s="169"/>
      <c r="Y324" s="169"/>
      <c r="Z324" s="169"/>
      <c r="AA324" s="169"/>
      <c r="AB324" s="169"/>
      <c r="AC324" s="169"/>
      <c r="AD324" s="169"/>
      <c r="AE324" s="169"/>
      <c r="AF324" s="169"/>
      <c r="AG324" s="169"/>
      <c r="AH324" s="169"/>
      <c r="AI324" s="169"/>
      <c r="AJ324" s="169"/>
      <c r="AK324" s="169"/>
      <c r="AL324" s="169"/>
      <c r="AM324" s="169"/>
      <c r="AN324" s="169"/>
      <c r="AO324" s="169"/>
      <c r="AP324" s="169"/>
      <c r="AQ324" s="169"/>
      <c r="AR324" s="169"/>
      <c r="AS324" s="169"/>
      <c r="AT324" s="169"/>
      <c r="AU324" s="169"/>
      <c r="AV324" s="169"/>
      <c r="AW324" s="169"/>
      <c r="AX324" s="169"/>
      <c r="AY324" s="169"/>
      <c r="AZ324" s="169"/>
      <c r="BA324" s="169"/>
      <c r="BB324" s="169"/>
      <c r="BC324" s="169"/>
      <c r="BD324" s="169"/>
      <c r="BE324" s="169"/>
      <c r="BF324" s="169"/>
      <c r="BG324" s="169"/>
      <c r="BH324" s="169"/>
      <c r="BI324" s="169"/>
      <c r="BJ324" s="169"/>
      <c r="BK324" s="169"/>
      <c r="BL324" s="169"/>
      <c r="BM324" s="169"/>
      <c r="BN324" s="169"/>
      <c r="BO324" s="169"/>
      <c r="BP324" s="169"/>
      <c r="BQ324" s="169"/>
      <c r="BR324" s="169"/>
      <c r="BS324" s="169"/>
      <c r="BT324" s="169"/>
      <c r="BU324" s="169"/>
      <c r="BV324" s="169"/>
      <c r="BW324" s="169"/>
      <c r="BX324" s="169"/>
      <c r="BY324" s="169"/>
      <c r="BZ324" s="169"/>
      <c r="CA324" s="169"/>
      <c r="CB324" s="169"/>
      <c r="CC324" s="169"/>
      <c r="CD324" s="169"/>
      <c r="CE324" s="169"/>
      <c r="CF324" s="169"/>
      <c r="CG324" s="169"/>
      <c r="CH324" s="169"/>
      <c r="CI324" s="169"/>
      <c r="CJ324" s="169"/>
      <c r="CK324" s="169"/>
      <c r="CL324" s="169"/>
      <c r="CM324" s="169"/>
      <c r="CN324" s="169"/>
      <c r="CO324" s="169"/>
      <c r="CP324" s="169"/>
      <c r="CQ324" s="169"/>
      <c r="CR324" s="169"/>
      <c r="CS324" s="169"/>
      <c r="CT324" s="169"/>
      <c r="CU324" s="169"/>
      <c r="CV324" s="169"/>
      <c r="CW324" s="169"/>
      <c r="CX324" s="169"/>
      <c r="CY324" s="169"/>
      <c r="CZ324" s="169"/>
      <c r="DA324" s="169"/>
      <c r="DB324" s="169"/>
      <c r="DC324" s="169"/>
      <c r="DD324" s="169"/>
      <c r="DE324" s="169"/>
      <c r="DF324" s="169"/>
      <c r="DG324" s="169"/>
      <c r="DH324" s="169"/>
      <c r="DI324" s="169"/>
      <c r="DJ324" s="169"/>
      <c r="DK324" s="169"/>
      <c r="DL324" s="169"/>
      <c r="DM324" s="169"/>
      <c r="DN324" s="169"/>
      <c r="DO324" s="169"/>
      <c r="DP324" s="169"/>
      <c r="DQ324" s="169"/>
      <c r="DR324" s="169"/>
      <c r="DS324" s="169"/>
      <c r="DT324" s="169"/>
      <c r="DU324" s="169"/>
      <c r="DV324" s="169"/>
      <c r="DW324" s="169"/>
      <c r="DX324" s="169"/>
      <c r="DY324" s="169"/>
      <c r="DZ324" s="169"/>
      <c r="EA324" s="169"/>
      <c r="EB324" s="169"/>
      <c r="EC324" s="169"/>
      <c r="ED324" s="169"/>
      <c r="EE324" s="169"/>
      <c r="EF324" s="169"/>
      <c r="EG324" s="169"/>
      <c r="EH324" s="169"/>
      <c r="EI324" s="169"/>
      <c r="EJ324" s="169"/>
      <c r="EK324" s="169"/>
      <c r="EL324" s="169"/>
      <c r="EM324" s="169"/>
      <c r="EN324" s="169"/>
      <c r="EO324" s="169"/>
      <c r="EP324" s="169"/>
      <c r="EQ324" s="169"/>
      <c r="ER324" s="169"/>
      <c r="ES324" s="169"/>
      <c r="ET324" s="169"/>
      <c r="EU324" s="169"/>
      <c r="EV324" s="169"/>
      <c r="EW324" s="169"/>
      <c r="EX324" s="169"/>
      <c r="EY324" s="169"/>
      <c r="EZ324" s="169"/>
      <c r="FA324" s="169"/>
      <c r="FB324" s="169"/>
      <c r="FC324" s="169"/>
      <c r="FD324" s="169"/>
      <c r="FE324" s="169"/>
      <c r="FF324" s="169"/>
      <c r="FG324" s="169"/>
      <c r="FH324" s="169"/>
      <c r="FI324" s="169"/>
      <c r="FJ324" s="169"/>
      <c r="FK324" s="169"/>
      <c r="FL324" s="169"/>
      <c r="FM324" s="169"/>
      <c r="FN324" s="169"/>
      <c r="FO324" s="169"/>
      <c r="FP324" s="169"/>
      <c r="FQ324" s="169"/>
      <c r="FR324" s="169"/>
      <c r="FS324" s="169"/>
      <c r="FT324" s="169"/>
      <c r="FU324" s="169"/>
      <c r="FV324" s="169"/>
      <c r="FW324" s="169"/>
      <c r="FX324" s="169"/>
      <c r="FY324" s="169"/>
      <c r="FZ324" s="169"/>
      <c r="GA324" s="169"/>
      <c r="GB324" s="169"/>
      <c r="GC324" s="169"/>
      <c r="GD324" s="169"/>
      <c r="GE324" s="169"/>
      <c r="GF324" s="169"/>
      <c r="GG324" s="169"/>
      <c r="GH324" s="169"/>
      <c r="GI324" s="169"/>
      <c r="GJ324" s="169"/>
      <c r="GK324" s="169"/>
      <c r="GL324" s="169"/>
      <c r="GM324" s="169"/>
      <c r="GN324" s="169"/>
      <c r="GO324" s="169"/>
      <c r="GP324" s="169"/>
      <c r="GQ324" s="169"/>
      <c r="GR324" s="169"/>
      <c r="GS324" s="169"/>
      <c r="GT324" s="169"/>
      <c r="GU324" s="169"/>
      <c r="GV324" s="169"/>
      <c r="GW324" s="169"/>
      <c r="GX324" s="169"/>
      <c r="GY324" s="169"/>
      <c r="GZ324" s="169"/>
      <c r="HA324" s="169"/>
      <c r="HB324" s="169"/>
      <c r="HC324" s="169"/>
      <c r="HD324" s="169"/>
      <c r="HE324" s="169"/>
      <c r="HF324" s="169"/>
      <c r="HG324" s="169"/>
      <c r="HH324" s="169"/>
      <c r="HI324" s="169"/>
      <c r="HJ324" s="169"/>
      <c r="HK324" s="169"/>
      <c r="HL324" s="169"/>
      <c r="HM324" s="169"/>
      <c r="HN324" s="169"/>
      <c r="HO324" s="169"/>
      <c r="HP324" s="169"/>
      <c r="HQ324" s="169"/>
      <c r="HR324" s="169"/>
      <c r="HS324" s="169"/>
      <c r="HT324" s="169"/>
      <c r="HU324" s="169"/>
      <c r="HV324" s="169"/>
      <c r="HW324" s="169"/>
      <c r="HX324" s="169"/>
      <c r="HY324" s="169"/>
      <c r="HZ324" s="169"/>
      <c r="IA324" s="169"/>
      <c r="IB324" s="169"/>
      <c r="IC324" s="169"/>
      <c r="ID324" s="169"/>
      <c r="IE324" s="169"/>
      <c r="IF324" s="169"/>
      <c r="IG324" s="169"/>
      <c r="IH324" s="169"/>
      <c r="II324" s="169"/>
      <c r="IJ324" s="169"/>
      <c r="IK324" s="169"/>
      <c r="IL324" s="169"/>
      <c r="IM324" s="169"/>
      <c r="IN324" s="169"/>
      <c r="IO324" s="169"/>
      <c r="IP324" s="169"/>
      <c r="IQ324" s="169"/>
      <c r="IR324" s="169"/>
      <c r="IS324" s="169"/>
    </row>
    <row r="325" spans="1:253" s="145" customFormat="1" ht="15" customHeight="1">
      <c r="A325" s="170" t="s">
        <v>6</v>
      </c>
      <c r="B325" s="170" t="s">
        <v>510</v>
      </c>
      <c r="C325" s="172">
        <v>1</v>
      </c>
      <c r="D325" s="172" t="s">
        <v>9</v>
      </c>
      <c r="E325" s="173">
        <v>3120000</v>
      </c>
      <c r="F325" s="174">
        <v>3120000</v>
      </c>
      <c r="G325" s="169"/>
      <c r="H325" s="169"/>
      <c r="I325" s="169"/>
      <c r="J325" s="169"/>
      <c r="K325" s="169"/>
      <c r="L325" s="169"/>
      <c r="M325" s="169"/>
      <c r="N325" s="169"/>
      <c r="O325" s="169"/>
      <c r="P325" s="169"/>
      <c r="Q325" s="169"/>
      <c r="R325" s="169"/>
      <c r="S325" s="169"/>
      <c r="T325" s="169"/>
      <c r="U325" s="169"/>
      <c r="V325" s="169"/>
      <c r="W325" s="169"/>
      <c r="X325" s="169"/>
      <c r="Y325" s="169"/>
      <c r="Z325" s="169"/>
      <c r="AA325" s="169"/>
      <c r="AB325" s="169"/>
      <c r="AC325" s="169"/>
      <c r="AD325" s="169"/>
      <c r="AE325" s="169"/>
      <c r="AF325" s="169"/>
      <c r="AG325" s="169"/>
      <c r="AH325" s="169"/>
      <c r="AI325" s="169"/>
      <c r="AJ325" s="169"/>
      <c r="AK325" s="169"/>
      <c r="AL325" s="169"/>
      <c r="AM325" s="169"/>
      <c r="AN325" s="169"/>
      <c r="AO325" s="169"/>
      <c r="AP325" s="169"/>
      <c r="AQ325" s="169"/>
      <c r="AR325" s="169"/>
      <c r="AS325" s="169"/>
      <c r="AT325" s="169"/>
      <c r="AU325" s="169"/>
      <c r="AV325" s="169"/>
      <c r="AW325" s="169"/>
      <c r="AX325" s="169"/>
      <c r="AY325" s="169"/>
      <c r="AZ325" s="169"/>
      <c r="BA325" s="169"/>
      <c r="BB325" s="169"/>
      <c r="BC325" s="169"/>
      <c r="BD325" s="169"/>
      <c r="BE325" s="169"/>
      <c r="BF325" s="169"/>
      <c r="BG325" s="169"/>
      <c r="BH325" s="169"/>
      <c r="BI325" s="169"/>
      <c r="BJ325" s="169"/>
      <c r="BK325" s="169"/>
      <c r="BL325" s="169"/>
      <c r="BM325" s="169"/>
      <c r="BN325" s="169"/>
      <c r="BO325" s="169"/>
      <c r="BP325" s="169"/>
      <c r="BQ325" s="169"/>
      <c r="BR325" s="169"/>
      <c r="BS325" s="169"/>
      <c r="BT325" s="169"/>
      <c r="BU325" s="169"/>
      <c r="BV325" s="169"/>
      <c r="BW325" s="169"/>
      <c r="BX325" s="169"/>
      <c r="BY325" s="169"/>
      <c r="BZ325" s="169"/>
      <c r="CA325" s="169"/>
      <c r="CB325" s="169"/>
      <c r="CC325" s="169"/>
      <c r="CD325" s="169"/>
      <c r="CE325" s="169"/>
      <c r="CF325" s="169"/>
      <c r="CG325" s="169"/>
      <c r="CH325" s="169"/>
      <c r="CI325" s="169"/>
      <c r="CJ325" s="169"/>
      <c r="CK325" s="169"/>
      <c r="CL325" s="169"/>
      <c r="CM325" s="169"/>
      <c r="CN325" s="169"/>
      <c r="CO325" s="169"/>
      <c r="CP325" s="169"/>
      <c r="CQ325" s="169"/>
      <c r="CR325" s="169"/>
      <c r="CS325" s="169"/>
      <c r="CT325" s="169"/>
      <c r="CU325" s="169"/>
      <c r="CV325" s="169"/>
      <c r="CW325" s="169"/>
      <c r="CX325" s="169"/>
      <c r="CY325" s="169"/>
      <c r="CZ325" s="169"/>
      <c r="DA325" s="169"/>
      <c r="DB325" s="169"/>
      <c r="DC325" s="169"/>
      <c r="DD325" s="169"/>
      <c r="DE325" s="169"/>
      <c r="DF325" s="169"/>
      <c r="DG325" s="169"/>
      <c r="DH325" s="169"/>
      <c r="DI325" s="169"/>
      <c r="DJ325" s="169"/>
      <c r="DK325" s="169"/>
      <c r="DL325" s="169"/>
      <c r="DM325" s="169"/>
      <c r="DN325" s="169"/>
      <c r="DO325" s="169"/>
      <c r="DP325" s="169"/>
      <c r="DQ325" s="169"/>
      <c r="DR325" s="169"/>
      <c r="DS325" s="169"/>
      <c r="DT325" s="169"/>
      <c r="DU325" s="169"/>
      <c r="DV325" s="169"/>
      <c r="DW325" s="169"/>
      <c r="DX325" s="169"/>
      <c r="DY325" s="169"/>
      <c r="DZ325" s="169"/>
      <c r="EA325" s="169"/>
      <c r="EB325" s="169"/>
      <c r="EC325" s="169"/>
      <c r="ED325" s="169"/>
      <c r="EE325" s="169"/>
      <c r="EF325" s="169"/>
      <c r="EG325" s="169"/>
      <c r="EH325" s="169"/>
      <c r="EI325" s="169"/>
      <c r="EJ325" s="169"/>
      <c r="EK325" s="169"/>
      <c r="EL325" s="169"/>
      <c r="EM325" s="169"/>
      <c r="EN325" s="169"/>
      <c r="EO325" s="169"/>
      <c r="EP325" s="169"/>
      <c r="EQ325" s="169"/>
      <c r="ER325" s="169"/>
      <c r="ES325" s="169"/>
      <c r="ET325" s="169"/>
      <c r="EU325" s="169"/>
      <c r="EV325" s="169"/>
      <c r="EW325" s="169"/>
      <c r="EX325" s="169"/>
      <c r="EY325" s="169"/>
      <c r="EZ325" s="169"/>
      <c r="FA325" s="169"/>
      <c r="FB325" s="169"/>
      <c r="FC325" s="169"/>
      <c r="FD325" s="169"/>
      <c r="FE325" s="169"/>
      <c r="FF325" s="169"/>
      <c r="FG325" s="169"/>
      <c r="FH325" s="169"/>
      <c r="FI325" s="169"/>
      <c r="FJ325" s="169"/>
      <c r="FK325" s="169"/>
      <c r="FL325" s="169"/>
      <c r="FM325" s="169"/>
      <c r="FN325" s="169"/>
      <c r="FO325" s="169"/>
      <c r="FP325" s="169"/>
      <c r="FQ325" s="169"/>
      <c r="FR325" s="169"/>
      <c r="FS325" s="169"/>
      <c r="FT325" s="169"/>
      <c r="FU325" s="169"/>
      <c r="FV325" s="169"/>
      <c r="FW325" s="169"/>
      <c r="FX325" s="169"/>
      <c r="FY325" s="169"/>
      <c r="FZ325" s="169"/>
      <c r="GA325" s="169"/>
      <c r="GB325" s="169"/>
      <c r="GC325" s="169"/>
      <c r="GD325" s="169"/>
      <c r="GE325" s="169"/>
      <c r="GF325" s="169"/>
      <c r="GG325" s="169"/>
      <c r="GH325" s="169"/>
      <c r="GI325" s="169"/>
      <c r="GJ325" s="169"/>
      <c r="GK325" s="169"/>
      <c r="GL325" s="169"/>
      <c r="GM325" s="169"/>
      <c r="GN325" s="169"/>
      <c r="GO325" s="169"/>
      <c r="GP325" s="169"/>
      <c r="GQ325" s="169"/>
      <c r="GR325" s="169"/>
      <c r="GS325" s="169"/>
      <c r="GT325" s="169"/>
      <c r="GU325" s="169"/>
      <c r="GV325" s="169"/>
      <c r="GW325" s="169"/>
      <c r="GX325" s="169"/>
      <c r="GY325" s="169"/>
      <c r="GZ325" s="169"/>
      <c r="HA325" s="169"/>
      <c r="HB325" s="169"/>
      <c r="HC325" s="169"/>
      <c r="HD325" s="169"/>
      <c r="HE325" s="169"/>
      <c r="HF325" s="169"/>
      <c r="HG325" s="169"/>
      <c r="HH325" s="169"/>
      <c r="HI325" s="169"/>
      <c r="HJ325" s="169"/>
      <c r="HK325" s="169"/>
      <c r="HL325" s="169"/>
      <c r="HM325" s="169"/>
      <c r="HN325" s="169"/>
      <c r="HO325" s="169"/>
      <c r="HP325" s="169"/>
      <c r="HQ325" s="169"/>
      <c r="HR325" s="169"/>
      <c r="HS325" s="169"/>
      <c r="HT325" s="169"/>
      <c r="HU325" s="169"/>
      <c r="HV325" s="169"/>
      <c r="HW325" s="169"/>
      <c r="HX325" s="169"/>
      <c r="HY325" s="169"/>
      <c r="HZ325" s="169"/>
      <c r="IA325" s="169"/>
      <c r="IB325" s="169"/>
      <c r="IC325" s="169"/>
      <c r="ID325" s="169"/>
      <c r="IE325" s="169"/>
      <c r="IF325" s="169"/>
      <c r="IG325" s="169"/>
      <c r="IH325" s="169"/>
      <c r="II325" s="169"/>
      <c r="IJ325" s="169"/>
      <c r="IK325" s="169"/>
      <c r="IL325" s="169"/>
      <c r="IM325" s="169"/>
      <c r="IN325" s="169"/>
      <c r="IO325" s="169"/>
      <c r="IP325" s="169"/>
      <c r="IQ325" s="169"/>
      <c r="IR325" s="169"/>
      <c r="IS325" s="169"/>
    </row>
    <row r="326" spans="1:253" s="145" customFormat="1" ht="15" customHeight="1">
      <c r="A326" s="170" t="s">
        <v>6</v>
      </c>
      <c r="B326" s="170" t="s">
        <v>510</v>
      </c>
      <c r="C326" s="172">
        <v>1</v>
      </c>
      <c r="D326" s="172" t="s">
        <v>9</v>
      </c>
      <c r="E326" s="173">
        <v>3000000</v>
      </c>
      <c r="F326" s="174">
        <v>3000000</v>
      </c>
      <c r="G326" s="169"/>
      <c r="H326" s="169"/>
      <c r="I326" s="169"/>
      <c r="J326" s="169"/>
      <c r="K326" s="169"/>
      <c r="L326" s="169"/>
      <c r="M326" s="169"/>
      <c r="N326" s="169"/>
      <c r="O326" s="169"/>
      <c r="P326" s="169"/>
      <c r="Q326" s="169"/>
      <c r="R326" s="169"/>
      <c r="S326" s="169"/>
      <c r="T326" s="169"/>
      <c r="U326" s="169"/>
      <c r="V326" s="169"/>
      <c r="W326" s="169"/>
      <c r="X326" s="169"/>
      <c r="Y326" s="169"/>
      <c r="Z326" s="169"/>
      <c r="AA326" s="169"/>
      <c r="AB326" s="169"/>
      <c r="AC326" s="169"/>
      <c r="AD326" s="169"/>
      <c r="AE326" s="169"/>
      <c r="AF326" s="169"/>
      <c r="AG326" s="169"/>
      <c r="AH326" s="169"/>
      <c r="AI326" s="169"/>
      <c r="AJ326" s="169"/>
      <c r="AK326" s="169"/>
      <c r="AL326" s="169"/>
      <c r="AM326" s="169"/>
      <c r="AN326" s="169"/>
      <c r="AO326" s="169"/>
      <c r="AP326" s="169"/>
      <c r="AQ326" s="169"/>
      <c r="AR326" s="169"/>
      <c r="AS326" s="169"/>
      <c r="AT326" s="169"/>
      <c r="AU326" s="169"/>
      <c r="AV326" s="169"/>
      <c r="AW326" s="169"/>
      <c r="AX326" s="169"/>
      <c r="AY326" s="169"/>
      <c r="AZ326" s="169"/>
      <c r="BA326" s="169"/>
      <c r="BB326" s="169"/>
      <c r="BC326" s="169"/>
      <c r="BD326" s="169"/>
      <c r="BE326" s="169"/>
      <c r="BF326" s="169"/>
      <c r="BG326" s="169"/>
      <c r="BH326" s="169"/>
      <c r="BI326" s="169"/>
      <c r="BJ326" s="169"/>
      <c r="BK326" s="169"/>
      <c r="BL326" s="169"/>
      <c r="BM326" s="169"/>
      <c r="BN326" s="169"/>
      <c r="BO326" s="169"/>
      <c r="BP326" s="169"/>
      <c r="BQ326" s="169"/>
      <c r="BR326" s="169"/>
      <c r="BS326" s="169"/>
      <c r="BT326" s="169"/>
      <c r="BU326" s="169"/>
      <c r="BV326" s="169"/>
      <c r="BW326" s="169"/>
      <c r="BX326" s="169"/>
      <c r="BY326" s="169"/>
      <c r="BZ326" s="169"/>
      <c r="CA326" s="169"/>
      <c r="CB326" s="169"/>
      <c r="CC326" s="169"/>
      <c r="CD326" s="169"/>
      <c r="CE326" s="169"/>
      <c r="CF326" s="169"/>
      <c r="CG326" s="169"/>
      <c r="CH326" s="169"/>
      <c r="CI326" s="169"/>
      <c r="CJ326" s="169"/>
      <c r="CK326" s="169"/>
      <c r="CL326" s="169"/>
      <c r="CM326" s="169"/>
      <c r="CN326" s="169"/>
      <c r="CO326" s="169"/>
      <c r="CP326" s="169"/>
      <c r="CQ326" s="169"/>
      <c r="CR326" s="169"/>
      <c r="CS326" s="169"/>
      <c r="CT326" s="169"/>
      <c r="CU326" s="169"/>
      <c r="CV326" s="169"/>
      <c r="CW326" s="169"/>
      <c r="CX326" s="169"/>
      <c r="CY326" s="169"/>
      <c r="CZ326" s="169"/>
      <c r="DA326" s="169"/>
      <c r="DB326" s="169"/>
      <c r="DC326" s="169"/>
      <c r="DD326" s="169"/>
      <c r="DE326" s="169"/>
      <c r="DF326" s="169"/>
      <c r="DG326" s="169"/>
      <c r="DH326" s="169"/>
      <c r="DI326" s="169"/>
      <c r="DJ326" s="169"/>
      <c r="DK326" s="169"/>
      <c r="DL326" s="169"/>
      <c r="DM326" s="169"/>
      <c r="DN326" s="169"/>
      <c r="DO326" s="169"/>
      <c r="DP326" s="169"/>
      <c r="DQ326" s="169"/>
      <c r="DR326" s="169"/>
      <c r="DS326" s="169"/>
      <c r="DT326" s="169"/>
      <c r="DU326" s="169"/>
      <c r="DV326" s="169"/>
      <c r="DW326" s="169"/>
      <c r="DX326" s="169"/>
      <c r="DY326" s="169"/>
      <c r="DZ326" s="169"/>
      <c r="EA326" s="169"/>
      <c r="EB326" s="169"/>
      <c r="EC326" s="169"/>
      <c r="ED326" s="169"/>
      <c r="EE326" s="169"/>
      <c r="EF326" s="169"/>
      <c r="EG326" s="169"/>
      <c r="EH326" s="169"/>
      <c r="EI326" s="169"/>
      <c r="EJ326" s="169"/>
      <c r="EK326" s="169"/>
      <c r="EL326" s="169"/>
      <c r="EM326" s="169"/>
      <c r="EN326" s="169"/>
      <c r="EO326" s="169"/>
      <c r="EP326" s="169"/>
      <c r="EQ326" s="169"/>
      <c r="ER326" s="169"/>
      <c r="ES326" s="169"/>
      <c r="ET326" s="169"/>
      <c r="EU326" s="169"/>
      <c r="EV326" s="169"/>
      <c r="EW326" s="169"/>
      <c r="EX326" s="169"/>
      <c r="EY326" s="169"/>
      <c r="EZ326" s="169"/>
      <c r="FA326" s="169"/>
      <c r="FB326" s="169"/>
      <c r="FC326" s="169"/>
      <c r="FD326" s="169"/>
      <c r="FE326" s="169"/>
      <c r="FF326" s="169"/>
      <c r="FG326" s="169"/>
      <c r="FH326" s="169"/>
      <c r="FI326" s="169"/>
      <c r="FJ326" s="169"/>
      <c r="FK326" s="169"/>
      <c r="FL326" s="169"/>
      <c r="FM326" s="169"/>
      <c r="FN326" s="169"/>
      <c r="FO326" s="169"/>
      <c r="FP326" s="169"/>
      <c r="FQ326" s="169"/>
      <c r="FR326" s="169"/>
      <c r="FS326" s="169"/>
      <c r="FT326" s="169"/>
      <c r="FU326" s="169"/>
      <c r="FV326" s="169"/>
      <c r="FW326" s="169"/>
      <c r="FX326" s="169"/>
      <c r="FY326" s="169"/>
      <c r="FZ326" s="169"/>
      <c r="GA326" s="169"/>
      <c r="GB326" s="169"/>
      <c r="GC326" s="169"/>
      <c r="GD326" s="169"/>
      <c r="GE326" s="169"/>
      <c r="GF326" s="169"/>
      <c r="GG326" s="169"/>
      <c r="GH326" s="169"/>
      <c r="GI326" s="169"/>
      <c r="GJ326" s="169"/>
      <c r="GK326" s="169"/>
      <c r="GL326" s="169"/>
      <c r="GM326" s="169"/>
      <c r="GN326" s="169"/>
      <c r="GO326" s="169"/>
      <c r="GP326" s="169"/>
      <c r="GQ326" s="169"/>
      <c r="GR326" s="169"/>
      <c r="GS326" s="169"/>
      <c r="GT326" s="169"/>
      <c r="GU326" s="169"/>
      <c r="GV326" s="169"/>
      <c r="GW326" s="169"/>
      <c r="GX326" s="169"/>
      <c r="GY326" s="169"/>
      <c r="GZ326" s="169"/>
      <c r="HA326" s="169"/>
      <c r="HB326" s="169"/>
      <c r="HC326" s="169"/>
      <c r="HD326" s="169"/>
      <c r="HE326" s="169"/>
      <c r="HF326" s="169"/>
      <c r="HG326" s="169"/>
      <c r="HH326" s="169"/>
      <c r="HI326" s="169"/>
      <c r="HJ326" s="169"/>
      <c r="HK326" s="169"/>
      <c r="HL326" s="169"/>
      <c r="HM326" s="169"/>
      <c r="HN326" s="169"/>
      <c r="HO326" s="169"/>
      <c r="HP326" s="169"/>
      <c r="HQ326" s="169"/>
      <c r="HR326" s="169"/>
      <c r="HS326" s="169"/>
      <c r="HT326" s="169"/>
      <c r="HU326" s="169"/>
      <c r="HV326" s="169"/>
      <c r="HW326" s="169"/>
      <c r="HX326" s="169"/>
      <c r="HY326" s="169"/>
      <c r="HZ326" s="169"/>
      <c r="IA326" s="169"/>
      <c r="IB326" s="169"/>
      <c r="IC326" s="169"/>
      <c r="ID326" s="169"/>
      <c r="IE326" s="169"/>
      <c r="IF326" s="169"/>
      <c r="IG326" s="169"/>
      <c r="IH326" s="169"/>
      <c r="II326" s="169"/>
      <c r="IJ326" s="169"/>
      <c r="IK326" s="169"/>
      <c r="IL326" s="169"/>
      <c r="IM326" s="169"/>
      <c r="IN326" s="169"/>
      <c r="IO326" s="169"/>
      <c r="IP326" s="169"/>
      <c r="IQ326" s="169"/>
      <c r="IR326" s="169"/>
      <c r="IS326" s="169"/>
    </row>
    <row r="327" spans="1:253" s="145" customFormat="1" ht="15" customHeight="1">
      <c r="A327" s="170" t="s">
        <v>6</v>
      </c>
      <c r="B327" s="170" t="s">
        <v>510</v>
      </c>
      <c r="C327" s="172">
        <v>1</v>
      </c>
      <c r="D327" s="172" t="s">
        <v>9</v>
      </c>
      <c r="E327" s="173">
        <v>4680000</v>
      </c>
      <c r="F327" s="174">
        <v>4680000</v>
      </c>
      <c r="G327" s="169"/>
      <c r="H327" s="169"/>
      <c r="I327" s="169"/>
      <c r="J327" s="169"/>
      <c r="K327" s="169"/>
      <c r="L327" s="169"/>
      <c r="M327" s="169"/>
      <c r="N327" s="169"/>
      <c r="O327" s="169"/>
      <c r="P327" s="169"/>
      <c r="Q327" s="169"/>
      <c r="R327" s="169"/>
      <c r="S327" s="169"/>
      <c r="T327" s="169"/>
      <c r="U327" s="169"/>
      <c r="V327" s="169"/>
      <c r="W327" s="169"/>
      <c r="X327" s="169"/>
      <c r="Y327" s="169"/>
      <c r="Z327" s="169"/>
      <c r="AA327" s="169"/>
      <c r="AB327" s="169"/>
      <c r="AC327" s="169"/>
      <c r="AD327" s="169"/>
      <c r="AE327" s="169"/>
      <c r="AF327" s="169"/>
      <c r="AG327" s="169"/>
      <c r="AH327" s="169"/>
      <c r="AI327" s="169"/>
      <c r="AJ327" s="169"/>
      <c r="AK327" s="169"/>
      <c r="AL327" s="169"/>
      <c r="AM327" s="169"/>
      <c r="AN327" s="169"/>
      <c r="AO327" s="169"/>
      <c r="AP327" s="169"/>
      <c r="AQ327" s="169"/>
      <c r="AR327" s="169"/>
      <c r="AS327" s="169"/>
      <c r="AT327" s="169"/>
      <c r="AU327" s="169"/>
      <c r="AV327" s="169"/>
      <c r="AW327" s="169"/>
      <c r="AX327" s="169"/>
      <c r="AY327" s="169"/>
      <c r="AZ327" s="169"/>
      <c r="BA327" s="169"/>
      <c r="BB327" s="169"/>
      <c r="BC327" s="169"/>
      <c r="BD327" s="169"/>
      <c r="BE327" s="169"/>
      <c r="BF327" s="169"/>
      <c r="BG327" s="169"/>
      <c r="BH327" s="169"/>
      <c r="BI327" s="169"/>
      <c r="BJ327" s="169"/>
      <c r="BK327" s="169"/>
      <c r="BL327" s="169"/>
      <c r="BM327" s="169"/>
      <c r="BN327" s="169"/>
      <c r="BO327" s="169"/>
      <c r="BP327" s="169"/>
      <c r="BQ327" s="169"/>
      <c r="BR327" s="169"/>
      <c r="BS327" s="169"/>
      <c r="BT327" s="169"/>
      <c r="BU327" s="169"/>
      <c r="BV327" s="169"/>
      <c r="BW327" s="169"/>
      <c r="BX327" s="169"/>
      <c r="BY327" s="169"/>
      <c r="BZ327" s="169"/>
      <c r="CA327" s="169"/>
      <c r="CB327" s="169"/>
      <c r="CC327" s="169"/>
      <c r="CD327" s="169"/>
      <c r="CE327" s="169"/>
      <c r="CF327" s="169"/>
      <c r="CG327" s="169"/>
      <c r="CH327" s="169"/>
      <c r="CI327" s="169"/>
      <c r="CJ327" s="169"/>
      <c r="CK327" s="169"/>
      <c r="CL327" s="169"/>
      <c r="CM327" s="169"/>
      <c r="CN327" s="169"/>
      <c r="CO327" s="169"/>
      <c r="CP327" s="169"/>
      <c r="CQ327" s="169"/>
      <c r="CR327" s="169"/>
      <c r="CS327" s="169"/>
      <c r="CT327" s="169"/>
      <c r="CU327" s="169"/>
      <c r="CV327" s="169"/>
      <c r="CW327" s="169"/>
      <c r="CX327" s="169"/>
      <c r="CY327" s="169"/>
      <c r="CZ327" s="169"/>
      <c r="DA327" s="169"/>
      <c r="DB327" s="169"/>
      <c r="DC327" s="169"/>
      <c r="DD327" s="169"/>
      <c r="DE327" s="169"/>
      <c r="DF327" s="169"/>
      <c r="DG327" s="169"/>
      <c r="DH327" s="169"/>
      <c r="DI327" s="169"/>
      <c r="DJ327" s="169"/>
      <c r="DK327" s="169"/>
      <c r="DL327" s="169"/>
      <c r="DM327" s="169"/>
      <c r="DN327" s="169"/>
      <c r="DO327" s="169"/>
      <c r="DP327" s="169"/>
      <c r="DQ327" s="169"/>
      <c r="DR327" s="169"/>
      <c r="DS327" s="169"/>
      <c r="DT327" s="169"/>
      <c r="DU327" s="169"/>
      <c r="DV327" s="169"/>
      <c r="DW327" s="169"/>
      <c r="DX327" s="169"/>
      <c r="DY327" s="169"/>
      <c r="DZ327" s="169"/>
      <c r="EA327" s="169"/>
      <c r="EB327" s="169"/>
      <c r="EC327" s="169"/>
      <c r="ED327" s="169"/>
      <c r="EE327" s="169"/>
      <c r="EF327" s="169"/>
      <c r="EG327" s="169"/>
      <c r="EH327" s="169"/>
      <c r="EI327" s="169"/>
      <c r="EJ327" s="169"/>
      <c r="EK327" s="169"/>
      <c r="EL327" s="169"/>
      <c r="EM327" s="169"/>
      <c r="EN327" s="169"/>
      <c r="EO327" s="169"/>
      <c r="EP327" s="169"/>
      <c r="EQ327" s="169"/>
      <c r="ER327" s="169"/>
      <c r="ES327" s="169"/>
      <c r="ET327" s="169"/>
      <c r="EU327" s="169"/>
      <c r="EV327" s="169"/>
      <c r="EW327" s="169"/>
      <c r="EX327" s="169"/>
      <c r="EY327" s="169"/>
      <c r="EZ327" s="169"/>
      <c r="FA327" s="169"/>
      <c r="FB327" s="169"/>
      <c r="FC327" s="169"/>
      <c r="FD327" s="169"/>
      <c r="FE327" s="169"/>
      <c r="FF327" s="169"/>
      <c r="FG327" s="169"/>
      <c r="FH327" s="169"/>
      <c r="FI327" s="169"/>
      <c r="FJ327" s="169"/>
      <c r="FK327" s="169"/>
      <c r="FL327" s="169"/>
      <c r="FM327" s="169"/>
      <c r="FN327" s="169"/>
      <c r="FO327" s="169"/>
      <c r="FP327" s="169"/>
      <c r="FQ327" s="169"/>
      <c r="FR327" s="169"/>
      <c r="FS327" s="169"/>
      <c r="FT327" s="169"/>
      <c r="FU327" s="169"/>
      <c r="FV327" s="169"/>
      <c r="FW327" s="169"/>
      <c r="FX327" s="169"/>
      <c r="FY327" s="169"/>
      <c r="FZ327" s="169"/>
      <c r="GA327" s="169"/>
      <c r="GB327" s="169"/>
      <c r="GC327" s="169"/>
      <c r="GD327" s="169"/>
      <c r="GE327" s="169"/>
      <c r="GF327" s="169"/>
      <c r="GG327" s="169"/>
      <c r="GH327" s="169"/>
      <c r="GI327" s="169"/>
      <c r="GJ327" s="169"/>
      <c r="GK327" s="169"/>
      <c r="GL327" s="169"/>
      <c r="GM327" s="169"/>
      <c r="GN327" s="169"/>
      <c r="GO327" s="169"/>
      <c r="GP327" s="169"/>
      <c r="GQ327" s="169"/>
      <c r="GR327" s="169"/>
      <c r="GS327" s="169"/>
      <c r="GT327" s="169"/>
      <c r="GU327" s="169"/>
      <c r="GV327" s="169"/>
      <c r="GW327" s="169"/>
      <c r="GX327" s="169"/>
      <c r="GY327" s="169"/>
      <c r="GZ327" s="169"/>
      <c r="HA327" s="169"/>
      <c r="HB327" s="169"/>
      <c r="HC327" s="169"/>
      <c r="HD327" s="169"/>
      <c r="HE327" s="169"/>
      <c r="HF327" s="169"/>
      <c r="HG327" s="169"/>
      <c r="HH327" s="169"/>
      <c r="HI327" s="169"/>
      <c r="HJ327" s="169"/>
      <c r="HK327" s="169"/>
      <c r="HL327" s="169"/>
      <c r="HM327" s="169"/>
      <c r="HN327" s="169"/>
      <c r="HO327" s="169"/>
      <c r="HP327" s="169"/>
      <c r="HQ327" s="169"/>
      <c r="HR327" s="169"/>
      <c r="HS327" s="169"/>
      <c r="HT327" s="169"/>
      <c r="HU327" s="169"/>
      <c r="HV327" s="169"/>
      <c r="HW327" s="169"/>
      <c r="HX327" s="169"/>
      <c r="HY327" s="169"/>
      <c r="HZ327" s="169"/>
      <c r="IA327" s="169"/>
      <c r="IB327" s="169"/>
      <c r="IC327" s="169"/>
      <c r="ID327" s="169"/>
      <c r="IE327" s="169"/>
      <c r="IF327" s="169"/>
      <c r="IG327" s="169"/>
      <c r="IH327" s="169"/>
      <c r="II327" s="169"/>
      <c r="IJ327" s="169"/>
      <c r="IK327" s="169"/>
      <c r="IL327" s="169"/>
      <c r="IM327" s="169"/>
      <c r="IN327" s="169"/>
      <c r="IO327" s="169"/>
      <c r="IP327" s="169"/>
      <c r="IQ327" s="169"/>
      <c r="IR327" s="169"/>
      <c r="IS327" s="169"/>
    </row>
    <row r="328" spans="1:253" s="145" customFormat="1" ht="15" customHeight="1">
      <c r="A328" s="170" t="s">
        <v>6</v>
      </c>
      <c r="B328" s="170" t="s">
        <v>510</v>
      </c>
      <c r="C328" s="172">
        <v>1</v>
      </c>
      <c r="D328" s="172" t="s">
        <v>9</v>
      </c>
      <c r="E328" s="173">
        <v>4680000</v>
      </c>
      <c r="F328" s="174">
        <v>4680000</v>
      </c>
      <c r="G328" s="169"/>
      <c r="H328" s="169"/>
      <c r="I328" s="169"/>
      <c r="J328" s="169"/>
      <c r="K328" s="169"/>
      <c r="L328" s="169"/>
      <c r="M328" s="169"/>
      <c r="N328" s="169"/>
      <c r="O328" s="169"/>
      <c r="P328" s="169"/>
      <c r="Q328" s="169"/>
      <c r="R328" s="169"/>
      <c r="S328" s="169"/>
      <c r="T328" s="169"/>
      <c r="U328" s="169"/>
      <c r="V328" s="169"/>
      <c r="W328" s="169"/>
      <c r="X328" s="169"/>
      <c r="Y328" s="169"/>
      <c r="Z328" s="169"/>
      <c r="AA328" s="169"/>
      <c r="AB328" s="169"/>
      <c r="AC328" s="169"/>
      <c r="AD328" s="169"/>
      <c r="AE328" s="169"/>
      <c r="AF328" s="169"/>
      <c r="AG328" s="169"/>
      <c r="AH328" s="169"/>
      <c r="AI328" s="169"/>
      <c r="AJ328" s="169"/>
      <c r="AK328" s="169"/>
      <c r="AL328" s="169"/>
      <c r="AM328" s="169"/>
      <c r="AN328" s="169"/>
      <c r="AO328" s="169"/>
      <c r="AP328" s="169"/>
      <c r="AQ328" s="169"/>
      <c r="AR328" s="169"/>
      <c r="AS328" s="169"/>
      <c r="AT328" s="169"/>
      <c r="AU328" s="169"/>
      <c r="AV328" s="169"/>
      <c r="AW328" s="169"/>
      <c r="AX328" s="169"/>
      <c r="AY328" s="169"/>
      <c r="AZ328" s="169"/>
      <c r="BA328" s="169"/>
      <c r="BB328" s="169"/>
      <c r="BC328" s="169"/>
      <c r="BD328" s="169"/>
      <c r="BE328" s="169"/>
      <c r="BF328" s="169"/>
      <c r="BG328" s="169"/>
      <c r="BH328" s="169"/>
      <c r="BI328" s="169"/>
      <c r="BJ328" s="169"/>
      <c r="BK328" s="169"/>
      <c r="BL328" s="169"/>
      <c r="BM328" s="169"/>
      <c r="BN328" s="169"/>
      <c r="BO328" s="169"/>
      <c r="BP328" s="169"/>
      <c r="BQ328" s="169"/>
      <c r="BR328" s="169"/>
      <c r="BS328" s="169"/>
      <c r="BT328" s="169"/>
      <c r="BU328" s="169"/>
      <c r="BV328" s="169"/>
      <c r="BW328" s="169"/>
      <c r="BX328" s="169"/>
      <c r="BY328" s="169"/>
      <c r="BZ328" s="169"/>
      <c r="CA328" s="169"/>
      <c r="CB328" s="169"/>
      <c r="CC328" s="169"/>
      <c r="CD328" s="169"/>
      <c r="CE328" s="169"/>
      <c r="CF328" s="169"/>
      <c r="CG328" s="169"/>
      <c r="CH328" s="169"/>
      <c r="CI328" s="169"/>
      <c r="CJ328" s="169"/>
      <c r="CK328" s="169"/>
      <c r="CL328" s="169"/>
      <c r="CM328" s="169"/>
      <c r="CN328" s="169"/>
      <c r="CO328" s="169"/>
      <c r="CP328" s="169"/>
      <c r="CQ328" s="169"/>
      <c r="CR328" s="169"/>
      <c r="CS328" s="169"/>
      <c r="CT328" s="169"/>
      <c r="CU328" s="169"/>
      <c r="CV328" s="169"/>
      <c r="CW328" s="169"/>
      <c r="CX328" s="169"/>
      <c r="CY328" s="169"/>
      <c r="CZ328" s="169"/>
      <c r="DA328" s="169"/>
      <c r="DB328" s="169"/>
      <c r="DC328" s="169"/>
      <c r="DD328" s="169"/>
      <c r="DE328" s="169"/>
      <c r="DF328" s="169"/>
      <c r="DG328" s="169"/>
      <c r="DH328" s="169"/>
      <c r="DI328" s="169"/>
      <c r="DJ328" s="169"/>
      <c r="DK328" s="169"/>
      <c r="DL328" s="169"/>
      <c r="DM328" s="169"/>
      <c r="DN328" s="169"/>
      <c r="DO328" s="169"/>
      <c r="DP328" s="169"/>
      <c r="DQ328" s="169"/>
      <c r="DR328" s="169"/>
      <c r="DS328" s="169"/>
      <c r="DT328" s="169"/>
      <c r="DU328" s="169"/>
      <c r="DV328" s="169"/>
      <c r="DW328" s="169"/>
      <c r="DX328" s="169"/>
      <c r="DY328" s="169"/>
      <c r="DZ328" s="169"/>
      <c r="EA328" s="169"/>
      <c r="EB328" s="169"/>
      <c r="EC328" s="169"/>
      <c r="ED328" s="169"/>
      <c r="EE328" s="169"/>
      <c r="EF328" s="169"/>
      <c r="EG328" s="169"/>
      <c r="EH328" s="169"/>
      <c r="EI328" s="169"/>
      <c r="EJ328" s="169"/>
      <c r="EK328" s="169"/>
      <c r="EL328" s="169"/>
      <c r="EM328" s="169"/>
      <c r="EN328" s="169"/>
      <c r="EO328" s="169"/>
      <c r="EP328" s="169"/>
      <c r="EQ328" s="169"/>
      <c r="ER328" s="169"/>
      <c r="ES328" s="169"/>
      <c r="ET328" s="169"/>
      <c r="EU328" s="169"/>
      <c r="EV328" s="169"/>
      <c r="EW328" s="169"/>
      <c r="EX328" s="169"/>
      <c r="EY328" s="169"/>
      <c r="EZ328" s="169"/>
      <c r="FA328" s="169"/>
      <c r="FB328" s="169"/>
      <c r="FC328" s="169"/>
      <c r="FD328" s="169"/>
      <c r="FE328" s="169"/>
      <c r="FF328" s="169"/>
      <c r="FG328" s="169"/>
      <c r="FH328" s="169"/>
      <c r="FI328" s="169"/>
      <c r="FJ328" s="169"/>
      <c r="FK328" s="169"/>
      <c r="FL328" s="169"/>
      <c r="FM328" s="169"/>
      <c r="FN328" s="169"/>
      <c r="FO328" s="169"/>
      <c r="FP328" s="169"/>
      <c r="FQ328" s="169"/>
      <c r="FR328" s="169"/>
      <c r="FS328" s="169"/>
      <c r="FT328" s="169"/>
      <c r="FU328" s="169"/>
      <c r="FV328" s="169"/>
      <c r="FW328" s="169"/>
      <c r="FX328" s="169"/>
      <c r="FY328" s="169"/>
      <c r="FZ328" s="169"/>
      <c r="GA328" s="169"/>
      <c r="GB328" s="169"/>
      <c r="GC328" s="169"/>
      <c r="GD328" s="169"/>
      <c r="GE328" s="169"/>
      <c r="GF328" s="169"/>
      <c r="GG328" s="169"/>
      <c r="GH328" s="169"/>
      <c r="GI328" s="169"/>
      <c r="GJ328" s="169"/>
      <c r="GK328" s="169"/>
      <c r="GL328" s="169"/>
      <c r="GM328" s="169"/>
      <c r="GN328" s="169"/>
      <c r="GO328" s="169"/>
      <c r="GP328" s="169"/>
      <c r="GQ328" s="169"/>
      <c r="GR328" s="169"/>
      <c r="GS328" s="169"/>
      <c r="GT328" s="169"/>
      <c r="GU328" s="169"/>
      <c r="GV328" s="169"/>
      <c r="GW328" s="169"/>
      <c r="GX328" s="169"/>
      <c r="GY328" s="169"/>
      <c r="GZ328" s="169"/>
      <c r="HA328" s="169"/>
      <c r="HB328" s="169"/>
      <c r="HC328" s="169"/>
      <c r="HD328" s="169"/>
      <c r="HE328" s="169"/>
      <c r="HF328" s="169"/>
      <c r="HG328" s="169"/>
      <c r="HH328" s="169"/>
      <c r="HI328" s="169"/>
      <c r="HJ328" s="169"/>
      <c r="HK328" s="169"/>
      <c r="HL328" s="169"/>
      <c r="HM328" s="169"/>
      <c r="HN328" s="169"/>
      <c r="HO328" s="169"/>
      <c r="HP328" s="169"/>
      <c r="HQ328" s="169"/>
      <c r="HR328" s="169"/>
      <c r="HS328" s="169"/>
      <c r="HT328" s="169"/>
      <c r="HU328" s="169"/>
      <c r="HV328" s="169"/>
      <c r="HW328" s="169"/>
      <c r="HX328" s="169"/>
      <c r="HY328" s="169"/>
      <c r="HZ328" s="169"/>
      <c r="IA328" s="169"/>
      <c r="IB328" s="169"/>
      <c r="IC328" s="169"/>
      <c r="ID328" s="169"/>
      <c r="IE328" s="169"/>
      <c r="IF328" s="169"/>
      <c r="IG328" s="169"/>
      <c r="IH328" s="169"/>
      <c r="II328" s="169"/>
      <c r="IJ328" s="169"/>
      <c r="IK328" s="169"/>
      <c r="IL328" s="169"/>
      <c r="IM328" s="169"/>
      <c r="IN328" s="169"/>
      <c r="IO328" s="169"/>
      <c r="IP328" s="169"/>
      <c r="IQ328" s="169"/>
      <c r="IR328" s="169"/>
      <c r="IS328" s="169"/>
    </row>
    <row r="329" spans="1:253" s="145" customFormat="1" ht="15" customHeight="1">
      <c r="A329" s="170" t="s">
        <v>6</v>
      </c>
      <c r="B329" s="170" t="s">
        <v>510</v>
      </c>
      <c r="C329" s="172">
        <v>1</v>
      </c>
      <c r="D329" s="172" t="s">
        <v>9</v>
      </c>
      <c r="E329" s="173">
        <v>4860000</v>
      </c>
      <c r="F329" s="174">
        <v>4860000</v>
      </c>
      <c r="G329" s="169"/>
      <c r="H329" s="169"/>
      <c r="I329" s="169"/>
      <c r="J329" s="169"/>
      <c r="K329" s="169"/>
      <c r="L329" s="169"/>
      <c r="M329" s="169"/>
      <c r="N329" s="169"/>
      <c r="O329" s="169"/>
      <c r="P329" s="169"/>
      <c r="Q329" s="169"/>
      <c r="R329" s="169"/>
      <c r="S329" s="169"/>
      <c r="T329" s="169"/>
      <c r="U329" s="169"/>
      <c r="V329" s="169"/>
      <c r="W329" s="169"/>
      <c r="X329" s="169"/>
      <c r="Y329" s="169"/>
      <c r="Z329" s="169"/>
      <c r="AA329" s="169"/>
      <c r="AB329" s="169"/>
      <c r="AC329" s="169"/>
      <c r="AD329" s="169"/>
      <c r="AE329" s="169"/>
      <c r="AF329" s="169"/>
      <c r="AG329" s="169"/>
      <c r="AH329" s="169"/>
      <c r="AI329" s="169"/>
      <c r="AJ329" s="169"/>
      <c r="AK329" s="169"/>
      <c r="AL329" s="169"/>
      <c r="AM329" s="169"/>
      <c r="AN329" s="169"/>
      <c r="AO329" s="169"/>
      <c r="AP329" s="169"/>
      <c r="AQ329" s="169"/>
      <c r="AR329" s="169"/>
      <c r="AS329" s="169"/>
      <c r="AT329" s="169"/>
      <c r="AU329" s="169"/>
      <c r="AV329" s="169"/>
      <c r="AW329" s="169"/>
      <c r="AX329" s="169"/>
      <c r="AY329" s="169"/>
      <c r="AZ329" s="169"/>
      <c r="BA329" s="169"/>
      <c r="BB329" s="169"/>
      <c r="BC329" s="169"/>
      <c r="BD329" s="169"/>
      <c r="BE329" s="169"/>
      <c r="BF329" s="169"/>
      <c r="BG329" s="169"/>
      <c r="BH329" s="169"/>
      <c r="BI329" s="169"/>
      <c r="BJ329" s="169"/>
      <c r="BK329" s="169"/>
      <c r="BL329" s="169"/>
      <c r="BM329" s="169"/>
      <c r="BN329" s="169"/>
      <c r="BO329" s="169"/>
      <c r="BP329" s="169"/>
      <c r="BQ329" s="169"/>
      <c r="BR329" s="169"/>
      <c r="BS329" s="169"/>
      <c r="BT329" s="169"/>
      <c r="BU329" s="169"/>
      <c r="BV329" s="169"/>
      <c r="BW329" s="169"/>
      <c r="BX329" s="169"/>
      <c r="BY329" s="169"/>
      <c r="BZ329" s="169"/>
      <c r="CA329" s="169"/>
      <c r="CB329" s="169"/>
      <c r="CC329" s="169"/>
      <c r="CD329" s="169"/>
      <c r="CE329" s="169"/>
      <c r="CF329" s="169"/>
      <c r="CG329" s="169"/>
      <c r="CH329" s="169"/>
      <c r="CI329" s="169"/>
      <c r="CJ329" s="169"/>
      <c r="CK329" s="169"/>
      <c r="CL329" s="169"/>
      <c r="CM329" s="169"/>
      <c r="CN329" s="169"/>
      <c r="CO329" s="169"/>
      <c r="CP329" s="169"/>
      <c r="CQ329" s="169"/>
      <c r="CR329" s="169"/>
      <c r="CS329" s="169"/>
      <c r="CT329" s="169"/>
      <c r="CU329" s="169"/>
      <c r="CV329" s="169"/>
      <c r="CW329" s="169"/>
      <c r="CX329" s="169"/>
      <c r="CY329" s="169"/>
      <c r="CZ329" s="169"/>
      <c r="DA329" s="169"/>
      <c r="DB329" s="169"/>
      <c r="DC329" s="169"/>
      <c r="DD329" s="169"/>
      <c r="DE329" s="169"/>
      <c r="DF329" s="169"/>
      <c r="DG329" s="169"/>
      <c r="DH329" s="169"/>
      <c r="DI329" s="169"/>
      <c r="DJ329" s="169"/>
      <c r="DK329" s="169"/>
      <c r="DL329" s="169"/>
      <c r="DM329" s="169"/>
      <c r="DN329" s="169"/>
      <c r="DO329" s="169"/>
      <c r="DP329" s="169"/>
      <c r="DQ329" s="169"/>
      <c r="DR329" s="169"/>
      <c r="DS329" s="169"/>
      <c r="DT329" s="169"/>
      <c r="DU329" s="169"/>
      <c r="DV329" s="169"/>
      <c r="DW329" s="169"/>
      <c r="DX329" s="169"/>
      <c r="DY329" s="169"/>
      <c r="DZ329" s="169"/>
      <c r="EA329" s="169"/>
      <c r="EB329" s="169"/>
      <c r="EC329" s="169"/>
      <c r="ED329" s="169"/>
      <c r="EE329" s="169"/>
      <c r="EF329" s="169"/>
      <c r="EG329" s="169"/>
      <c r="EH329" s="169"/>
      <c r="EI329" s="169"/>
      <c r="EJ329" s="169"/>
      <c r="EK329" s="169"/>
      <c r="EL329" s="169"/>
      <c r="EM329" s="169"/>
      <c r="EN329" s="169"/>
      <c r="EO329" s="169"/>
      <c r="EP329" s="169"/>
      <c r="EQ329" s="169"/>
      <c r="ER329" s="169"/>
      <c r="ES329" s="169"/>
      <c r="ET329" s="169"/>
      <c r="EU329" s="169"/>
      <c r="EV329" s="169"/>
      <c r="EW329" s="169"/>
      <c r="EX329" s="169"/>
      <c r="EY329" s="169"/>
      <c r="EZ329" s="169"/>
      <c r="FA329" s="169"/>
      <c r="FB329" s="169"/>
      <c r="FC329" s="169"/>
      <c r="FD329" s="169"/>
      <c r="FE329" s="169"/>
      <c r="FF329" s="169"/>
      <c r="FG329" s="169"/>
      <c r="FH329" s="169"/>
      <c r="FI329" s="169"/>
      <c r="FJ329" s="169"/>
      <c r="FK329" s="169"/>
      <c r="FL329" s="169"/>
      <c r="FM329" s="169"/>
      <c r="FN329" s="169"/>
      <c r="FO329" s="169"/>
      <c r="FP329" s="169"/>
      <c r="FQ329" s="169"/>
      <c r="FR329" s="169"/>
      <c r="FS329" s="169"/>
      <c r="FT329" s="169"/>
      <c r="FU329" s="169"/>
      <c r="FV329" s="169"/>
      <c r="FW329" s="169"/>
      <c r="FX329" s="169"/>
      <c r="FY329" s="169"/>
      <c r="FZ329" s="169"/>
      <c r="GA329" s="169"/>
      <c r="GB329" s="169"/>
      <c r="GC329" s="169"/>
      <c r="GD329" s="169"/>
      <c r="GE329" s="169"/>
      <c r="GF329" s="169"/>
      <c r="GG329" s="169"/>
      <c r="GH329" s="169"/>
      <c r="GI329" s="169"/>
      <c r="GJ329" s="169"/>
      <c r="GK329" s="169"/>
      <c r="GL329" s="169"/>
      <c r="GM329" s="169"/>
      <c r="GN329" s="169"/>
      <c r="GO329" s="169"/>
      <c r="GP329" s="169"/>
      <c r="GQ329" s="169"/>
      <c r="GR329" s="169"/>
      <c r="GS329" s="169"/>
      <c r="GT329" s="169"/>
      <c r="GU329" s="169"/>
      <c r="GV329" s="169"/>
      <c r="GW329" s="169"/>
      <c r="GX329" s="169"/>
      <c r="GY329" s="169"/>
      <c r="GZ329" s="169"/>
      <c r="HA329" s="169"/>
      <c r="HB329" s="169"/>
      <c r="HC329" s="169"/>
      <c r="HD329" s="169"/>
      <c r="HE329" s="169"/>
      <c r="HF329" s="169"/>
      <c r="HG329" s="169"/>
      <c r="HH329" s="169"/>
      <c r="HI329" s="169"/>
      <c r="HJ329" s="169"/>
      <c r="HK329" s="169"/>
      <c r="HL329" s="169"/>
      <c r="HM329" s="169"/>
      <c r="HN329" s="169"/>
      <c r="HO329" s="169"/>
      <c r="HP329" s="169"/>
      <c r="HQ329" s="169"/>
      <c r="HR329" s="169"/>
      <c r="HS329" s="169"/>
      <c r="HT329" s="169"/>
      <c r="HU329" s="169"/>
      <c r="HV329" s="169"/>
      <c r="HW329" s="169"/>
      <c r="HX329" s="169"/>
      <c r="HY329" s="169"/>
      <c r="HZ329" s="169"/>
      <c r="IA329" s="169"/>
      <c r="IB329" s="169"/>
      <c r="IC329" s="169"/>
      <c r="ID329" s="169"/>
      <c r="IE329" s="169"/>
      <c r="IF329" s="169"/>
      <c r="IG329" s="169"/>
      <c r="IH329" s="169"/>
      <c r="II329" s="169"/>
      <c r="IJ329" s="169"/>
      <c r="IK329" s="169"/>
      <c r="IL329" s="169"/>
      <c r="IM329" s="169"/>
      <c r="IN329" s="169"/>
      <c r="IO329" s="169"/>
      <c r="IP329" s="169"/>
      <c r="IQ329" s="169"/>
      <c r="IR329" s="169"/>
      <c r="IS329" s="169"/>
    </row>
    <row r="330" spans="1:253" s="145" customFormat="1" ht="15" customHeight="1">
      <c r="A330" s="170" t="s">
        <v>6</v>
      </c>
      <c r="B330" s="170" t="s">
        <v>510</v>
      </c>
      <c r="C330" s="172">
        <v>1</v>
      </c>
      <c r="D330" s="172" t="s">
        <v>9</v>
      </c>
      <c r="E330" s="173">
        <v>3000000</v>
      </c>
      <c r="F330" s="174">
        <v>3000000</v>
      </c>
      <c r="G330" s="169"/>
      <c r="H330" s="169"/>
      <c r="I330" s="169"/>
      <c r="J330" s="169"/>
      <c r="K330" s="169"/>
      <c r="L330" s="169"/>
      <c r="M330" s="169"/>
      <c r="N330" s="169"/>
      <c r="O330" s="169"/>
      <c r="P330" s="169"/>
      <c r="Q330" s="169"/>
      <c r="R330" s="169"/>
      <c r="S330" s="169"/>
      <c r="T330" s="169"/>
      <c r="U330" s="169"/>
      <c r="V330" s="169"/>
      <c r="W330" s="169"/>
      <c r="X330" s="169"/>
      <c r="Y330" s="169"/>
      <c r="Z330" s="169"/>
      <c r="AA330" s="169"/>
      <c r="AB330" s="169"/>
      <c r="AC330" s="169"/>
      <c r="AD330" s="169"/>
      <c r="AE330" s="169"/>
      <c r="AF330" s="169"/>
      <c r="AG330" s="169"/>
      <c r="AH330" s="169"/>
      <c r="AI330" s="169"/>
      <c r="AJ330" s="169"/>
      <c r="AK330" s="169"/>
      <c r="AL330" s="169"/>
      <c r="AM330" s="169"/>
      <c r="AN330" s="169"/>
      <c r="AO330" s="169"/>
      <c r="AP330" s="169"/>
      <c r="AQ330" s="169"/>
      <c r="AR330" s="169"/>
      <c r="AS330" s="169"/>
      <c r="AT330" s="169"/>
      <c r="AU330" s="169"/>
      <c r="AV330" s="169"/>
      <c r="AW330" s="169"/>
      <c r="AX330" s="169"/>
      <c r="AY330" s="169"/>
      <c r="AZ330" s="169"/>
      <c r="BA330" s="169"/>
      <c r="BB330" s="169"/>
      <c r="BC330" s="169"/>
      <c r="BD330" s="169"/>
      <c r="BE330" s="169"/>
      <c r="BF330" s="169"/>
      <c r="BG330" s="169"/>
      <c r="BH330" s="169"/>
      <c r="BI330" s="169"/>
      <c r="BJ330" s="169"/>
      <c r="BK330" s="169"/>
      <c r="BL330" s="169"/>
      <c r="BM330" s="169"/>
      <c r="BN330" s="169"/>
      <c r="BO330" s="169"/>
      <c r="BP330" s="169"/>
      <c r="BQ330" s="169"/>
      <c r="BR330" s="169"/>
      <c r="BS330" s="169"/>
      <c r="BT330" s="169"/>
      <c r="BU330" s="169"/>
      <c r="BV330" s="169"/>
      <c r="BW330" s="169"/>
      <c r="BX330" s="169"/>
      <c r="BY330" s="169"/>
      <c r="BZ330" s="169"/>
      <c r="CA330" s="169"/>
      <c r="CB330" s="169"/>
      <c r="CC330" s="169"/>
      <c r="CD330" s="169"/>
      <c r="CE330" s="169"/>
      <c r="CF330" s="169"/>
      <c r="CG330" s="169"/>
      <c r="CH330" s="169"/>
      <c r="CI330" s="169"/>
      <c r="CJ330" s="169"/>
      <c r="CK330" s="169"/>
      <c r="CL330" s="169"/>
      <c r="CM330" s="169"/>
      <c r="CN330" s="169"/>
      <c r="CO330" s="169"/>
      <c r="CP330" s="169"/>
      <c r="CQ330" s="169"/>
      <c r="CR330" s="169"/>
      <c r="CS330" s="169"/>
      <c r="CT330" s="169"/>
      <c r="CU330" s="169"/>
      <c r="CV330" s="169"/>
      <c r="CW330" s="169"/>
      <c r="CX330" s="169"/>
      <c r="CY330" s="169"/>
      <c r="CZ330" s="169"/>
      <c r="DA330" s="169"/>
      <c r="DB330" s="169"/>
      <c r="DC330" s="169"/>
      <c r="DD330" s="169"/>
      <c r="DE330" s="169"/>
      <c r="DF330" s="169"/>
      <c r="DG330" s="169"/>
      <c r="DH330" s="169"/>
      <c r="DI330" s="169"/>
      <c r="DJ330" s="169"/>
      <c r="DK330" s="169"/>
      <c r="DL330" s="169"/>
      <c r="DM330" s="169"/>
      <c r="DN330" s="169"/>
      <c r="DO330" s="169"/>
      <c r="DP330" s="169"/>
      <c r="DQ330" s="169"/>
      <c r="DR330" s="169"/>
      <c r="DS330" s="169"/>
      <c r="DT330" s="169"/>
      <c r="DU330" s="169"/>
      <c r="DV330" s="169"/>
      <c r="DW330" s="169"/>
      <c r="DX330" s="169"/>
      <c r="DY330" s="169"/>
      <c r="DZ330" s="169"/>
      <c r="EA330" s="169"/>
      <c r="EB330" s="169"/>
      <c r="EC330" s="169"/>
      <c r="ED330" s="169"/>
      <c r="EE330" s="169"/>
      <c r="EF330" s="169"/>
      <c r="EG330" s="169"/>
      <c r="EH330" s="169"/>
      <c r="EI330" s="169"/>
      <c r="EJ330" s="169"/>
      <c r="EK330" s="169"/>
      <c r="EL330" s="169"/>
      <c r="EM330" s="169"/>
      <c r="EN330" s="169"/>
      <c r="EO330" s="169"/>
      <c r="EP330" s="169"/>
      <c r="EQ330" s="169"/>
      <c r="ER330" s="169"/>
      <c r="ES330" s="169"/>
      <c r="ET330" s="169"/>
      <c r="EU330" s="169"/>
      <c r="EV330" s="169"/>
      <c r="EW330" s="169"/>
      <c r="EX330" s="169"/>
      <c r="EY330" s="169"/>
      <c r="EZ330" s="169"/>
      <c r="FA330" s="169"/>
      <c r="FB330" s="169"/>
      <c r="FC330" s="169"/>
      <c r="FD330" s="169"/>
      <c r="FE330" s="169"/>
      <c r="FF330" s="169"/>
      <c r="FG330" s="169"/>
      <c r="FH330" s="169"/>
      <c r="FI330" s="169"/>
      <c r="FJ330" s="169"/>
      <c r="FK330" s="169"/>
      <c r="FL330" s="169"/>
      <c r="FM330" s="169"/>
      <c r="FN330" s="169"/>
      <c r="FO330" s="169"/>
      <c r="FP330" s="169"/>
      <c r="FQ330" s="169"/>
      <c r="FR330" s="169"/>
      <c r="FS330" s="169"/>
      <c r="FT330" s="169"/>
      <c r="FU330" s="169"/>
      <c r="FV330" s="169"/>
      <c r="FW330" s="169"/>
      <c r="FX330" s="169"/>
      <c r="FY330" s="169"/>
      <c r="FZ330" s="169"/>
      <c r="GA330" s="169"/>
      <c r="GB330" s="169"/>
      <c r="GC330" s="169"/>
      <c r="GD330" s="169"/>
      <c r="GE330" s="169"/>
      <c r="GF330" s="169"/>
      <c r="GG330" s="169"/>
      <c r="GH330" s="169"/>
      <c r="GI330" s="169"/>
      <c r="GJ330" s="169"/>
      <c r="GK330" s="169"/>
      <c r="GL330" s="169"/>
      <c r="GM330" s="169"/>
      <c r="GN330" s="169"/>
      <c r="GO330" s="169"/>
      <c r="GP330" s="169"/>
      <c r="GQ330" s="169"/>
      <c r="GR330" s="169"/>
      <c r="GS330" s="169"/>
      <c r="GT330" s="169"/>
      <c r="GU330" s="169"/>
      <c r="GV330" s="169"/>
      <c r="GW330" s="169"/>
      <c r="GX330" s="169"/>
      <c r="GY330" s="169"/>
      <c r="GZ330" s="169"/>
      <c r="HA330" s="169"/>
      <c r="HB330" s="169"/>
      <c r="HC330" s="169"/>
      <c r="HD330" s="169"/>
      <c r="HE330" s="169"/>
      <c r="HF330" s="169"/>
      <c r="HG330" s="169"/>
      <c r="HH330" s="169"/>
      <c r="HI330" s="169"/>
      <c r="HJ330" s="169"/>
      <c r="HK330" s="169"/>
      <c r="HL330" s="169"/>
      <c r="HM330" s="169"/>
      <c r="HN330" s="169"/>
      <c r="HO330" s="169"/>
      <c r="HP330" s="169"/>
      <c r="HQ330" s="169"/>
      <c r="HR330" s="169"/>
      <c r="HS330" s="169"/>
      <c r="HT330" s="169"/>
      <c r="HU330" s="169"/>
      <c r="HV330" s="169"/>
      <c r="HW330" s="169"/>
      <c r="HX330" s="169"/>
      <c r="HY330" s="169"/>
      <c r="HZ330" s="169"/>
      <c r="IA330" s="169"/>
      <c r="IB330" s="169"/>
      <c r="IC330" s="169"/>
      <c r="ID330" s="169"/>
      <c r="IE330" s="169"/>
      <c r="IF330" s="169"/>
      <c r="IG330" s="169"/>
      <c r="IH330" s="169"/>
      <c r="II330" s="169"/>
      <c r="IJ330" s="169"/>
      <c r="IK330" s="169"/>
      <c r="IL330" s="169"/>
      <c r="IM330" s="169"/>
      <c r="IN330" s="169"/>
      <c r="IO330" s="169"/>
      <c r="IP330" s="169"/>
      <c r="IQ330" s="169"/>
      <c r="IR330" s="169"/>
      <c r="IS330" s="169"/>
    </row>
    <row r="331" spans="1:253" s="145" customFormat="1" ht="15" customHeight="1">
      <c r="A331" s="170" t="s">
        <v>6</v>
      </c>
      <c r="B331" s="170" t="s">
        <v>510</v>
      </c>
      <c r="C331" s="172">
        <v>1</v>
      </c>
      <c r="D331" s="172" t="s">
        <v>9</v>
      </c>
      <c r="E331" s="173">
        <v>3240000</v>
      </c>
      <c r="F331" s="174">
        <v>3240000</v>
      </c>
      <c r="G331" s="169"/>
      <c r="H331" s="169"/>
      <c r="I331" s="169"/>
      <c r="J331" s="169"/>
      <c r="K331" s="169"/>
      <c r="L331" s="169"/>
      <c r="M331" s="169"/>
      <c r="N331" s="169"/>
      <c r="O331" s="169"/>
      <c r="P331" s="169"/>
      <c r="Q331" s="169"/>
      <c r="R331" s="169"/>
      <c r="S331" s="169"/>
      <c r="T331" s="169"/>
      <c r="U331" s="169"/>
      <c r="V331" s="169"/>
      <c r="W331" s="169"/>
      <c r="X331" s="169"/>
      <c r="Y331" s="169"/>
      <c r="Z331" s="169"/>
      <c r="AA331" s="169"/>
      <c r="AB331" s="169"/>
      <c r="AC331" s="169"/>
      <c r="AD331" s="169"/>
      <c r="AE331" s="169"/>
      <c r="AF331" s="169"/>
      <c r="AG331" s="169"/>
      <c r="AH331" s="169"/>
      <c r="AI331" s="169"/>
      <c r="AJ331" s="169"/>
      <c r="AK331" s="169"/>
      <c r="AL331" s="169"/>
      <c r="AM331" s="169"/>
      <c r="AN331" s="169"/>
      <c r="AO331" s="169"/>
      <c r="AP331" s="169"/>
      <c r="AQ331" s="169"/>
      <c r="AR331" s="169"/>
      <c r="AS331" s="169"/>
      <c r="AT331" s="169"/>
      <c r="AU331" s="169"/>
      <c r="AV331" s="169"/>
      <c r="AW331" s="169"/>
      <c r="AX331" s="169"/>
      <c r="AY331" s="169"/>
      <c r="AZ331" s="169"/>
      <c r="BA331" s="169"/>
      <c r="BB331" s="169"/>
      <c r="BC331" s="169"/>
      <c r="BD331" s="169"/>
      <c r="BE331" s="169"/>
      <c r="BF331" s="169"/>
      <c r="BG331" s="169"/>
      <c r="BH331" s="169"/>
      <c r="BI331" s="169"/>
      <c r="BJ331" s="169"/>
      <c r="BK331" s="169"/>
      <c r="BL331" s="169"/>
      <c r="BM331" s="169"/>
      <c r="BN331" s="169"/>
      <c r="BO331" s="169"/>
      <c r="BP331" s="169"/>
      <c r="BQ331" s="169"/>
      <c r="BR331" s="169"/>
      <c r="BS331" s="169"/>
      <c r="BT331" s="169"/>
      <c r="BU331" s="169"/>
      <c r="BV331" s="169"/>
      <c r="BW331" s="169"/>
      <c r="BX331" s="169"/>
      <c r="BY331" s="169"/>
      <c r="BZ331" s="169"/>
      <c r="CA331" s="169"/>
      <c r="CB331" s="169"/>
      <c r="CC331" s="169"/>
      <c r="CD331" s="169"/>
      <c r="CE331" s="169"/>
      <c r="CF331" s="169"/>
      <c r="CG331" s="169"/>
      <c r="CH331" s="169"/>
      <c r="CI331" s="169"/>
      <c r="CJ331" s="169"/>
      <c r="CK331" s="169"/>
      <c r="CL331" s="169"/>
      <c r="CM331" s="169"/>
      <c r="CN331" s="169"/>
      <c r="CO331" s="169"/>
      <c r="CP331" s="169"/>
      <c r="CQ331" s="169"/>
      <c r="CR331" s="169"/>
      <c r="CS331" s="169"/>
      <c r="CT331" s="169"/>
      <c r="CU331" s="169"/>
      <c r="CV331" s="169"/>
      <c r="CW331" s="169"/>
      <c r="CX331" s="169"/>
      <c r="CY331" s="169"/>
      <c r="CZ331" s="169"/>
      <c r="DA331" s="169"/>
      <c r="DB331" s="169"/>
      <c r="DC331" s="169"/>
      <c r="DD331" s="169"/>
      <c r="DE331" s="169"/>
      <c r="DF331" s="169"/>
      <c r="DG331" s="169"/>
      <c r="DH331" s="169"/>
      <c r="DI331" s="169"/>
      <c r="DJ331" s="169"/>
      <c r="DK331" s="169"/>
      <c r="DL331" s="169"/>
      <c r="DM331" s="169"/>
      <c r="DN331" s="169"/>
      <c r="DO331" s="169"/>
      <c r="DP331" s="169"/>
      <c r="DQ331" s="169"/>
      <c r="DR331" s="169"/>
      <c r="DS331" s="169"/>
      <c r="DT331" s="169"/>
      <c r="DU331" s="169"/>
      <c r="DV331" s="169"/>
      <c r="DW331" s="169"/>
      <c r="DX331" s="169"/>
      <c r="DY331" s="169"/>
      <c r="DZ331" s="169"/>
      <c r="EA331" s="169"/>
      <c r="EB331" s="169"/>
      <c r="EC331" s="169"/>
      <c r="ED331" s="169"/>
      <c r="EE331" s="169"/>
      <c r="EF331" s="169"/>
      <c r="EG331" s="169"/>
      <c r="EH331" s="169"/>
      <c r="EI331" s="169"/>
      <c r="EJ331" s="169"/>
      <c r="EK331" s="169"/>
      <c r="EL331" s="169"/>
      <c r="EM331" s="169"/>
      <c r="EN331" s="169"/>
      <c r="EO331" s="169"/>
      <c r="EP331" s="169"/>
      <c r="EQ331" s="169"/>
      <c r="ER331" s="169"/>
      <c r="ES331" s="169"/>
      <c r="ET331" s="169"/>
      <c r="EU331" s="169"/>
      <c r="EV331" s="169"/>
      <c r="EW331" s="169"/>
      <c r="EX331" s="169"/>
      <c r="EY331" s="169"/>
      <c r="EZ331" s="169"/>
      <c r="FA331" s="169"/>
      <c r="FB331" s="169"/>
      <c r="FC331" s="169"/>
      <c r="FD331" s="169"/>
      <c r="FE331" s="169"/>
      <c r="FF331" s="169"/>
      <c r="FG331" s="169"/>
      <c r="FH331" s="169"/>
      <c r="FI331" s="169"/>
      <c r="FJ331" s="169"/>
      <c r="FK331" s="169"/>
      <c r="FL331" s="169"/>
      <c r="FM331" s="169"/>
      <c r="FN331" s="169"/>
      <c r="FO331" s="169"/>
      <c r="FP331" s="169"/>
      <c r="FQ331" s="169"/>
      <c r="FR331" s="169"/>
      <c r="FS331" s="169"/>
      <c r="FT331" s="169"/>
      <c r="FU331" s="169"/>
      <c r="FV331" s="169"/>
      <c r="FW331" s="169"/>
      <c r="FX331" s="169"/>
      <c r="FY331" s="169"/>
      <c r="FZ331" s="169"/>
      <c r="GA331" s="169"/>
      <c r="GB331" s="169"/>
      <c r="GC331" s="169"/>
      <c r="GD331" s="169"/>
      <c r="GE331" s="169"/>
      <c r="GF331" s="169"/>
      <c r="GG331" s="169"/>
      <c r="GH331" s="169"/>
      <c r="GI331" s="169"/>
      <c r="GJ331" s="169"/>
      <c r="GK331" s="169"/>
      <c r="GL331" s="169"/>
      <c r="GM331" s="169"/>
      <c r="GN331" s="169"/>
      <c r="GO331" s="169"/>
      <c r="GP331" s="169"/>
      <c r="GQ331" s="169"/>
      <c r="GR331" s="169"/>
      <c r="GS331" s="169"/>
      <c r="GT331" s="169"/>
      <c r="GU331" s="169"/>
      <c r="GV331" s="169"/>
      <c r="GW331" s="169"/>
      <c r="GX331" s="169"/>
      <c r="GY331" s="169"/>
      <c r="GZ331" s="169"/>
      <c r="HA331" s="169"/>
      <c r="HB331" s="169"/>
      <c r="HC331" s="169"/>
      <c r="HD331" s="169"/>
      <c r="HE331" s="169"/>
      <c r="HF331" s="169"/>
      <c r="HG331" s="169"/>
      <c r="HH331" s="169"/>
      <c r="HI331" s="169"/>
      <c r="HJ331" s="169"/>
      <c r="HK331" s="169"/>
      <c r="HL331" s="169"/>
      <c r="HM331" s="169"/>
      <c r="HN331" s="169"/>
      <c r="HO331" s="169"/>
      <c r="HP331" s="169"/>
      <c r="HQ331" s="169"/>
      <c r="HR331" s="169"/>
      <c r="HS331" s="169"/>
      <c r="HT331" s="169"/>
      <c r="HU331" s="169"/>
      <c r="HV331" s="169"/>
      <c r="HW331" s="169"/>
      <c r="HX331" s="169"/>
      <c r="HY331" s="169"/>
      <c r="HZ331" s="169"/>
      <c r="IA331" s="169"/>
      <c r="IB331" s="169"/>
      <c r="IC331" s="169"/>
      <c r="ID331" s="169"/>
      <c r="IE331" s="169"/>
      <c r="IF331" s="169"/>
      <c r="IG331" s="169"/>
      <c r="IH331" s="169"/>
      <c r="II331" s="169"/>
      <c r="IJ331" s="169"/>
      <c r="IK331" s="169"/>
      <c r="IL331" s="169"/>
      <c r="IM331" s="169"/>
      <c r="IN331" s="169"/>
      <c r="IO331" s="169"/>
      <c r="IP331" s="169"/>
      <c r="IQ331" s="169"/>
      <c r="IR331" s="169"/>
      <c r="IS331" s="169"/>
    </row>
    <row r="332" spans="1:253" s="145" customFormat="1" ht="15" customHeight="1">
      <c r="A332" s="170" t="s">
        <v>6</v>
      </c>
      <c r="B332" s="170" t="s">
        <v>510</v>
      </c>
      <c r="C332" s="172">
        <v>1</v>
      </c>
      <c r="D332" s="172" t="s">
        <v>9</v>
      </c>
      <c r="E332" s="173">
        <v>3240000</v>
      </c>
      <c r="F332" s="174">
        <v>3240000</v>
      </c>
      <c r="G332" s="169"/>
      <c r="H332" s="169"/>
      <c r="I332" s="169"/>
      <c r="J332" s="169"/>
      <c r="K332" s="169"/>
      <c r="L332" s="169"/>
      <c r="M332" s="169"/>
      <c r="N332" s="169"/>
      <c r="O332" s="169"/>
      <c r="P332" s="169"/>
      <c r="Q332" s="169"/>
      <c r="R332" s="169"/>
      <c r="S332" s="169"/>
      <c r="T332" s="169"/>
      <c r="U332" s="169"/>
      <c r="V332" s="169"/>
      <c r="W332" s="169"/>
      <c r="X332" s="169"/>
      <c r="Y332" s="169"/>
      <c r="Z332" s="169"/>
      <c r="AA332" s="169"/>
      <c r="AB332" s="169"/>
      <c r="AC332" s="169"/>
      <c r="AD332" s="169"/>
      <c r="AE332" s="169"/>
      <c r="AF332" s="169"/>
      <c r="AG332" s="169"/>
      <c r="AH332" s="169"/>
      <c r="AI332" s="169"/>
      <c r="AJ332" s="169"/>
      <c r="AK332" s="169"/>
      <c r="AL332" s="169"/>
      <c r="AM332" s="169"/>
      <c r="AN332" s="169"/>
      <c r="AO332" s="169"/>
      <c r="AP332" s="169"/>
      <c r="AQ332" s="169"/>
      <c r="AR332" s="169"/>
      <c r="AS332" s="169"/>
      <c r="AT332" s="169"/>
      <c r="AU332" s="169"/>
      <c r="AV332" s="169"/>
      <c r="AW332" s="169"/>
      <c r="AX332" s="169"/>
      <c r="AY332" s="169"/>
      <c r="AZ332" s="169"/>
      <c r="BA332" s="169"/>
      <c r="BB332" s="169"/>
      <c r="BC332" s="169"/>
      <c r="BD332" s="169"/>
      <c r="BE332" s="169"/>
      <c r="BF332" s="169"/>
      <c r="BG332" s="169"/>
      <c r="BH332" s="169"/>
      <c r="BI332" s="169"/>
      <c r="BJ332" s="169"/>
      <c r="BK332" s="169"/>
      <c r="BL332" s="169"/>
      <c r="BM332" s="169"/>
      <c r="BN332" s="169"/>
      <c r="BO332" s="169"/>
      <c r="BP332" s="169"/>
      <c r="BQ332" s="169"/>
      <c r="BR332" s="169"/>
      <c r="BS332" s="169"/>
      <c r="BT332" s="169"/>
      <c r="BU332" s="169"/>
      <c r="BV332" s="169"/>
      <c r="BW332" s="169"/>
      <c r="BX332" s="169"/>
      <c r="BY332" s="169"/>
      <c r="BZ332" s="169"/>
      <c r="CA332" s="169"/>
      <c r="CB332" s="169"/>
      <c r="CC332" s="169"/>
      <c r="CD332" s="169"/>
      <c r="CE332" s="169"/>
      <c r="CF332" s="169"/>
      <c r="CG332" s="169"/>
      <c r="CH332" s="169"/>
      <c r="CI332" s="169"/>
      <c r="CJ332" s="169"/>
      <c r="CK332" s="169"/>
      <c r="CL332" s="169"/>
      <c r="CM332" s="169"/>
      <c r="CN332" s="169"/>
      <c r="CO332" s="169"/>
      <c r="CP332" s="169"/>
      <c r="CQ332" s="169"/>
      <c r="CR332" s="169"/>
      <c r="CS332" s="169"/>
      <c r="CT332" s="169"/>
      <c r="CU332" s="169"/>
      <c r="CV332" s="169"/>
      <c r="CW332" s="169"/>
      <c r="CX332" s="169"/>
      <c r="CY332" s="169"/>
      <c r="CZ332" s="169"/>
      <c r="DA332" s="169"/>
      <c r="DB332" s="169"/>
      <c r="DC332" s="169"/>
      <c r="DD332" s="169"/>
      <c r="DE332" s="169"/>
      <c r="DF332" s="169"/>
      <c r="DG332" s="169"/>
      <c r="DH332" s="169"/>
      <c r="DI332" s="169"/>
      <c r="DJ332" s="169"/>
      <c r="DK332" s="169"/>
      <c r="DL332" s="169"/>
      <c r="DM332" s="169"/>
      <c r="DN332" s="169"/>
      <c r="DO332" s="169"/>
      <c r="DP332" s="169"/>
      <c r="DQ332" s="169"/>
      <c r="DR332" s="169"/>
      <c r="DS332" s="169"/>
      <c r="DT332" s="169"/>
      <c r="DU332" s="169"/>
      <c r="DV332" s="169"/>
      <c r="DW332" s="169"/>
      <c r="DX332" s="169"/>
      <c r="DY332" s="169"/>
      <c r="DZ332" s="169"/>
      <c r="EA332" s="169"/>
      <c r="EB332" s="169"/>
      <c r="EC332" s="169"/>
      <c r="ED332" s="169"/>
      <c r="EE332" s="169"/>
      <c r="EF332" s="169"/>
      <c r="EG332" s="169"/>
      <c r="EH332" s="169"/>
      <c r="EI332" s="169"/>
      <c r="EJ332" s="169"/>
      <c r="EK332" s="169"/>
      <c r="EL332" s="169"/>
      <c r="EM332" s="169"/>
      <c r="EN332" s="169"/>
      <c r="EO332" s="169"/>
      <c r="EP332" s="169"/>
      <c r="EQ332" s="169"/>
      <c r="ER332" s="169"/>
      <c r="ES332" s="169"/>
      <c r="ET332" s="169"/>
      <c r="EU332" s="169"/>
      <c r="EV332" s="169"/>
      <c r="EW332" s="169"/>
      <c r="EX332" s="169"/>
      <c r="EY332" s="169"/>
      <c r="EZ332" s="169"/>
      <c r="FA332" s="169"/>
      <c r="FB332" s="169"/>
      <c r="FC332" s="169"/>
      <c r="FD332" s="169"/>
      <c r="FE332" s="169"/>
      <c r="FF332" s="169"/>
      <c r="FG332" s="169"/>
      <c r="FH332" s="169"/>
      <c r="FI332" s="169"/>
      <c r="FJ332" s="169"/>
      <c r="FK332" s="169"/>
      <c r="FL332" s="169"/>
      <c r="FM332" s="169"/>
      <c r="FN332" s="169"/>
      <c r="FO332" s="169"/>
      <c r="FP332" s="169"/>
      <c r="FQ332" s="169"/>
      <c r="FR332" s="169"/>
      <c r="FS332" s="169"/>
      <c r="FT332" s="169"/>
      <c r="FU332" s="169"/>
      <c r="FV332" s="169"/>
      <c r="FW332" s="169"/>
      <c r="FX332" s="169"/>
      <c r="FY332" s="169"/>
      <c r="FZ332" s="169"/>
      <c r="GA332" s="169"/>
      <c r="GB332" s="169"/>
      <c r="GC332" s="169"/>
      <c r="GD332" s="169"/>
      <c r="GE332" s="169"/>
      <c r="GF332" s="169"/>
      <c r="GG332" s="169"/>
      <c r="GH332" s="169"/>
      <c r="GI332" s="169"/>
      <c r="GJ332" s="169"/>
      <c r="GK332" s="169"/>
      <c r="GL332" s="169"/>
      <c r="GM332" s="169"/>
      <c r="GN332" s="169"/>
      <c r="GO332" s="169"/>
      <c r="GP332" s="169"/>
      <c r="GQ332" s="169"/>
      <c r="GR332" s="169"/>
      <c r="GS332" s="169"/>
      <c r="GT332" s="169"/>
      <c r="GU332" s="169"/>
      <c r="GV332" s="169"/>
      <c r="GW332" s="169"/>
      <c r="GX332" s="169"/>
      <c r="GY332" s="169"/>
      <c r="GZ332" s="169"/>
      <c r="HA332" s="169"/>
      <c r="HB332" s="169"/>
      <c r="HC332" s="169"/>
      <c r="HD332" s="169"/>
      <c r="HE332" s="169"/>
      <c r="HF332" s="169"/>
      <c r="HG332" s="169"/>
      <c r="HH332" s="169"/>
      <c r="HI332" s="169"/>
      <c r="HJ332" s="169"/>
      <c r="HK332" s="169"/>
      <c r="HL332" s="169"/>
      <c r="HM332" s="169"/>
      <c r="HN332" s="169"/>
      <c r="HO332" s="169"/>
      <c r="HP332" s="169"/>
      <c r="HQ332" s="169"/>
      <c r="HR332" s="169"/>
      <c r="HS332" s="169"/>
      <c r="HT332" s="169"/>
      <c r="HU332" s="169"/>
      <c r="HV332" s="169"/>
      <c r="HW332" s="169"/>
      <c r="HX332" s="169"/>
      <c r="HY332" s="169"/>
      <c r="HZ332" s="169"/>
      <c r="IA332" s="169"/>
      <c r="IB332" s="169"/>
      <c r="IC332" s="169"/>
      <c r="ID332" s="169"/>
      <c r="IE332" s="169"/>
      <c r="IF332" s="169"/>
      <c r="IG332" s="169"/>
      <c r="IH332" s="169"/>
      <c r="II332" s="169"/>
      <c r="IJ332" s="169"/>
      <c r="IK332" s="169"/>
      <c r="IL332" s="169"/>
      <c r="IM332" s="169"/>
      <c r="IN332" s="169"/>
      <c r="IO332" s="169"/>
      <c r="IP332" s="169"/>
      <c r="IQ332" s="169"/>
      <c r="IR332" s="169"/>
      <c r="IS332" s="169"/>
    </row>
    <row r="333" spans="1:253" s="145" customFormat="1" ht="15" customHeight="1">
      <c r="A333" s="170" t="s">
        <v>6</v>
      </c>
      <c r="B333" s="170" t="s">
        <v>510</v>
      </c>
      <c r="C333" s="172">
        <v>1</v>
      </c>
      <c r="D333" s="172" t="s">
        <v>9</v>
      </c>
      <c r="E333" s="173">
        <v>4860000</v>
      </c>
      <c r="F333" s="174">
        <v>4860000</v>
      </c>
      <c r="G333" s="169"/>
      <c r="H333" s="169"/>
      <c r="I333" s="169"/>
      <c r="J333" s="169"/>
      <c r="K333" s="169"/>
      <c r="L333" s="169"/>
      <c r="M333" s="169"/>
      <c r="N333" s="169"/>
      <c r="O333" s="169"/>
      <c r="P333" s="169"/>
      <c r="Q333" s="169"/>
      <c r="R333" s="169"/>
      <c r="S333" s="169"/>
      <c r="T333" s="169"/>
      <c r="U333" s="169"/>
      <c r="V333" s="169"/>
      <c r="W333" s="169"/>
      <c r="X333" s="169"/>
      <c r="Y333" s="169"/>
      <c r="Z333" s="169"/>
      <c r="AA333" s="169"/>
      <c r="AB333" s="169"/>
      <c r="AC333" s="169"/>
      <c r="AD333" s="169"/>
      <c r="AE333" s="169"/>
      <c r="AF333" s="169"/>
      <c r="AG333" s="169"/>
      <c r="AH333" s="169"/>
      <c r="AI333" s="169"/>
      <c r="AJ333" s="169"/>
      <c r="AK333" s="169"/>
      <c r="AL333" s="169"/>
      <c r="AM333" s="169"/>
      <c r="AN333" s="169"/>
      <c r="AO333" s="169"/>
      <c r="AP333" s="169"/>
      <c r="AQ333" s="169"/>
      <c r="AR333" s="169"/>
      <c r="AS333" s="169"/>
      <c r="AT333" s="169"/>
      <c r="AU333" s="169"/>
      <c r="AV333" s="169"/>
      <c r="AW333" s="169"/>
      <c r="AX333" s="169"/>
      <c r="AY333" s="169"/>
      <c r="AZ333" s="169"/>
      <c r="BA333" s="169"/>
      <c r="BB333" s="169"/>
      <c r="BC333" s="169"/>
      <c r="BD333" s="169"/>
      <c r="BE333" s="169"/>
      <c r="BF333" s="169"/>
      <c r="BG333" s="169"/>
      <c r="BH333" s="169"/>
      <c r="BI333" s="169"/>
      <c r="BJ333" s="169"/>
      <c r="BK333" s="169"/>
      <c r="BL333" s="169"/>
      <c r="BM333" s="169"/>
      <c r="BN333" s="169"/>
      <c r="BO333" s="169"/>
      <c r="BP333" s="169"/>
      <c r="BQ333" s="169"/>
      <c r="BR333" s="169"/>
      <c r="BS333" s="169"/>
      <c r="BT333" s="169"/>
      <c r="BU333" s="169"/>
      <c r="BV333" s="169"/>
      <c r="BW333" s="169"/>
      <c r="BX333" s="169"/>
      <c r="BY333" s="169"/>
      <c r="BZ333" s="169"/>
      <c r="CA333" s="169"/>
      <c r="CB333" s="169"/>
      <c r="CC333" s="169"/>
      <c r="CD333" s="169"/>
      <c r="CE333" s="169"/>
      <c r="CF333" s="169"/>
      <c r="CG333" s="169"/>
      <c r="CH333" s="169"/>
      <c r="CI333" s="169"/>
      <c r="CJ333" s="169"/>
      <c r="CK333" s="169"/>
      <c r="CL333" s="169"/>
      <c r="CM333" s="169"/>
      <c r="CN333" s="169"/>
      <c r="CO333" s="169"/>
      <c r="CP333" s="169"/>
      <c r="CQ333" s="169"/>
      <c r="CR333" s="169"/>
      <c r="CS333" s="169"/>
      <c r="CT333" s="169"/>
      <c r="CU333" s="169"/>
      <c r="CV333" s="169"/>
      <c r="CW333" s="169"/>
      <c r="CX333" s="169"/>
      <c r="CY333" s="169"/>
      <c r="CZ333" s="169"/>
      <c r="DA333" s="169"/>
      <c r="DB333" s="169"/>
      <c r="DC333" s="169"/>
      <c r="DD333" s="169"/>
      <c r="DE333" s="169"/>
      <c r="DF333" s="169"/>
      <c r="DG333" s="169"/>
      <c r="DH333" s="169"/>
      <c r="DI333" s="169"/>
      <c r="DJ333" s="169"/>
      <c r="DK333" s="169"/>
      <c r="DL333" s="169"/>
      <c r="DM333" s="169"/>
      <c r="DN333" s="169"/>
      <c r="DO333" s="169"/>
      <c r="DP333" s="169"/>
      <c r="DQ333" s="169"/>
      <c r="DR333" s="169"/>
      <c r="DS333" s="169"/>
      <c r="DT333" s="169"/>
      <c r="DU333" s="169"/>
      <c r="DV333" s="169"/>
      <c r="DW333" s="169"/>
      <c r="DX333" s="169"/>
      <c r="DY333" s="169"/>
      <c r="DZ333" s="169"/>
      <c r="EA333" s="169"/>
      <c r="EB333" s="169"/>
      <c r="EC333" s="169"/>
      <c r="ED333" s="169"/>
      <c r="EE333" s="169"/>
      <c r="EF333" s="169"/>
      <c r="EG333" s="169"/>
      <c r="EH333" s="169"/>
      <c r="EI333" s="169"/>
      <c r="EJ333" s="169"/>
      <c r="EK333" s="169"/>
      <c r="EL333" s="169"/>
      <c r="EM333" s="169"/>
      <c r="EN333" s="169"/>
      <c r="EO333" s="169"/>
      <c r="EP333" s="169"/>
      <c r="EQ333" s="169"/>
      <c r="ER333" s="169"/>
      <c r="ES333" s="169"/>
      <c r="ET333" s="169"/>
      <c r="EU333" s="169"/>
      <c r="EV333" s="169"/>
      <c r="EW333" s="169"/>
      <c r="EX333" s="169"/>
      <c r="EY333" s="169"/>
      <c r="EZ333" s="169"/>
      <c r="FA333" s="169"/>
      <c r="FB333" s="169"/>
      <c r="FC333" s="169"/>
      <c r="FD333" s="169"/>
      <c r="FE333" s="169"/>
      <c r="FF333" s="169"/>
      <c r="FG333" s="169"/>
      <c r="FH333" s="169"/>
      <c r="FI333" s="169"/>
      <c r="FJ333" s="169"/>
      <c r="FK333" s="169"/>
      <c r="FL333" s="169"/>
      <c r="FM333" s="169"/>
      <c r="FN333" s="169"/>
      <c r="FO333" s="169"/>
      <c r="FP333" s="169"/>
      <c r="FQ333" s="169"/>
      <c r="FR333" s="169"/>
      <c r="FS333" s="169"/>
      <c r="FT333" s="169"/>
      <c r="FU333" s="169"/>
      <c r="FV333" s="169"/>
      <c r="FW333" s="169"/>
      <c r="FX333" s="169"/>
      <c r="FY333" s="169"/>
      <c r="FZ333" s="169"/>
      <c r="GA333" s="169"/>
      <c r="GB333" s="169"/>
      <c r="GC333" s="169"/>
      <c r="GD333" s="169"/>
      <c r="GE333" s="169"/>
      <c r="GF333" s="169"/>
      <c r="GG333" s="169"/>
      <c r="GH333" s="169"/>
      <c r="GI333" s="169"/>
      <c r="GJ333" s="169"/>
      <c r="GK333" s="169"/>
      <c r="GL333" s="169"/>
      <c r="GM333" s="169"/>
      <c r="GN333" s="169"/>
      <c r="GO333" s="169"/>
      <c r="GP333" s="169"/>
      <c r="GQ333" s="169"/>
      <c r="GR333" s="169"/>
      <c r="GS333" s="169"/>
      <c r="GT333" s="169"/>
      <c r="GU333" s="169"/>
      <c r="GV333" s="169"/>
      <c r="GW333" s="169"/>
      <c r="GX333" s="169"/>
      <c r="GY333" s="169"/>
      <c r="GZ333" s="169"/>
      <c r="HA333" s="169"/>
      <c r="HB333" s="169"/>
      <c r="HC333" s="169"/>
      <c r="HD333" s="169"/>
      <c r="HE333" s="169"/>
      <c r="HF333" s="169"/>
      <c r="HG333" s="169"/>
      <c r="HH333" s="169"/>
      <c r="HI333" s="169"/>
      <c r="HJ333" s="169"/>
      <c r="HK333" s="169"/>
      <c r="HL333" s="169"/>
      <c r="HM333" s="169"/>
      <c r="HN333" s="169"/>
      <c r="HO333" s="169"/>
      <c r="HP333" s="169"/>
      <c r="HQ333" s="169"/>
      <c r="HR333" s="169"/>
      <c r="HS333" s="169"/>
      <c r="HT333" s="169"/>
      <c r="HU333" s="169"/>
      <c r="HV333" s="169"/>
      <c r="HW333" s="169"/>
      <c r="HX333" s="169"/>
      <c r="HY333" s="169"/>
      <c r="HZ333" s="169"/>
      <c r="IA333" s="169"/>
      <c r="IB333" s="169"/>
      <c r="IC333" s="169"/>
      <c r="ID333" s="169"/>
      <c r="IE333" s="169"/>
      <c r="IF333" s="169"/>
      <c r="IG333" s="169"/>
      <c r="IH333" s="169"/>
      <c r="II333" s="169"/>
      <c r="IJ333" s="169"/>
      <c r="IK333" s="169"/>
      <c r="IL333" s="169"/>
      <c r="IM333" s="169"/>
      <c r="IN333" s="169"/>
      <c r="IO333" s="169"/>
      <c r="IP333" s="169"/>
      <c r="IQ333" s="169"/>
      <c r="IR333" s="169"/>
      <c r="IS333" s="169"/>
    </row>
    <row r="334" spans="1:253" s="145" customFormat="1" ht="15" customHeight="1">
      <c r="A334" s="170" t="s">
        <v>6</v>
      </c>
      <c r="B334" s="170" t="s">
        <v>510</v>
      </c>
      <c r="C334" s="172">
        <v>1</v>
      </c>
      <c r="D334" s="172" t="s">
        <v>9</v>
      </c>
      <c r="E334" s="173">
        <v>4500000</v>
      </c>
      <c r="F334" s="174">
        <v>4500000</v>
      </c>
      <c r="G334" s="169"/>
      <c r="H334" s="169"/>
      <c r="I334" s="169"/>
      <c r="J334" s="169"/>
      <c r="K334" s="169"/>
      <c r="L334" s="169"/>
      <c r="M334" s="169"/>
      <c r="N334" s="169"/>
      <c r="O334" s="169"/>
      <c r="P334" s="169"/>
      <c r="Q334" s="169"/>
      <c r="R334" s="169"/>
      <c r="S334" s="169"/>
      <c r="T334" s="169"/>
      <c r="U334" s="169"/>
      <c r="V334" s="169"/>
      <c r="W334" s="169"/>
      <c r="X334" s="169"/>
      <c r="Y334" s="169"/>
      <c r="Z334" s="169"/>
      <c r="AA334" s="169"/>
      <c r="AB334" s="169"/>
      <c r="AC334" s="169"/>
      <c r="AD334" s="169"/>
      <c r="AE334" s="169"/>
      <c r="AF334" s="169"/>
      <c r="AG334" s="169"/>
      <c r="AH334" s="169"/>
      <c r="AI334" s="169"/>
      <c r="AJ334" s="169"/>
      <c r="AK334" s="169"/>
      <c r="AL334" s="169"/>
      <c r="AM334" s="169"/>
      <c r="AN334" s="169"/>
      <c r="AO334" s="169"/>
      <c r="AP334" s="169"/>
      <c r="AQ334" s="169"/>
      <c r="AR334" s="169"/>
      <c r="AS334" s="169"/>
      <c r="AT334" s="169"/>
      <c r="AU334" s="169"/>
      <c r="AV334" s="169"/>
      <c r="AW334" s="169"/>
      <c r="AX334" s="169"/>
      <c r="AY334" s="169"/>
      <c r="AZ334" s="169"/>
      <c r="BA334" s="169"/>
      <c r="BB334" s="169"/>
      <c r="BC334" s="169"/>
      <c r="BD334" s="169"/>
      <c r="BE334" s="169"/>
      <c r="BF334" s="169"/>
      <c r="BG334" s="169"/>
      <c r="BH334" s="169"/>
      <c r="BI334" s="169"/>
      <c r="BJ334" s="169"/>
      <c r="BK334" s="169"/>
      <c r="BL334" s="169"/>
      <c r="BM334" s="169"/>
      <c r="BN334" s="169"/>
      <c r="BO334" s="169"/>
      <c r="BP334" s="169"/>
      <c r="BQ334" s="169"/>
      <c r="BR334" s="169"/>
      <c r="BS334" s="169"/>
      <c r="BT334" s="169"/>
      <c r="BU334" s="169"/>
      <c r="BV334" s="169"/>
      <c r="BW334" s="169"/>
      <c r="BX334" s="169"/>
      <c r="BY334" s="169"/>
      <c r="BZ334" s="169"/>
      <c r="CA334" s="169"/>
      <c r="CB334" s="169"/>
      <c r="CC334" s="169"/>
      <c r="CD334" s="169"/>
      <c r="CE334" s="169"/>
      <c r="CF334" s="169"/>
      <c r="CG334" s="169"/>
      <c r="CH334" s="169"/>
      <c r="CI334" s="169"/>
      <c r="CJ334" s="169"/>
      <c r="CK334" s="169"/>
      <c r="CL334" s="169"/>
      <c r="CM334" s="169"/>
      <c r="CN334" s="169"/>
      <c r="CO334" s="169"/>
      <c r="CP334" s="169"/>
      <c r="CQ334" s="169"/>
      <c r="CR334" s="169"/>
      <c r="CS334" s="169"/>
      <c r="CT334" s="169"/>
      <c r="CU334" s="169"/>
      <c r="CV334" s="169"/>
      <c r="CW334" s="169"/>
      <c r="CX334" s="169"/>
      <c r="CY334" s="169"/>
      <c r="CZ334" s="169"/>
      <c r="DA334" s="169"/>
      <c r="DB334" s="169"/>
      <c r="DC334" s="169"/>
      <c r="DD334" s="169"/>
      <c r="DE334" s="169"/>
      <c r="DF334" s="169"/>
      <c r="DG334" s="169"/>
      <c r="DH334" s="169"/>
      <c r="DI334" s="169"/>
      <c r="DJ334" s="169"/>
      <c r="DK334" s="169"/>
      <c r="DL334" s="169"/>
      <c r="DM334" s="169"/>
      <c r="DN334" s="169"/>
      <c r="DO334" s="169"/>
      <c r="DP334" s="169"/>
      <c r="DQ334" s="169"/>
      <c r="DR334" s="169"/>
      <c r="DS334" s="169"/>
      <c r="DT334" s="169"/>
      <c r="DU334" s="169"/>
      <c r="DV334" s="169"/>
      <c r="DW334" s="169"/>
      <c r="DX334" s="169"/>
      <c r="DY334" s="169"/>
      <c r="DZ334" s="169"/>
      <c r="EA334" s="169"/>
      <c r="EB334" s="169"/>
      <c r="EC334" s="169"/>
      <c r="ED334" s="169"/>
      <c r="EE334" s="169"/>
      <c r="EF334" s="169"/>
      <c r="EG334" s="169"/>
      <c r="EH334" s="169"/>
      <c r="EI334" s="169"/>
      <c r="EJ334" s="169"/>
      <c r="EK334" s="169"/>
      <c r="EL334" s="169"/>
      <c r="EM334" s="169"/>
      <c r="EN334" s="169"/>
      <c r="EO334" s="169"/>
      <c r="EP334" s="169"/>
      <c r="EQ334" s="169"/>
      <c r="ER334" s="169"/>
      <c r="ES334" s="169"/>
      <c r="ET334" s="169"/>
      <c r="EU334" s="169"/>
      <c r="EV334" s="169"/>
      <c r="EW334" s="169"/>
      <c r="EX334" s="169"/>
      <c r="EY334" s="169"/>
      <c r="EZ334" s="169"/>
      <c r="FA334" s="169"/>
      <c r="FB334" s="169"/>
      <c r="FC334" s="169"/>
      <c r="FD334" s="169"/>
      <c r="FE334" s="169"/>
      <c r="FF334" s="169"/>
      <c r="FG334" s="169"/>
      <c r="FH334" s="169"/>
      <c r="FI334" s="169"/>
      <c r="FJ334" s="169"/>
      <c r="FK334" s="169"/>
      <c r="FL334" s="169"/>
      <c r="FM334" s="169"/>
      <c r="FN334" s="169"/>
      <c r="FO334" s="169"/>
      <c r="FP334" s="169"/>
      <c r="FQ334" s="169"/>
      <c r="FR334" s="169"/>
      <c r="FS334" s="169"/>
      <c r="FT334" s="169"/>
      <c r="FU334" s="169"/>
      <c r="FV334" s="169"/>
      <c r="FW334" s="169"/>
      <c r="FX334" s="169"/>
      <c r="FY334" s="169"/>
      <c r="FZ334" s="169"/>
      <c r="GA334" s="169"/>
      <c r="GB334" s="169"/>
      <c r="GC334" s="169"/>
      <c r="GD334" s="169"/>
      <c r="GE334" s="169"/>
      <c r="GF334" s="169"/>
      <c r="GG334" s="169"/>
      <c r="GH334" s="169"/>
      <c r="GI334" s="169"/>
      <c r="GJ334" s="169"/>
      <c r="GK334" s="169"/>
      <c r="GL334" s="169"/>
      <c r="GM334" s="169"/>
      <c r="GN334" s="169"/>
      <c r="GO334" s="169"/>
      <c r="GP334" s="169"/>
      <c r="GQ334" s="169"/>
      <c r="GR334" s="169"/>
      <c r="GS334" s="169"/>
      <c r="GT334" s="169"/>
      <c r="GU334" s="169"/>
      <c r="GV334" s="169"/>
      <c r="GW334" s="169"/>
      <c r="GX334" s="169"/>
      <c r="GY334" s="169"/>
      <c r="GZ334" s="169"/>
      <c r="HA334" s="169"/>
      <c r="HB334" s="169"/>
      <c r="HC334" s="169"/>
      <c r="HD334" s="169"/>
      <c r="HE334" s="169"/>
      <c r="HF334" s="169"/>
      <c r="HG334" s="169"/>
      <c r="HH334" s="169"/>
      <c r="HI334" s="169"/>
      <c r="HJ334" s="169"/>
      <c r="HK334" s="169"/>
      <c r="HL334" s="169"/>
      <c r="HM334" s="169"/>
      <c r="HN334" s="169"/>
      <c r="HO334" s="169"/>
      <c r="HP334" s="169"/>
      <c r="HQ334" s="169"/>
      <c r="HR334" s="169"/>
      <c r="HS334" s="169"/>
      <c r="HT334" s="169"/>
      <c r="HU334" s="169"/>
      <c r="HV334" s="169"/>
      <c r="HW334" s="169"/>
      <c r="HX334" s="169"/>
      <c r="HY334" s="169"/>
      <c r="HZ334" s="169"/>
      <c r="IA334" s="169"/>
      <c r="IB334" s="169"/>
      <c r="IC334" s="169"/>
      <c r="ID334" s="169"/>
      <c r="IE334" s="169"/>
      <c r="IF334" s="169"/>
      <c r="IG334" s="169"/>
      <c r="IH334" s="169"/>
      <c r="II334" s="169"/>
      <c r="IJ334" s="169"/>
      <c r="IK334" s="169"/>
      <c r="IL334" s="169"/>
      <c r="IM334" s="169"/>
      <c r="IN334" s="169"/>
      <c r="IO334" s="169"/>
      <c r="IP334" s="169"/>
      <c r="IQ334" s="169"/>
      <c r="IR334" s="169"/>
      <c r="IS334" s="169"/>
    </row>
    <row r="335" spans="1:253" s="145" customFormat="1" ht="15" customHeight="1">
      <c r="A335" s="170" t="s">
        <v>6</v>
      </c>
      <c r="B335" s="170" t="s">
        <v>510</v>
      </c>
      <c r="C335" s="172">
        <v>1</v>
      </c>
      <c r="D335" s="172" t="s">
        <v>9</v>
      </c>
      <c r="E335" s="173">
        <v>4680000</v>
      </c>
      <c r="F335" s="174">
        <v>4680000</v>
      </c>
      <c r="G335" s="169"/>
      <c r="H335" s="169"/>
      <c r="I335" s="169"/>
      <c r="J335" s="169"/>
      <c r="K335" s="169"/>
      <c r="L335" s="169"/>
      <c r="M335" s="169"/>
      <c r="N335" s="169"/>
      <c r="O335" s="169"/>
      <c r="P335" s="169"/>
      <c r="Q335" s="169"/>
      <c r="R335" s="169"/>
      <c r="S335" s="169"/>
      <c r="T335" s="169"/>
      <c r="U335" s="169"/>
      <c r="V335" s="169"/>
      <c r="W335" s="169"/>
      <c r="X335" s="169"/>
      <c r="Y335" s="169"/>
      <c r="Z335" s="169"/>
      <c r="AA335" s="169"/>
      <c r="AB335" s="169"/>
      <c r="AC335" s="169"/>
      <c r="AD335" s="169"/>
      <c r="AE335" s="169"/>
      <c r="AF335" s="169"/>
      <c r="AG335" s="169"/>
      <c r="AH335" s="169"/>
      <c r="AI335" s="169"/>
      <c r="AJ335" s="169"/>
      <c r="AK335" s="169"/>
      <c r="AL335" s="169"/>
      <c r="AM335" s="169"/>
      <c r="AN335" s="169"/>
      <c r="AO335" s="169"/>
      <c r="AP335" s="169"/>
      <c r="AQ335" s="169"/>
      <c r="AR335" s="169"/>
      <c r="AS335" s="169"/>
      <c r="AT335" s="169"/>
      <c r="AU335" s="169"/>
      <c r="AV335" s="169"/>
      <c r="AW335" s="169"/>
      <c r="AX335" s="169"/>
      <c r="AY335" s="169"/>
      <c r="AZ335" s="169"/>
      <c r="BA335" s="169"/>
      <c r="BB335" s="169"/>
      <c r="BC335" s="169"/>
      <c r="BD335" s="169"/>
      <c r="BE335" s="169"/>
      <c r="BF335" s="169"/>
      <c r="BG335" s="169"/>
      <c r="BH335" s="169"/>
      <c r="BI335" s="169"/>
      <c r="BJ335" s="169"/>
      <c r="BK335" s="169"/>
      <c r="BL335" s="169"/>
      <c r="BM335" s="169"/>
      <c r="BN335" s="169"/>
      <c r="BO335" s="169"/>
      <c r="BP335" s="169"/>
      <c r="BQ335" s="169"/>
      <c r="BR335" s="169"/>
      <c r="BS335" s="169"/>
      <c r="BT335" s="169"/>
      <c r="BU335" s="169"/>
      <c r="BV335" s="169"/>
      <c r="BW335" s="169"/>
      <c r="BX335" s="169"/>
      <c r="BY335" s="169"/>
      <c r="BZ335" s="169"/>
      <c r="CA335" s="169"/>
      <c r="CB335" s="169"/>
      <c r="CC335" s="169"/>
      <c r="CD335" s="169"/>
      <c r="CE335" s="169"/>
      <c r="CF335" s="169"/>
      <c r="CG335" s="169"/>
      <c r="CH335" s="169"/>
      <c r="CI335" s="169"/>
      <c r="CJ335" s="169"/>
      <c r="CK335" s="169"/>
      <c r="CL335" s="169"/>
      <c r="CM335" s="169"/>
      <c r="CN335" s="169"/>
      <c r="CO335" s="169"/>
      <c r="CP335" s="169"/>
      <c r="CQ335" s="169"/>
      <c r="CR335" s="169"/>
      <c r="CS335" s="169"/>
      <c r="CT335" s="169"/>
      <c r="CU335" s="169"/>
      <c r="CV335" s="169"/>
      <c r="CW335" s="169"/>
      <c r="CX335" s="169"/>
      <c r="CY335" s="169"/>
      <c r="CZ335" s="169"/>
      <c r="DA335" s="169"/>
      <c r="DB335" s="169"/>
      <c r="DC335" s="169"/>
      <c r="DD335" s="169"/>
      <c r="DE335" s="169"/>
      <c r="DF335" s="169"/>
      <c r="DG335" s="169"/>
      <c r="DH335" s="169"/>
      <c r="DI335" s="169"/>
      <c r="DJ335" s="169"/>
      <c r="DK335" s="169"/>
      <c r="DL335" s="169"/>
      <c r="DM335" s="169"/>
      <c r="DN335" s="169"/>
      <c r="DO335" s="169"/>
      <c r="DP335" s="169"/>
      <c r="DQ335" s="169"/>
      <c r="DR335" s="169"/>
      <c r="DS335" s="169"/>
      <c r="DT335" s="169"/>
      <c r="DU335" s="169"/>
      <c r="DV335" s="169"/>
      <c r="DW335" s="169"/>
      <c r="DX335" s="169"/>
      <c r="DY335" s="169"/>
      <c r="DZ335" s="169"/>
      <c r="EA335" s="169"/>
      <c r="EB335" s="169"/>
      <c r="EC335" s="169"/>
      <c r="ED335" s="169"/>
      <c r="EE335" s="169"/>
      <c r="EF335" s="169"/>
      <c r="EG335" s="169"/>
      <c r="EH335" s="169"/>
      <c r="EI335" s="169"/>
      <c r="EJ335" s="169"/>
      <c r="EK335" s="169"/>
      <c r="EL335" s="169"/>
      <c r="EM335" s="169"/>
      <c r="EN335" s="169"/>
      <c r="EO335" s="169"/>
      <c r="EP335" s="169"/>
      <c r="EQ335" s="169"/>
      <c r="ER335" s="169"/>
      <c r="ES335" s="169"/>
      <c r="ET335" s="169"/>
      <c r="EU335" s="169"/>
      <c r="EV335" s="169"/>
      <c r="EW335" s="169"/>
      <c r="EX335" s="169"/>
      <c r="EY335" s="169"/>
      <c r="EZ335" s="169"/>
      <c r="FA335" s="169"/>
      <c r="FB335" s="169"/>
      <c r="FC335" s="169"/>
      <c r="FD335" s="169"/>
      <c r="FE335" s="169"/>
      <c r="FF335" s="169"/>
      <c r="FG335" s="169"/>
      <c r="FH335" s="169"/>
      <c r="FI335" s="169"/>
      <c r="FJ335" s="169"/>
      <c r="FK335" s="169"/>
      <c r="FL335" s="169"/>
      <c r="FM335" s="169"/>
      <c r="FN335" s="169"/>
      <c r="FO335" s="169"/>
      <c r="FP335" s="169"/>
      <c r="FQ335" s="169"/>
      <c r="FR335" s="169"/>
      <c r="FS335" s="169"/>
      <c r="FT335" s="169"/>
      <c r="FU335" s="169"/>
      <c r="FV335" s="169"/>
      <c r="FW335" s="169"/>
      <c r="FX335" s="169"/>
      <c r="FY335" s="169"/>
      <c r="FZ335" s="169"/>
      <c r="GA335" s="169"/>
      <c r="GB335" s="169"/>
      <c r="GC335" s="169"/>
      <c r="GD335" s="169"/>
      <c r="GE335" s="169"/>
      <c r="GF335" s="169"/>
      <c r="GG335" s="169"/>
      <c r="GH335" s="169"/>
      <c r="GI335" s="169"/>
      <c r="GJ335" s="169"/>
      <c r="GK335" s="169"/>
      <c r="GL335" s="169"/>
      <c r="GM335" s="169"/>
      <c r="GN335" s="169"/>
      <c r="GO335" s="169"/>
      <c r="GP335" s="169"/>
      <c r="GQ335" s="169"/>
      <c r="GR335" s="169"/>
      <c r="GS335" s="169"/>
      <c r="GT335" s="169"/>
      <c r="GU335" s="169"/>
      <c r="GV335" s="169"/>
      <c r="GW335" s="169"/>
      <c r="GX335" s="169"/>
      <c r="GY335" s="169"/>
      <c r="GZ335" s="169"/>
      <c r="HA335" s="169"/>
      <c r="HB335" s="169"/>
      <c r="HC335" s="169"/>
      <c r="HD335" s="169"/>
      <c r="HE335" s="169"/>
      <c r="HF335" s="169"/>
      <c r="HG335" s="169"/>
      <c r="HH335" s="169"/>
      <c r="HI335" s="169"/>
      <c r="HJ335" s="169"/>
      <c r="HK335" s="169"/>
      <c r="HL335" s="169"/>
      <c r="HM335" s="169"/>
      <c r="HN335" s="169"/>
      <c r="HO335" s="169"/>
      <c r="HP335" s="169"/>
      <c r="HQ335" s="169"/>
      <c r="HR335" s="169"/>
      <c r="HS335" s="169"/>
      <c r="HT335" s="169"/>
      <c r="HU335" s="169"/>
      <c r="HV335" s="169"/>
      <c r="HW335" s="169"/>
      <c r="HX335" s="169"/>
      <c r="HY335" s="169"/>
      <c r="HZ335" s="169"/>
      <c r="IA335" s="169"/>
      <c r="IB335" s="169"/>
      <c r="IC335" s="169"/>
      <c r="ID335" s="169"/>
      <c r="IE335" s="169"/>
      <c r="IF335" s="169"/>
      <c r="IG335" s="169"/>
      <c r="IH335" s="169"/>
      <c r="II335" s="169"/>
      <c r="IJ335" s="169"/>
      <c r="IK335" s="169"/>
      <c r="IL335" s="169"/>
      <c r="IM335" s="169"/>
      <c r="IN335" s="169"/>
      <c r="IO335" s="169"/>
      <c r="IP335" s="169"/>
      <c r="IQ335" s="169"/>
      <c r="IR335" s="169"/>
      <c r="IS335" s="169"/>
    </row>
    <row r="336" spans="1:253" s="145" customFormat="1" ht="15" customHeight="1">
      <c r="A336" s="170" t="s">
        <v>6</v>
      </c>
      <c r="B336" s="170" t="s">
        <v>510</v>
      </c>
      <c r="C336" s="172">
        <v>1</v>
      </c>
      <c r="D336" s="172" t="s">
        <v>9</v>
      </c>
      <c r="E336" s="173">
        <v>2880000</v>
      </c>
      <c r="F336" s="174">
        <v>2880000</v>
      </c>
      <c r="G336" s="169"/>
      <c r="H336" s="169"/>
      <c r="I336" s="169"/>
      <c r="J336" s="169"/>
      <c r="K336" s="169"/>
      <c r="L336" s="169"/>
      <c r="M336" s="169"/>
      <c r="N336" s="169"/>
      <c r="O336" s="169"/>
      <c r="P336" s="169"/>
      <c r="Q336" s="169"/>
      <c r="R336" s="169"/>
      <c r="S336" s="169"/>
      <c r="T336" s="169"/>
      <c r="U336" s="169"/>
      <c r="V336" s="169"/>
      <c r="W336" s="169"/>
      <c r="X336" s="169"/>
      <c r="Y336" s="169"/>
      <c r="Z336" s="169"/>
      <c r="AA336" s="169"/>
      <c r="AB336" s="169"/>
      <c r="AC336" s="169"/>
      <c r="AD336" s="169"/>
      <c r="AE336" s="169"/>
      <c r="AF336" s="169"/>
      <c r="AG336" s="169"/>
      <c r="AH336" s="169"/>
      <c r="AI336" s="169"/>
      <c r="AJ336" s="169"/>
      <c r="AK336" s="169"/>
      <c r="AL336" s="169"/>
      <c r="AM336" s="169"/>
      <c r="AN336" s="169"/>
      <c r="AO336" s="169"/>
      <c r="AP336" s="169"/>
      <c r="AQ336" s="169"/>
      <c r="AR336" s="169"/>
      <c r="AS336" s="169"/>
      <c r="AT336" s="169"/>
      <c r="AU336" s="169"/>
      <c r="AV336" s="169"/>
      <c r="AW336" s="169"/>
      <c r="AX336" s="169"/>
      <c r="AY336" s="169"/>
      <c r="AZ336" s="169"/>
      <c r="BA336" s="169"/>
      <c r="BB336" s="169"/>
      <c r="BC336" s="169"/>
      <c r="BD336" s="169"/>
      <c r="BE336" s="169"/>
      <c r="BF336" s="169"/>
      <c r="BG336" s="169"/>
      <c r="BH336" s="169"/>
      <c r="BI336" s="169"/>
      <c r="BJ336" s="169"/>
      <c r="BK336" s="169"/>
      <c r="BL336" s="169"/>
      <c r="BM336" s="169"/>
      <c r="BN336" s="169"/>
      <c r="BO336" s="169"/>
      <c r="BP336" s="169"/>
      <c r="BQ336" s="169"/>
      <c r="BR336" s="169"/>
      <c r="BS336" s="169"/>
      <c r="BT336" s="169"/>
      <c r="BU336" s="169"/>
      <c r="BV336" s="169"/>
      <c r="BW336" s="169"/>
      <c r="BX336" s="169"/>
      <c r="BY336" s="169"/>
      <c r="BZ336" s="169"/>
      <c r="CA336" s="169"/>
      <c r="CB336" s="169"/>
      <c r="CC336" s="169"/>
      <c r="CD336" s="169"/>
      <c r="CE336" s="169"/>
      <c r="CF336" s="169"/>
      <c r="CG336" s="169"/>
      <c r="CH336" s="169"/>
      <c r="CI336" s="169"/>
      <c r="CJ336" s="169"/>
      <c r="CK336" s="169"/>
      <c r="CL336" s="169"/>
      <c r="CM336" s="169"/>
      <c r="CN336" s="169"/>
      <c r="CO336" s="169"/>
      <c r="CP336" s="169"/>
      <c r="CQ336" s="169"/>
      <c r="CR336" s="169"/>
      <c r="CS336" s="169"/>
      <c r="CT336" s="169"/>
      <c r="CU336" s="169"/>
      <c r="CV336" s="169"/>
      <c r="CW336" s="169"/>
      <c r="CX336" s="169"/>
      <c r="CY336" s="169"/>
      <c r="CZ336" s="169"/>
      <c r="DA336" s="169"/>
      <c r="DB336" s="169"/>
      <c r="DC336" s="169"/>
      <c r="DD336" s="169"/>
      <c r="DE336" s="169"/>
      <c r="DF336" s="169"/>
      <c r="DG336" s="169"/>
      <c r="DH336" s="169"/>
      <c r="DI336" s="169"/>
      <c r="DJ336" s="169"/>
      <c r="DK336" s="169"/>
      <c r="DL336" s="169"/>
      <c r="DM336" s="169"/>
      <c r="DN336" s="169"/>
      <c r="DO336" s="169"/>
      <c r="DP336" s="169"/>
      <c r="DQ336" s="169"/>
      <c r="DR336" s="169"/>
      <c r="DS336" s="169"/>
      <c r="DT336" s="169"/>
      <c r="DU336" s="169"/>
      <c r="DV336" s="169"/>
      <c r="DW336" s="169"/>
      <c r="DX336" s="169"/>
      <c r="DY336" s="169"/>
      <c r="DZ336" s="169"/>
      <c r="EA336" s="169"/>
      <c r="EB336" s="169"/>
      <c r="EC336" s="169"/>
      <c r="ED336" s="169"/>
      <c r="EE336" s="169"/>
      <c r="EF336" s="169"/>
      <c r="EG336" s="169"/>
      <c r="EH336" s="169"/>
      <c r="EI336" s="169"/>
      <c r="EJ336" s="169"/>
      <c r="EK336" s="169"/>
      <c r="EL336" s="169"/>
      <c r="EM336" s="169"/>
      <c r="EN336" s="169"/>
      <c r="EO336" s="169"/>
      <c r="EP336" s="169"/>
      <c r="EQ336" s="169"/>
      <c r="ER336" s="169"/>
      <c r="ES336" s="169"/>
      <c r="ET336" s="169"/>
      <c r="EU336" s="169"/>
      <c r="EV336" s="169"/>
      <c r="EW336" s="169"/>
      <c r="EX336" s="169"/>
      <c r="EY336" s="169"/>
      <c r="EZ336" s="169"/>
      <c r="FA336" s="169"/>
      <c r="FB336" s="169"/>
      <c r="FC336" s="169"/>
      <c r="FD336" s="169"/>
      <c r="FE336" s="169"/>
      <c r="FF336" s="169"/>
      <c r="FG336" s="169"/>
      <c r="FH336" s="169"/>
      <c r="FI336" s="169"/>
      <c r="FJ336" s="169"/>
      <c r="FK336" s="169"/>
      <c r="FL336" s="169"/>
      <c r="FM336" s="169"/>
      <c r="FN336" s="169"/>
      <c r="FO336" s="169"/>
      <c r="FP336" s="169"/>
      <c r="FQ336" s="169"/>
      <c r="FR336" s="169"/>
      <c r="FS336" s="169"/>
      <c r="FT336" s="169"/>
      <c r="FU336" s="169"/>
      <c r="FV336" s="169"/>
      <c r="FW336" s="169"/>
      <c r="FX336" s="169"/>
      <c r="FY336" s="169"/>
      <c r="FZ336" s="169"/>
      <c r="GA336" s="169"/>
      <c r="GB336" s="169"/>
      <c r="GC336" s="169"/>
      <c r="GD336" s="169"/>
      <c r="GE336" s="169"/>
      <c r="GF336" s="169"/>
      <c r="GG336" s="169"/>
      <c r="GH336" s="169"/>
      <c r="GI336" s="169"/>
      <c r="GJ336" s="169"/>
      <c r="GK336" s="169"/>
      <c r="GL336" s="169"/>
      <c r="GM336" s="169"/>
      <c r="GN336" s="169"/>
      <c r="GO336" s="169"/>
      <c r="GP336" s="169"/>
      <c r="GQ336" s="169"/>
      <c r="GR336" s="169"/>
      <c r="GS336" s="169"/>
      <c r="GT336" s="169"/>
      <c r="GU336" s="169"/>
      <c r="GV336" s="169"/>
      <c r="GW336" s="169"/>
      <c r="GX336" s="169"/>
      <c r="GY336" s="169"/>
      <c r="GZ336" s="169"/>
      <c r="HA336" s="169"/>
      <c r="HB336" s="169"/>
      <c r="HC336" s="169"/>
      <c r="HD336" s="169"/>
      <c r="HE336" s="169"/>
      <c r="HF336" s="169"/>
      <c r="HG336" s="169"/>
      <c r="HH336" s="169"/>
      <c r="HI336" s="169"/>
      <c r="HJ336" s="169"/>
      <c r="HK336" s="169"/>
      <c r="HL336" s="169"/>
      <c r="HM336" s="169"/>
      <c r="HN336" s="169"/>
      <c r="HO336" s="169"/>
      <c r="HP336" s="169"/>
      <c r="HQ336" s="169"/>
      <c r="HR336" s="169"/>
      <c r="HS336" s="169"/>
      <c r="HT336" s="169"/>
      <c r="HU336" s="169"/>
      <c r="HV336" s="169"/>
      <c r="HW336" s="169"/>
      <c r="HX336" s="169"/>
      <c r="HY336" s="169"/>
      <c r="HZ336" s="169"/>
      <c r="IA336" s="169"/>
      <c r="IB336" s="169"/>
      <c r="IC336" s="169"/>
      <c r="ID336" s="169"/>
      <c r="IE336" s="169"/>
      <c r="IF336" s="169"/>
      <c r="IG336" s="169"/>
      <c r="IH336" s="169"/>
      <c r="II336" s="169"/>
      <c r="IJ336" s="169"/>
      <c r="IK336" s="169"/>
      <c r="IL336" s="169"/>
      <c r="IM336" s="169"/>
      <c r="IN336" s="169"/>
      <c r="IO336" s="169"/>
      <c r="IP336" s="169"/>
      <c r="IQ336" s="169"/>
      <c r="IR336" s="169"/>
      <c r="IS336" s="169"/>
    </row>
    <row r="337" spans="1:253" s="145" customFormat="1" ht="15" customHeight="1">
      <c r="A337" s="170" t="s">
        <v>6</v>
      </c>
      <c r="B337" s="170" t="s">
        <v>510</v>
      </c>
      <c r="C337" s="172">
        <v>1</v>
      </c>
      <c r="D337" s="172" t="s">
        <v>9</v>
      </c>
      <c r="E337" s="173">
        <v>3120000</v>
      </c>
      <c r="F337" s="174">
        <v>3120000</v>
      </c>
      <c r="G337" s="169"/>
      <c r="H337" s="169"/>
      <c r="I337" s="169"/>
      <c r="J337" s="169"/>
      <c r="K337" s="169"/>
      <c r="L337" s="169"/>
      <c r="M337" s="169"/>
      <c r="N337" s="169"/>
      <c r="O337" s="169"/>
      <c r="P337" s="169"/>
      <c r="Q337" s="169"/>
      <c r="R337" s="169"/>
      <c r="S337" s="169"/>
      <c r="T337" s="169"/>
      <c r="U337" s="169"/>
      <c r="V337" s="169"/>
      <c r="W337" s="169"/>
      <c r="X337" s="169"/>
      <c r="Y337" s="169"/>
      <c r="Z337" s="169"/>
      <c r="AA337" s="169"/>
      <c r="AB337" s="169"/>
      <c r="AC337" s="169"/>
      <c r="AD337" s="169"/>
      <c r="AE337" s="169"/>
      <c r="AF337" s="169"/>
      <c r="AG337" s="169"/>
      <c r="AH337" s="169"/>
      <c r="AI337" s="169"/>
      <c r="AJ337" s="169"/>
      <c r="AK337" s="169"/>
      <c r="AL337" s="169"/>
      <c r="AM337" s="169"/>
      <c r="AN337" s="169"/>
      <c r="AO337" s="169"/>
      <c r="AP337" s="169"/>
      <c r="AQ337" s="169"/>
      <c r="AR337" s="169"/>
      <c r="AS337" s="169"/>
      <c r="AT337" s="169"/>
      <c r="AU337" s="169"/>
      <c r="AV337" s="169"/>
      <c r="AW337" s="169"/>
      <c r="AX337" s="169"/>
      <c r="AY337" s="169"/>
      <c r="AZ337" s="169"/>
      <c r="BA337" s="169"/>
      <c r="BB337" s="169"/>
      <c r="BC337" s="169"/>
      <c r="BD337" s="169"/>
      <c r="BE337" s="169"/>
      <c r="BF337" s="169"/>
      <c r="BG337" s="169"/>
      <c r="BH337" s="169"/>
      <c r="BI337" s="169"/>
      <c r="BJ337" s="169"/>
      <c r="BK337" s="169"/>
      <c r="BL337" s="169"/>
      <c r="BM337" s="169"/>
      <c r="BN337" s="169"/>
      <c r="BO337" s="169"/>
      <c r="BP337" s="169"/>
      <c r="BQ337" s="169"/>
      <c r="BR337" s="169"/>
      <c r="BS337" s="169"/>
      <c r="BT337" s="169"/>
      <c r="BU337" s="169"/>
      <c r="BV337" s="169"/>
      <c r="BW337" s="169"/>
      <c r="BX337" s="169"/>
      <c r="BY337" s="169"/>
      <c r="BZ337" s="169"/>
      <c r="CA337" s="169"/>
      <c r="CB337" s="169"/>
      <c r="CC337" s="169"/>
      <c r="CD337" s="169"/>
      <c r="CE337" s="169"/>
      <c r="CF337" s="169"/>
      <c r="CG337" s="169"/>
      <c r="CH337" s="169"/>
      <c r="CI337" s="169"/>
      <c r="CJ337" s="169"/>
      <c r="CK337" s="169"/>
      <c r="CL337" s="169"/>
      <c r="CM337" s="169"/>
      <c r="CN337" s="169"/>
      <c r="CO337" s="169"/>
      <c r="CP337" s="169"/>
      <c r="CQ337" s="169"/>
      <c r="CR337" s="169"/>
      <c r="CS337" s="169"/>
      <c r="CT337" s="169"/>
      <c r="CU337" s="169"/>
      <c r="CV337" s="169"/>
      <c r="CW337" s="169"/>
      <c r="CX337" s="169"/>
      <c r="CY337" s="169"/>
      <c r="CZ337" s="169"/>
      <c r="DA337" s="169"/>
      <c r="DB337" s="169"/>
      <c r="DC337" s="169"/>
      <c r="DD337" s="169"/>
      <c r="DE337" s="169"/>
      <c r="DF337" s="169"/>
      <c r="DG337" s="169"/>
      <c r="DH337" s="169"/>
      <c r="DI337" s="169"/>
      <c r="DJ337" s="169"/>
      <c r="DK337" s="169"/>
      <c r="DL337" s="169"/>
      <c r="DM337" s="169"/>
      <c r="DN337" s="169"/>
      <c r="DO337" s="169"/>
      <c r="DP337" s="169"/>
      <c r="DQ337" s="169"/>
      <c r="DR337" s="169"/>
      <c r="DS337" s="169"/>
      <c r="DT337" s="169"/>
      <c r="DU337" s="169"/>
      <c r="DV337" s="169"/>
      <c r="DW337" s="169"/>
      <c r="DX337" s="169"/>
      <c r="DY337" s="169"/>
      <c r="DZ337" s="169"/>
      <c r="EA337" s="169"/>
      <c r="EB337" s="169"/>
      <c r="EC337" s="169"/>
      <c r="ED337" s="169"/>
      <c r="EE337" s="169"/>
      <c r="EF337" s="169"/>
      <c r="EG337" s="169"/>
      <c r="EH337" s="169"/>
      <c r="EI337" s="169"/>
      <c r="EJ337" s="169"/>
      <c r="EK337" s="169"/>
      <c r="EL337" s="169"/>
      <c r="EM337" s="169"/>
      <c r="EN337" s="169"/>
      <c r="EO337" s="169"/>
      <c r="EP337" s="169"/>
      <c r="EQ337" s="169"/>
      <c r="ER337" s="169"/>
      <c r="ES337" s="169"/>
      <c r="ET337" s="169"/>
      <c r="EU337" s="169"/>
      <c r="EV337" s="169"/>
      <c r="EW337" s="169"/>
      <c r="EX337" s="169"/>
      <c r="EY337" s="169"/>
      <c r="EZ337" s="169"/>
      <c r="FA337" s="169"/>
      <c r="FB337" s="169"/>
      <c r="FC337" s="169"/>
      <c r="FD337" s="169"/>
      <c r="FE337" s="169"/>
      <c r="FF337" s="169"/>
      <c r="FG337" s="169"/>
      <c r="FH337" s="169"/>
      <c r="FI337" s="169"/>
      <c r="FJ337" s="169"/>
      <c r="FK337" s="169"/>
      <c r="FL337" s="169"/>
      <c r="FM337" s="169"/>
      <c r="FN337" s="169"/>
      <c r="FO337" s="169"/>
      <c r="FP337" s="169"/>
      <c r="FQ337" s="169"/>
      <c r="FR337" s="169"/>
      <c r="FS337" s="169"/>
      <c r="FT337" s="169"/>
      <c r="FU337" s="169"/>
      <c r="FV337" s="169"/>
      <c r="FW337" s="169"/>
      <c r="FX337" s="169"/>
      <c r="FY337" s="169"/>
      <c r="FZ337" s="169"/>
      <c r="GA337" s="169"/>
      <c r="GB337" s="169"/>
      <c r="GC337" s="169"/>
      <c r="GD337" s="169"/>
      <c r="GE337" s="169"/>
      <c r="GF337" s="169"/>
      <c r="GG337" s="169"/>
      <c r="GH337" s="169"/>
      <c r="GI337" s="169"/>
      <c r="GJ337" s="169"/>
      <c r="GK337" s="169"/>
      <c r="GL337" s="169"/>
      <c r="GM337" s="169"/>
      <c r="GN337" s="169"/>
      <c r="GO337" s="169"/>
      <c r="GP337" s="169"/>
      <c r="GQ337" s="169"/>
      <c r="GR337" s="169"/>
      <c r="GS337" s="169"/>
      <c r="GT337" s="169"/>
      <c r="GU337" s="169"/>
      <c r="GV337" s="169"/>
      <c r="GW337" s="169"/>
      <c r="GX337" s="169"/>
      <c r="GY337" s="169"/>
      <c r="GZ337" s="169"/>
      <c r="HA337" s="169"/>
      <c r="HB337" s="169"/>
      <c r="HC337" s="169"/>
      <c r="HD337" s="169"/>
      <c r="HE337" s="169"/>
      <c r="HF337" s="169"/>
      <c r="HG337" s="169"/>
      <c r="HH337" s="169"/>
      <c r="HI337" s="169"/>
      <c r="HJ337" s="169"/>
      <c r="HK337" s="169"/>
      <c r="HL337" s="169"/>
      <c r="HM337" s="169"/>
      <c r="HN337" s="169"/>
      <c r="HO337" s="169"/>
      <c r="HP337" s="169"/>
      <c r="HQ337" s="169"/>
      <c r="HR337" s="169"/>
      <c r="HS337" s="169"/>
      <c r="HT337" s="169"/>
      <c r="HU337" s="169"/>
      <c r="HV337" s="169"/>
      <c r="HW337" s="169"/>
      <c r="HX337" s="169"/>
      <c r="HY337" s="169"/>
      <c r="HZ337" s="169"/>
      <c r="IA337" s="169"/>
      <c r="IB337" s="169"/>
      <c r="IC337" s="169"/>
      <c r="ID337" s="169"/>
      <c r="IE337" s="169"/>
      <c r="IF337" s="169"/>
      <c r="IG337" s="169"/>
      <c r="IH337" s="169"/>
      <c r="II337" s="169"/>
      <c r="IJ337" s="169"/>
      <c r="IK337" s="169"/>
      <c r="IL337" s="169"/>
      <c r="IM337" s="169"/>
      <c r="IN337" s="169"/>
      <c r="IO337" s="169"/>
      <c r="IP337" s="169"/>
      <c r="IQ337" s="169"/>
      <c r="IR337" s="169"/>
      <c r="IS337" s="169"/>
    </row>
    <row r="338" spans="1:253" s="145" customFormat="1" ht="15" customHeight="1">
      <c r="A338" s="170" t="s">
        <v>6</v>
      </c>
      <c r="B338" s="170" t="s">
        <v>510</v>
      </c>
      <c r="C338" s="172">
        <v>1</v>
      </c>
      <c r="D338" s="172" t="s">
        <v>9</v>
      </c>
      <c r="E338" s="173">
        <v>2430000</v>
      </c>
      <c r="F338" s="174">
        <v>2430000</v>
      </c>
      <c r="G338" s="169"/>
      <c r="H338" s="169"/>
      <c r="I338" s="169"/>
      <c r="J338" s="169"/>
      <c r="K338" s="169"/>
      <c r="L338" s="169"/>
      <c r="M338" s="169"/>
      <c r="N338" s="169"/>
      <c r="O338" s="169"/>
      <c r="P338" s="169"/>
      <c r="Q338" s="169"/>
      <c r="R338" s="169"/>
      <c r="S338" s="169"/>
      <c r="T338" s="169"/>
      <c r="U338" s="169"/>
      <c r="V338" s="169"/>
      <c r="W338" s="169"/>
      <c r="X338" s="169"/>
      <c r="Y338" s="169"/>
      <c r="Z338" s="169"/>
      <c r="AA338" s="169"/>
      <c r="AB338" s="169"/>
      <c r="AC338" s="169"/>
      <c r="AD338" s="169"/>
      <c r="AE338" s="169"/>
      <c r="AF338" s="169"/>
      <c r="AG338" s="169"/>
      <c r="AH338" s="169"/>
      <c r="AI338" s="169"/>
      <c r="AJ338" s="169"/>
      <c r="AK338" s="169"/>
      <c r="AL338" s="169"/>
      <c r="AM338" s="169"/>
      <c r="AN338" s="169"/>
      <c r="AO338" s="169"/>
      <c r="AP338" s="169"/>
      <c r="AQ338" s="169"/>
      <c r="AR338" s="169"/>
      <c r="AS338" s="169"/>
      <c r="AT338" s="169"/>
      <c r="AU338" s="169"/>
      <c r="AV338" s="169"/>
      <c r="AW338" s="169"/>
      <c r="AX338" s="169"/>
      <c r="AY338" s="169"/>
      <c r="AZ338" s="169"/>
      <c r="BA338" s="169"/>
      <c r="BB338" s="169"/>
      <c r="BC338" s="169"/>
      <c r="BD338" s="169"/>
      <c r="BE338" s="169"/>
      <c r="BF338" s="169"/>
      <c r="BG338" s="169"/>
      <c r="BH338" s="169"/>
      <c r="BI338" s="169"/>
      <c r="BJ338" s="169"/>
      <c r="BK338" s="169"/>
      <c r="BL338" s="169"/>
      <c r="BM338" s="169"/>
      <c r="BN338" s="169"/>
      <c r="BO338" s="169"/>
      <c r="BP338" s="169"/>
      <c r="BQ338" s="169"/>
      <c r="BR338" s="169"/>
      <c r="BS338" s="169"/>
      <c r="BT338" s="169"/>
      <c r="BU338" s="169"/>
      <c r="BV338" s="169"/>
      <c r="BW338" s="169"/>
      <c r="BX338" s="169"/>
      <c r="BY338" s="169"/>
      <c r="BZ338" s="169"/>
      <c r="CA338" s="169"/>
      <c r="CB338" s="169"/>
      <c r="CC338" s="169"/>
      <c r="CD338" s="169"/>
      <c r="CE338" s="169"/>
      <c r="CF338" s="169"/>
      <c r="CG338" s="169"/>
      <c r="CH338" s="169"/>
      <c r="CI338" s="169"/>
      <c r="CJ338" s="169"/>
      <c r="CK338" s="169"/>
      <c r="CL338" s="169"/>
      <c r="CM338" s="169"/>
      <c r="CN338" s="169"/>
      <c r="CO338" s="169"/>
      <c r="CP338" s="169"/>
      <c r="CQ338" s="169"/>
      <c r="CR338" s="169"/>
      <c r="CS338" s="169"/>
      <c r="CT338" s="169"/>
      <c r="CU338" s="169"/>
      <c r="CV338" s="169"/>
      <c r="CW338" s="169"/>
      <c r="CX338" s="169"/>
      <c r="CY338" s="169"/>
      <c r="CZ338" s="169"/>
      <c r="DA338" s="169"/>
      <c r="DB338" s="169"/>
      <c r="DC338" s="169"/>
      <c r="DD338" s="169"/>
      <c r="DE338" s="169"/>
      <c r="DF338" s="169"/>
      <c r="DG338" s="169"/>
      <c r="DH338" s="169"/>
      <c r="DI338" s="169"/>
      <c r="DJ338" s="169"/>
      <c r="DK338" s="169"/>
      <c r="DL338" s="169"/>
      <c r="DM338" s="169"/>
      <c r="DN338" s="169"/>
      <c r="DO338" s="169"/>
      <c r="DP338" s="169"/>
      <c r="DQ338" s="169"/>
      <c r="DR338" s="169"/>
      <c r="DS338" s="169"/>
      <c r="DT338" s="169"/>
      <c r="DU338" s="169"/>
      <c r="DV338" s="169"/>
      <c r="DW338" s="169"/>
      <c r="DX338" s="169"/>
      <c r="DY338" s="169"/>
      <c r="DZ338" s="169"/>
      <c r="EA338" s="169"/>
      <c r="EB338" s="169"/>
      <c r="EC338" s="169"/>
      <c r="ED338" s="169"/>
      <c r="EE338" s="169"/>
      <c r="EF338" s="169"/>
      <c r="EG338" s="169"/>
      <c r="EH338" s="169"/>
      <c r="EI338" s="169"/>
      <c r="EJ338" s="169"/>
      <c r="EK338" s="169"/>
      <c r="EL338" s="169"/>
      <c r="EM338" s="169"/>
      <c r="EN338" s="169"/>
      <c r="EO338" s="169"/>
      <c r="EP338" s="169"/>
      <c r="EQ338" s="169"/>
      <c r="ER338" s="169"/>
      <c r="ES338" s="169"/>
      <c r="ET338" s="169"/>
      <c r="EU338" s="169"/>
      <c r="EV338" s="169"/>
      <c r="EW338" s="169"/>
      <c r="EX338" s="169"/>
      <c r="EY338" s="169"/>
      <c r="EZ338" s="169"/>
      <c r="FA338" s="169"/>
      <c r="FB338" s="169"/>
      <c r="FC338" s="169"/>
      <c r="FD338" s="169"/>
      <c r="FE338" s="169"/>
      <c r="FF338" s="169"/>
      <c r="FG338" s="169"/>
      <c r="FH338" s="169"/>
      <c r="FI338" s="169"/>
      <c r="FJ338" s="169"/>
      <c r="FK338" s="169"/>
      <c r="FL338" s="169"/>
      <c r="FM338" s="169"/>
      <c r="FN338" s="169"/>
      <c r="FO338" s="169"/>
      <c r="FP338" s="169"/>
      <c r="FQ338" s="169"/>
      <c r="FR338" s="169"/>
      <c r="FS338" s="169"/>
      <c r="FT338" s="169"/>
      <c r="FU338" s="169"/>
      <c r="FV338" s="169"/>
      <c r="FW338" s="169"/>
      <c r="FX338" s="169"/>
      <c r="FY338" s="169"/>
      <c r="FZ338" s="169"/>
      <c r="GA338" s="169"/>
      <c r="GB338" s="169"/>
      <c r="GC338" s="169"/>
      <c r="GD338" s="169"/>
      <c r="GE338" s="169"/>
      <c r="GF338" s="169"/>
      <c r="GG338" s="169"/>
      <c r="GH338" s="169"/>
      <c r="GI338" s="169"/>
      <c r="GJ338" s="169"/>
      <c r="GK338" s="169"/>
      <c r="GL338" s="169"/>
      <c r="GM338" s="169"/>
      <c r="GN338" s="169"/>
      <c r="GO338" s="169"/>
      <c r="GP338" s="169"/>
      <c r="GQ338" s="169"/>
      <c r="GR338" s="169"/>
      <c r="GS338" s="169"/>
      <c r="GT338" s="169"/>
      <c r="GU338" s="169"/>
      <c r="GV338" s="169"/>
      <c r="GW338" s="169"/>
      <c r="GX338" s="169"/>
      <c r="GY338" s="169"/>
      <c r="GZ338" s="169"/>
      <c r="HA338" s="169"/>
      <c r="HB338" s="169"/>
      <c r="HC338" s="169"/>
      <c r="HD338" s="169"/>
      <c r="HE338" s="169"/>
      <c r="HF338" s="169"/>
      <c r="HG338" s="169"/>
      <c r="HH338" s="169"/>
      <c r="HI338" s="169"/>
      <c r="HJ338" s="169"/>
      <c r="HK338" s="169"/>
      <c r="HL338" s="169"/>
      <c r="HM338" s="169"/>
      <c r="HN338" s="169"/>
      <c r="HO338" s="169"/>
      <c r="HP338" s="169"/>
      <c r="HQ338" s="169"/>
      <c r="HR338" s="169"/>
      <c r="HS338" s="169"/>
      <c r="HT338" s="169"/>
      <c r="HU338" s="169"/>
      <c r="HV338" s="169"/>
      <c r="HW338" s="169"/>
      <c r="HX338" s="169"/>
      <c r="HY338" s="169"/>
      <c r="HZ338" s="169"/>
      <c r="IA338" s="169"/>
      <c r="IB338" s="169"/>
      <c r="IC338" s="169"/>
      <c r="ID338" s="169"/>
      <c r="IE338" s="169"/>
      <c r="IF338" s="169"/>
      <c r="IG338" s="169"/>
      <c r="IH338" s="169"/>
      <c r="II338" s="169"/>
      <c r="IJ338" s="169"/>
      <c r="IK338" s="169"/>
      <c r="IL338" s="169"/>
      <c r="IM338" s="169"/>
      <c r="IN338" s="169"/>
      <c r="IO338" s="169"/>
      <c r="IP338" s="169"/>
      <c r="IQ338" s="169"/>
      <c r="IR338" s="169"/>
      <c r="IS338" s="169"/>
    </row>
    <row r="339" spans="1:253" s="145" customFormat="1" ht="15" customHeight="1">
      <c r="A339" s="170" t="s">
        <v>6</v>
      </c>
      <c r="B339" s="170" t="s">
        <v>510</v>
      </c>
      <c r="C339" s="172">
        <v>1</v>
      </c>
      <c r="D339" s="172" t="s">
        <v>9</v>
      </c>
      <c r="E339" s="173">
        <v>2340000</v>
      </c>
      <c r="F339" s="174">
        <v>2340000</v>
      </c>
      <c r="G339" s="169"/>
      <c r="H339" s="169"/>
      <c r="I339" s="169"/>
      <c r="J339" s="169"/>
      <c r="K339" s="169"/>
      <c r="L339" s="169"/>
      <c r="M339" s="169"/>
      <c r="N339" s="169"/>
      <c r="O339" s="169"/>
      <c r="P339" s="169"/>
      <c r="Q339" s="169"/>
      <c r="R339" s="169"/>
      <c r="S339" s="169"/>
      <c r="T339" s="169"/>
      <c r="U339" s="169"/>
      <c r="V339" s="169"/>
      <c r="W339" s="169"/>
      <c r="X339" s="169"/>
      <c r="Y339" s="169"/>
      <c r="Z339" s="169"/>
      <c r="AA339" s="169"/>
      <c r="AB339" s="169"/>
      <c r="AC339" s="169"/>
      <c r="AD339" s="169"/>
      <c r="AE339" s="169"/>
      <c r="AF339" s="169"/>
      <c r="AG339" s="169"/>
      <c r="AH339" s="169"/>
      <c r="AI339" s="169"/>
      <c r="AJ339" s="169"/>
      <c r="AK339" s="169"/>
      <c r="AL339" s="169"/>
      <c r="AM339" s="169"/>
      <c r="AN339" s="169"/>
      <c r="AO339" s="169"/>
      <c r="AP339" s="169"/>
      <c r="AQ339" s="169"/>
      <c r="AR339" s="169"/>
      <c r="AS339" s="169"/>
      <c r="AT339" s="169"/>
      <c r="AU339" s="169"/>
      <c r="AV339" s="169"/>
      <c r="AW339" s="169"/>
      <c r="AX339" s="169"/>
      <c r="AY339" s="169"/>
      <c r="AZ339" s="169"/>
      <c r="BA339" s="169"/>
      <c r="BB339" s="169"/>
      <c r="BC339" s="169"/>
      <c r="BD339" s="169"/>
      <c r="BE339" s="169"/>
      <c r="BF339" s="169"/>
      <c r="BG339" s="169"/>
      <c r="BH339" s="169"/>
      <c r="BI339" s="169"/>
      <c r="BJ339" s="169"/>
      <c r="BK339" s="169"/>
      <c r="BL339" s="169"/>
      <c r="BM339" s="169"/>
      <c r="BN339" s="169"/>
      <c r="BO339" s="169"/>
      <c r="BP339" s="169"/>
      <c r="BQ339" s="169"/>
      <c r="BR339" s="169"/>
      <c r="BS339" s="169"/>
      <c r="BT339" s="169"/>
      <c r="BU339" s="169"/>
      <c r="BV339" s="169"/>
      <c r="BW339" s="169"/>
      <c r="BX339" s="169"/>
      <c r="BY339" s="169"/>
      <c r="BZ339" s="169"/>
      <c r="CA339" s="169"/>
      <c r="CB339" s="169"/>
      <c r="CC339" s="169"/>
      <c r="CD339" s="169"/>
      <c r="CE339" s="169"/>
      <c r="CF339" s="169"/>
      <c r="CG339" s="169"/>
      <c r="CH339" s="169"/>
      <c r="CI339" s="169"/>
      <c r="CJ339" s="169"/>
      <c r="CK339" s="169"/>
      <c r="CL339" s="169"/>
      <c r="CM339" s="169"/>
      <c r="CN339" s="169"/>
      <c r="CO339" s="169"/>
      <c r="CP339" s="169"/>
      <c r="CQ339" s="169"/>
      <c r="CR339" s="169"/>
      <c r="CS339" s="169"/>
      <c r="CT339" s="169"/>
      <c r="CU339" s="169"/>
      <c r="CV339" s="169"/>
      <c r="CW339" s="169"/>
      <c r="CX339" s="169"/>
      <c r="CY339" s="169"/>
      <c r="CZ339" s="169"/>
      <c r="DA339" s="169"/>
      <c r="DB339" s="169"/>
      <c r="DC339" s="169"/>
      <c r="DD339" s="169"/>
      <c r="DE339" s="169"/>
      <c r="DF339" s="169"/>
      <c r="DG339" s="169"/>
      <c r="DH339" s="169"/>
      <c r="DI339" s="169"/>
      <c r="DJ339" s="169"/>
      <c r="DK339" s="169"/>
      <c r="DL339" s="169"/>
      <c r="DM339" s="169"/>
      <c r="DN339" s="169"/>
      <c r="DO339" s="169"/>
      <c r="DP339" s="169"/>
      <c r="DQ339" s="169"/>
      <c r="DR339" s="169"/>
      <c r="DS339" s="169"/>
      <c r="DT339" s="169"/>
      <c r="DU339" s="169"/>
      <c r="DV339" s="169"/>
      <c r="DW339" s="169"/>
      <c r="DX339" s="169"/>
      <c r="DY339" s="169"/>
      <c r="DZ339" s="169"/>
      <c r="EA339" s="169"/>
      <c r="EB339" s="169"/>
      <c r="EC339" s="169"/>
      <c r="ED339" s="169"/>
      <c r="EE339" s="169"/>
      <c r="EF339" s="169"/>
      <c r="EG339" s="169"/>
      <c r="EH339" s="169"/>
      <c r="EI339" s="169"/>
      <c r="EJ339" s="169"/>
      <c r="EK339" s="169"/>
      <c r="EL339" s="169"/>
      <c r="EM339" s="169"/>
      <c r="EN339" s="169"/>
      <c r="EO339" s="169"/>
      <c r="EP339" s="169"/>
      <c r="EQ339" s="169"/>
      <c r="ER339" s="169"/>
      <c r="ES339" s="169"/>
      <c r="ET339" s="169"/>
      <c r="EU339" s="169"/>
      <c r="EV339" s="169"/>
      <c r="EW339" s="169"/>
      <c r="EX339" s="169"/>
      <c r="EY339" s="169"/>
      <c r="EZ339" s="169"/>
      <c r="FA339" s="169"/>
      <c r="FB339" s="169"/>
      <c r="FC339" s="169"/>
      <c r="FD339" s="169"/>
      <c r="FE339" s="169"/>
      <c r="FF339" s="169"/>
      <c r="FG339" s="169"/>
      <c r="FH339" s="169"/>
      <c r="FI339" s="169"/>
      <c r="FJ339" s="169"/>
      <c r="FK339" s="169"/>
      <c r="FL339" s="169"/>
      <c r="FM339" s="169"/>
      <c r="FN339" s="169"/>
      <c r="FO339" s="169"/>
      <c r="FP339" s="169"/>
      <c r="FQ339" s="169"/>
      <c r="FR339" s="169"/>
      <c r="FS339" s="169"/>
      <c r="FT339" s="169"/>
      <c r="FU339" s="169"/>
      <c r="FV339" s="169"/>
      <c r="FW339" s="169"/>
      <c r="FX339" s="169"/>
      <c r="FY339" s="169"/>
      <c r="FZ339" s="169"/>
      <c r="GA339" s="169"/>
      <c r="GB339" s="169"/>
      <c r="GC339" s="169"/>
      <c r="GD339" s="169"/>
      <c r="GE339" s="169"/>
      <c r="GF339" s="169"/>
      <c r="GG339" s="169"/>
      <c r="GH339" s="169"/>
      <c r="GI339" s="169"/>
      <c r="GJ339" s="169"/>
      <c r="GK339" s="169"/>
      <c r="GL339" s="169"/>
      <c r="GM339" s="169"/>
      <c r="GN339" s="169"/>
      <c r="GO339" s="169"/>
      <c r="GP339" s="169"/>
      <c r="GQ339" s="169"/>
      <c r="GR339" s="169"/>
      <c r="GS339" s="169"/>
      <c r="GT339" s="169"/>
      <c r="GU339" s="169"/>
      <c r="GV339" s="169"/>
      <c r="GW339" s="169"/>
      <c r="GX339" s="169"/>
      <c r="GY339" s="169"/>
      <c r="GZ339" s="169"/>
      <c r="HA339" s="169"/>
      <c r="HB339" s="169"/>
      <c r="HC339" s="169"/>
      <c r="HD339" s="169"/>
      <c r="HE339" s="169"/>
      <c r="HF339" s="169"/>
      <c r="HG339" s="169"/>
      <c r="HH339" s="169"/>
      <c r="HI339" s="169"/>
      <c r="HJ339" s="169"/>
      <c r="HK339" s="169"/>
      <c r="HL339" s="169"/>
      <c r="HM339" s="169"/>
      <c r="HN339" s="169"/>
      <c r="HO339" s="169"/>
      <c r="HP339" s="169"/>
      <c r="HQ339" s="169"/>
      <c r="HR339" s="169"/>
      <c r="HS339" s="169"/>
      <c r="HT339" s="169"/>
      <c r="HU339" s="169"/>
      <c r="HV339" s="169"/>
      <c r="HW339" s="169"/>
      <c r="HX339" s="169"/>
      <c r="HY339" s="169"/>
      <c r="HZ339" s="169"/>
      <c r="IA339" s="169"/>
      <c r="IB339" s="169"/>
      <c r="IC339" s="169"/>
      <c r="ID339" s="169"/>
      <c r="IE339" s="169"/>
      <c r="IF339" s="169"/>
      <c r="IG339" s="169"/>
      <c r="IH339" s="169"/>
      <c r="II339" s="169"/>
      <c r="IJ339" s="169"/>
      <c r="IK339" s="169"/>
      <c r="IL339" s="169"/>
      <c r="IM339" s="169"/>
      <c r="IN339" s="169"/>
      <c r="IO339" s="169"/>
      <c r="IP339" s="169"/>
      <c r="IQ339" s="169"/>
      <c r="IR339" s="169"/>
      <c r="IS339" s="169"/>
    </row>
    <row r="340" spans="1:253" s="145" customFormat="1" ht="15" customHeight="1">
      <c r="A340" s="170" t="s">
        <v>6</v>
      </c>
      <c r="B340" s="170" t="s">
        <v>510</v>
      </c>
      <c r="C340" s="172">
        <v>1</v>
      </c>
      <c r="D340" s="172" t="s">
        <v>9</v>
      </c>
      <c r="E340" s="173">
        <v>1500000</v>
      </c>
      <c r="F340" s="174">
        <v>1500000</v>
      </c>
      <c r="G340" s="169"/>
      <c r="H340" s="169"/>
      <c r="I340" s="169"/>
      <c r="J340" s="169"/>
      <c r="K340" s="169"/>
      <c r="L340" s="169"/>
      <c r="M340" s="169"/>
      <c r="N340" s="169"/>
      <c r="O340" s="169"/>
      <c r="P340" s="169"/>
      <c r="Q340" s="169"/>
      <c r="R340" s="169"/>
      <c r="S340" s="169"/>
      <c r="T340" s="169"/>
      <c r="U340" s="169"/>
      <c r="V340" s="169"/>
      <c r="W340" s="169"/>
      <c r="X340" s="169"/>
      <c r="Y340" s="169"/>
      <c r="Z340" s="169"/>
      <c r="AA340" s="169"/>
      <c r="AB340" s="169"/>
      <c r="AC340" s="169"/>
      <c r="AD340" s="169"/>
      <c r="AE340" s="169"/>
      <c r="AF340" s="169"/>
      <c r="AG340" s="169"/>
      <c r="AH340" s="169"/>
      <c r="AI340" s="169"/>
      <c r="AJ340" s="169"/>
      <c r="AK340" s="169"/>
      <c r="AL340" s="169"/>
      <c r="AM340" s="169"/>
      <c r="AN340" s="169"/>
      <c r="AO340" s="169"/>
      <c r="AP340" s="169"/>
      <c r="AQ340" s="169"/>
      <c r="AR340" s="169"/>
      <c r="AS340" s="169"/>
      <c r="AT340" s="169"/>
      <c r="AU340" s="169"/>
      <c r="AV340" s="169"/>
      <c r="AW340" s="169"/>
      <c r="AX340" s="169"/>
      <c r="AY340" s="169"/>
      <c r="AZ340" s="169"/>
      <c r="BA340" s="169"/>
      <c r="BB340" s="169"/>
      <c r="BC340" s="169"/>
      <c r="BD340" s="169"/>
      <c r="BE340" s="169"/>
      <c r="BF340" s="169"/>
      <c r="BG340" s="169"/>
      <c r="BH340" s="169"/>
      <c r="BI340" s="169"/>
      <c r="BJ340" s="169"/>
      <c r="BK340" s="169"/>
      <c r="BL340" s="169"/>
      <c r="BM340" s="169"/>
      <c r="BN340" s="169"/>
      <c r="BO340" s="169"/>
      <c r="BP340" s="169"/>
      <c r="BQ340" s="169"/>
      <c r="BR340" s="169"/>
      <c r="BS340" s="169"/>
      <c r="BT340" s="169"/>
      <c r="BU340" s="169"/>
      <c r="BV340" s="169"/>
      <c r="BW340" s="169"/>
      <c r="BX340" s="169"/>
      <c r="BY340" s="169"/>
      <c r="BZ340" s="169"/>
      <c r="CA340" s="169"/>
      <c r="CB340" s="169"/>
      <c r="CC340" s="169"/>
      <c r="CD340" s="169"/>
      <c r="CE340" s="169"/>
      <c r="CF340" s="169"/>
      <c r="CG340" s="169"/>
      <c r="CH340" s="169"/>
      <c r="CI340" s="169"/>
      <c r="CJ340" s="169"/>
      <c r="CK340" s="169"/>
      <c r="CL340" s="169"/>
      <c r="CM340" s="169"/>
      <c r="CN340" s="169"/>
      <c r="CO340" s="169"/>
      <c r="CP340" s="169"/>
      <c r="CQ340" s="169"/>
      <c r="CR340" s="169"/>
      <c r="CS340" s="169"/>
      <c r="CT340" s="169"/>
      <c r="CU340" s="169"/>
      <c r="CV340" s="169"/>
      <c r="CW340" s="169"/>
      <c r="CX340" s="169"/>
      <c r="CY340" s="169"/>
      <c r="CZ340" s="169"/>
      <c r="DA340" s="169"/>
      <c r="DB340" s="169"/>
      <c r="DC340" s="169"/>
      <c r="DD340" s="169"/>
      <c r="DE340" s="169"/>
      <c r="DF340" s="169"/>
      <c r="DG340" s="169"/>
      <c r="DH340" s="169"/>
      <c r="DI340" s="169"/>
      <c r="DJ340" s="169"/>
      <c r="DK340" s="169"/>
      <c r="DL340" s="169"/>
      <c r="DM340" s="169"/>
      <c r="DN340" s="169"/>
      <c r="DO340" s="169"/>
      <c r="DP340" s="169"/>
      <c r="DQ340" s="169"/>
      <c r="DR340" s="169"/>
      <c r="DS340" s="169"/>
      <c r="DT340" s="169"/>
      <c r="DU340" s="169"/>
      <c r="DV340" s="169"/>
      <c r="DW340" s="169"/>
      <c r="DX340" s="169"/>
      <c r="DY340" s="169"/>
      <c r="DZ340" s="169"/>
      <c r="EA340" s="169"/>
      <c r="EB340" s="169"/>
      <c r="EC340" s="169"/>
      <c r="ED340" s="169"/>
      <c r="EE340" s="169"/>
      <c r="EF340" s="169"/>
      <c r="EG340" s="169"/>
      <c r="EH340" s="169"/>
      <c r="EI340" s="169"/>
      <c r="EJ340" s="169"/>
      <c r="EK340" s="169"/>
      <c r="EL340" s="169"/>
      <c r="EM340" s="169"/>
      <c r="EN340" s="169"/>
      <c r="EO340" s="169"/>
      <c r="EP340" s="169"/>
      <c r="EQ340" s="169"/>
      <c r="ER340" s="169"/>
      <c r="ES340" s="169"/>
      <c r="ET340" s="169"/>
      <c r="EU340" s="169"/>
      <c r="EV340" s="169"/>
      <c r="EW340" s="169"/>
      <c r="EX340" s="169"/>
      <c r="EY340" s="169"/>
      <c r="EZ340" s="169"/>
      <c r="FA340" s="169"/>
      <c r="FB340" s="169"/>
      <c r="FC340" s="169"/>
      <c r="FD340" s="169"/>
      <c r="FE340" s="169"/>
      <c r="FF340" s="169"/>
      <c r="FG340" s="169"/>
      <c r="FH340" s="169"/>
      <c r="FI340" s="169"/>
      <c r="FJ340" s="169"/>
      <c r="FK340" s="169"/>
      <c r="FL340" s="169"/>
      <c r="FM340" s="169"/>
      <c r="FN340" s="169"/>
      <c r="FO340" s="169"/>
      <c r="FP340" s="169"/>
      <c r="FQ340" s="169"/>
      <c r="FR340" s="169"/>
      <c r="FS340" s="169"/>
      <c r="FT340" s="169"/>
      <c r="FU340" s="169"/>
      <c r="FV340" s="169"/>
      <c r="FW340" s="169"/>
      <c r="FX340" s="169"/>
      <c r="FY340" s="169"/>
      <c r="FZ340" s="169"/>
      <c r="GA340" s="169"/>
      <c r="GB340" s="169"/>
      <c r="GC340" s="169"/>
      <c r="GD340" s="169"/>
      <c r="GE340" s="169"/>
      <c r="GF340" s="169"/>
      <c r="GG340" s="169"/>
      <c r="GH340" s="169"/>
      <c r="GI340" s="169"/>
      <c r="GJ340" s="169"/>
      <c r="GK340" s="169"/>
      <c r="GL340" s="169"/>
      <c r="GM340" s="169"/>
      <c r="GN340" s="169"/>
      <c r="GO340" s="169"/>
      <c r="GP340" s="169"/>
      <c r="GQ340" s="169"/>
      <c r="GR340" s="169"/>
      <c r="GS340" s="169"/>
      <c r="GT340" s="169"/>
      <c r="GU340" s="169"/>
      <c r="GV340" s="169"/>
      <c r="GW340" s="169"/>
      <c r="GX340" s="169"/>
      <c r="GY340" s="169"/>
      <c r="GZ340" s="169"/>
      <c r="HA340" s="169"/>
      <c r="HB340" s="169"/>
      <c r="HC340" s="169"/>
      <c r="HD340" s="169"/>
      <c r="HE340" s="169"/>
      <c r="HF340" s="169"/>
      <c r="HG340" s="169"/>
      <c r="HH340" s="169"/>
      <c r="HI340" s="169"/>
      <c r="HJ340" s="169"/>
      <c r="HK340" s="169"/>
      <c r="HL340" s="169"/>
      <c r="HM340" s="169"/>
      <c r="HN340" s="169"/>
      <c r="HO340" s="169"/>
      <c r="HP340" s="169"/>
      <c r="HQ340" s="169"/>
      <c r="HR340" s="169"/>
      <c r="HS340" s="169"/>
      <c r="HT340" s="169"/>
      <c r="HU340" s="169"/>
      <c r="HV340" s="169"/>
      <c r="HW340" s="169"/>
      <c r="HX340" s="169"/>
      <c r="HY340" s="169"/>
      <c r="HZ340" s="169"/>
      <c r="IA340" s="169"/>
      <c r="IB340" s="169"/>
      <c r="IC340" s="169"/>
      <c r="ID340" s="169"/>
      <c r="IE340" s="169"/>
      <c r="IF340" s="169"/>
      <c r="IG340" s="169"/>
      <c r="IH340" s="169"/>
      <c r="II340" s="169"/>
      <c r="IJ340" s="169"/>
      <c r="IK340" s="169"/>
      <c r="IL340" s="169"/>
      <c r="IM340" s="169"/>
      <c r="IN340" s="169"/>
      <c r="IO340" s="169"/>
      <c r="IP340" s="169"/>
      <c r="IQ340" s="169"/>
      <c r="IR340" s="169"/>
      <c r="IS340" s="169"/>
    </row>
    <row r="341" spans="1:253" s="145" customFormat="1" ht="15" customHeight="1">
      <c r="A341" s="170" t="s">
        <v>6</v>
      </c>
      <c r="B341" s="170" t="s">
        <v>510</v>
      </c>
      <c r="C341" s="172">
        <v>1</v>
      </c>
      <c r="D341" s="172" t="s">
        <v>9</v>
      </c>
      <c r="E341" s="173">
        <v>1620000</v>
      </c>
      <c r="F341" s="174">
        <v>1620000</v>
      </c>
      <c r="G341" s="169"/>
      <c r="H341" s="169"/>
      <c r="I341" s="169"/>
      <c r="J341" s="169"/>
      <c r="K341" s="169"/>
      <c r="L341" s="169"/>
      <c r="M341" s="169"/>
      <c r="N341" s="169"/>
      <c r="O341" s="169"/>
      <c r="P341" s="169"/>
      <c r="Q341" s="169"/>
      <c r="R341" s="169"/>
      <c r="S341" s="169"/>
      <c r="T341" s="169"/>
      <c r="U341" s="169"/>
      <c r="V341" s="169"/>
      <c r="W341" s="169"/>
      <c r="X341" s="169"/>
      <c r="Y341" s="169"/>
      <c r="Z341" s="169"/>
      <c r="AA341" s="169"/>
      <c r="AB341" s="169"/>
      <c r="AC341" s="169"/>
      <c r="AD341" s="169"/>
      <c r="AE341" s="169"/>
      <c r="AF341" s="169"/>
      <c r="AG341" s="169"/>
      <c r="AH341" s="169"/>
      <c r="AI341" s="169"/>
      <c r="AJ341" s="169"/>
      <c r="AK341" s="169"/>
      <c r="AL341" s="169"/>
      <c r="AM341" s="169"/>
      <c r="AN341" s="169"/>
      <c r="AO341" s="169"/>
      <c r="AP341" s="169"/>
      <c r="AQ341" s="169"/>
      <c r="AR341" s="169"/>
      <c r="AS341" s="169"/>
      <c r="AT341" s="169"/>
      <c r="AU341" s="169"/>
      <c r="AV341" s="169"/>
      <c r="AW341" s="169"/>
      <c r="AX341" s="169"/>
      <c r="AY341" s="169"/>
      <c r="AZ341" s="169"/>
      <c r="BA341" s="169"/>
      <c r="BB341" s="169"/>
      <c r="BC341" s="169"/>
      <c r="BD341" s="169"/>
      <c r="BE341" s="169"/>
      <c r="BF341" s="169"/>
      <c r="BG341" s="169"/>
      <c r="BH341" s="169"/>
      <c r="BI341" s="169"/>
      <c r="BJ341" s="169"/>
      <c r="BK341" s="169"/>
      <c r="BL341" s="169"/>
      <c r="BM341" s="169"/>
      <c r="BN341" s="169"/>
      <c r="BO341" s="169"/>
      <c r="BP341" s="169"/>
      <c r="BQ341" s="169"/>
      <c r="BR341" s="169"/>
      <c r="BS341" s="169"/>
      <c r="BT341" s="169"/>
      <c r="BU341" s="169"/>
      <c r="BV341" s="169"/>
      <c r="BW341" s="169"/>
      <c r="BX341" s="169"/>
      <c r="BY341" s="169"/>
      <c r="BZ341" s="169"/>
      <c r="CA341" s="169"/>
      <c r="CB341" s="169"/>
      <c r="CC341" s="169"/>
      <c r="CD341" s="169"/>
      <c r="CE341" s="169"/>
      <c r="CF341" s="169"/>
      <c r="CG341" s="169"/>
      <c r="CH341" s="169"/>
      <c r="CI341" s="169"/>
      <c r="CJ341" s="169"/>
      <c r="CK341" s="169"/>
      <c r="CL341" s="169"/>
      <c r="CM341" s="169"/>
      <c r="CN341" s="169"/>
      <c r="CO341" s="169"/>
      <c r="CP341" s="169"/>
      <c r="CQ341" s="169"/>
      <c r="CR341" s="169"/>
      <c r="CS341" s="169"/>
      <c r="CT341" s="169"/>
      <c r="CU341" s="169"/>
      <c r="CV341" s="169"/>
      <c r="CW341" s="169"/>
      <c r="CX341" s="169"/>
      <c r="CY341" s="169"/>
      <c r="CZ341" s="169"/>
      <c r="DA341" s="169"/>
      <c r="DB341" s="169"/>
      <c r="DC341" s="169"/>
      <c r="DD341" s="169"/>
      <c r="DE341" s="169"/>
      <c r="DF341" s="169"/>
      <c r="DG341" s="169"/>
      <c r="DH341" s="169"/>
      <c r="DI341" s="169"/>
      <c r="DJ341" s="169"/>
      <c r="DK341" s="169"/>
      <c r="DL341" s="169"/>
      <c r="DM341" s="169"/>
      <c r="DN341" s="169"/>
      <c r="DO341" s="169"/>
      <c r="DP341" s="169"/>
      <c r="DQ341" s="169"/>
      <c r="DR341" s="169"/>
      <c r="DS341" s="169"/>
      <c r="DT341" s="169"/>
      <c r="DU341" s="169"/>
      <c r="DV341" s="169"/>
      <c r="DW341" s="169"/>
      <c r="DX341" s="169"/>
      <c r="DY341" s="169"/>
      <c r="DZ341" s="169"/>
      <c r="EA341" s="169"/>
      <c r="EB341" s="169"/>
      <c r="EC341" s="169"/>
      <c r="ED341" s="169"/>
      <c r="EE341" s="169"/>
      <c r="EF341" s="169"/>
      <c r="EG341" s="169"/>
      <c r="EH341" s="169"/>
      <c r="EI341" s="169"/>
      <c r="EJ341" s="169"/>
      <c r="EK341" s="169"/>
      <c r="EL341" s="169"/>
      <c r="EM341" s="169"/>
      <c r="EN341" s="169"/>
      <c r="EO341" s="169"/>
      <c r="EP341" s="169"/>
      <c r="EQ341" s="169"/>
      <c r="ER341" s="169"/>
      <c r="ES341" s="169"/>
      <c r="ET341" s="169"/>
      <c r="EU341" s="169"/>
      <c r="EV341" s="169"/>
      <c r="EW341" s="169"/>
      <c r="EX341" s="169"/>
      <c r="EY341" s="169"/>
      <c r="EZ341" s="169"/>
      <c r="FA341" s="169"/>
      <c r="FB341" s="169"/>
      <c r="FC341" s="169"/>
      <c r="FD341" s="169"/>
      <c r="FE341" s="169"/>
      <c r="FF341" s="169"/>
      <c r="FG341" s="169"/>
      <c r="FH341" s="169"/>
      <c r="FI341" s="169"/>
      <c r="FJ341" s="169"/>
      <c r="FK341" s="169"/>
      <c r="FL341" s="169"/>
      <c r="FM341" s="169"/>
      <c r="FN341" s="169"/>
      <c r="FO341" s="169"/>
      <c r="FP341" s="169"/>
      <c r="FQ341" s="169"/>
      <c r="FR341" s="169"/>
      <c r="FS341" s="169"/>
      <c r="FT341" s="169"/>
      <c r="FU341" s="169"/>
      <c r="FV341" s="169"/>
      <c r="FW341" s="169"/>
      <c r="FX341" s="169"/>
      <c r="FY341" s="169"/>
      <c r="FZ341" s="169"/>
      <c r="GA341" s="169"/>
      <c r="GB341" s="169"/>
      <c r="GC341" s="169"/>
      <c r="GD341" s="169"/>
      <c r="GE341" s="169"/>
      <c r="GF341" s="169"/>
      <c r="GG341" s="169"/>
      <c r="GH341" s="169"/>
      <c r="GI341" s="169"/>
      <c r="GJ341" s="169"/>
      <c r="GK341" s="169"/>
      <c r="GL341" s="169"/>
      <c r="GM341" s="169"/>
      <c r="GN341" s="169"/>
      <c r="GO341" s="169"/>
      <c r="GP341" s="169"/>
      <c r="GQ341" s="169"/>
      <c r="GR341" s="169"/>
      <c r="GS341" s="169"/>
      <c r="GT341" s="169"/>
      <c r="GU341" s="169"/>
      <c r="GV341" s="169"/>
      <c r="GW341" s="169"/>
      <c r="GX341" s="169"/>
      <c r="GY341" s="169"/>
      <c r="GZ341" s="169"/>
      <c r="HA341" s="169"/>
      <c r="HB341" s="169"/>
      <c r="HC341" s="169"/>
      <c r="HD341" s="169"/>
      <c r="HE341" s="169"/>
      <c r="HF341" s="169"/>
      <c r="HG341" s="169"/>
      <c r="HH341" s="169"/>
      <c r="HI341" s="169"/>
      <c r="HJ341" s="169"/>
      <c r="HK341" s="169"/>
      <c r="HL341" s="169"/>
      <c r="HM341" s="169"/>
      <c r="HN341" s="169"/>
      <c r="HO341" s="169"/>
      <c r="HP341" s="169"/>
      <c r="HQ341" s="169"/>
      <c r="HR341" s="169"/>
      <c r="HS341" s="169"/>
      <c r="HT341" s="169"/>
      <c r="HU341" s="169"/>
      <c r="HV341" s="169"/>
      <c r="HW341" s="169"/>
      <c r="HX341" s="169"/>
      <c r="HY341" s="169"/>
      <c r="HZ341" s="169"/>
      <c r="IA341" s="169"/>
      <c r="IB341" s="169"/>
      <c r="IC341" s="169"/>
      <c r="ID341" s="169"/>
      <c r="IE341" s="169"/>
      <c r="IF341" s="169"/>
      <c r="IG341" s="169"/>
      <c r="IH341" s="169"/>
      <c r="II341" s="169"/>
      <c r="IJ341" s="169"/>
      <c r="IK341" s="169"/>
      <c r="IL341" s="169"/>
      <c r="IM341" s="169"/>
      <c r="IN341" s="169"/>
      <c r="IO341" s="169"/>
      <c r="IP341" s="169"/>
      <c r="IQ341" s="169"/>
      <c r="IR341" s="169"/>
      <c r="IS341" s="169"/>
    </row>
    <row r="342" spans="1:253" s="145" customFormat="1" ht="15" customHeight="1">
      <c r="A342" s="170" t="s">
        <v>6</v>
      </c>
      <c r="B342" s="170" t="s">
        <v>510</v>
      </c>
      <c r="C342" s="172">
        <v>1</v>
      </c>
      <c r="D342" s="172" t="s">
        <v>9</v>
      </c>
      <c r="E342" s="173">
        <v>2250000</v>
      </c>
      <c r="F342" s="174">
        <v>2250000</v>
      </c>
      <c r="G342" s="169"/>
      <c r="H342" s="169"/>
      <c r="I342" s="169"/>
      <c r="J342" s="169"/>
      <c r="K342" s="169"/>
      <c r="L342" s="169"/>
      <c r="M342" s="169"/>
      <c r="N342" s="169"/>
      <c r="O342" s="169"/>
      <c r="P342" s="169"/>
      <c r="Q342" s="169"/>
      <c r="R342" s="169"/>
      <c r="S342" s="169"/>
      <c r="T342" s="169"/>
      <c r="U342" s="169"/>
      <c r="V342" s="169"/>
      <c r="W342" s="169"/>
      <c r="X342" s="169"/>
      <c r="Y342" s="169"/>
      <c r="Z342" s="169"/>
      <c r="AA342" s="169"/>
      <c r="AB342" s="169"/>
      <c r="AC342" s="169"/>
      <c r="AD342" s="169"/>
      <c r="AE342" s="169"/>
      <c r="AF342" s="169"/>
      <c r="AG342" s="169"/>
      <c r="AH342" s="169"/>
      <c r="AI342" s="169"/>
      <c r="AJ342" s="169"/>
      <c r="AK342" s="169"/>
      <c r="AL342" s="169"/>
      <c r="AM342" s="169"/>
      <c r="AN342" s="169"/>
      <c r="AO342" s="169"/>
      <c r="AP342" s="169"/>
      <c r="AQ342" s="169"/>
      <c r="AR342" s="169"/>
      <c r="AS342" s="169"/>
      <c r="AT342" s="169"/>
      <c r="AU342" s="169"/>
      <c r="AV342" s="169"/>
      <c r="AW342" s="169"/>
      <c r="AX342" s="169"/>
      <c r="AY342" s="169"/>
      <c r="AZ342" s="169"/>
      <c r="BA342" s="169"/>
      <c r="BB342" s="169"/>
      <c r="BC342" s="169"/>
      <c r="BD342" s="169"/>
      <c r="BE342" s="169"/>
      <c r="BF342" s="169"/>
      <c r="BG342" s="169"/>
      <c r="BH342" s="169"/>
      <c r="BI342" s="169"/>
      <c r="BJ342" s="169"/>
      <c r="BK342" s="169"/>
      <c r="BL342" s="169"/>
      <c r="BM342" s="169"/>
      <c r="BN342" s="169"/>
      <c r="BO342" s="169"/>
      <c r="BP342" s="169"/>
      <c r="BQ342" s="169"/>
      <c r="BR342" s="169"/>
      <c r="BS342" s="169"/>
      <c r="BT342" s="169"/>
      <c r="BU342" s="169"/>
      <c r="BV342" s="169"/>
      <c r="BW342" s="169"/>
      <c r="BX342" s="169"/>
      <c r="BY342" s="169"/>
      <c r="BZ342" s="169"/>
      <c r="CA342" s="169"/>
      <c r="CB342" s="169"/>
      <c r="CC342" s="169"/>
      <c r="CD342" s="169"/>
      <c r="CE342" s="169"/>
      <c r="CF342" s="169"/>
      <c r="CG342" s="169"/>
      <c r="CH342" s="169"/>
      <c r="CI342" s="169"/>
      <c r="CJ342" s="169"/>
      <c r="CK342" s="169"/>
      <c r="CL342" s="169"/>
      <c r="CM342" s="169"/>
      <c r="CN342" s="169"/>
      <c r="CO342" s="169"/>
      <c r="CP342" s="169"/>
      <c r="CQ342" s="169"/>
      <c r="CR342" s="169"/>
      <c r="CS342" s="169"/>
      <c r="CT342" s="169"/>
      <c r="CU342" s="169"/>
      <c r="CV342" s="169"/>
      <c r="CW342" s="169"/>
      <c r="CX342" s="169"/>
      <c r="CY342" s="169"/>
      <c r="CZ342" s="169"/>
      <c r="DA342" s="169"/>
      <c r="DB342" s="169"/>
      <c r="DC342" s="169"/>
      <c r="DD342" s="169"/>
      <c r="DE342" s="169"/>
      <c r="DF342" s="169"/>
      <c r="DG342" s="169"/>
      <c r="DH342" s="169"/>
      <c r="DI342" s="169"/>
      <c r="DJ342" s="169"/>
      <c r="DK342" s="169"/>
      <c r="DL342" s="169"/>
      <c r="DM342" s="169"/>
      <c r="DN342" s="169"/>
      <c r="DO342" s="169"/>
      <c r="DP342" s="169"/>
      <c r="DQ342" s="169"/>
      <c r="DR342" s="169"/>
      <c r="DS342" s="169"/>
      <c r="DT342" s="169"/>
      <c r="DU342" s="169"/>
      <c r="DV342" s="169"/>
      <c r="DW342" s="169"/>
      <c r="DX342" s="169"/>
      <c r="DY342" s="169"/>
      <c r="DZ342" s="169"/>
      <c r="EA342" s="169"/>
      <c r="EB342" s="169"/>
      <c r="EC342" s="169"/>
      <c r="ED342" s="169"/>
      <c r="EE342" s="169"/>
      <c r="EF342" s="169"/>
      <c r="EG342" s="169"/>
      <c r="EH342" s="169"/>
      <c r="EI342" s="169"/>
      <c r="EJ342" s="169"/>
      <c r="EK342" s="169"/>
      <c r="EL342" s="169"/>
      <c r="EM342" s="169"/>
      <c r="EN342" s="169"/>
      <c r="EO342" s="169"/>
      <c r="EP342" s="169"/>
      <c r="EQ342" s="169"/>
      <c r="ER342" s="169"/>
      <c r="ES342" s="169"/>
      <c r="ET342" s="169"/>
      <c r="EU342" s="169"/>
      <c r="EV342" s="169"/>
      <c r="EW342" s="169"/>
      <c r="EX342" s="169"/>
      <c r="EY342" s="169"/>
      <c r="EZ342" s="169"/>
      <c r="FA342" s="169"/>
      <c r="FB342" s="169"/>
      <c r="FC342" s="169"/>
      <c r="FD342" s="169"/>
      <c r="FE342" s="169"/>
      <c r="FF342" s="169"/>
      <c r="FG342" s="169"/>
      <c r="FH342" s="169"/>
      <c r="FI342" s="169"/>
      <c r="FJ342" s="169"/>
      <c r="FK342" s="169"/>
      <c r="FL342" s="169"/>
      <c r="FM342" s="169"/>
      <c r="FN342" s="169"/>
      <c r="FO342" s="169"/>
      <c r="FP342" s="169"/>
      <c r="FQ342" s="169"/>
      <c r="FR342" s="169"/>
      <c r="FS342" s="169"/>
      <c r="FT342" s="169"/>
      <c r="FU342" s="169"/>
      <c r="FV342" s="169"/>
      <c r="FW342" s="169"/>
      <c r="FX342" s="169"/>
      <c r="FY342" s="169"/>
      <c r="FZ342" s="169"/>
      <c r="GA342" s="169"/>
      <c r="GB342" s="169"/>
      <c r="GC342" s="169"/>
      <c r="GD342" s="169"/>
      <c r="GE342" s="169"/>
      <c r="GF342" s="169"/>
      <c r="GG342" s="169"/>
      <c r="GH342" s="169"/>
      <c r="GI342" s="169"/>
      <c r="GJ342" s="169"/>
      <c r="GK342" s="169"/>
      <c r="GL342" s="169"/>
      <c r="GM342" s="169"/>
      <c r="GN342" s="169"/>
      <c r="GO342" s="169"/>
      <c r="GP342" s="169"/>
      <c r="GQ342" s="169"/>
      <c r="GR342" s="169"/>
      <c r="GS342" s="169"/>
      <c r="GT342" s="169"/>
      <c r="GU342" s="169"/>
      <c r="GV342" s="169"/>
      <c r="GW342" s="169"/>
      <c r="GX342" s="169"/>
      <c r="GY342" s="169"/>
      <c r="GZ342" s="169"/>
      <c r="HA342" s="169"/>
      <c r="HB342" s="169"/>
      <c r="HC342" s="169"/>
      <c r="HD342" s="169"/>
      <c r="HE342" s="169"/>
      <c r="HF342" s="169"/>
      <c r="HG342" s="169"/>
      <c r="HH342" s="169"/>
      <c r="HI342" s="169"/>
      <c r="HJ342" s="169"/>
      <c r="HK342" s="169"/>
      <c r="HL342" s="169"/>
      <c r="HM342" s="169"/>
      <c r="HN342" s="169"/>
      <c r="HO342" s="169"/>
      <c r="HP342" s="169"/>
      <c r="HQ342" s="169"/>
      <c r="HR342" s="169"/>
      <c r="HS342" s="169"/>
      <c r="HT342" s="169"/>
      <c r="HU342" s="169"/>
      <c r="HV342" s="169"/>
      <c r="HW342" s="169"/>
      <c r="HX342" s="169"/>
      <c r="HY342" s="169"/>
      <c r="HZ342" s="169"/>
      <c r="IA342" s="169"/>
      <c r="IB342" s="169"/>
      <c r="IC342" s="169"/>
      <c r="ID342" s="169"/>
      <c r="IE342" s="169"/>
      <c r="IF342" s="169"/>
      <c r="IG342" s="169"/>
      <c r="IH342" s="169"/>
      <c r="II342" s="169"/>
      <c r="IJ342" s="169"/>
      <c r="IK342" s="169"/>
      <c r="IL342" s="169"/>
      <c r="IM342" s="169"/>
      <c r="IN342" s="169"/>
      <c r="IO342" s="169"/>
      <c r="IP342" s="169"/>
      <c r="IQ342" s="169"/>
      <c r="IR342" s="169"/>
      <c r="IS342" s="169"/>
    </row>
    <row r="343" spans="1:253" s="145" customFormat="1" ht="15" customHeight="1">
      <c r="A343" s="170" t="s">
        <v>6</v>
      </c>
      <c r="B343" s="170" t="s">
        <v>510</v>
      </c>
      <c r="C343" s="172">
        <v>1</v>
      </c>
      <c r="D343" s="172" t="s">
        <v>9</v>
      </c>
      <c r="E343" s="173">
        <v>1620000</v>
      </c>
      <c r="F343" s="174">
        <v>1620000</v>
      </c>
      <c r="G343" s="169"/>
      <c r="H343" s="169"/>
      <c r="I343" s="169"/>
      <c r="J343" s="169"/>
      <c r="K343" s="169"/>
      <c r="L343" s="169"/>
      <c r="M343" s="169"/>
      <c r="N343" s="169"/>
      <c r="O343" s="169"/>
      <c r="P343" s="169"/>
      <c r="Q343" s="169"/>
      <c r="R343" s="169"/>
      <c r="S343" s="169"/>
      <c r="T343" s="169"/>
      <c r="U343" s="169"/>
      <c r="V343" s="169"/>
      <c r="W343" s="169"/>
      <c r="X343" s="169"/>
      <c r="Y343" s="169"/>
      <c r="Z343" s="169"/>
      <c r="AA343" s="169"/>
      <c r="AB343" s="169"/>
      <c r="AC343" s="169"/>
      <c r="AD343" s="169"/>
      <c r="AE343" s="169"/>
      <c r="AF343" s="169"/>
      <c r="AG343" s="169"/>
      <c r="AH343" s="169"/>
      <c r="AI343" s="169"/>
      <c r="AJ343" s="169"/>
      <c r="AK343" s="169"/>
      <c r="AL343" s="169"/>
      <c r="AM343" s="169"/>
      <c r="AN343" s="169"/>
      <c r="AO343" s="169"/>
      <c r="AP343" s="169"/>
      <c r="AQ343" s="169"/>
      <c r="AR343" s="169"/>
      <c r="AS343" s="169"/>
      <c r="AT343" s="169"/>
      <c r="AU343" s="169"/>
      <c r="AV343" s="169"/>
      <c r="AW343" s="169"/>
      <c r="AX343" s="169"/>
      <c r="AY343" s="169"/>
      <c r="AZ343" s="169"/>
      <c r="BA343" s="169"/>
      <c r="BB343" s="169"/>
      <c r="BC343" s="169"/>
      <c r="BD343" s="169"/>
      <c r="BE343" s="169"/>
      <c r="BF343" s="169"/>
      <c r="BG343" s="169"/>
      <c r="BH343" s="169"/>
      <c r="BI343" s="169"/>
      <c r="BJ343" s="169"/>
      <c r="BK343" s="169"/>
      <c r="BL343" s="169"/>
      <c r="BM343" s="169"/>
      <c r="BN343" s="169"/>
      <c r="BO343" s="169"/>
      <c r="BP343" s="169"/>
      <c r="BQ343" s="169"/>
      <c r="BR343" s="169"/>
      <c r="BS343" s="169"/>
      <c r="BT343" s="169"/>
      <c r="BU343" s="169"/>
      <c r="BV343" s="169"/>
      <c r="BW343" s="169"/>
      <c r="BX343" s="169"/>
      <c r="BY343" s="169"/>
      <c r="BZ343" s="169"/>
      <c r="CA343" s="169"/>
      <c r="CB343" s="169"/>
      <c r="CC343" s="169"/>
      <c r="CD343" s="169"/>
      <c r="CE343" s="169"/>
      <c r="CF343" s="169"/>
      <c r="CG343" s="169"/>
      <c r="CH343" s="169"/>
      <c r="CI343" s="169"/>
      <c r="CJ343" s="169"/>
      <c r="CK343" s="169"/>
      <c r="CL343" s="169"/>
      <c r="CM343" s="169"/>
      <c r="CN343" s="169"/>
      <c r="CO343" s="169"/>
      <c r="CP343" s="169"/>
      <c r="CQ343" s="169"/>
      <c r="CR343" s="169"/>
      <c r="CS343" s="169"/>
      <c r="CT343" s="169"/>
      <c r="CU343" s="169"/>
      <c r="CV343" s="169"/>
      <c r="CW343" s="169"/>
      <c r="CX343" s="169"/>
      <c r="CY343" s="169"/>
      <c r="CZ343" s="169"/>
      <c r="DA343" s="169"/>
      <c r="DB343" s="169"/>
      <c r="DC343" s="169"/>
      <c r="DD343" s="169"/>
      <c r="DE343" s="169"/>
      <c r="DF343" s="169"/>
      <c r="DG343" s="169"/>
      <c r="DH343" s="169"/>
      <c r="DI343" s="169"/>
      <c r="DJ343" s="169"/>
      <c r="DK343" s="169"/>
      <c r="DL343" s="169"/>
      <c r="DM343" s="169"/>
      <c r="DN343" s="169"/>
      <c r="DO343" s="169"/>
      <c r="DP343" s="169"/>
      <c r="DQ343" s="169"/>
      <c r="DR343" s="169"/>
      <c r="DS343" s="169"/>
      <c r="DT343" s="169"/>
      <c r="DU343" s="169"/>
      <c r="DV343" s="169"/>
      <c r="DW343" s="169"/>
      <c r="DX343" s="169"/>
      <c r="DY343" s="169"/>
      <c r="DZ343" s="169"/>
      <c r="EA343" s="169"/>
      <c r="EB343" s="169"/>
      <c r="EC343" s="169"/>
      <c r="ED343" s="169"/>
      <c r="EE343" s="169"/>
      <c r="EF343" s="169"/>
      <c r="EG343" s="169"/>
      <c r="EH343" s="169"/>
      <c r="EI343" s="169"/>
      <c r="EJ343" s="169"/>
      <c r="EK343" s="169"/>
      <c r="EL343" s="169"/>
      <c r="EM343" s="169"/>
      <c r="EN343" s="169"/>
      <c r="EO343" s="169"/>
      <c r="EP343" s="169"/>
      <c r="EQ343" s="169"/>
      <c r="ER343" s="169"/>
      <c r="ES343" s="169"/>
      <c r="ET343" s="169"/>
      <c r="EU343" s="169"/>
      <c r="EV343" s="169"/>
      <c r="EW343" s="169"/>
      <c r="EX343" s="169"/>
      <c r="EY343" s="169"/>
      <c r="EZ343" s="169"/>
      <c r="FA343" s="169"/>
      <c r="FB343" s="169"/>
      <c r="FC343" s="169"/>
      <c r="FD343" s="169"/>
      <c r="FE343" s="169"/>
      <c r="FF343" s="169"/>
      <c r="FG343" s="169"/>
      <c r="FH343" s="169"/>
      <c r="FI343" s="169"/>
      <c r="FJ343" s="169"/>
      <c r="FK343" s="169"/>
      <c r="FL343" s="169"/>
      <c r="FM343" s="169"/>
      <c r="FN343" s="169"/>
      <c r="FO343" s="169"/>
      <c r="FP343" s="169"/>
      <c r="FQ343" s="169"/>
      <c r="FR343" s="169"/>
      <c r="FS343" s="169"/>
      <c r="FT343" s="169"/>
      <c r="FU343" s="169"/>
      <c r="FV343" s="169"/>
      <c r="FW343" s="169"/>
      <c r="FX343" s="169"/>
      <c r="FY343" s="169"/>
      <c r="FZ343" s="169"/>
      <c r="GA343" s="169"/>
      <c r="GB343" s="169"/>
      <c r="GC343" s="169"/>
      <c r="GD343" s="169"/>
      <c r="GE343" s="169"/>
      <c r="GF343" s="169"/>
      <c r="GG343" s="169"/>
      <c r="GH343" s="169"/>
      <c r="GI343" s="169"/>
      <c r="GJ343" s="169"/>
      <c r="GK343" s="169"/>
      <c r="GL343" s="169"/>
      <c r="GM343" s="169"/>
      <c r="GN343" s="169"/>
      <c r="GO343" s="169"/>
      <c r="GP343" s="169"/>
      <c r="GQ343" s="169"/>
      <c r="GR343" s="169"/>
      <c r="GS343" s="169"/>
      <c r="GT343" s="169"/>
      <c r="GU343" s="169"/>
      <c r="GV343" s="169"/>
      <c r="GW343" s="169"/>
      <c r="GX343" s="169"/>
      <c r="GY343" s="169"/>
      <c r="GZ343" s="169"/>
      <c r="HA343" s="169"/>
      <c r="HB343" s="169"/>
      <c r="HC343" s="169"/>
      <c r="HD343" s="169"/>
      <c r="HE343" s="169"/>
      <c r="HF343" s="169"/>
      <c r="HG343" s="169"/>
      <c r="HH343" s="169"/>
      <c r="HI343" s="169"/>
      <c r="HJ343" s="169"/>
      <c r="HK343" s="169"/>
      <c r="HL343" s="169"/>
      <c r="HM343" s="169"/>
      <c r="HN343" s="169"/>
      <c r="HO343" s="169"/>
      <c r="HP343" s="169"/>
      <c r="HQ343" s="169"/>
      <c r="HR343" s="169"/>
      <c r="HS343" s="169"/>
      <c r="HT343" s="169"/>
      <c r="HU343" s="169"/>
      <c r="HV343" s="169"/>
      <c r="HW343" s="169"/>
      <c r="HX343" s="169"/>
      <c r="HY343" s="169"/>
      <c r="HZ343" s="169"/>
      <c r="IA343" s="169"/>
      <c r="IB343" s="169"/>
      <c r="IC343" s="169"/>
      <c r="ID343" s="169"/>
      <c r="IE343" s="169"/>
      <c r="IF343" s="169"/>
      <c r="IG343" s="169"/>
      <c r="IH343" s="169"/>
      <c r="II343" s="169"/>
      <c r="IJ343" s="169"/>
      <c r="IK343" s="169"/>
      <c r="IL343" s="169"/>
      <c r="IM343" s="169"/>
      <c r="IN343" s="169"/>
      <c r="IO343" s="169"/>
      <c r="IP343" s="169"/>
      <c r="IQ343" s="169"/>
      <c r="IR343" s="169"/>
      <c r="IS343" s="169"/>
    </row>
    <row r="344" spans="1:253" s="145" customFormat="1" ht="15" customHeight="1">
      <c r="A344" s="170" t="s">
        <v>6</v>
      </c>
      <c r="B344" s="170" t="s">
        <v>510</v>
      </c>
      <c r="C344" s="172">
        <v>1</v>
      </c>
      <c r="D344" s="172" t="s">
        <v>9</v>
      </c>
      <c r="E344" s="173">
        <v>2430000</v>
      </c>
      <c r="F344" s="174">
        <v>2430000</v>
      </c>
      <c r="G344" s="169"/>
      <c r="H344" s="169"/>
      <c r="I344" s="169"/>
      <c r="J344" s="169"/>
      <c r="K344" s="169"/>
      <c r="L344" s="169"/>
      <c r="M344" s="169"/>
      <c r="N344" s="169"/>
      <c r="O344" s="169"/>
      <c r="P344" s="169"/>
      <c r="Q344" s="169"/>
      <c r="R344" s="169"/>
      <c r="S344" s="169"/>
      <c r="T344" s="169"/>
      <c r="U344" s="169"/>
      <c r="V344" s="169"/>
      <c r="W344" s="169"/>
      <c r="X344" s="169"/>
      <c r="Y344" s="169"/>
      <c r="Z344" s="169"/>
      <c r="AA344" s="169"/>
      <c r="AB344" s="169"/>
      <c r="AC344" s="169"/>
      <c r="AD344" s="169"/>
      <c r="AE344" s="169"/>
      <c r="AF344" s="169"/>
      <c r="AG344" s="169"/>
      <c r="AH344" s="169"/>
      <c r="AI344" s="169"/>
      <c r="AJ344" s="169"/>
      <c r="AK344" s="169"/>
      <c r="AL344" s="169"/>
      <c r="AM344" s="169"/>
      <c r="AN344" s="169"/>
      <c r="AO344" s="169"/>
      <c r="AP344" s="169"/>
      <c r="AQ344" s="169"/>
      <c r="AR344" s="169"/>
      <c r="AS344" s="169"/>
      <c r="AT344" s="169"/>
      <c r="AU344" s="169"/>
      <c r="AV344" s="169"/>
      <c r="AW344" s="169"/>
      <c r="AX344" s="169"/>
      <c r="AY344" s="169"/>
      <c r="AZ344" s="169"/>
      <c r="BA344" s="169"/>
      <c r="BB344" s="169"/>
      <c r="BC344" s="169"/>
      <c r="BD344" s="169"/>
      <c r="BE344" s="169"/>
      <c r="BF344" s="169"/>
      <c r="BG344" s="169"/>
      <c r="BH344" s="169"/>
      <c r="BI344" s="169"/>
      <c r="BJ344" s="169"/>
      <c r="BK344" s="169"/>
      <c r="BL344" s="169"/>
      <c r="BM344" s="169"/>
      <c r="BN344" s="169"/>
      <c r="BO344" s="169"/>
      <c r="BP344" s="169"/>
      <c r="BQ344" s="169"/>
      <c r="BR344" s="169"/>
      <c r="BS344" s="169"/>
      <c r="BT344" s="169"/>
      <c r="BU344" s="169"/>
      <c r="BV344" s="169"/>
      <c r="BW344" s="169"/>
      <c r="BX344" s="169"/>
      <c r="BY344" s="169"/>
      <c r="BZ344" s="169"/>
      <c r="CA344" s="169"/>
      <c r="CB344" s="169"/>
      <c r="CC344" s="169"/>
      <c r="CD344" s="169"/>
      <c r="CE344" s="169"/>
      <c r="CF344" s="169"/>
      <c r="CG344" s="169"/>
      <c r="CH344" s="169"/>
      <c r="CI344" s="169"/>
      <c r="CJ344" s="169"/>
      <c r="CK344" s="169"/>
      <c r="CL344" s="169"/>
      <c r="CM344" s="169"/>
      <c r="CN344" s="169"/>
      <c r="CO344" s="169"/>
      <c r="CP344" s="169"/>
      <c r="CQ344" s="169"/>
      <c r="CR344" s="169"/>
      <c r="CS344" s="169"/>
      <c r="CT344" s="169"/>
      <c r="CU344" s="169"/>
      <c r="CV344" s="169"/>
      <c r="CW344" s="169"/>
      <c r="CX344" s="169"/>
      <c r="CY344" s="169"/>
      <c r="CZ344" s="169"/>
      <c r="DA344" s="169"/>
      <c r="DB344" s="169"/>
      <c r="DC344" s="169"/>
      <c r="DD344" s="169"/>
      <c r="DE344" s="169"/>
      <c r="DF344" s="169"/>
      <c r="DG344" s="169"/>
      <c r="DH344" s="169"/>
      <c r="DI344" s="169"/>
      <c r="DJ344" s="169"/>
      <c r="DK344" s="169"/>
      <c r="DL344" s="169"/>
      <c r="DM344" s="169"/>
      <c r="DN344" s="169"/>
      <c r="DO344" s="169"/>
      <c r="DP344" s="169"/>
      <c r="DQ344" s="169"/>
      <c r="DR344" s="169"/>
      <c r="DS344" s="169"/>
      <c r="DT344" s="169"/>
      <c r="DU344" s="169"/>
      <c r="DV344" s="169"/>
      <c r="DW344" s="169"/>
      <c r="DX344" s="169"/>
      <c r="DY344" s="169"/>
      <c r="DZ344" s="169"/>
      <c r="EA344" s="169"/>
      <c r="EB344" s="169"/>
      <c r="EC344" s="169"/>
      <c r="ED344" s="169"/>
      <c r="EE344" s="169"/>
      <c r="EF344" s="169"/>
      <c r="EG344" s="169"/>
      <c r="EH344" s="169"/>
      <c r="EI344" s="169"/>
      <c r="EJ344" s="169"/>
      <c r="EK344" s="169"/>
      <c r="EL344" s="169"/>
      <c r="EM344" s="169"/>
      <c r="EN344" s="169"/>
      <c r="EO344" s="169"/>
      <c r="EP344" s="169"/>
      <c r="EQ344" s="169"/>
      <c r="ER344" s="169"/>
      <c r="ES344" s="169"/>
      <c r="ET344" s="169"/>
      <c r="EU344" s="169"/>
      <c r="EV344" s="169"/>
      <c r="EW344" s="169"/>
      <c r="EX344" s="169"/>
      <c r="EY344" s="169"/>
      <c r="EZ344" s="169"/>
      <c r="FA344" s="169"/>
      <c r="FB344" s="169"/>
      <c r="FC344" s="169"/>
      <c r="FD344" s="169"/>
      <c r="FE344" s="169"/>
      <c r="FF344" s="169"/>
      <c r="FG344" s="169"/>
      <c r="FH344" s="169"/>
      <c r="FI344" s="169"/>
      <c r="FJ344" s="169"/>
      <c r="FK344" s="169"/>
      <c r="FL344" s="169"/>
      <c r="FM344" s="169"/>
      <c r="FN344" s="169"/>
      <c r="FO344" s="169"/>
      <c r="FP344" s="169"/>
      <c r="FQ344" s="169"/>
      <c r="FR344" s="169"/>
      <c r="FS344" s="169"/>
      <c r="FT344" s="169"/>
      <c r="FU344" s="169"/>
      <c r="FV344" s="169"/>
      <c r="FW344" s="169"/>
      <c r="FX344" s="169"/>
      <c r="FY344" s="169"/>
      <c r="FZ344" s="169"/>
      <c r="GA344" s="169"/>
      <c r="GB344" s="169"/>
      <c r="GC344" s="169"/>
      <c r="GD344" s="169"/>
      <c r="GE344" s="169"/>
      <c r="GF344" s="169"/>
      <c r="GG344" s="169"/>
      <c r="GH344" s="169"/>
      <c r="GI344" s="169"/>
      <c r="GJ344" s="169"/>
      <c r="GK344" s="169"/>
      <c r="GL344" s="169"/>
      <c r="GM344" s="169"/>
      <c r="GN344" s="169"/>
      <c r="GO344" s="169"/>
      <c r="GP344" s="169"/>
      <c r="GQ344" s="169"/>
      <c r="GR344" s="169"/>
      <c r="GS344" s="169"/>
      <c r="GT344" s="169"/>
      <c r="GU344" s="169"/>
      <c r="GV344" s="169"/>
      <c r="GW344" s="169"/>
      <c r="GX344" s="169"/>
      <c r="GY344" s="169"/>
      <c r="GZ344" s="169"/>
      <c r="HA344" s="169"/>
      <c r="HB344" s="169"/>
      <c r="HC344" s="169"/>
      <c r="HD344" s="169"/>
      <c r="HE344" s="169"/>
      <c r="HF344" s="169"/>
      <c r="HG344" s="169"/>
      <c r="HH344" s="169"/>
      <c r="HI344" s="169"/>
      <c r="HJ344" s="169"/>
      <c r="HK344" s="169"/>
      <c r="HL344" s="169"/>
      <c r="HM344" s="169"/>
      <c r="HN344" s="169"/>
      <c r="HO344" s="169"/>
      <c r="HP344" s="169"/>
      <c r="HQ344" s="169"/>
      <c r="HR344" s="169"/>
      <c r="HS344" s="169"/>
      <c r="HT344" s="169"/>
      <c r="HU344" s="169"/>
      <c r="HV344" s="169"/>
      <c r="HW344" s="169"/>
      <c r="HX344" s="169"/>
      <c r="HY344" s="169"/>
      <c r="HZ344" s="169"/>
      <c r="IA344" s="169"/>
      <c r="IB344" s="169"/>
      <c r="IC344" s="169"/>
      <c r="ID344" s="169"/>
      <c r="IE344" s="169"/>
      <c r="IF344" s="169"/>
      <c r="IG344" s="169"/>
      <c r="IH344" s="169"/>
      <c r="II344" s="169"/>
      <c r="IJ344" s="169"/>
      <c r="IK344" s="169"/>
      <c r="IL344" s="169"/>
      <c r="IM344" s="169"/>
      <c r="IN344" s="169"/>
      <c r="IO344" s="169"/>
      <c r="IP344" s="169"/>
      <c r="IQ344" s="169"/>
      <c r="IR344" s="169"/>
      <c r="IS344" s="169"/>
    </row>
    <row r="345" spans="1:253" s="145" customFormat="1" ht="15" customHeight="1">
      <c r="A345" s="170" t="s">
        <v>6</v>
      </c>
      <c r="B345" s="170" t="s">
        <v>510</v>
      </c>
      <c r="C345" s="172">
        <v>1</v>
      </c>
      <c r="D345" s="172" t="s">
        <v>9</v>
      </c>
      <c r="E345" s="173">
        <v>2340000</v>
      </c>
      <c r="F345" s="174">
        <v>2340000</v>
      </c>
      <c r="G345" s="169"/>
      <c r="H345" s="169"/>
      <c r="I345" s="169"/>
      <c r="J345" s="169"/>
      <c r="K345" s="169"/>
      <c r="L345" s="169"/>
      <c r="M345" s="169"/>
      <c r="N345" s="169"/>
      <c r="O345" s="169"/>
      <c r="P345" s="169"/>
      <c r="Q345" s="169"/>
      <c r="R345" s="169"/>
      <c r="S345" s="169"/>
      <c r="T345" s="169"/>
      <c r="U345" s="169"/>
      <c r="V345" s="169"/>
      <c r="W345" s="169"/>
      <c r="X345" s="169"/>
      <c r="Y345" s="169"/>
      <c r="Z345" s="169"/>
      <c r="AA345" s="169"/>
      <c r="AB345" s="169"/>
      <c r="AC345" s="169"/>
      <c r="AD345" s="169"/>
      <c r="AE345" s="169"/>
      <c r="AF345" s="169"/>
      <c r="AG345" s="169"/>
      <c r="AH345" s="169"/>
      <c r="AI345" s="169"/>
      <c r="AJ345" s="169"/>
      <c r="AK345" s="169"/>
      <c r="AL345" s="169"/>
      <c r="AM345" s="169"/>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69"/>
      <c r="BR345" s="169"/>
      <c r="BS345" s="169"/>
      <c r="BT345" s="169"/>
      <c r="BU345" s="169"/>
      <c r="BV345" s="169"/>
      <c r="BW345" s="169"/>
      <c r="BX345" s="169"/>
      <c r="BY345" s="169"/>
      <c r="BZ345" s="169"/>
      <c r="CA345" s="169"/>
      <c r="CB345" s="169"/>
      <c r="CC345" s="169"/>
      <c r="CD345" s="169"/>
      <c r="CE345" s="169"/>
      <c r="CF345" s="169"/>
      <c r="CG345" s="169"/>
      <c r="CH345" s="169"/>
      <c r="CI345" s="169"/>
      <c r="CJ345" s="169"/>
      <c r="CK345" s="169"/>
      <c r="CL345" s="169"/>
      <c r="CM345" s="169"/>
      <c r="CN345" s="169"/>
      <c r="CO345" s="169"/>
      <c r="CP345" s="169"/>
      <c r="CQ345" s="169"/>
      <c r="CR345" s="169"/>
      <c r="CS345" s="169"/>
      <c r="CT345" s="169"/>
      <c r="CU345" s="169"/>
      <c r="CV345" s="169"/>
      <c r="CW345" s="169"/>
      <c r="CX345" s="169"/>
      <c r="CY345" s="169"/>
      <c r="CZ345" s="169"/>
      <c r="DA345" s="169"/>
      <c r="DB345" s="169"/>
      <c r="DC345" s="169"/>
      <c r="DD345" s="169"/>
      <c r="DE345" s="169"/>
      <c r="DF345" s="169"/>
      <c r="DG345" s="169"/>
      <c r="DH345" s="169"/>
      <c r="DI345" s="169"/>
      <c r="DJ345" s="169"/>
      <c r="DK345" s="169"/>
      <c r="DL345" s="169"/>
      <c r="DM345" s="169"/>
      <c r="DN345" s="169"/>
      <c r="DO345" s="169"/>
      <c r="DP345" s="169"/>
      <c r="DQ345" s="169"/>
      <c r="DR345" s="169"/>
      <c r="DS345" s="169"/>
      <c r="DT345" s="169"/>
      <c r="DU345" s="169"/>
      <c r="DV345" s="169"/>
      <c r="DW345" s="169"/>
      <c r="DX345" s="169"/>
      <c r="DY345" s="169"/>
      <c r="DZ345" s="169"/>
      <c r="EA345" s="169"/>
      <c r="EB345" s="169"/>
      <c r="EC345" s="169"/>
      <c r="ED345" s="169"/>
      <c r="EE345" s="169"/>
      <c r="EF345" s="169"/>
      <c r="EG345" s="169"/>
      <c r="EH345" s="169"/>
      <c r="EI345" s="169"/>
      <c r="EJ345" s="169"/>
      <c r="EK345" s="169"/>
      <c r="EL345" s="169"/>
      <c r="EM345" s="169"/>
      <c r="EN345" s="169"/>
      <c r="EO345" s="169"/>
      <c r="EP345" s="169"/>
      <c r="EQ345" s="169"/>
      <c r="ER345" s="169"/>
      <c r="ES345" s="169"/>
      <c r="ET345" s="169"/>
      <c r="EU345" s="169"/>
      <c r="EV345" s="169"/>
      <c r="EW345" s="169"/>
      <c r="EX345" s="169"/>
      <c r="EY345" s="169"/>
      <c r="EZ345" s="169"/>
      <c r="FA345" s="169"/>
      <c r="FB345" s="169"/>
      <c r="FC345" s="169"/>
      <c r="FD345" s="169"/>
      <c r="FE345" s="169"/>
      <c r="FF345" s="169"/>
      <c r="FG345" s="169"/>
      <c r="FH345" s="169"/>
      <c r="FI345" s="169"/>
      <c r="FJ345" s="169"/>
      <c r="FK345" s="169"/>
      <c r="FL345" s="169"/>
      <c r="FM345" s="169"/>
      <c r="FN345" s="169"/>
      <c r="FO345" s="169"/>
      <c r="FP345" s="169"/>
      <c r="FQ345" s="169"/>
      <c r="FR345" s="169"/>
      <c r="FS345" s="169"/>
      <c r="FT345" s="169"/>
      <c r="FU345" s="169"/>
      <c r="FV345" s="169"/>
      <c r="FW345" s="169"/>
      <c r="FX345" s="169"/>
      <c r="FY345" s="169"/>
      <c r="FZ345" s="169"/>
      <c r="GA345" s="169"/>
      <c r="GB345" s="169"/>
      <c r="GC345" s="169"/>
      <c r="GD345" s="169"/>
      <c r="GE345" s="169"/>
      <c r="GF345" s="169"/>
      <c r="GG345" s="169"/>
      <c r="GH345" s="169"/>
      <c r="GI345" s="169"/>
      <c r="GJ345" s="169"/>
      <c r="GK345" s="169"/>
      <c r="GL345" s="169"/>
      <c r="GM345" s="169"/>
      <c r="GN345" s="169"/>
      <c r="GO345" s="169"/>
      <c r="GP345" s="169"/>
      <c r="GQ345" s="169"/>
      <c r="GR345" s="169"/>
      <c r="GS345" s="169"/>
      <c r="GT345" s="169"/>
      <c r="GU345" s="169"/>
      <c r="GV345" s="169"/>
      <c r="GW345" s="169"/>
      <c r="GX345" s="169"/>
      <c r="GY345" s="169"/>
      <c r="GZ345" s="169"/>
      <c r="HA345" s="169"/>
      <c r="HB345" s="169"/>
      <c r="HC345" s="169"/>
      <c r="HD345" s="169"/>
      <c r="HE345" s="169"/>
      <c r="HF345" s="169"/>
      <c r="HG345" s="169"/>
      <c r="HH345" s="169"/>
      <c r="HI345" s="169"/>
      <c r="HJ345" s="169"/>
      <c r="HK345" s="169"/>
      <c r="HL345" s="169"/>
      <c r="HM345" s="169"/>
      <c r="HN345" s="169"/>
      <c r="HO345" s="169"/>
      <c r="HP345" s="169"/>
      <c r="HQ345" s="169"/>
      <c r="HR345" s="169"/>
      <c r="HS345" s="169"/>
      <c r="HT345" s="169"/>
      <c r="HU345" s="169"/>
      <c r="HV345" s="169"/>
      <c r="HW345" s="169"/>
      <c r="HX345" s="169"/>
      <c r="HY345" s="169"/>
      <c r="HZ345" s="169"/>
      <c r="IA345" s="169"/>
      <c r="IB345" s="169"/>
      <c r="IC345" s="169"/>
      <c r="ID345" s="169"/>
      <c r="IE345" s="169"/>
      <c r="IF345" s="169"/>
      <c r="IG345" s="169"/>
      <c r="IH345" s="169"/>
      <c r="II345" s="169"/>
      <c r="IJ345" s="169"/>
      <c r="IK345" s="169"/>
      <c r="IL345" s="169"/>
      <c r="IM345" s="169"/>
      <c r="IN345" s="169"/>
      <c r="IO345" s="169"/>
      <c r="IP345" s="169"/>
      <c r="IQ345" s="169"/>
      <c r="IR345" s="169"/>
      <c r="IS345" s="169"/>
    </row>
    <row r="346" spans="1:253" s="145" customFormat="1" ht="15" customHeight="1">
      <c r="A346" s="170" t="s">
        <v>6</v>
      </c>
      <c r="B346" s="170" t="s">
        <v>510</v>
      </c>
      <c r="C346" s="172">
        <v>1</v>
      </c>
      <c r="D346" s="172" t="s">
        <v>9</v>
      </c>
      <c r="E346" s="173">
        <v>1440000</v>
      </c>
      <c r="F346" s="174">
        <v>1440000</v>
      </c>
      <c r="G346" s="169"/>
      <c r="H346" s="169"/>
      <c r="I346" s="169"/>
      <c r="J346" s="169"/>
      <c r="K346" s="169"/>
      <c r="L346" s="169"/>
      <c r="M346" s="169"/>
      <c r="N346" s="169"/>
      <c r="O346" s="169"/>
      <c r="P346" s="169"/>
      <c r="Q346" s="169"/>
      <c r="R346" s="169"/>
      <c r="S346" s="169"/>
      <c r="T346" s="169"/>
      <c r="U346" s="169"/>
      <c r="V346" s="169"/>
      <c r="W346" s="169"/>
      <c r="X346" s="169"/>
      <c r="Y346" s="169"/>
      <c r="Z346" s="169"/>
      <c r="AA346" s="169"/>
      <c r="AB346" s="169"/>
      <c r="AC346" s="169"/>
      <c r="AD346" s="169"/>
      <c r="AE346" s="169"/>
      <c r="AF346" s="169"/>
      <c r="AG346" s="169"/>
      <c r="AH346" s="169"/>
      <c r="AI346" s="169"/>
      <c r="AJ346" s="169"/>
      <c r="AK346" s="169"/>
      <c r="AL346" s="169"/>
      <c r="AM346" s="169"/>
      <c r="AN346" s="169"/>
      <c r="AO346" s="169"/>
      <c r="AP346" s="169"/>
      <c r="AQ346" s="169"/>
      <c r="AR346" s="169"/>
      <c r="AS346" s="169"/>
      <c r="AT346" s="169"/>
      <c r="AU346" s="169"/>
      <c r="AV346" s="169"/>
      <c r="AW346" s="169"/>
      <c r="AX346" s="169"/>
      <c r="AY346" s="169"/>
      <c r="AZ346" s="169"/>
      <c r="BA346" s="169"/>
      <c r="BB346" s="169"/>
      <c r="BC346" s="169"/>
      <c r="BD346" s="169"/>
      <c r="BE346" s="169"/>
      <c r="BF346" s="169"/>
      <c r="BG346" s="169"/>
      <c r="BH346" s="169"/>
      <c r="BI346" s="169"/>
      <c r="BJ346" s="169"/>
      <c r="BK346" s="169"/>
      <c r="BL346" s="169"/>
      <c r="BM346" s="169"/>
      <c r="BN346" s="169"/>
      <c r="BO346" s="169"/>
      <c r="BP346" s="169"/>
      <c r="BQ346" s="169"/>
      <c r="BR346" s="169"/>
      <c r="BS346" s="169"/>
      <c r="BT346" s="169"/>
      <c r="BU346" s="169"/>
      <c r="BV346" s="169"/>
      <c r="BW346" s="169"/>
      <c r="BX346" s="169"/>
      <c r="BY346" s="169"/>
      <c r="BZ346" s="169"/>
      <c r="CA346" s="169"/>
      <c r="CB346" s="169"/>
      <c r="CC346" s="169"/>
      <c r="CD346" s="169"/>
      <c r="CE346" s="169"/>
      <c r="CF346" s="169"/>
      <c r="CG346" s="169"/>
      <c r="CH346" s="169"/>
      <c r="CI346" s="169"/>
      <c r="CJ346" s="169"/>
      <c r="CK346" s="169"/>
      <c r="CL346" s="169"/>
      <c r="CM346" s="169"/>
      <c r="CN346" s="169"/>
      <c r="CO346" s="169"/>
      <c r="CP346" s="169"/>
      <c r="CQ346" s="169"/>
      <c r="CR346" s="169"/>
      <c r="CS346" s="169"/>
      <c r="CT346" s="169"/>
      <c r="CU346" s="169"/>
      <c r="CV346" s="169"/>
      <c r="CW346" s="169"/>
      <c r="CX346" s="169"/>
      <c r="CY346" s="169"/>
      <c r="CZ346" s="169"/>
      <c r="DA346" s="169"/>
      <c r="DB346" s="169"/>
      <c r="DC346" s="169"/>
      <c r="DD346" s="169"/>
      <c r="DE346" s="169"/>
      <c r="DF346" s="169"/>
      <c r="DG346" s="169"/>
      <c r="DH346" s="169"/>
      <c r="DI346" s="169"/>
      <c r="DJ346" s="169"/>
      <c r="DK346" s="169"/>
      <c r="DL346" s="169"/>
      <c r="DM346" s="169"/>
      <c r="DN346" s="169"/>
      <c r="DO346" s="169"/>
      <c r="DP346" s="169"/>
      <c r="DQ346" s="169"/>
      <c r="DR346" s="169"/>
      <c r="DS346" s="169"/>
      <c r="DT346" s="169"/>
      <c r="DU346" s="169"/>
      <c r="DV346" s="169"/>
      <c r="DW346" s="169"/>
      <c r="DX346" s="169"/>
      <c r="DY346" s="169"/>
      <c r="DZ346" s="169"/>
      <c r="EA346" s="169"/>
      <c r="EB346" s="169"/>
      <c r="EC346" s="169"/>
      <c r="ED346" s="169"/>
      <c r="EE346" s="169"/>
      <c r="EF346" s="169"/>
      <c r="EG346" s="169"/>
      <c r="EH346" s="169"/>
      <c r="EI346" s="169"/>
      <c r="EJ346" s="169"/>
      <c r="EK346" s="169"/>
      <c r="EL346" s="169"/>
      <c r="EM346" s="169"/>
      <c r="EN346" s="169"/>
      <c r="EO346" s="169"/>
      <c r="EP346" s="169"/>
      <c r="EQ346" s="169"/>
      <c r="ER346" s="169"/>
      <c r="ES346" s="169"/>
      <c r="ET346" s="169"/>
      <c r="EU346" s="169"/>
      <c r="EV346" s="169"/>
      <c r="EW346" s="169"/>
      <c r="EX346" s="169"/>
      <c r="EY346" s="169"/>
      <c r="EZ346" s="169"/>
      <c r="FA346" s="169"/>
      <c r="FB346" s="169"/>
      <c r="FC346" s="169"/>
      <c r="FD346" s="169"/>
      <c r="FE346" s="169"/>
      <c r="FF346" s="169"/>
      <c r="FG346" s="169"/>
      <c r="FH346" s="169"/>
      <c r="FI346" s="169"/>
      <c r="FJ346" s="169"/>
      <c r="FK346" s="169"/>
      <c r="FL346" s="169"/>
      <c r="FM346" s="169"/>
      <c r="FN346" s="169"/>
      <c r="FO346" s="169"/>
      <c r="FP346" s="169"/>
      <c r="FQ346" s="169"/>
      <c r="FR346" s="169"/>
      <c r="FS346" s="169"/>
      <c r="FT346" s="169"/>
      <c r="FU346" s="169"/>
      <c r="FV346" s="169"/>
      <c r="FW346" s="169"/>
      <c r="FX346" s="169"/>
      <c r="FY346" s="169"/>
      <c r="FZ346" s="169"/>
      <c r="GA346" s="169"/>
      <c r="GB346" s="169"/>
      <c r="GC346" s="169"/>
      <c r="GD346" s="169"/>
      <c r="GE346" s="169"/>
      <c r="GF346" s="169"/>
      <c r="GG346" s="169"/>
      <c r="GH346" s="169"/>
      <c r="GI346" s="169"/>
      <c r="GJ346" s="169"/>
      <c r="GK346" s="169"/>
      <c r="GL346" s="169"/>
      <c r="GM346" s="169"/>
      <c r="GN346" s="169"/>
      <c r="GO346" s="169"/>
      <c r="GP346" s="169"/>
      <c r="GQ346" s="169"/>
      <c r="GR346" s="169"/>
      <c r="GS346" s="169"/>
      <c r="GT346" s="169"/>
      <c r="GU346" s="169"/>
      <c r="GV346" s="169"/>
      <c r="GW346" s="169"/>
      <c r="GX346" s="169"/>
      <c r="GY346" s="169"/>
      <c r="GZ346" s="169"/>
      <c r="HA346" s="169"/>
      <c r="HB346" s="169"/>
      <c r="HC346" s="169"/>
      <c r="HD346" s="169"/>
      <c r="HE346" s="169"/>
      <c r="HF346" s="169"/>
      <c r="HG346" s="169"/>
      <c r="HH346" s="169"/>
      <c r="HI346" s="169"/>
      <c r="HJ346" s="169"/>
      <c r="HK346" s="169"/>
      <c r="HL346" s="169"/>
      <c r="HM346" s="169"/>
      <c r="HN346" s="169"/>
      <c r="HO346" s="169"/>
      <c r="HP346" s="169"/>
      <c r="HQ346" s="169"/>
      <c r="HR346" s="169"/>
      <c r="HS346" s="169"/>
      <c r="HT346" s="169"/>
      <c r="HU346" s="169"/>
      <c r="HV346" s="169"/>
      <c r="HW346" s="169"/>
      <c r="HX346" s="169"/>
      <c r="HY346" s="169"/>
      <c r="HZ346" s="169"/>
      <c r="IA346" s="169"/>
      <c r="IB346" s="169"/>
      <c r="IC346" s="169"/>
      <c r="ID346" s="169"/>
      <c r="IE346" s="169"/>
      <c r="IF346" s="169"/>
      <c r="IG346" s="169"/>
      <c r="IH346" s="169"/>
      <c r="II346" s="169"/>
      <c r="IJ346" s="169"/>
      <c r="IK346" s="169"/>
      <c r="IL346" s="169"/>
      <c r="IM346" s="169"/>
      <c r="IN346" s="169"/>
      <c r="IO346" s="169"/>
      <c r="IP346" s="169"/>
      <c r="IQ346" s="169"/>
      <c r="IR346" s="169"/>
      <c r="IS346" s="169"/>
    </row>
    <row r="347" spans="1:253" s="145" customFormat="1" ht="15" customHeight="1">
      <c r="A347" s="170" t="s">
        <v>6</v>
      </c>
      <c r="B347" s="170" t="s">
        <v>510</v>
      </c>
      <c r="C347" s="172">
        <v>1</v>
      </c>
      <c r="D347" s="172" t="s">
        <v>9</v>
      </c>
      <c r="E347" s="173">
        <v>1560000</v>
      </c>
      <c r="F347" s="174">
        <v>1560000</v>
      </c>
      <c r="G347" s="169"/>
      <c r="H347" s="169"/>
      <c r="I347" s="169"/>
      <c r="J347" s="169"/>
      <c r="K347" s="169"/>
      <c r="L347" s="169"/>
      <c r="M347" s="169"/>
      <c r="N347" s="169"/>
      <c r="O347" s="169"/>
      <c r="P347" s="169"/>
      <c r="Q347" s="169"/>
      <c r="R347" s="169"/>
      <c r="S347" s="169"/>
      <c r="T347" s="169"/>
      <c r="U347" s="169"/>
      <c r="V347" s="169"/>
      <c r="W347" s="169"/>
      <c r="X347" s="169"/>
      <c r="Y347" s="169"/>
      <c r="Z347" s="169"/>
      <c r="AA347" s="169"/>
      <c r="AB347" s="169"/>
      <c r="AC347" s="169"/>
      <c r="AD347" s="169"/>
      <c r="AE347" s="169"/>
      <c r="AF347" s="169"/>
      <c r="AG347" s="169"/>
      <c r="AH347" s="169"/>
      <c r="AI347" s="169"/>
      <c r="AJ347" s="169"/>
      <c r="AK347" s="169"/>
      <c r="AL347" s="169"/>
      <c r="AM347" s="169"/>
      <c r="AN347" s="169"/>
      <c r="AO347" s="169"/>
      <c r="AP347" s="169"/>
      <c r="AQ347" s="169"/>
      <c r="AR347" s="169"/>
      <c r="AS347" s="169"/>
      <c r="AT347" s="169"/>
      <c r="AU347" s="169"/>
      <c r="AV347" s="169"/>
      <c r="AW347" s="169"/>
      <c r="AX347" s="169"/>
      <c r="AY347" s="169"/>
      <c r="AZ347" s="169"/>
      <c r="BA347" s="169"/>
      <c r="BB347" s="169"/>
      <c r="BC347" s="169"/>
      <c r="BD347" s="169"/>
      <c r="BE347" s="169"/>
      <c r="BF347" s="169"/>
      <c r="BG347" s="169"/>
      <c r="BH347" s="169"/>
      <c r="BI347" s="169"/>
      <c r="BJ347" s="169"/>
      <c r="BK347" s="169"/>
      <c r="BL347" s="169"/>
      <c r="BM347" s="169"/>
      <c r="BN347" s="169"/>
      <c r="BO347" s="169"/>
      <c r="BP347" s="169"/>
      <c r="BQ347" s="169"/>
      <c r="BR347" s="169"/>
      <c r="BS347" s="169"/>
      <c r="BT347" s="169"/>
      <c r="BU347" s="169"/>
      <c r="BV347" s="169"/>
      <c r="BW347" s="169"/>
      <c r="BX347" s="169"/>
      <c r="BY347" s="169"/>
      <c r="BZ347" s="169"/>
      <c r="CA347" s="169"/>
      <c r="CB347" s="169"/>
      <c r="CC347" s="169"/>
      <c r="CD347" s="169"/>
      <c r="CE347" s="169"/>
      <c r="CF347" s="169"/>
      <c r="CG347" s="169"/>
      <c r="CH347" s="169"/>
      <c r="CI347" s="169"/>
      <c r="CJ347" s="169"/>
      <c r="CK347" s="169"/>
      <c r="CL347" s="169"/>
      <c r="CM347" s="169"/>
      <c r="CN347" s="169"/>
      <c r="CO347" s="169"/>
      <c r="CP347" s="169"/>
      <c r="CQ347" s="169"/>
      <c r="CR347" s="169"/>
      <c r="CS347" s="169"/>
      <c r="CT347" s="169"/>
      <c r="CU347" s="169"/>
      <c r="CV347" s="169"/>
      <c r="CW347" s="169"/>
      <c r="CX347" s="169"/>
      <c r="CY347" s="169"/>
      <c r="CZ347" s="169"/>
      <c r="DA347" s="169"/>
      <c r="DB347" s="169"/>
      <c r="DC347" s="169"/>
      <c r="DD347" s="169"/>
      <c r="DE347" s="169"/>
      <c r="DF347" s="169"/>
      <c r="DG347" s="169"/>
      <c r="DH347" s="169"/>
      <c r="DI347" s="169"/>
      <c r="DJ347" s="169"/>
      <c r="DK347" s="169"/>
      <c r="DL347" s="169"/>
      <c r="DM347" s="169"/>
      <c r="DN347" s="169"/>
      <c r="DO347" s="169"/>
      <c r="DP347" s="169"/>
      <c r="DQ347" s="169"/>
      <c r="DR347" s="169"/>
      <c r="DS347" s="169"/>
      <c r="DT347" s="169"/>
      <c r="DU347" s="169"/>
      <c r="DV347" s="169"/>
      <c r="DW347" s="169"/>
      <c r="DX347" s="169"/>
      <c r="DY347" s="169"/>
      <c r="DZ347" s="169"/>
      <c r="EA347" s="169"/>
      <c r="EB347" s="169"/>
      <c r="EC347" s="169"/>
      <c r="ED347" s="169"/>
      <c r="EE347" s="169"/>
      <c r="EF347" s="169"/>
      <c r="EG347" s="169"/>
      <c r="EH347" s="169"/>
      <c r="EI347" s="169"/>
      <c r="EJ347" s="169"/>
      <c r="EK347" s="169"/>
      <c r="EL347" s="169"/>
      <c r="EM347" s="169"/>
      <c r="EN347" s="169"/>
      <c r="EO347" s="169"/>
      <c r="EP347" s="169"/>
      <c r="EQ347" s="169"/>
      <c r="ER347" s="169"/>
      <c r="ES347" s="169"/>
      <c r="ET347" s="169"/>
      <c r="EU347" s="169"/>
      <c r="EV347" s="169"/>
      <c r="EW347" s="169"/>
      <c r="EX347" s="169"/>
      <c r="EY347" s="169"/>
      <c r="EZ347" s="169"/>
      <c r="FA347" s="169"/>
      <c r="FB347" s="169"/>
      <c r="FC347" s="169"/>
      <c r="FD347" s="169"/>
      <c r="FE347" s="169"/>
      <c r="FF347" s="169"/>
      <c r="FG347" s="169"/>
      <c r="FH347" s="169"/>
      <c r="FI347" s="169"/>
      <c r="FJ347" s="169"/>
      <c r="FK347" s="169"/>
      <c r="FL347" s="169"/>
      <c r="FM347" s="169"/>
      <c r="FN347" s="169"/>
      <c r="FO347" s="169"/>
      <c r="FP347" s="169"/>
      <c r="FQ347" s="169"/>
      <c r="FR347" s="169"/>
      <c r="FS347" s="169"/>
      <c r="FT347" s="169"/>
      <c r="FU347" s="169"/>
      <c r="FV347" s="169"/>
      <c r="FW347" s="169"/>
      <c r="FX347" s="169"/>
      <c r="FY347" s="169"/>
      <c r="FZ347" s="169"/>
      <c r="GA347" s="169"/>
      <c r="GB347" s="169"/>
      <c r="GC347" s="169"/>
      <c r="GD347" s="169"/>
      <c r="GE347" s="169"/>
      <c r="GF347" s="169"/>
      <c r="GG347" s="169"/>
      <c r="GH347" s="169"/>
      <c r="GI347" s="169"/>
      <c r="GJ347" s="169"/>
      <c r="GK347" s="169"/>
      <c r="GL347" s="169"/>
      <c r="GM347" s="169"/>
      <c r="GN347" s="169"/>
      <c r="GO347" s="169"/>
      <c r="GP347" s="169"/>
      <c r="GQ347" s="169"/>
      <c r="GR347" s="169"/>
      <c r="GS347" s="169"/>
      <c r="GT347" s="169"/>
      <c r="GU347" s="169"/>
      <c r="GV347" s="169"/>
      <c r="GW347" s="169"/>
      <c r="GX347" s="169"/>
      <c r="GY347" s="169"/>
      <c r="GZ347" s="169"/>
      <c r="HA347" s="169"/>
      <c r="HB347" s="169"/>
      <c r="HC347" s="169"/>
      <c r="HD347" s="169"/>
      <c r="HE347" s="169"/>
      <c r="HF347" s="169"/>
      <c r="HG347" s="169"/>
      <c r="HH347" s="169"/>
      <c r="HI347" s="169"/>
      <c r="HJ347" s="169"/>
      <c r="HK347" s="169"/>
      <c r="HL347" s="169"/>
      <c r="HM347" s="169"/>
      <c r="HN347" s="169"/>
      <c r="HO347" s="169"/>
      <c r="HP347" s="169"/>
      <c r="HQ347" s="169"/>
      <c r="HR347" s="169"/>
      <c r="HS347" s="169"/>
      <c r="HT347" s="169"/>
      <c r="HU347" s="169"/>
      <c r="HV347" s="169"/>
      <c r="HW347" s="169"/>
      <c r="HX347" s="169"/>
      <c r="HY347" s="169"/>
      <c r="HZ347" s="169"/>
      <c r="IA347" s="169"/>
      <c r="IB347" s="169"/>
      <c r="IC347" s="169"/>
      <c r="ID347" s="169"/>
      <c r="IE347" s="169"/>
      <c r="IF347" s="169"/>
      <c r="IG347" s="169"/>
      <c r="IH347" s="169"/>
      <c r="II347" s="169"/>
      <c r="IJ347" s="169"/>
      <c r="IK347" s="169"/>
      <c r="IL347" s="169"/>
      <c r="IM347" s="169"/>
      <c r="IN347" s="169"/>
      <c r="IO347" s="169"/>
      <c r="IP347" s="169"/>
      <c r="IQ347" s="169"/>
      <c r="IR347" s="169"/>
      <c r="IS347" s="169"/>
    </row>
    <row r="348" spans="1:253" s="145" customFormat="1" ht="15" customHeight="1">
      <c r="A348" s="170" t="s">
        <v>6</v>
      </c>
      <c r="B348" s="170" t="s">
        <v>510</v>
      </c>
      <c r="C348" s="172">
        <v>1</v>
      </c>
      <c r="D348" s="172" t="s">
        <v>9</v>
      </c>
      <c r="E348" s="173">
        <v>1260000</v>
      </c>
      <c r="F348" s="174">
        <v>1260000</v>
      </c>
      <c r="G348" s="169"/>
      <c r="H348" s="169"/>
      <c r="I348" s="169"/>
      <c r="J348" s="169"/>
      <c r="K348" s="169"/>
      <c r="L348" s="169"/>
      <c r="M348" s="169"/>
      <c r="N348" s="169"/>
      <c r="O348" s="169"/>
      <c r="P348" s="169"/>
      <c r="Q348" s="169"/>
      <c r="R348" s="169"/>
      <c r="S348" s="169"/>
      <c r="T348" s="169"/>
      <c r="U348" s="169"/>
      <c r="V348" s="169"/>
      <c r="W348" s="169"/>
      <c r="X348" s="169"/>
      <c r="Y348" s="169"/>
      <c r="Z348" s="169"/>
      <c r="AA348" s="169"/>
      <c r="AB348" s="169"/>
      <c r="AC348" s="169"/>
      <c r="AD348" s="169"/>
      <c r="AE348" s="169"/>
      <c r="AF348" s="169"/>
      <c r="AG348" s="169"/>
      <c r="AH348" s="169"/>
      <c r="AI348" s="169"/>
      <c r="AJ348" s="169"/>
      <c r="AK348" s="169"/>
      <c r="AL348" s="169"/>
      <c r="AM348" s="169"/>
      <c r="AN348" s="169"/>
      <c r="AO348" s="169"/>
      <c r="AP348" s="169"/>
      <c r="AQ348" s="169"/>
      <c r="AR348" s="169"/>
      <c r="AS348" s="169"/>
      <c r="AT348" s="169"/>
      <c r="AU348" s="169"/>
      <c r="AV348" s="169"/>
      <c r="AW348" s="169"/>
      <c r="AX348" s="169"/>
      <c r="AY348" s="169"/>
      <c r="AZ348" s="169"/>
      <c r="BA348" s="169"/>
      <c r="BB348" s="169"/>
      <c r="BC348" s="169"/>
      <c r="BD348" s="169"/>
      <c r="BE348" s="169"/>
      <c r="BF348" s="169"/>
      <c r="BG348" s="169"/>
      <c r="BH348" s="169"/>
      <c r="BI348" s="169"/>
      <c r="BJ348" s="169"/>
      <c r="BK348" s="169"/>
      <c r="BL348" s="169"/>
      <c r="BM348" s="169"/>
      <c r="BN348" s="169"/>
      <c r="BO348" s="169"/>
      <c r="BP348" s="169"/>
      <c r="BQ348" s="169"/>
      <c r="BR348" s="169"/>
      <c r="BS348" s="169"/>
      <c r="BT348" s="169"/>
      <c r="BU348" s="169"/>
      <c r="BV348" s="169"/>
      <c r="BW348" s="169"/>
      <c r="BX348" s="169"/>
      <c r="BY348" s="169"/>
      <c r="BZ348" s="169"/>
      <c r="CA348" s="169"/>
      <c r="CB348" s="169"/>
      <c r="CC348" s="169"/>
      <c r="CD348" s="169"/>
      <c r="CE348" s="169"/>
      <c r="CF348" s="169"/>
      <c r="CG348" s="169"/>
      <c r="CH348" s="169"/>
      <c r="CI348" s="169"/>
      <c r="CJ348" s="169"/>
      <c r="CK348" s="169"/>
      <c r="CL348" s="169"/>
      <c r="CM348" s="169"/>
      <c r="CN348" s="169"/>
      <c r="CO348" s="169"/>
      <c r="CP348" s="169"/>
      <c r="CQ348" s="169"/>
      <c r="CR348" s="169"/>
      <c r="CS348" s="169"/>
      <c r="CT348" s="169"/>
      <c r="CU348" s="169"/>
      <c r="CV348" s="169"/>
      <c r="CW348" s="169"/>
      <c r="CX348" s="169"/>
      <c r="CY348" s="169"/>
      <c r="CZ348" s="169"/>
      <c r="DA348" s="169"/>
      <c r="DB348" s="169"/>
      <c r="DC348" s="169"/>
      <c r="DD348" s="169"/>
      <c r="DE348" s="169"/>
      <c r="DF348" s="169"/>
      <c r="DG348" s="169"/>
      <c r="DH348" s="169"/>
      <c r="DI348" s="169"/>
      <c r="DJ348" s="169"/>
      <c r="DK348" s="169"/>
      <c r="DL348" s="169"/>
      <c r="DM348" s="169"/>
      <c r="DN348" s="169"/>
      <c r="DO348" s="169"/>
      <c r="DP348" s="169"/>
      <c r="DQ348" s="169"/>
      <c r="DR348" s="169"/>
      <c r="DS348" s="169"/>
      <c r="DT348" s="169"/>
      <c r="DU348" s="169"/>
      <c r="DV348" s="169"/>
      <c r="DW348" s="169"/>
      <c r="DX348" s="169"/>
      <c r="DY348" s="169"/>
      <c r="DZ348" s="169"/>
      <c r="EA348" s="169"/>
      <c r="EB348" s="169"/>
      <c r="EC348" s="169"/>
      <c r="ED348" s="169"/>
      <c r="EE348" s="169"/>
      <c r="EF348" s="169"/>
      <c r="EG348" s="169"/>
      <c r="EH348" s="169"/>
      <c r="EI348" s="169"/>
      <c r="EJ348" s="169"/>
      <c r="EK348" s="169"/>
      <c r="EL348" s="169"/>
      <c r="EM348" s="169"/>
      <c r="EN348" s="169"/>
      <c r="EO348" s="169"/>
      <c r="EP348" s="169"/>
      <c r="EQ348" s="169"/>
      <c r="ER348" s="169"/>
      <c r="ES348" s="169"/>
      <c r="ET348" s="169"/>
      <c r="EU348" s="169"/>
      <c r="EV348" s="169"/>
      <c r="EW348" s="169"/>
      <c r="EX348" s="169"/>
      <c r="EY348" s="169"/>
      <c r="EZ348" s="169"/>
      <c r="FA348" s="169"/>
      <c r="FB348" s="169"/>
      <c r="FC348" s="169"/>
      <c r="FD348" s="169"/>
      <c r="FE348" s="169"/>
      <c r="FF348" s="169"/>
      <c r="FG348" s="169"/>
      <c r="FH348" s="169"/>
      <c r="FI348" s="169"/>
      <c r="FJ348" s="169"/>
      <c r="FK348" s="169"/>
      <c r="FL348" s="169"/>
      <c r="FM348" s="169"/>
      <c r="FN348" s="169"/>
      <c r="FO348" s="169"/>
      <c r="FP348" s="169"/>
      <c r="FQ348" s="169"/>
      <c r="FR348" s="169"/>
      <c r="FS348" s="169"/>
      <c r="FT348" s="169"/>
      <c r="FU348" s="169"/>
      <c r="FV348" s="169"/>
      <c r="FW348" s="169"/>
      <c r="FX348" s="169"/>
      <c r="FY348" s="169"/>
      <c r="FZ348" s="169"/>
      <c r="GA348" s="169"/>
      <c r="GB348" s="169"/>
      <c r="GC348" s="169"/>
      <c r="GD348" s="169"/>
      <c r="GE348" s="169"/>
      <c r="GF348" s="169"/>
      <c r="GG348" s="169"/>
      <c r="GH348" s="169"/>
      <c r="GI348" s="169"/>
      <c r="GJ348" s="169"/>
      <c r="GK348" s="169"/>
      <c r="GL348" s="169"/>
      <c r="GM348" s="169"/>
      <c r="GN348" s="169"/>
      <c r="GO348" s="169"/>
      <c r="GP348" s="169"/>
      <c r="GQ348" s="169"/>
      <c r="GR348" s="169"/>
      <c r="GS348" s="169"/>
      <c r="GT348" s="169"/>
      <c r="GU348" s="169"/>
      <c r="GV348" s="169"/>
      <c r="GW348" s="169"/>
      <c r="GX348" s="169"/>
      <c r="GY348" s="169"/>
      <c r="GZ348" s="169"/>
      <c r="HA348" s="169"/>
      <c r="HB348" s="169"/>
      <c r="HC348" s="169"/>
      <c r="HD348" s="169"/>
      <c r="HE348" s="169"/>
      <c r="HF348" s="169"/>
      <c r="HG348" s="169"/>
      <c r="HH348" s="169"/>
      <c r="HI348" s="169"/>
      <c r="HJ348" s="169"/>
      <c r="HK348" s="169"/>
      <c r="HL348" s="169"/>
      <c r="HM348" s="169"/>
      <c r="HN348" s="169"/>
      <c r="HO348" s="169"/>
      <c r="HP348" s="169"/>
      <c r="HQ348" s="169"/>
      <c r="HR348" s="169"/>
      <c r="HS348" s="169"/>
      <c r="HT348" s="169"/>
      <c r="HU348" s="169"/>
      <c r="HV348" s="169"/>
      <c r="HW348" s="169"/>
      <c r="HX348" s="169"/>
      <c r="HY348" s="169"/>
      <c r="HZ348" s="169"/>
      <c r="IA348" s="169"/>
      <c r="IB348" s="169"/>
      <c r="IC348" s="169"/>
      <c r="ID348" s="169"/>
      <c r="IE348" s="169"/>
      <c r="IF348" s="169"/>
      <c r="IG348" s="169"/>
      <c r="IH348" s="169"/>
      <c r="II348" s="169"/>
      <c r="IJ348" s="169"/>
      <c r="IK348" s="169"/>
      <c r="IL348" s="169"/>
      <c r="IM348" s="169"/>
      <c r="IN348" s="169"/>
      <c r="IO348" s="169"/>
      <c r="IP348" s="169"/>
      <c r="IQ348" s="169"/>
      <c r="IR348" s="169"/>
      <c r="IS348" s="169"/>
    </row>
    <row r="349" spans="1:253" s="145" customFormat="1" ht="15" customHeight="1">
      <c r="A349" s="170" t="s">
        <v>6</v>
      </c>
      <c r="B349" s="170" t="s">
        <v>510</v>
      </c>
      <c r="C349" s="172">
        <v>1</v>
      </c>
      <c r="D349" s="172" t="s">
        <v>9</v>
      </c>
      <c r="E349" s="173">
        <v>780000</v>
      </c>
      <c r="F349" s="174">
        <v>780000</v>
      </c>
      <c r="G349" s="169"/>
      <c r="H349" s="169"/>
      <c r="I349" s="169"/>
      <c r="J349" s="169"/>
      <c r="K349" s="169"/>
      <c r="L349" s="169"/>
      <c r="M349" s="169"/>
      <c r="N349" s="169"/>
      <c r="O349" s="169"/>
      <c r="P349" s="169"/>
      <c r="Q349" s="169"/>
      <c r="R349" s="169"/>
      <c r="S349" s="169"/>
      <c r="T349" s="169"/>
      <c r="U349" s="169"/>
      <c r="V349" s="169"/>
      <c r="W349" s="169"/>
      <c r="X349" s="169"/>
      <c r="Y349" s="169"/>
      <c r="Z349" s="169"/>
      <c r="AA349" s="169"/>
      <c r="AB349" s="169"/>
      <c r="AC349" s="169"/>
      <c r="AD349" s="169"/>
      <c r="AE349" s="169"/>
      <c r="AF349" s="169"/>
      <c r="AG349" s="169"/>
      <c r="AH349" s="169"/>
      <c r="AI349" s="169"/>
      <c r="AJ349" s="169"/>
      <c r="AK349" s="169"/>
      <c r="AL349" s="169"/>
      <c r="AM349" s="169"/>
      <c r="AN349" s="169"/>
      <c r="AO349" s="169"/>
      <c r="AP349" s="169"/>
      <c r="AQ349" s="169"/>
      <c r="AR349" s="169"/>
      <c r="AS349" s="169"/>
      <c r="AT349" s="169"/>
      <c r="AU349" s="169"/>
      <c r="AV349" s="169"/>
      <c r="AW349" s="169"/>
      <c r="AX349" s="169"/>
      <c r="AY349" s="169"/>
      <c r="AZ349" s="169"/>
      <c r="BA349" s="169"/>
      <c r="BB349" s="169"/>
      <c r="BC349" s="169"/>
      <c r="BD349" s="169"/>
      <c r="BE349" s="169"/>
      <c r="BF349" s="169"/>
      <c r="BG349" s="169"/>
      <c r="BH349" s="169"/>
      <c r="BI349" s="169"/>
      <c r="BJ349" s="169"/>
      <c r="BK349" s="169"/>
      <c r="BL349" s="169"/>
      <c r="BM349" s="169"/>
      <c r="BN349" s="169"/>
      <c r="BO349" s="169"/>
      <c r="BP349" s="169"/>
      <c r="BQ349" s="169"/>
      <c r="BR349" s="169"/>
      <c r="BS349" s="169"/>
      <c r="BT349" s="169"/>
      <c r="BU349" s="169"/>
      <c r="BV349" s="169"/>
      <c r="BW349" s="169"/>
      <c r="BX349" s="169"/>
      <c r="BY349" s="169"/>
      <c r="BZ349" s="169"/>
      <c r="CA349" s="169"/>
      <c r="CB349" s="169"/>
      <c r="CC349" s="169"/>
      <c r="CD349" s="169"/>
      <c r="CE349" s="169"/>
      <c r="CF349" s="169"/>
      <c r="CG349" s="169"/>
      <c r="CH349" s="169"/>
      <c r="CI349" s="169"/>
      <c r="CJ349" s="169"/>
      <c r="CK349" s="169"/>
      <c r="CL349" s="169"/>
      <c r="CM349" s="169"/>
      <c r="CN349" s="169"/>
      <c r="CO349" s="169"/>
      <c r="CP349" s="169"/>
      <c r="CQ349" s="169"/>
      <c r="CR349" s="169"/>
      <c r="CS349" s="169"/>
      <c r="CT349" s="169"/>
      <c r="CU349" s="169"/>
      <c r="CV349" s="169"/>
      <c r="CW349" s="169"/>
      <c r="CX349" s="169"/>
      <c r="CY349" s="169"/>
      <c r="CZ349" s="169"/>
      <c r="DA349" s="169"/>
      <c r="DB349" s="169"/>
      <c r="DC349" s="169"/>
      <c r="DD349" s="169"/>
      <c r="DE349" s="169"/>
      <c r="DF349" s="169"/>
      <c r="DG349" s="169"/>
      <c r="DH349" s="169"/>
      <c r="DI349" s="169"/>
      <c r="DJ349" s="169"/>
      <c r="DK349" s="169"/>
      <c r="DL349" s="169"/>
      <c r="DM349" s="169"/>
      <c r="DN349" s="169"/>
      <c r="DO349" s="169"/>
      <c r="DP349" s="169"/>
      <c r="DQ349" s="169"/>
      <c r="DR349" s="169"/>
      <c r="DS349" s="169"/>
      <c r="DT349" s="169"/>
      <c r="DU349" s="169"/>
      <c r="DV349" s="169"/>
      <c r="DW349" s="169"/>
      <c r="DX349" s="169"/>
      <c r="DY349" s="169"/>
      <c r="DZ349" s="169"/>
      <c r="EA349" s="169"/>
      <c r="EB349" s="169"/>
      <c r="EC349" s="169"/>
      <c r="ED349" s="169"/>
      <c r="EE349" s="169"/>
      <c r="EF349" s="169"/>
      <c r="EG349" s="169"/>
      <c r="EH349" s="169"/>
      <c r="EI349" s="169"/>
      <c r="EJ349" s="169"/>
      <c r="EK349" s="169"/>
      <c r="EL349" s="169"/>
      <c r="EM349" s="169"/>
      <c r="EN349" s="169"/>
      <c r="EO349" s="169"/>
      <c r="EP349" s="169"/>
      <c r="EQ349" s="169"/>
      <c r="ER349" s="169"/>
      <c r="ES349" s="169"/>
      <c r="ET349" s="169"/>
      <c r="EU349" s="169"/>
      <c r="EV349" s="169"/>
      <c r="EW349" s="169"/>
      <c r="EX349" s="169"/>
      <c r="EY349" s="169"/>
      <c r="EZ349" s="169"/>
      <c r="FA349" s="169"/>
      <c r="FB349" s="169"/>
      <c r="FC349" s="169"/>
      <c r="FD349" s="169"/>
      <c r="FE349" s="169"/>
      <c r="FF349" s="169"/>
      <c r="FG349" s="169"/>
      <c r="FH349" s="169"/>
      <c r="FI349" s="169"/>
      <c r="FJ349" s="169"/>
      <c r="FK349" s="169"/>
      <c r="FL349" s="169"/>
      <c r="FM349" s="169"/>
      <c r="FN349" s="169"/>
      <c r="FO349" s="169"/>
      <c r="FP349" s="169"/>
      <c r="FQ349" s="169"/>
      <c r="FR349" s="169"/>
      <c r="FS349" s="169"/>
      <c r="FT349" s="169"/>
      <c r="FU349" s="169"/>
      <c r="FV349" s="169"/>
      <c r="FW349" s="169"/>
      <c r="FX349" s="169"/>
      <c r="FY349" s="169"/>
      <c r="FZ349" s="169"/>
      <c r="GA349" s="169"/>
      <c r="GB349" s="169"/>
      <c r="GC349" s="169"/>
      <c r="GD349" s="169"/>
      <c r="GE349" s="169"/>
      <c r="GF349" s="169"/>
      <c r="GG349" s="169"/>
      <c r="GH349" s="169"/>
      <c r="GI349" s="169"/>
      <c r="GJ349" s="169"/>
      <c r="GK349" s="169"/>
      <c r="GL349" s="169"/>
      <c r="GM349" s="169"/>
      <c r="GN349" s="169"/>
      <c r="GO349" s="169"/>
      <c r="GP349" s="169"/>
      <c r="GQ349" s="169"/>
      <c r="GR349" s="169"/>
      <c r="GS349" s="169"/>
      <c r="GT349" s="169"/>
      <c r="GU349" s="169"/>
      <c r="GV349" s="169"/>
      <c r="GW349" s="169"/>
      <c r="GX349" s="169"/>
      <c r="GY349" s="169"/>
      <c r="GZ349" s="169"/>
      <c r="HA349" s="169"/>
      <c r="HB349" s="169"/>
      <c r="HC349" s="169"/>
      <c r="HD349" s="169"/>
      <c r="HE349" s="169"/>
      <c r="HF349" s="169"/>
      <c r="HG349" s="169"/>
      <c r="HH349" s="169"/>
      <c r="HI349" s="169"/>
      <c r="HJ349" s="169"/>
      <c r="HK349" s="169"/>
      <c r="HL349" s="169"/>
      <c r="HM349" s="169"/>
      <c r="HN349" s="169"/>
      <c r="HO349" s="169"/>
      <c r="HP349" s="169"/>
      <c r="HQ349" s="169"/>
      <c r="HR349" s="169"/>
      <c r="HS349" s="169"/>
      <c r="HT349" s="169"/>
      <c r="HU349" s="169"/>
      <c r="HV349" s="169"/>
      <c r="HW349" s="169"/>
      <c r="HX349" s="169"/>
      <c r="HY349" s="169"/>
      <c r="HZ349" s="169"/>
      <c r="IA349" s="169"/>
      <c r="IB349" s="169"/>
      <c r="IC349" s="169"/>
      <c r="ID349" s="169"/>
      <c r="IE349" s="169"/>
      <c r="IF349" s="169"/>
      <c r="IG349" s="169"/>
      <c r="IH349" s="169"/>
      <c r="II349" s="169"/>
      <c r="IJ349" s="169"/>
      <c r="IK349" s="169"/>
      <c r="IL349" s="169"/>
      <c r="IM349" s="169"/>
      <c r="IN349" s="169"/>
      <c r="IO349" s="169"/>
      <c r="IP349" s="169"/>
      <c r="IQ349" s="169"/>
      <c r="IR349" s="169"/>
      <c r="IS349" s="169"/>
    </row>
    <row r="350" spans="1:253" s="145" customFormat="1" ht="15" customHeight="1">
      <c r="A350" s="170" t="s">
        <v>6</v>
      </c>
      <c r="B350" s="170" t="s">
        <v>510</v>
      </c>
      <c r="C350" s="172">
        <v>1</v>
      </c>
      <c r="D350" s="172" t="s">
        <v>9</v>
      </c>
      <c r="E350" s="173">
        <v>810000</v>
      </c>
      <c r="F350" s="174">
        <v>810000</v>
      </c>
      <c r="G350" s="169"/>
      <c r="H350" s="169"/>
      <c r="I350" s="169"/>
      <c r="J350" s="169"/>
      <c r="K350" s="169"/>
      <c r="L350" s="169"/>
      <c r="M350" s="169"/>
      <c r="N350" s="169"/>
      <c r="O350" s="169"/>
      <c r="P350" s="169"/>
      <c r="Q350" s="169"/>
      <c r="R350" s="169"/>
      <c r="S350" s="169"/>
      <c r="T350" s="169"/>
      <c r="U350" s="169"/>
      <c r="V350" s="169"/>
      <c r="W350" s="169"/>
      <c r="X350" s="169"/>
      <c r="Y350" s="169"/>
      <c r="Z350" s="169"/>
      <c r="AA350" s="169"/>
      <c r="AB350" s="169"/>
      <c r="AC350" s="169"/>
      <c r="AD350" s="169"/>
      <c r="AE350" s="169"/>
      <c r="AF350" s="169"/>
      <c r="AG350" s="169"/>
      <c r="AH350" s="169"/>
      <c r="AI350" s="169"/>
      <c r="AJ350" s="169"/>
      <c r="AK350" s="169"/>
      <c r="AL350" s="169"/>
      <c r="AM350" s="169"/>
      <c r="AN350" s="169"/>
      <c r="AO350" s="169"/>
      <c r="AP350" s="169"/>
      <c r="AQ350" s="169"/>
      <c r="AR350" s="169"/>
      <c r="AS350" s="169"/>
      <c r="AT350" s="169"/>
      <c r="AU350" s="169"/>
      <c r="AV350" s="169"/>
      <c r="AW350" s="169"/>
      <c r="AX350" s="169"/>
      <c r="AY350" s="169"/>
      <c r="AZ350" s="169"/>
      <c r="BA350" s="169"/>
      <c r="BB350" s="169"/>
      <c r="BC350" s="169"/>
      <c r="BD350" s="169"/>
      <c r="BE350" s="169"/>
      <c r="BF350" s="169"/>
      <c r="BG350" s="169"/>
      <c r="BH350" s="169"/>
      <c r="BI350" s="169"/>
      <c r="BJ350" s="169"/>
      <c r="BK350" s="169"/>
      <c r="BL350" s="169"/>
      <c r="BM350" s="169"/>
      <c r="BN350" s="169"/>
      <c r="BO350" s="169"/>
      <c r="BP350" s="169"/>
      <c r="BQ350" s="169"/>
      <c r="BR350" s="169"/>
      <c r="BS350" s="169"/>
      <c r="BT350" s="169"/>
      <c r="BU350" s="169"/>
      <c r="BV350" s="169"/>
      <c r="BW350" s="169"/>
      <c r="BX350" s="169"/>
      <c r="BY350" s="169"/>
      <c r="BZ350" s="169"/>
      <c r="CA350" s="169"/>
      <c r="CB350" s="169"/>
      <c r="CC350" s="169"/>
      <c r="CD350" s="169"/>
      <c r="CE350" s="169"/>
      <c r="CF350" s="169"/>
      <c r="CG350" s="169"/>
      <c r="CH350" s="169"/>
      <c r="CI350" s="169"/>
      <c r="CJ350" s="169"/>
      <c r="CK350" s="169"/>
      <c r="CL350" s="169"/>
      <c r="CM350" s="169"/>
      <c r="CN350" s="169"/>
      <c r="CO350" s="169"/>
      <c r="CP350" s="169"/>
      <c r="CQ350" s="169"/>
      <c r="CR350" s="169"/>
      <c r="CS350" s="169"/>
      <c r="CT350" s="169"/>
      <c r="CU350" s="169"/>
      <c r="CV350" s="169"/>
      <c r="CW350" s="169"/>
      <c r="CX350" s="169"/>
      <c r="CY350" s="169"/>
      <c r="CZ350" s="169"/>
      <c r="DA350" s="169"/>
      <c r="DB350" s="169"/>
      <c r="DC350" s="169"/>
      <c r="DD350" s="169"/>
      <c r="DE350" s="169"/>
      <c r="DF350" s="169"/>
      <c r="DG350" s="169"/>
      <c r="DH350" s="169"/>
      <c r="DI350" s="169"/>
      <c r="DJ350" s="169"/>
      <c r="DK350" s="169"/>
      <c r="DL350" s="169"/>
      <c r="DM350" s="169"/>
      <c r="DN350" s="169"/>
      <c r="DO350" s="169"/>
      <c r="DP350" s="169"/>
      <c r="DQ350" s="169"/>
      <c r="DR350" s="169"/>
      <c r="DS350" s="169"/>
      <c r="DT350" s="169"/>
      <c r="DU350" s="169"/>
      <c r="DV350" s="169"/>
      <c r="DW350" s="169"/>
      <c r="DX350" s="169"/>
      <c r="DY350" s="169"/>
      <c r="DZ350" s="169"/>
      <c r="EA350" s="169"/>
      <c r="EB350" s="169"/>
      <c r="EC350" s="169"/>
      <c r="ED350" s="169"/>
      <c r="EE350" s="169"/>
      <c r="EF350" s="169"/>
      <c r="EG350" s="169"/>
      <c r="EH350" s="169"/>
      <c r="EI350" s="169"/>
      <c r="EJ350" s="169"/>
      <c r="EK350" s="169"/>
      <c r="EL350" s="169"/>
      <c r="EM350" s="169"/>
      <c r="EN350" s="169"/>
      <c r="EO350" s="169"/>
      <c r="EP350" s="169"/>
      <c r="EQ350" s="169"/>
      <c r="ER350" s="169"/>
      <c r="ES350" s="169"/>
      <c r="ET350" s="169"/>
      <c r="EU350" s="169"/>
      <c r="EV350" s="169"/>
      <c r="EW350" s="169"/>
      <c r="EX350" s="169"/>
      <c r="EY350" s="169"/>
      <c r="EZ350" s="169"/>
      <c r="FA350" s="169"/>
      <c r="FB350" s="169"/>
      <c r="FC350" s="169"/>
      <c r="FD350" s="169"/>
      <c r="FE350" s="169"/>
      <c r="FF350" s="169"/>
      <c r="FG350" s="169"/>
      <c r="FH350" s="169"/>
      <c r="FI350" s="169"/>
      <c r="FJ350" s="169"/>
      <c r="FK350" s="169"/>
      <c r="FL350" s="169"/>
      <c r="FM350" s="169"/>
      <c r="FN350" s="169"/>
      <c r="FO350" s="169"/>
      <c r="FP350" s="169"/>
      <c r="FQ350" s="169"/>
      <c r="FR350" s="169"/>
      <c r="FS350" s="169"/>
      <c r="FT350" s="169"/>
      <c r="FU350" s="169"/>
      <c r="FV350" s="169"/>
      <c r="FW350" s="169"/>
      <c r="FX350" s="169"/>
      <c r="FY350" s="169"/>
      <c r="FZ350" s="169"/>
      <c r="GA350" s="169"/>
      <c r="GB350" s="169"/>
      <c r="GC350" s="169"/>
      <c r="GD350" s="169"/>
      <c r="GE350" s="169"/>
      <c r="GF350" s="169"/>
      <c r="GG350" s="169"/>
      <c r="GH350" s="169"/>
      <c r="GI350" s="169"/>
      <c r="GJ350" s="169"/>
      <c r="GK350" s="169"/>
      <c r="GL350" s="169"/>
      <c r="GM350" s="169"/>
      <c r="GN350" s="169"/>
      <c r="GO350" s="169"/>
      <c r="GP350" s="169"/>
      <c r="GQ350" s="169"/>
      <c r="GR350" s="169"/>
      <c r="GS350" s="169"/>
      <c r="GT350" s="169"/>
      <c r="GU350" s="169"/>
      <c r="GV350" s="169"/>
      <c r="GW350" s="169"/>
      <c r="GX350" s="169"/>
      <c r="GY350" s="169"/>
      <c r="GZ350" s="169"/>
      <c r="HA350" s="169"/>
      <c r="HB350" s="169"/>
      <c r="HC350" s="169"/>
      <c r="HD350" s="169"/>
      <c r="HE350" s="169"/>
      <c r="HF350" s="169"/>
      <c r="HG350" s="169"/>
      <c r="HH350" s="169"/>
      <c r="HI350" s="169"/>
      <c r="HJ350" s="169"/>
      <c r="HK350" s="169"/>
      <c r="HL350" s="169"/>
      <c r="HM350" s="169"/>
      <c r="HN350" s="169"/>
      <c r="HO350" s="169"/>
      <c r="HP350" s="169"/>
      <c r="HQ350" s="169"/>
      <c r="HR350" s="169"/>
      <c r="HS350" s="169"/>
      <c r="HT350" s="169"/>
      <c r="HU350" s="169"/>
      <c r="HV350" s="169"/>
      <c r="HW350" s="169"/>
      <c r="HX350" s="169"/>
      <c r="HY350" s="169"/>
      <c r="HZ350" s="169"/>
      <c r="IA350" s="169"/>
      <c r="IB350" s="169"/>
      <c r="IC350" s="169"/>
      <c r="ID350" s="169"/>
      <c r="IE350" s="169"/>
      <c r="IF350" s="169"/>
      <c r="IG350" s="169"/>
      <c r="IH350" s="169"/>
      <c r="II350" s="169"/>
      <c r="IJ350" s="169"/>
      <c r="IK350" s="169"/>
      <c r="IL350" s="169"/>
      <c r="IM350" s="169"/>
      <c r="IN350" s="169"/>
      <c r="IO350" s="169"/>
      <c r="IP350" s="169"/>
      <c r="IQ350" s="169"/>
      <c r="IR350" s="169"/>
      <c r="IS350" s="169"/>
    </row>
    <row r="351" spans="1:253" s="145" customFormat="1" ht="15" customHeight="1">
      <c r="A351" s="170" t="s">
        <v>6</v>
      </c>
      <c r="B351" s="170" t="s">
        <v>510</v>
      </c>
      <c r="C351" s="172">
        <v>1</v>
      </c>
      <c r="D351" s="172" t="s">
        <v>9</v>
      </c>
      <c r="E351" s="173">
        <v>750000</v>
      </c>
      <c r="F351" s="174">
        <v>750000</v>
      </c>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c r="BQ351" s="169"/>
      <c r="BR351" s="169"/>
      <c r="BS351" s="169"/>
      <c r="BT351" s="169"/>
      <c r="BU351" s="169"/>
      <c r="BV351" s="169"/>
      <c r="BW351" s="169"/>
      <c r="BX351" s="169"/>
      <c r="BY351" s="169"/>
      <c r="BZ351" s="169"/>
      <c r="CA351" s="169"/>
      <c r="CB351" s="169"/>
      <c r="CC351" s="169"/>
      <c r="CD351" s="169"/>
      <c r="CE351" s="169"/>
      <c r="CF351" s="169"/>
      <c r="CG351" s="169"/>
      <c r="CH351" s="169"/>
      <c r="CI351" s="169"/>
      <c r="CJ351" s="169"/>
      <c r="CK351" s="169"/>
      <c r="CL351" s="169"/>
      <c r="CM351" s="169"/>
      <c r="CN351" s="169"/>
      <c r="CO351" s="169"/>
      <c r="CP351" s="169"/>
      <c r="CQ351" s="169"/>
      <c r="CR351" s="169"/>
      <c r="CS351" s="169"/>
      <c r="CT351" s="169"/>
      <c r="CU351" s="169"/>
      <c r="CV351" s="169"/>
      <c r="CW351" s="169"/>
      <c r="CX351" s="169"/>
      <c r="CY351" s="169"/>
      <c r="CZ351" s="169"/>
      <c r="DA351" s="169"/>
      <c r="DB351" s="169"/>
      <c r="DC351" s="169"/>
      <c r="DD351" s="169"/>
      <c r="DE351" s="169"/>
      <c r="DF351" s="169"/>
      <c r="DG351" s="169"/>
      <c r="DH351" s="169"/>
      <c r="DI351" s="169"/>
      <c r="DJ351" s="169"/>
      <c r="DK351" s="169"/>
      <c r="DL351" s="169"/>
      <c r="DM351" s="169"/>
      <c r="DN351" s="169"/>
      <c r="DO351" s="169"/>
      <c r="DP351" s="169"/>
      <c r="DQ351" s="169"/>
      <c r="DR351" s="169"/>
      <c r="DS351" s="169"/>
      <c r="DT351" s="169"/>
      <c r="DU351" s="169"/>
      <c r="DV351" s="169"/>
      <c r="DW351" s="169"/>
      <c r="DX351" s="169"/>
      <c r="DY351" s="169"/>
      <c r="DZ351" s="169"/>
      <c r="EA351" s="169"/>
      <c r="EB351" s="169"/>
      <c r="EC351" s="169"/>
      <c r="ED351" s="169"/>
      <c r="EE351" s="169"/>
      <c r="EF351" s="169"/>
      <c r="EG351" s="169"/>
      <c r="EH351" s="169"/>
      <c r="EI351" s="169"/>
      <c r="EJ351" s="169"/>
      <c r="EK351" s="169"/>
      <c r="EL351" s="169"/>
      <c r="EM351" s="169"/>
      <c r="EN351" s="169"/>
      <c r="EO351" s="169"/>
      <c r="EP351" s="169"/>
      <c r="EQ351" s="169"/>
      <c r="ER351" s="169"/>
      <c r="ES351" s="169"/>
      <c r="ET351" s="169"/>
      <c r="EU351" s="169"/>
      <c r="EV351" s="169"/>
      <c r="EW351" s="169"/>
      <c r="EX351" s="169"/>
      <c r="EY351" s="169"/>
      <c r="EZ351" s="169"/>
      <c r="FA351" s="169"/>
      <c r="FB351" s="169"/>
      <c r="FC351" s="169"/>
      <c r="FD351" s="169"/>
      <c r="FE351" s="169"/>
      <c r="FF351" s="169"/>
      <c r="FG351" s="169"/>
      <c r="FH351" s="169"/>
      <c r="FI351" s="169"/>
      <c r="FJ351" s="169"/>
      <c r="FK351" s="169"/>
      <c r="FL351" s="169"/>
      <c r="FM351" s="169"/>
      <c r="FN351" s="169"/>
      <c r="FO351" s="169"/>
      <c r="FP351" s="169"/>
      <c r="FQ351" s="169"/>
      <c r="FR351" s="169"/>
      <c r="FS351" s="169"/>
      <c r="FT351" s="169"/>
      <c r="FU351" s="169"/>
      <c r="FV351" s="169"/>
      <c r="FW351" s="169"/>
      <c r="FX351" s="169"/>
      <c r="FY351" s="169"/>
      <c r="FZ351" s="169"/>
      <c r="GA351" s="169"/>
      <c r="GB351" s="169"/>
      <c r="GC351" s="169"/>
      <c r="GD351" s="169"/>
      <c r="GE351" s="169"/>
      <c r="GF351" s="169"/>
      <c r="GG351" s="169"/>
      <c r="GH351" s="169"/>
      <c r="GI351" s="169"/>
      <c r="GJ351" s="169"/>
      <c r="GK351" s="169"/>
      <c r="GL351" s="169"/>
      <c r="GM351" s="169"/>
      <c r="GN351" s="169"/>
      <c r="GO351" s="169"/>
      <c r="GP351" s="169"/>
      <c r="GQ351" s="169"/>
      <c r="GR351" s="169"/>
      <c r="GS351" s="169"/>
      <c r="GT351" s="169"/>
      <c r="GU351" s="169"/>
      <c r="GV351" s="169"/>
      <c r="GW351" s="169"/>
      <c r="GX351" s="169"/>
      <c r="GY351" s="169"/>
      <c r="GZ351" s="169"/>
      <c r="HA351" s="169"/>
      <c r="HB351" s="169"/>
      <c r="HC351" s="169"/>
      <c r="HD351" s="169"/>
      <c r="HE351" s="169"/>
      <c r="HF351" s="169"/>
      <c r="HG351" s="169"/>
      <c r="HH351" s="169"/>
      <c r="HI351" s="169"/>
      <c r="HJ351" s="169"/>
      <c r="HK351" s="169"/>
      <c r="HL351" s="169"/>
      <c r="HM351" s="169"/>
      <c r="HN351" s="169"/>
      <c r="HO351" s="169"/>
      <c r="HP351" s="169"/>
      <c r="HQ351" s="169"/>
      <c r="HR351" s="169"/>
      <c r="HS351" s="169"/>
      <c r="HT351" s="169"/>
      <c r="HU351" s="169"/>
      <c r="HV351" s="169"/>
      <c r="HW351" s="169"/>
      <c r="HX351" s="169"/>
      <c r="HY351" s="169"/>
      <c r="HZ351" s="169"/>
      <c r="IA351" s="169"/>
      <c r="IB351" s="169"/>
      <c r="IC351" s="169"/>
      <c r="ID351" s="169"/>
      <c r="IE351" s="169"/>
      <c r="IF351" s="169"/>
      <c r="IG351" s="169"/>
      <c r="IH351" s="169"/>
      <c r="II351" s="169"/>
      <c r="IJ351" s="169"/>
      <c r="IK351" s="169"/>
      <c r="IL351" s="169"/>
      <c r="IM351" s="169"/>
      <c r="IN351" s="169"/>
      <c r="IO351" s="169"/>
      <c r="IP351" s="169"/>
      <c r="IQ351" s="169"/>
      <c r="IR351" s="169"/>
      <c r="IS351" s="169"/>
    </row>
    <row r="352" spans="1:253" s="145" customFormat="1" ht="15" customHeight="1">
      <c r="A352" s="170" t="s">
        <v>6</v>
      </c>
      <c r="B352" s="170" t="s">
        <v>510</v>
      </c>
      <c r="C352" s="172">
        <v>1</v>
      </c>
      <c r="D352" s="172" t="s">
        <v>9</v>
      </c>
      <c r="E352" s="173">
        <v>810000</v>
      </c>
      <c r="F352" s="174">
        <v>810000</v>
      </c>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69"/>
      <c r="BR352" s="169"/>
      <c r="BS352" s="169"/>
      <c r="BT352" s="169"/>
      <c r="BU352" s="169"/>
      <c r="BV352" s="169"/>
      <c r="BW352" s="169"/>
      <c r="BX352" s="169"/>
      <c r="BY352" s="169"/>
      <c r="BZ352" s="169"/>
      <c r="CA352" s="169"/>
      <c r="CB352" s="169"/>
      <c r="CC352" s="169"/>
      <c r="CD352" s="169"/>
      <c r="CE352" s="169"/>
      <c r="CF352" s="169"/>
      <c r="CG352" s="169"/>
      <c r="CH352" s="169"/>
      <c r="CI352" s="169"/>
      <c r="CJ352" s="169"/>
      <c r="CK352" s="169"/>
      <c r="CL352" s="169"/>
      <c r="CM352" s="169"/>
      <c r="CN352" s="169"/>
      <c r="CO352" s="169"/>
      <c r="CP352" s="169"/>
      <c r="CQ352" s="169"/>
      <c r="CR352" s="169"/>
      <c r="CS352" s="169"/>
      <c r="CT352" s="169"/>
      <c r="CU352" s="169"/>
      <c r="CV352" s="169"/>
      <c r="CW352" s="169"/>
      <c r="CX352" s="169"/>
      <c r="CY352" s="169"/>
      <c r="CZ352" s="169"/>
      <c r="DA352" s="169"/>
      <c r="DB352" s="169"/>
      <c r="DC352" s="169"/>
      <c r="DD352" s="169"/>
      <c r="DE352" s="169"/>
      <c r="DF352" s="169"/>
      <c r="DG352" s="169"/>
      <c r="DH352" s="169"/>
      <c r="DI352" s="169"/>
      <c r="DJ352" s="169"/>
      <c r="DK352" s="169"/>
      <c r="DL352" s="169"/>
      <c r="DM352" s="169"/>
      <c r="DN352" s="169"/>
      <c r="DO352" s="169"/>
      <c r="DP352" s="169"/>
      <c r="DQ352" s="169"/>
      <c r="DR352" s="169"/>
      <c r="DS352" s="169"/>
      <c r="DT352" s="169"/>
      <c r="DU352" s="169"/>
      <c r="DV352" s="169"/>
      <c r="DW352" s="169"/>
      <c r="DX352" s="169"/>
      <c r="DY352" s="169"/>
      <c r="DZ352" s="169"/>
      <c r="EA352" s="169"/>
      <c r="EB352" s="169"/>
      <c r="EC352" s="169"/>
      <c r="ED352" s="169"/>
      <c r="EE352" s="169"/>
      <c r="EF352" s="169"/>
      <c r="EG352" s="169"/>
      <c r="EH352" s="169"/>
      <c r="EI352" s="169"/>
      <c r="EJ352" s="169"/>
      <c r="EK352" s="169"/>
      <c r="EL352" s="169"/>
      <c r="EM352" s="169"/>
      <c r="EN352" s="169"/>
      <c r="EO352" s="169"/>
      <c r="EP352" s="169"/>
      <c r="EQ352" s="169"/>
      <c r="ER352" s="169"/>
      <c r="ES352" s="169"/>
      <c r="ET352" s="169"/>
      <c r="EU352" s="169"/>
      <c r="EV352" s="169"/>
      <c r="EW352" s="169"/>
      <c r="EX352" s="169"/>
      <c r="EY352" s="169"/>
      <c r="EZ352" s="169"/>
      <c r="FA352" s="169"/>
      <c r="FB352" s="169"/>
      <c r="FC352" s="169"/>
      <c r="FD352" s="169"/>
      <c r="FE352" s="169"/>
      <c r="FF352" s="169"/>
      <c r="FG352" s="169"/>
      <c r="FH352" s="169"/>
      <c r="FI352" s="169"/>
      <c r="FJ352" s="169"/>
      <c r="FK352" s="169"/>
      <c r="FL352" s="169"/>
      <c r="FM352" s="169"/>
      <c r="FN352" s="169"/>
      <c r="FO352" s="169"/>
      <c r="FP352" s="169"/>
      <c r="FQ352" s="169"/>
      <c r="FR352" s="169"/>
      <c r="FS352" s="169"/>
      <c r="FT352" s="169"/>
      <c r="FU352" s="169"/>
      <c r="FV352" s="169"/>
      <c r="FW352" s="169"/>
      <c r="FX352" s="169"/>
      <c r="FY352" s="169"/>
      <c r="FZ352" s="169"/>
      <c r="GA352" s="169"/>
      <c r="GB352" s="169"/>
      <c r="GC352" s="169"/>
      <c r="GD352" s="169"/>
      <c r="GE352" s="169"/>
      <c r="GF352" s="169"/>
      <c r="GG352" s="169"/>
      <c r="GH352" s="169"/>
      <c r="GI352" s="169"/>
      <c r="GJ352" s="169"/>
      <c r="GK352" s="169"/>
      <c r="GL352" s="169"/>
      <c r="GM352" s="169"/>
      <c r="GN352" s="169"/>
      <c r="GO352" s="169"/>
      <c r="GP352" s="169"/>
      <c r="GQ352" s="169"/>
      <c r="GR352" s="169"/>
      <c r="GS352" s="169"/>
      <c r="GT352" s="169"/>
      <c r="GU352" s="169"/>
      <c r="GV352" s="169"/>
      <c r="GW352" s="169"/>
      <c r="GX352" s="169"/>
      <c r="GY352" s="169"/>
      <c r="GZ352" s="169"/>
      <c r="HA352" s="169"/>
      <c r="HB352" s="169"/>
      <c r="HC352" s="169"/>
      <c r="HD352" s="169"/>
      <c r="HE352" s="169"/>
      <c r="HF352" s="169"/>
      <c r="HG352" s="169"/>
      <c r="HH352" s="169"/>
      <c r="HI352" s="169"/>
      <c r="HJ352" s="169"/>
      <c r="HK352" s="169"/>
      <c r="HL352" s="169"/>
      <c r="HM352" s="169"/>
      <c r="HN352" s="169"/>
      <c r="HO352" s="169"/>
      <c r="HP352" s="169"/>
      <c r="HQ352" s="169"/>
      <c r="HR352" s="169"/>
      <c r="HS352" s="169"/>
      <c r="HT352" s="169"/>
      <c r="HU352" s="169"/>
      <c r="HV352" s="169"/>
      <c r="HW352" s="169"/>
      <c r="HX352" s="169"/>
      <c r="HY352" s="169"/>
      <c r="HZ352" s="169"/>
      <c r="IA352" s="169"/>
      <c r="IB352" s="169"/>
      <c r="IC352" s="169"/>
      <c r="ID352" s="169"/>
      <c r="IE352" s="169"/>
      <c r="IF352" s="169"/>
      <c r="IG352" s="169"/>
      <c r="IH352" s="169"/>
      <c r="II352" s="169"/>
      <c r="IJ352" s="169"/>
      <c r="IK352" s="169"/>
      <c r="IL352" s="169"/>
      <c r="IM352" s="169"/>
      <c r="IN352" s="169"/>
      <c r="IO352" s="169"/>
      <c r="IP352" s="169"/>
      <c r="IQ352" s="169"/>
      <c r="IR352" s="169"/>
      <c r="IS352" s="169"/>
    </row>
    <row r="353" spans="1:253" s="145" customFormat="1" ht="15" customHeight="1">
      <c r="A353" s="170" t="s">
        <v>6</v>
      </c>
      <c r="B353" s="170" t="s">
        <v>510</v>
      </c>
      <c r="C353" s="172">
        <v>1</v>
      </c>
      <c r="D353" s="172" t="s">
        <v>9</v>
      </c>
      <c r="E353" s="173">
        <v>810000</v>
      </c>
      <c r="F353" s="174">
        <v>810000</v>
      </c>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c r="BQ353" s="169"/>
      <c r="BR353" s="169"/>
      <c r="BS353" s="169"/>
      <c r="BT353" s="169"/>
      <c r="BU353" s="169"/>
      <c r="BV353" s="169"/>
      <c r="BW353" s="169"/>
      <c r="BX353" s="169"/>
      <c r="BY353" s="169"/>
      <c r="BZ353" s="169"/>
      <c r="CA353" s="169"/>
      <c r="CB353" s="169"/>
      <c r="CC353" s="169"/>
      <c r="CD353" s="169"/>
      <c r="CE353" s="169"/>
      <c r="CF353" s="169"/>
      <c r="CG353" s="169"/>
      <c r="CH353" s="169"/>
      <c r="CI353" s="169"/>
      <c r="CJ353" s="169"/>
      <c r="CK353" s="169"/>
      <c r="CL353" s="169"/>
      <c r="CM353" s="169"/>
      <c r="CN353" s="169"/>
      <c r="CO353" s="169"/>
      <c r="CP353" s="169"/>
      <c r="CQ353" s="169"/>
      <c r="CR353" s="169"/>
      <c r="CS353" s="169"/>
      <c r="CT353" s="169"/>
      <c r="CU353" s="169"/>
      <c r="CV353" s="169"/>
      <c r="CW353" s="169"/>
      <c r="CX353" s="169"/>
      <c r="CY353" s="169"/>
      <c r="CZ353" s="169"/>
      <c r="DA353" s="169"/>
      <c r="DB353" s="169"/>
      <c r="DC353" s="169"/>
      <c r="DD353" s="169"/>
      <c r="DE353" s="169"/>
      <c r="DF353" s="169"/>
      <c r="DG353" s="169"/>
      <c r="DH353" s="169"/>
      <c r="DI353" s="169"/>
      <c r="DJ353" s="169"/>
      <c r="DK353" s="169"/>
      <c r="DL353" s="169"/>
      <c r="DM353" s="169"/>
      <c r="DN353" s="169"/>
      <c r="DO353" s="169"/>
      <c r="DP353" s="169"/>
      <c r="DQ353" s="169"/>
      <c r="DR353" s="169"/>
      <c r="DS353" s="169"/>
      <c r="DT353" s="169"/>
      <c r="DU353" s="169"/>
      <c r="DV353" s="169"/>
      <c r="DW353" s="169"/>
      <c r="DX353" s="169"/>
      <c r="DY353" s="169"/>
      <c r="DZ353" s="169"/>
      <c r="EA353" s="169"/>
      <c r="EB353" s="169"/>
      <c r="EC353" s="169"/>
      <c r="ED353" s="169"/>
      <c r="EE353" s="169"/>
      <c r="EF353" s="169"/>
      <c r="EG353" s="169"/>
      <c r="EH353" s="169"/>
      <c r="EI353" s="169"/>
      <c r="EJ353" s="169"/>
      <c r="EK353" s="169"/>
      <c r="EL353" s="169"/>
      <c r="EM353" s="169"/>
      <c r="EN353" s="169"/>
      <c r="EO353" s="169"/>
      <c r="EP353" s="169"/>
      <c r="EQ353" s="169"/>
      <c r="ER353" s="169"/>
      <c r="ES353" s="169"/>
      <c r="ET353" s="169"/>
      <c r="EU353" s="169"/>
      <c r="EV353" s="169"/>
      <c r="EW353" s="169"/>
      <c r="EX353" s="169"/>
      <c r="EY353" s="169"/>
      <c r="EZ353" s="169"/>
      <c r="FA353" s="169"/>
      <c r="FB353" s="169"/>
      <c r="FC353" s="169"/>
      <c r="FD353" s="169"/>
      <c r="FE353" s="169"/>
      <c r="FF353" s="169"/>
      <c r="FG353" s="169"/>
      <c r="FH353" s="169"/>
      <c r="FI353" s="169"/>
      <c r="FJ353" s="169"/>
      <c r="FK353" s="169"/>
      <c r="FL353" s="169"/>
      <c r="FM353" s="169"/>
      <c r="FN353" s="169"/>
      <c r="FO353" s="169"/>
      <c r="FP353" s="169"/>
      <c r="FQ353" s="169"/>
      <c r="FR353" s="169"/>
      <c r="FS353" s="169"/>
      <c r="FT353" s="169"/>
      <c r="FU353" s="169"/>
      <c r="FV353" s="169"/>
      <c r="FW353" s="169"/>
      <c r="FX353" s="169"/>
      <c r="FY353" s="169"/>
      <c r="FZ353" s="169"/>
      <c r="GA353" s="169"/>
      <c r="GB353" s="169"/>
      <c r="GC353" s="169"/>
      <c r="GD353" s="169"/>
      <c r="GE353" s="169"/>
      <c r="GF353" s="169"/>
      <c r="GG353" s="169"/>
      <c r="GH353" s="169"/>
      <c r="GI353" s="169"/>
      <c r="GJ353" s="169"/>
      <c r="GK353" s="169"/>
      <c r="GL353" s="169"/>
      <c r="GM353" s="169"/>
      <c r="GN353" s="169"/>
      <c r="GO353" s="169"/>
      <c r="GP353" s="169"/>
      <c r="GQ353" s="169"/>
      <c r="GR353" s="169"/>
      <c r="GS353" s="169"/>
      <c r="GT353" s="169"/>
      <c r="GU353" s="169"/>
      <c r="GV353" s="169"/>
      <c r="GW353" s="169"/>
      <c r="GX353" s="169"/>
      <c r="GY353" s="169"/>
      <c r="GZ353" s="169"/>
      <c r="HA353" s="169"/>
      <c r="HB353" s="169"/>
      <c r="HC353" s="169"/>
      <c r="HD353" s="169"/>
      <c r="HE353" s="169"/>
      <c r="HF353" s="169"/>
      <c r="HG353" s="169"/>
      <c r="HH353" s="169"/>
      <c r="HI353" s="169"/>
      <c r="HJ353" s="169"/>
      <c r="HK353" s="169"/>
      <c r="HL353" s="169"/>
      <c r="HM353" s="169"/>
      <c r="HN353" s="169"/>
      <c r="HO353" s="169"/>
      <c r="HP353" s="169"/>
      <c r="HQ353" s="169"/>
      <c r="HR353" s="169"/>
      <c r="HS353" s="169"/>
      <c r="HT353" s="169"/>
      <c r="HU353" s="169"/>
      <c r="HV353" s="169"/>
      <c r="HW353" s="169"/>
      <c r="HX353" s="169"/>
      <c r="HY353" s="169"/>
      <c r="HZ353" s="169"/>
      <c r="IA353" s="169"/>
      <c r="IB353" s="169"/>
      <c r="IC353" s="169"/>
      <c r="ID353" s="169"/>
      <c r="IE353" s="169"/>
      <c r="IF353" s="169"/>
      <c r="IG353" s="169"/>
      <c r="IH353" s="169"/>
      <c r="II353" s="169"/>
      <c r="IJ353" s="169"/>
      <c r="IK353" s="169"/>
      <c r="IL353" s="169"/>
      <c r="IM353" s="169"/>
      <c r="IN353" s="169"/>
      <c r="IO353" s="169"/>
      <c r="IP353" s="169"/>
      <c r="IQ353" s="169"/>
      <c r="IR353" s="169"/>
      <c r="IS353" s="169"/>
    </row>
    <row r="354" spans="1:253" s="145" customFormat="1" ht="15" customHeight="1">
      <c r="A354" s="170" t="s">
        <v>6</v>
      </c>
      <c r="B354" s="170" t="s">
        <v>510</v>
      </c>
      <c r="C354" s="172">
        <v>1</v>
      </c>
      <c r="D354" s="172" t="s">
        <v>9</v>
      </c>
      <c r="E354" s="173">
        <v>780000</v>
      </c>
      <c r="F354" s="174">
        <v>780000</v>
      </c>
      <c r="G354" s="169"/>
      <c r="H354" s="169"/>
      <c r="I354" s="169"/>
      <c r="J354" s="169"/>
      <c r="K354" s="169"/>
      <c r="L354" s="169"/>
      <c r="M354" s="169"/>
      <c r="N354" s="169"/>
      <c r="O354" s="169"/>
      <c r="P354" s="169"/>
      <c r="Q354" s="169"/>
      <c r="R354" s="169"/>
      <c r="S354" s="169"/>
      <c r="T354" s="169"/>
      <c r="U354" s="169"/>
      <c r="V354" s="169"/>
      <c r="W354" s="169"/>
      <c r="X354" s="169"/>
      <c r="Y354" s="169"/>
      <c r="Z354" s="169"/>
      <c r="AA354" s="169"/>
      <c r="AB354" s="169"/>
      <c r="AC354" s="169"/>
      <c r="AD354" s="169"/>
      <c r="AE354" s="169"/>
      <c r="AF354" s="169"/>
      <c r="AG354" s="169"/>
      <c r="AH354" s="169"/>
      <c r="AI354" s="169"/>
      <c r="AJ354" s="169"/>
      <c r="AK354" s="169"/>
      <c r="AL354" s="169"/>
      <c r="AM354" s="169"/>
      <c r="AN354" s="169"/>
      <c r="AO354" s="169"/>
      <c r="AP354" s="169"/>
      <c r="AQ354" s="169"/>
      <c r="AR354" s="169"/>
      <c r="AS354" s="169"/>
      <c r="AT354" s="169"/>
      <c r="AU354" s="169"/>
      <c r="AV354" s="169"/>
      <c r="AW354" s="169"/>
      <c r="AX354" s="169"/>
      <c r="AY354" s="169"/>
      <c r="AZ354" s="169"/>
      <c r="BA354" s="169"/>
      <c r="BB354" s="169"/>
      <c r="BC354" s="169"/>
      <c r="BD354" s="169"/>
      <c r="BE354" s="169"/>
      <c r="BF354" s="169"/>
      <c r="BG354" s="169"/>
      <c r="BH354" s="169"/>
      <c r="BI354" s="169"/>
      <c r="BJ354" s="169"/>
      <c r="BK354" s="169"/>
      <c r="BL354" s="169"/>
      <c r="BM354" s="169"/>
      <c r="BN354" s="169"/>
      <c r="BO354" s="169"/>
      <c r="BP354" s="169"/>
      <c r="BQ354" s="169"/>
      <c r="BR354" s="169"/>
      <c r="BS354" s="169"/>
      <c r="BT354" s="169"/>
      <c r="BU354" s="169"/>
      <c r="BV354" s="169"/>
      <c r="BW354" s="169"/>
      <c r="BX354" s="169"/>
      <c r="BY354" s="169"/>
      <c r="BZ354" s="169"/>
      <c r="CA354" s="169"/>
      <c r="CB354" s="169"/>
      <c r="CC354" s="169"/>
      <c r="CD354" s="169"/>
      <c r="CE354" s="169"/>
      <c r="CF354" s="169"/>
      <c r="CG354" s="169"/>
      <c r="CH354" s="169"/>
      <c r="CI354" s="169"/>
      <c r="CJ354" s="169"/>
      <c r="CK354" s="169"/>
      <c r="CL354" s="169"/>
      <c r="CM354" s="169"/>
      <c r="CN354" s="169"/>
      <c r="CO354" s="169"/>
      <c r="CP354" s="169"/>
      <c r="CQ354" s="169"/>
      <c r="CR354" s="169"/>
      <c r="CS354" s="169"/>
      <c r="CT354" s="169"/>
      <c r="CU354" s="169"/>
      <c r="CV354" s="169"/>
      <c r="CW354" s="169"/>
      <c r="CX354" s="169"/>
      <c r="CY354" s="169"/>
      <c r="CZ354" s="169"/>
      <c r="DA354" s="169"/>
      <c r="DB354" s="169"/>
      <c r="DC354" s="169"/>
      <c r="DD354" s="169"/>
      <c r="DE354" s="169"/>
      <c r="DF354" s="169"/>
      <c r="DG354" s="169"/>
      <c r="DH354" s="169"/>
      <c r="DI354" s="169"/>
      <c r="DJ354" s="169"/>
      <c r="DK354" s="169"/>
      <c r="DL354" s="169"/>
      <c r="DM354" s="169"/>
      <c r="DN354" s="169"/>
      <c r="DO354" s="169"/>
      <c r="DP354" s="169"/>
      <c r="DQ354" s="169"/>
      <c r="DR354" s="169"/>
      <c r="DS354" s="169"/>
      <c r="DT354" s="169"/>
      <c r="DU354" s="169"/>
      <c r="DV354" s="169"/>
      <c r="DW354" s="169"/>
      <c r="DX354" s="169"/>
      <c r="DY354" s="169"/>
      <c r="DZ354" s="169"/>
      <c r="EA354" s="169"/>
      <c r="EB354" s="169"/>
      <c r="EC354" s="169"/>
      <c r="ED354" s="169"/>
      <c r="EE354" s="169"/>
      <c r="EF354" s="169"/>
      <c r="EG354" s="169"/>
      <c r="EH354" s="169"/>
      <c r="EI354" s="169"/>
      <c r="EJ354" s="169"/>
      <c r="EK354" s="169"/>
      <c r="EL354" s="169"/>
      <c r="EM354" s="169"/>
      <c r="EN354" s="169"/>
      <c r="EO354" s="169"/>
      <c r="EP354" s="169"/>
      <c r="EQ354" s="169"/>
      <c r="ER354" s="169"/>
      <c r="ES354" s="169"/>
      <c r="ET354" s="169"/>
      <c r="EU354" s="169"/>
      <c r="EV354" s="169"/>
      <c r="EW354" s="169"/>
      <c r="EX354" s="169"/>
      <c r="EY354" s="169"/>
      <c r="EZ354" s="169"/>
      <c r="FA354" s="169"/>
      <c r="FB354" s="169"/>
      <c r="FC354" s="169"/>
      <c r="FD354" s="169"/>
      <c r="FE354" s="169"/>
      <c r="FF354" s="169"/>
      <c r="FG354" s="169"/>
      <c r="FH354" s="169"/>
      <c r="FI354" s="169"/>
      <c r="FJ354" s="169"/>
      <c r="FK354" s="169"/>
      <c r="FL354" s="169"/>
      <c r="FM354" s="169"/>
      <c r="FN354" s="169"/>
      <c r="FO354" s="169"/>
      <c r="FP354" s="169"/>
      <c r="FQ354" s="169"/>
      <c r="FR354" s="169"/>
      <c r="FS354" s="169"/>
      <c r="FT354" s="169"/>
      <c r="FU354" s="169"/>
      <c r="FV354" s="169"/>
      <c r="FW354" s="169"/>
      <c r="FX354" s="169"/>
      <c r="FY354" s="169"/>
      <c r="FZ354" s="169"/>
      <c r="GA354" s="169"/>
      <c r="GB354" s="169"/>
      <c r="GC354" s="169"/>
      <c r="GD354" s="169"/>
      <c r="GE354" s="169"/>
      <c r="GF354" s="169"/>
      <c r="GG354" s="169"/>
      <c r="GH354" s="169"/>
      <c r="GI354" s="169"/>
      <c r="GJ354" s="169"/>
      <c r="GK354" s="169"/>
      <c r="GL354" s="169"/>
      <c r="GM354" s="169"/>
      <c r="GN354" s="169"/>
      <c r="GO354" s="169"/>
      <c r="GP354" s="169"/>
      <c r="GQ354" s="169"/>
      <c r="GR354" s="169"/>
      <c r="GS354" s="169"/>
      <c r="GT354" s="169"/>
      <c r="GU354" s="169"/>
      <c r="GV354" s="169"/>
      <c r="GW354" s="169"/>
      <c r="GX354" s="169"/>
      <c r="GY354" s="169"/>
      <c r="GZ354" s="169"/>
      <c r="HA354" s="169"/>
      <c r="HB354" s="169"/>
      <c r="HC354" s="169"/>
      <c r="HD354" s="169"/>
      <c r="HE354" s="169"/>
      <c r="HF354" s="169"/>
      <c r="HG354" s="169"/>
      <c r="HH354" s="169"/>
      <c r="HI354" s="169"/>
      <c r="HJ354" s="169"/>
      <c r="HK354" s="169"/>
      <c r="HL354" s="169"/>
      <c r="HM354" s="169"/>
      <c r="HN354" s="169"/>
      <c r="HO354" s="169"/>
      <c r="HP354" s="169"/>
      <c r="HQ354" s="169"/>
      <c r="HR354" s="169"/>
      <c r="HS354" s="169"/>
      <c r="HT354" s="169"/>
      <c r="HU354" s="169"/>
      <c r="HV354" s="169"/>
      <c r="HW354" s="169"/>
      <c r="HX354" s="169"/>
      <c r="HY354" s="169"/>
      <c r="HZ354" s="169"/>
      <c r="IA354" s="169"/>
      <c r="IB354" s="169"/>
      <c r="IC354" s="169"/>
      <c r="ID354" s="169"/>
      <c r="IE354" s="169"/>
      <c r="IF354" s="169"/>
      <c r="IG354" s="169"/>
      <c r="IH354" s="169"/>
      <c r="II354" s="169"/>
      <c r="IJ354" s="169"/>
      <c r="IK354" s="169"/>
      <c r="IL354" s="169"/>
      <c r="IM354" s="169"/>
      <c r="IN354" s="169"/>
      <c r="IO354" s="169"/>
      <c r="IP354" s="169"/>
      <c r="IQ354" s="169"/>
      <c r="IR354" s="169"/>
      <c r="IS354" s="169"/>
    </row>
    <row r="355" spans="1:253" s="145" customFormat="1" ht="15" customHeight="1">
      <c r="A355" s="170" t="s">
        <v>6</v>
      </c>
      <c r="B355" s="170" t="s">
        <v>510</v>
      </c>
      <c r="C355" s="172">
        <v>1</v>
      </c>
      <c r="D355" s="172" t="s">
        <v>9</v>
      </c>
      <c r="E355" s="173">
        <v>720000</v>
      </c>
      <c r="F355" s="174">
        <v>720000</v>
      </c>
      <c r="G355" s="169"/>
      <c r="H355" s="169"/>
      <c r="I355" s="169"/>
      <c r="J355" s="169"/>
      <c r="K355" s="169"/>
      <c r="L355" s="169"/>
      <c r="M355" s="169"/>
      <c r="N355" s="169"/>
      <c r="O355" s="169"/>
      <c r="P355" s="169"/>
      <c r="Q355" s="169"/>
      <c r="R355" s="169"/>
      <c r="S355" s="169"/>
      <c r="T355" s="169"/>
      <c r="U355" s="169"/>
      <c r="V355" s="169"/>
      <c r="W355" s="169"/>
      <c r="X355" s="169"/>
      <c r="Y355" s="169"/>
      <c r="Z355" s="169"/>
      <c r="AA355" s="169"/>
      <c r="AB355" s="169"/>
      <c r="AC355" s="169"/>
      <c r="AD355" s="169"/>
      <c r="AE355" s="169"/>
      <c r="AF355" s="169"/>
      <c r="AG355" s="169"/>
      <c r="AH355" s="169"/>
      <c r="AI355" s="169"/>
      <c r="AJ355" s="169"/>
      <c r="AK355" s="169"/>
      <c r="AL355" s="169"/>
      <c r="AM355" s="169"/>
      <c r="AN355" s="169"/>
      <c r="AO355" s="169"/>
      <c r="AP355" s="169"/>
      <c r="AQ355" s="169"/>
      <c r="AR355" s="169"/>
      <c r="AS355" s="169"/>
      <c r="AT355" s="169"/>
      <c r="AU355" s="169"/>
      <c r="AV355" s="169"/>
      <c r="AW355" s="169"/>
      <c r="AX355" s="169"/>
      <c r="AY355" s="169"/>
      <c r="AZ355" s="169"/>
      <c r="BA355" s="169"/>
      <c r="BB355" s="169"/>
      <c r="BC355" s="169"/>
      <c r="BD355" s="169"/>
      <c r="BE355" s="169"/>
      <c r="BF355" s="169"/>
      <c r="BG355" s="169"/>
      <c r="BH355" s="169"/>
      <c r="BI355" s="169"/>
      <c r="BJ355" s="169"/>
      <c r="BK355" s="169"/>
      <c r="BL355" s="169"/>
      <c r="BM355" s="169"/>
      <c r="BN355" s="169"/>
      <c r="BO355" s="169"/>
      <c r="BP355" s="169"/>
      <c r="BQ355" s="169"/>
      <c r="BR355" s="169"/>
      <c r="BS355" s="169"/>
      <c r="BT355" s="169"/>
      <c r="BU355" s="169"/>
      <c r="BV355" s="169"/>
      <c r="BW355" s="169"/>
      <c r="BX355" s="169"/>
      <c r="BY355" s="169"/>
      <c r="BZ355" s="169"/>
      <c r="CA355" s="169"/>
      <c r="CB355" s="169"/>
      <c r="CC355" s="169"/>
      <c r="CD355" s="169"/>
      <c r="CE355" s="169"/>
      <c r="CF355" s="169"/>
      <c r="CG355" s="169"/>
      <c r="CH355" s="169"/>
      <c r="CI355" s="169"/>
      <c r="CJ355" s="169"/>
      <c r="CK355" s="169"/>
      <c r="CL355" s="169"/>
      <c r="CM355" s="169"/>
      <c r="CN355" s="169"/>
      <c r="CO355" s="169"/>
      <c r="CP355" s="169"/>
      <c r="CQ355" s="169"/>
      <c r="CR355" s="169"/>
      <c r="CS355" s="169"/>
      <c r="CT355" s="169"/>
      <c r="CU355" s="169"/>
      <c r="CV355" s="169"/>
      <c r="CW355" s="169"/>
      <c r="CX355" s="169"/>
      <c r="CY355" s="169"/>
      <c r="CZ355" s="169"/>
      <c r="DA355" s="169"/>
      <c r="DB355" s="169"/>
      <c r="DC355" s="169"/>
      <c r="DD355" s="169"/>
      <c r="DE355" s="169"/>
      <c r="DF355" s="169"/>
      <c r="DG355" s="169"/>
      <c r="DH355" s="169"/>
      <c r="DI355" s="169"/>
      <c r="DJ355" s="169"/>
      <c r="DK355" s="169"/>
      <c r="DL355" s="169"/>
      <c r="DM355" s="169"/>
      <c r="DN355" s="169"/>
      <c r="DO355" s="169"/>
      <c r="DP355" s="169"/>
      <c r="DQ355" s="169"/>
      <c r="DR355" s="169"/>
      <c r="DS355" s="169"/>
      <c r="DT355" s="169"/>
      <c r="DU355" s="169"/>
      <c r="DV355" s="169"/>
      <c r="DW355" s="169"/>
      <c r="DX355" s="169"/>
      <c r="DY355" s="169"/>
      <c r="DZ355" s="169"/>
      <c r="EA355" s="169"/>
      <c r="EB355" s="169"/>
      <c r="EC355" s="169"/>
      <c r="ED355" s="169"/>
      <c r="EE355" s="169"/>
      <c r="EF355" s="169"/>
      <c r="EG355" s="169"/>
      <c r="EH355" s="169"/>
      <c r="EI355" s="169"/>
      <c r="EJ355" s="169"/>
      <c r="EK355" s="169"/>
      <c r="EL355" s="169"/>
      <c r="EM355" s="169"/>
      <c r="EN355" s="169"/>
      <c r="EO355" s="169"/>
      <c r="EP355" s="169"/>
      <c r="EQ355" s="169"/>
      <c r="ER355" s="169"/>
      <c r="ES355" s="169"/>
      <c r="ET355" s="169"/>
      <c r="EU355" s="169"/>
      <c r="EV355" s="169"/>
      <c r="EW355" s="169"/>
      <c r="EX355" s="169"/>
      <c r="EY355" s="169"/>
      <c r="EZ355" s="169"/>
      <c r="FA355" s="169"/>
      <c r="FB355" s="169"/>
      <c r="FC355" s="169"/>
      <c r="FD355" s="169"/>
      <c r="FE355" s="169"/>
      <c r="FF355" s="169"/>
      <c r="FG355" s="169"/>
      <c r="FH355" s="169"/>
      <c r="FI355" s="169"/>
      <c r="FJ355" s="169"/>
      <c r="FK355" s="169"/>
      <c r="FL355" s="169"/>
      <c r="FM355" s="169"/>
      <c r="FN355" s="169"/>
      <c r="FO355" s="169"/>
      <c r="FP355" s="169"/>
      <c r="FQ355" s="169"/>
      <c r="FR355" s="169"/>
      <c r="FS355" s="169"/>
      <c r="FT355" s="169"/>
      <c r="FU355" s="169"/>
      <c r="FV355" s="169"/>
      <c r="FW355" s="169"/>
      <c r="FX355" s="169"/>
      <c r="FY355" s="169"/>
      <c r="FZ355" s="169"/>
      <c r="GA355" s="169"/>
      <c r="GB355" s="169"/>
      <c r="GC355" s="169"/>
      <c r="GD355" s="169"/>
      <c r="GE355" s="169"/>
      <c r="GF355" s="169"/>
      <c r="GG355" s="169"/>
      <c r="GH355" s="169"/>
      <c r="GI355" s="169"/>
      <c r="GJ355" s="169"/>
      <c r="GK355" s="169"/>
      <c r="GL355" s="169"/>
      <c r="GM355" s="169"/>
      <c r="GN355" s="169"/>
      <c r="GO355" s="169"/>
      <c r="GP355" s="169"/>
      <c r="GQ355" s="169"/>
      <c r="GR355" s="169"/>
      <c r="GS355" s="169"/>
      <c r="GT355" s="169"/>
      <c r="GU355" s="169"/>
      <c r="GV355" s="169"/>
      <c r="GW355" s="169"/>
      <c r="GX355" s="169"/>
      <c r="GY355" s="169"/>
      <c r="GZ355" s="169"/>
      <c r="HA355" s="169"/>
      <c r="HB355" s="169"/>
      <c r="HC355" s="169"/>
      <c r="HD355" s="169"/>
      <c r="HE355" s="169"/>
      <c r="HF355" s="169"/>
      <c r="HG355" s="169"/>
      <c r="HH355" s="169"/>
      <c r="HI355" s="169"/>
      <c r="HJ355" s="169"/>
      <c r="HK355" s="169"/>
      <c r="HL355" s="169"/>
      <c r="HM355" s="169"/>
      <c r="HN355" s="169"/>
      <c r="HO355" s="169"/>
      <c r="HP355" s="169"/>
      <c r="HQ355" s="169"/>
      <c r="HR355" s="169"/>
      <c r="HS355" s="169"/>
      <c r="HT355" s="169"/>
      <c r="HU355" s="169"/>
      <c r="HV355" s="169"/>
      <c r="HW355" s="169"/>
      <c r="HX355" s="169"/>
      <c r="HY355" s="169"/>
      <c r="HZ355" s="169"/>
      <c r="IA355" s="169"/>
      <c r="IB355" s="169"/>
      <c r="IC355" s="169"/>
      <c r="ID355" s="169"/>
      <c r="IE355" s="169"/>
      <c r="IF355" s="169"/>
      <c r="IG355" s="169"/>
      <c r="IH355" s="169"/>
      <c r="II355" s="169"/>
      <c r="IJ355" s="169"/>
      <c r="IK355" s="169"/>
      <c r="IL355" s="169"/>
      <c r="IM355" s="169"/>
      <c r="IN355" s="169"/>
      <c r="IO355" s="169"/>
      <c r="IP355" s="169"/>
      <c r="IQ355" s="169"/>
      <c r="IR355" s="169"/>
      <c r="IS355" s="169"/>
    </row>
    <row r="356" spans="1:253" s="145" customFormat="1" ht="15" customHeight="1">
      <c r="A356" s="170" t="s">
        <v>6</v>
      </c>
      <c r="B356" s="170" t="s">
        <v>510</v>
      </c>
      <c r="C356" s="172">
        <v>1</v>
      </c>
      <c r="D356" s="172" t="s">
        <v>9</v>
      </c>
      <c r="E356" s="173">
        <v>780000</v>
      </c>
      <c r="F356" s="174">
        <v>780000</v>
      </c>
      <c r="G356" s="169"/>
      <c r="H356" s="169"/>
      <c r="I356" s="169"/>
      <c r="J356" s="169"/>
      <c r="K356" s="169"/>
      <c r="L356" s="169"/>
      <c r="M356" s="169"/>
      <c r="N356" s="169"/>
      <c r="O356" s="169"/>
      <c r="P356" s="169"/>
      <c r="Q356" s="169"/>
      <c r="R356" s="169"/>
      <c r="S356" s="169"/>
      <c r="T356" s="169"/>
      <c r="U356" s="169"/>
      <c r="V356" s="169"/>
      <c r="W356" s="169"/>
      <c r="X356" s="169"/>
      <c r="Y356" s="169"/>
      <c r="Z356" s="169"/>
      <c r="AA356" s="169"/>
      <c r="AB356" s="169"/>
      <c r="AC356" s="169"/>
      <c r="AD356" s="169"/>
      <c r="AE356" s="169"/>
      <c r="AF356" s="169"/>
      <c r="AG356" s="169"/>
      <c r="AH356" s="169"/>
      <c r="AI356" s="169"/>
      <c r="AJ356" s="169"/>
      <c r="AK356" s="169"/>
      <c r="AL356" s="169"/>
      <c r="AM356" s="169"/>
      <c r="AN356" s="169"/>
      <c r="AO356" s="169"/>
      <c r="AP356" s="169"/>
      <c r="AQ356" s="169"/>
      <c r="AR356" s="169"/>
      <c r="AS356" s="169"/>
      <c r="AT356" s="169"/>
      <c r="AU356" s="169"/>
      <c r="AV356" s="169"/>
      <c r="AW356" s="169"/>
      <c r="AX356" s="169"/>
      <c r="AY356" s="169"/>
      <c r="AZ356" s="169"/>
      <c r="BA356" s="169"/>
      <c r="BB356" s="169"/>
      <c r="BC356" s="169"/>
      <c r="BD356" s="169"/>
      <c r="BE356" s="169"/>
      <c r="BF356" s="169"/>
      <c r="BG356" s="169"/>
      <c r="BH356" s="169"/>
      <c r="BI356" s="169"/>
      <c r="BJ356" s="169"/>
      <c r="BK356" s="169"/>
      <c r="BL356" s="169"/>
      <c r="BM356" s="169"/>
      <c r="BN356" s="169"/>
      <c r="BO356" s="169"/>
      <c r="BP356" s="169"/>
      <c r="BQ356" s="169"/>
      <c r="BR356" s="169"/>
      <c r="BS356" s="169"/>
      <c r="BT356" s="169"/>
      <c r="BU356" s="169"/>
      <c r="BV356" s="169"/>
      <c r="BW356" s="169"/>
      <c r="BX356" s="169"/>
      <c r="BY356" s="169"/>
      <c r="BZ356" s="169"/>
      <c r="CA356" s="169"/>
      <c r="CB356" s="169"/>
      <c r="CC356" s="169"/>
      <c r="CD356" s="169"/>
      <c r="CE356" s="169"/>
      <c r="CF356" s="169"/>
      <c r="CG356" s="169"/>
      <c r="CH356" s="169"/>
      <c r="CI356" s="169"/>
      <c r="CJ356" s="169"/>
      <c r="CK356" s="169"/>
      <c r="CL356" s="169"/>
      <c r="CM356" s="169"/>
      <c r="CN356" s="169"/>
      <c r="CO356" s="169"/>
      <c r="CP356" s="169"/>
      <c r="CQ356" s="169"/>
      <c r="CR356" s="169"/>
      <c r="CS356" s="169"/>
      <c r="CT356" s="169"/>
      <c r="CU356" s="169"/>
      <c r="CV356" s="169"/>
      <c r="CW356" s="169"/>
      <c r="CX356" s="169"/>
      <c r="CY356" s="169"/>
      <c r="CZ356" s="169"/>
      <c r="DA356" s="169"/>
      <c r="DB356" s="169"/>
      <c r="DC356" s="169"/>
      <c r="DD356" s="169"/>
      <c r="DE356" s="169"/>
      <c r="DF356" s="169"/>
      <c r="DG356" s="169"/>
      <c r="DH356" s="169"/>
      <c r="DI356" s="169"/>
      <c r="DJ356" s="169"/>
      <c r="DK356" s="169"/>
      <c r="DL356" s="169"/>
      <c r="DM356" s="169"/>
      <c r="DN356" s="169"/>
      <c r="DO356" s="169"/>
      <c r="DP356" s="169"/>
      <c r="DQ356" s="169"/>
      <c r="DR356" s="169"/>
      <c r="DS356" s="169"/>
      <c r="DT356" s="169"/>
      <c r="DU356" s="169"/>
      <c r="DV356" s="169"/>
      <c r="DW356" s="169"/>
      <c r="DX356" s="169"/>
      <c r="DY356" s="169"/>
      <c r="DZ356" s="169"/>
      <c r="EA356" s="169"/>
      <c r="EB356" s="169"/>
      <c r="EC356" s="169"/>
      <c r="ED356" s="169"/>
      <c r="EE356" s="169"/>
      <c r="EF356" s="169"/>
      <c r="EG356" s="169"/>
      <c r="EH356" s="169"/>
      <c r="EI356" s="169"/>
      <c r="EJ356" s="169"/>
      <c r="EK356" s="169"/>
      <c r="EL356" s="169"/>
      <c r="EM356" s="169"/>
      <c r="EN356" s="169"/>
      <c r="EO356" s="169"/>
      <c r="EP356" s="169"/>
      <c r="EQ356" s="169"/>
      <c r="ER356" s="169"/>
      <c r="ES356" s="169"/>
      <c r="ET356" s="169"/>
      <c r="EU356" s="169"/>
      <c r="EV356" s="169"/>
      <c r="EW356" s="169"/>
      <c r="EX356" s="169"/>
      <c r="EY356" s="169"/>
      <c r="EZ356" s="169"/>
      <c r="FA356" s="169"/>
      <c r="FB356" s="169"/>
      <c r="FC356" s="169"/>
      <c r="FD356" s="169"/>
      <c r="FE356" s="169"/>
      <c r="FF356" s="169"/>
      <c r="FG356" s="169"/>
      <c r="FH356" s="169"/>
      <c r="FI356" s="169"/>
      <c r="FJ356" s="169"/>
      <c r="FK356" s="169"/>
      <c r="FL356" s="169"/>
      <c r="FM356" s="169"/>
      <c r="FN356" s="169"/>
      <c r="FO356" s="169"/>
      <c r="FP356" s="169"/>
      <c r="FQ356" s="169"/>
      <c r="FR356" s="169"/>
      <c r="FS356" s="169"/>
      <c r="FT356" s="169"/>
      <c r="FU356" s="169"/>
      <c r="FV356" s="169"/>
      <c r="FW356" s="169"/>
      <c r="FX356" s="169"/>
      <c r="FY356" s="169"/>
      <c r="FZ356" s="169"/>
      <c r="GA356" s="169"/>
      <c r="GB356" s="169"/>
      <c r="GC356" s="169"/>
      <c r="GD356" s="169"/>
      <c r="GE356" s="169"/>
      <c r="GF356" s="169"/>
      <c r="GG356" s="169"/>
      <c r="GH356" s="169"/>
      <c r="GI356" s="169"/>
      <c r="GJ356" s="169"/>
      <c r="GK356" s="169"/>
      <c r="GL356" s="169"/>
      <c r="GM356" s="169"/>
      <c r="GN356" s="169"/>
      <c r="GO356" s="169"/>
      <c r="GP356" s="169"/>
      <c r="GQ356" s="169"/>
      <c r="GR356" s="169"/>
      <c r="GS356" s="169"/>
      <c r="GT356" s="169"/>
      <c r="GU356" s="169"/>
      <c r="GV356" s="169"/>
      <c r="GW356" s="169"/>
      <c r="GX356" s="169"/>
      <c r="GY356" s="169"/>
      <c r="GZ356" s="169"/>
      <c r="HA356" s="169"/>
      <c r="HB356" s="169"/>
      <c r="HC356" s="169"/>
      <c r="HD356" s="169"/>
      <c r="HE356" s="169"/>
      <c r="HF356" s="169"/>
      <c r="HG356" s="169"/>
      <c r="HH356" s="169"/>
      <c r="HI356" s="169"/>
      <c r="HJ356" s="169"/>
      <c r="HK356" s="169"/>
      <c r="HL356" s="169"/>
      <c r="HM356" s="169"/>
      <c r="HN356" s="169"/>
      <c r="HO356" s="169"/>
      <c r="HP356" s="169"/>
      <c r="HQ356" s="169"/>
      <c r="HR356" s="169"/>
      <c r="HS356" s="169"/>
      <c r="HT356" s="169"/>
      <c r="HU356" s="169"/>
      <c r="HV356" s="169"/>
      <c r="HW356" s="169"/>
      <c r="HX356" s="169"/>
      <c r="HY356" s="169"/>
      <c r="HZ356" s="169"/>
      <c r="IA356" s="169"/>
      <c r="IB356" s="169"/>
      <c r="IC356" s="169"/>
      <c r="ID356" s="169"/>
      <c r="IE356" s="169"/>
      <c r="IF356" s="169"/>
      <c r="IG356" s="169"/>
      <c r="IH356" s="169"/>
      <c r="II356" s="169"/>
      <c r="IJ356" s="169"/>
      <c r="IK356" s="169"/>
      <c r="IL356" s="169"/>
      <c r="IM356" s="169"/>
      <c r="IN356" s="169"/>
      <c r="IO356" s="169"/>
      <c r="IP356" s="169"/>
      <c r="IQ356" s="169"/>
      <c r="IR356" s="169"/>
      <c r="IS356" s="169"/>
    </row>
    <row r="357" spans="1:253" s="145" customFormat="1" ht="15" customHeight="1">
      <c r="A357" s="170" t="s">
        <v>6</v>
      </c>
      <c r="B357" s="170" t="s">
        <v>510</v>
      </c>
      <c r="C357" s="172">
        <v>1</v>
      </c>
      <c r="D357" s="172" t="s">
        <v>9</v>
      </c>
      <c r="E357" s="173">
        <v>720000</v>
      </c>
      <c r="F357" s="174">
        <v>720000</v>
      </c>
      <c r="G357" s="169"/>
      <c r="H357" s="169"/>
      <c r="I357" s="169"/>
      <c r="J357" s="169"/>
      <c r="K357" s="169"/>
      <c r="L357" s="169"/>
      <c r="M357" s="169"/>
      <c r="N357" s="169"/>
      <c r="O357" s="169"/>
      <c r="P357" s="169"/>
      <c r="Q357" s="169"/>
      <c r="R357" s="169"/>
      <c r="S357" s="169"/>
      <c r="T357" s="169"/>
      <c r="U357" s="169"/>
      <c r="V357" s="169"/>
      <c r="W357" s="169"/>
      <c r="X357" s="169"/>
      <c r="Y357" s="169"/>
      <c r="Z357" s="169"/>
      <c r="AA357" s="169"/>
      <c r="AB357" s="169"/>
      <c r="AC357" s="169"/>
      <c r="AD357" s="169"/>
      <c r="AE357" s="169"/>
      <c r="AF357" s="169"/>
      <c r="AG357" s="169"/>
      <c r="AH357" s="169"/>
      <c r="AI357" s="169"/>
      <c r="AJ357" s="169"/>
      <c r="AK357" s="169"/>
      <c r="AL357" s="169"/>
      <c r="AM357" s="169"/>
      <c r="AN357" s="169"/>
      <c r="AO357" s="169"/>
      <c r="AP357" s="169"/>
      <c r="AQ357" s="169"/>
      <c r="AR357" s="169"/>
      <c r="AS357" s="169"/>
      <c r="AT357" s="169"/>
      <c r="AU357" s="169"/>
      <c r="AV357" s="169"/>
      <c r="AW357" s="169"/>
      <c r="AX357" s="169"/>
      <c r="AY357" s="169"/>
      <c r="AZ357" s="169"/>
      <c r="BA357" s="169"/>
      <c r="BB357" s="169"/>
      <c r="BC357" s="169"/>
      <c r="BD357" s="169"/>
      <c r="BE357" s="169"/>
      <c r="BF357" s="169"/>
      <c r="BG357" s="169"/>
      <c r="BH357" s="169"/>
      <c r="BI357" s="169"/>
      <c r="BJ357" s="169"/>
      <c r="BK357" s="169"/>
      <c r="BL357" s="169"/>
      <c r="BM357" s="169"/>
      <c r="BN357" s="169"/>
      <c r="BO357" s="169"/>
      <c r="BP357" s="169"/>
      <c r="BQ357" s="169"/>
      <c r="BR357" s="169"/>
      <c r="BS357" s="169"/>
      <c r="BT357" s="169"/>
      <c r="BU357" s="169"/>
      <c r="BV357" s="169"/>
      <c r="BW357" s="169"/>
      <c r="BX357" s="169"/>
      <c r="BY357" s="169"/>
      <c r="BZ357" s="169"/>
      <c r="CA357" s="169"/>
      <c r="CB357" s="169"/>
      <c r="CC357" s="169"/>
      <c r="CD357" s="169"/>
      <c r="CE357" s="169"/>
      <c r="CF357" s="169"/>
      <c r="CG357" s="169"/>
      <c r="CH357" s="169"/>
      <c r="CI357" s="169"/>
      <c r="CJ357" s="169"/>
      <c r="CK357" s="169"/>
      <c r="CL357" s="169"/>
      <c r="CM357" s="169"/>
      <c r="CN357" s="169"/>
      <c r="CO357" s="169"/>
      <c r="CP357" s="169"/>
      <c r="CQ357" s="169"/>
      <c r="CR357" s="169"/>
      <c r="CS357" s="169"/>
      <c r="CT357" s="169"/>
      <c r="CU357" s="169"/>
      <c r="CV357" s="169"/>
      <c r="CW357" s="169"/>
      <c r="CX357" s="169"/>
      <c r="CY357" s="169"/>
      <c r="CZ357" s="169"/>
      <c r="DA357" s="169"/>
      <c r="DB357" s="169"/>
      <c r="DC357" s="169"/>
      <c r="DD357" s="169"/>
      <c r="DE357" s="169"/>
      <c r="DF357" s="169"/>
      <c r="DG357" s="169"/>
      <c r="DH357" s="169"/>
      <c r="DI357" s="169"/>
      <c r="DJ357" s="169"/>
      <c r="DK357" s="169"/>
      <c r="DL357" s="169"/>
      <c r="DM357" s="169"/>
      <c r="DN357" s="169"/>
      <c r="DO357" s="169"/>
      <c r="DP357" s="169"/>
      <c r="DQ357" s="169"/>
      <c r="DR357" s="169"/>
      <c r="DS357" s="169"/>
      <c r="DT357" s="169"/>
      <c r="DU357" s="169"/>
      <c r="DV357" s="169"/>
      <c r="DW357" s="169"/>
      <c r="DX357" s="169"/>
      <c r="DY357" s="169"/>
      <c r="DZ357" s="169"/>
      <c r="EA357" s="169"/>
      <c r="EB357" s="169"/>
      <c r="EC357" s="169"/>
      <c r="ED357" s="169"/>
      <c r="EE357" s="169"/>
      <c r="EF357" s="169"/>
      <c r="EG357" s="169"/>
      <c r="EH357" s="169"/>
      <c r="EI357" s="169"/>
      <c r="EJ357" s="169"/>
      <c r="EK357" s="169"/>
      <c r="EL357" s="169"/>
      <c r="EM357" s="169"/>
      <c r="EN357" s="169"/>
      <c r="EO357" s="169"/>
      <c r="EP357" s="169"/>
      <c r="EQ357" s="169"/>
      <c r="ER357" s="169"/>
      <c r="ES357" s="169"/>
      <c r="ET357" s="169"/>
      <c r="EU357" s="169"/>
      <c r="EV357" s="169"/>
      <c r="EW357" s="169"/>
      <c r="EX357" s="169"/>
      <c r="EY357" s="169"/>
      <c r="EZ357" s="169"/>
      <c r="FA357" s="169"/>
      <c r="FB357" s="169"/>
      <c r="FC357" s="169"/>
      <c r="FD357" s="169"/>
      <c r="FE357" s="169"/>
      <c r="FF357" s="169"/>
      <c r="FG357" s="169"/>
      <c r="FH357" s="169"/>
      <c r="FI357" s="169"/>
      <c r="FJ357" s="169"/>
      <c r="FK357" s="169"/>
      <c r="FL357" s="169"/>
      <c r="FM357" s="169"/>
      <c r="FN357" s="169"/>
      <c r="FO357" s="169"/>
      <c r="FP357" s="169"/>
      <c r="FQ357" s="169"/>
      <c r="FR357" s="169"/>
      <c r="FS357" s="169"/>
      <c r="FT357" s="169"/>
      <c r="FU357" s="169"/>
      <c r="FV357" s="169"/>
      <c r="FW357" s="169"/>
      <c r="FX357" s="169"/>
      <c r="FY357" s="169"/>
      <c r="FZ357" s="169"/>
      <c r="GA357" s="169"/>
      <c r="GB357" s="169"/>
      <c r="GC357" s="169"/>
      <c r="GD357" s="169"/>
      <c r="GE357" s="169"/>
      <c r="GF357" s="169"/>
      <c r="GG357" s="169"/>
      <c r="GH357" s="169"/>
      <c r="GI357" s="169"/>
      <c r="GJ357" s="169"/>
      <c r="GK357" s="169"/>
      <c r="GL357" s="169"/>
      <c r="GM357" s="169"/>
      <c r="GN357" s="169"/>
      <c r="GO357" s="169"/>
      <c r="GP357" s="169"/>
      <c r="GQ357" s="169"/>
      <c r="GR357" s="169"/>
      <c r="GS357" s="169"/>
      <c r="GT357" s="169"/>
      <c r="GU357" s="169"/>
      <c r="GV357" s="169"/>
      <c r="GW357" s="169"/>
      <c r="GX357" s="169"/>
      <c r="GY357" s="169"/>
      <c r="GZ357" s="169"/>
      <c r="HA357" s="169"/>
      <c r="HB357" s="169"/>
      <c r="HC357" s="169"/>
      <c r="HD357" s="169"/>
      <c r="HE357" s="169"/>
      <c r="HF357" s="169"/>
      <c r="HG357" s="169"/>
      <c r="HH357" s="169"/>
      <c r="HI357" s="169"/>
      <c r="HJ357" s="169"/>
      <c r="HK357" s="169"/>
      <c r="HL357" s="169"/>
      <c r="HM357" s="169"/>
      <c r="HN357" s="169"/>
      <c r="HO357" s="169"/>
      <c r="HP357" s="169"/>
      <c r="HQ357" s="169"/>
      <c r="HR357" s="169"/>
      <c r="HS357" s="169"/>
      <c r="HT357" s="169"/>
      <c r="HU357" s="169"/>
      <c r="HV357" s="169"/>
      <c r="HW357" s="169"/>
      <c r="HX357" s="169"/>
      <c r="HY357" s="169"/>
      <c r="HZ357" s="169"/>
      <c r="IA357" s="169"/>
      <c r="IB357" s="169"/>
      <c r="IC357" s="169"/>
      <c r="ID357" s="169"/>
      <c r="IE357" s="169"/>
      <c r="IF357" s="169"/>
      <c r="IG357" s="169"/>
      <c r="IH357" s="169"/>
      <c r="II357" s="169"/>
      <c r="IJ357" s="169"/>
      <c r="IK357" s="169"/>
      <c r="IL357" s="169"/>
      <c r="IM357" s="169"/>
      <c r="IN357" s="169"/>
      <c r="IO357" s="169"/>
      <c r="IP357" s="169"/>
      <c r="IQ357" s="169"/>
      <c r="IR357" s="169"/>
      <c r="IS357" s="169"/>
    </row>
    <row r="358" spans="1:253" s="145" customFormat="1" ht="15" customHeight="1">
      <c r="A358" s="170" t="s">
        <v>6</v>
      </c>
      <c r="B358" s="170" t="s">
        <v>510</v>
      </c>
      <c r="C358" s="172">
        <v>1</v>
      </c>
      <c r="D358" s="172" t="s">
        <v>9</v>
      </c>
      <c r="E358" s="173">
        <v>720000</v>
      </c>
      <c r="F358" s="174">
        <v>720000</v>
      </c>
      <c r="G358" s="169"/>
      <c r="H358" s="169"/>
      <c r="I358" s="169"/>
      <c r="J358" s="169"/>
      <c r="K358" s="169"/>
      <c r="L358" s="169"/>
      <c r="M358" s="169"/>
      <c r="N358" s="169"/>
      <c r="O358" s="169"/>
      <c r="P358" s="169"/>
      <c r="Q358" s="169"/>
      <c r="R358" s="169"/>
      <c r="S358" s="169"/>
      <c r="T358" s="169"/>
      <c r="U358" s="169"/>
      <c r="V358" s="169"/>
      <c r="W358" s="169"/>
      <c r="X358" s="169"/>
      <c r="Y358" s="169"/>
      <c r="Z358" s="169"/>
      <c r="AA358" s="169"/>
      <c r="AB358" s="169"/>
      <c r="AC358" s="169"/>
      <c r="AD358" s="169"/>
      <c r="AE358" s="169"/>
      <c r="AF358" s="169"/>
      <c r="AG358" s="169"/>
      <c r="AH358" s="169"/>
      <c r="AI358" s="169"/>
      <c r="AJ358" s="169"/>
      <c r="AK358" s="169"/>
      <c r="AL358" s="169"/>
      <c r="AM358" s="169"/>
      <c r="AN358" s="169"/>
      <c r="AO358" s="169"/>
      <c r="AP358" s="169"/>
      <c r="AQ358" s="169"/>
      <c r="AR358" s="169"/>
      <c r="AS358" s="169"/>
      <c r="AT358" s="169"/>
      <c r="AU358" s="169"/>
      <c r="AV358" s="169"/>
      <c r="AW358" s="169"/>
      <c r="AX358" s="169"/>
      <c r="AY358" s="169"/>
      <c r="AZ358" s="169"/>
      <c r="BA358" s="169"/>
      <c r="BB358" s="169"/>
      <c r="BC358" s="169"/>
      <c r="BD358" s="169"/>
      <c r="BE358" s="169"/>
      <c r="BF358" s="169"/>
      <c r="BG358" s="169"/>
      <c r="BH358" s="169"/>
      <c r="BI358" s="169"/>
      <c r="BJ358" s="169"/>
      <c r="BK358" s="169"/>
      <c r="BL358" s="169"/>
      <c r="BM358" s="169"/>
      <c r="BN358" s="169"/>
      <c r="BO358" s="169"/>
      <c r="BP358" s="169"/>
      <c r="BQ358" s="169"/>
      <c r="BR358" s="169"/>
      <c r="BS358" s="169"/>
      <c r="BT358" s="169"/>
      <c r="BU358" s="169"/>
      <c r="BV358" s="169"/>
      <c r="BW358" s="169"/>
      <c r="BX358" s="169"/>
      <c r="BY358" s="169"/>
      <c r="BZ358" s="169"/>
      <c r="CA358" s="169"/>
      <c r="CB358" s="169"/>
      <c r="CC358" s="169"/>
      <c r="CD358" s="169"/>
      <c r="CE358" s="169"/>
      <c r="CF358" s="169"/>
      <c r="CG358" s="169"/>
      <c r="CH358" s="169"/>
      <c r="CI358" s="169"/>
      <c r="CJ358" s="169"/>
      <c r="CK358" s="169"/>
      <c r="CL358" s="169"/>
      <c r="CM358" s="169"/>
      <c r="CN358" s="169"/>
      <c r="CO358" s="169"/>
      <c r="CP358" s="169"/>
      <c r="CQ358" s="169"/>
      <c r="CR358" s="169"/>
      <c r="CS358" s="169"/>
      <c r="CT358" s="169"/>
      <c r="CU358" s="169"/>
      <c r="CV358" s="169"/>
      <c r="CW358" s="169"/>
      <c r="CX358" s="169"/>
      <c r="CY358" s="169"/>
      <c r="CZ358" s="169"/>
      <c r="DA358" s="169"/>
      <c r="DB358" s="169"/>
      <c r="DC358" s="169"/>
      <c r="DD358" s="169"/>
      <c r="DE358" s="169"/>
      <c r="DF358" s="169"/>
      <c r="DG358" s="169"/>
      <c r="DH358" s="169"/>
      <c r="DI358" s="169"/>
      <c r="DJ358" s="169"/>
      <c r="DK358" s="169"/>
      <c r="DL358" s="169"/>
      <c r="DM358" s="169"/>
      <c r="DN358" s="169"/>
      <c r="DO358" s="169"/>
      <c r="DP358" s="169"/>
      <c r="DQ358" s="169"/>
      <c r="DR358" s="169"/>
      <c r="DS358" s="169"/>
      <c r="DT358" s="169"/>
      <c r="DU358" s="169"/>
      <c r="DV358" s="169"/>
      <c r="DW358" s="169"/>
      <c r="DX358" s="169"/>
      <c r="DY358" s="169"/>
      <c r="DZ358" s="169"/>
      <c r="EA358" s="169"/>
      <c r="EB358" s="169"/>
      <c r="EC358" s="169"/>
      <c r="ED358" s="169"/>
      <c r="EE358" s="169"/>
      <c r="EF358" s="169"/>
      <c r="EG358" s="169"/>
      <c r="EH358" s="169"/>
      <c r="EI358" s="169"/>
      <c r="EJ358" s="169"/>
      <c r="EK358" s="169"/>
      <c r="EL358" s="169"/>
      <c r="EM358" s="169"/>
      <c r="EN358" s="169"/>
      <c r="EO358" s="169"/>
      <c r="EP358" s="169"/>
      <c r="EQ358" s="169"/>
      <c r="ER358" s="169"/>
      <c r="ES358" s="169"/>
      <c r="ET358" s="169"/>
      <c r="EU358" s="169"/>
      <c r="EV358" s="169"/>
      <c r="EW358" s="169"/>
      <c r="EX358" s="169"/>
      <c r="EY358" s="169"/>
      <c r="EZ358" s="169"/>
      <c r="FA358" s="169"/>
      <c r="FB358" s="169"/>
      <c r="FC358" s="169"/>
      <c r="FD358" s="169"/>
      <c r="FE358" s="169"/>
      <c r="FF358" s="169"/>
      <c r="FG358" s="169"/>
      <c r="FH358" s="169"/>
      <c r="FI358" s="169"/>
      <c r="FJ358" s="169"/>
      <c r="FK358" s="169"/>
      <c r="FL358" s="169"/>
      <c r="FM358" s="169"/>
      <c r="FN358" s="169"/>
      <c r="FO358" s="169"/>
      <c r="FP358" s="169"/>
      <c r="FQ358" s="169"/>
      <c r="FR358" s="169"/>
      <c r="FS358" s="169"/>
      <c r="FT358" s="169"/>
      <c r="FU358" s="169"/>
      <c r="FV358" s="169"/>
      <c r="FW358" s="169"/>
      <c r="FX358" s="169"/>
      <c r="FY358" s="169"/>
      <c r="FZ358" s="169"/>
      <c r="GA358" s="169"/>
      <c r="GB358" s="169"/>
      <c r="GC358" s="169"/>
      <c r="GD358" s="169"/>
      <c r="GE358" s="169"/>
      <c r="GF358" s="169"/>
      <c r="GG358" s="169"/>
      <c r="GH358" s="169"/>
      <c r="GI358" s="169"/>
      <c r="GJ358" s="169"/>
      <c r="GK358" s="169"/>
      <c r="GL358" s="169"/>
      <c r="GM358" s="169"/>
      <c r="GN358" s="169"/>
      <c r="GO358" s="169"/>
      <c r="GP358" s="169"/>
      <c r="GQ358" s="169"/>
      <c r="GR358" s="169"/>
      <c r="GS358" s="169"/>
      <c r="GT358" s="169"/>
      <c r="GU358" s="169"/>
      <c r="GV358" s="169"/>
      <c r="GW358" s="169"/>
      <c r="GX358" s="169"/>
      <c r="GY358" s="169"/>
      <c r="GZ358" s="169"/>
      <c r="HA358" s="169"/>
      <c r="HB358" s="169"/>
      <c r="HC358" s="169"/>
      <c r="HD358" s="169"/>
      <c r="HE358" s="169"/>
      <c r="HF358" s="169"/>
      <c r="HG358" s="169"/>
      <c r="HH358" s="169"/>
      <c r="HI358" s="169"/>
      <c r="HJ358" s="169"/>
      <c r="HK358" s="169"/>
      <c r="HL358" s="169"/>
      <c r="HM358" s="169"/>
      <c r="HN358" s="169"/>
      <c r="HO358" s="169"/>
      <c r="HP358" s="169"/>
      <c r="HQ358" s="169"/>
      <c r="HR358" s="169"/>
      <c r="HS358" s="169"/>
      <c r="HT358" s="169"/>
      <c r="HU358" s="169"/>
      <c r="HV358" s="169"/>
      <c r="HW358" s="169"/>
      <c r="HX358" s="169"/>
      <c r="HY358" s="169"/>
      <c r="HZ358" s="169"/>
      <c r="IA358" s="169"/>
      <c r="IB358" s="169"/>
      <c r="IC358" s="169"/>
      <c r="ID358" s="169"/>
      <c r="IE358" s="169"/>
      <c r="IF358" s="169"/>
      <c r="IG358" s="169"/>
      <c r="IH358" s="169"/>
      <c r="II358" s="169"/>
      <c r="IJ358" s="169"/>
      <c r="IK358" s="169"/>
      <c r="IL358" s="169"/>
      <c r="IM358" s="169"/>
      <c r="IN358" s="169"/>
      <c r="IO358" s="169"/>
      <c r="IP358" s="169"/>
      <c r="IQ358" s="169"/>
      <c r="IR358" s="169"/>
      <c r="IS358" s="169"/>
    </row>
    <row r="359" spans="1:253" s="145" customFormat="1" ht="15" customHeight="1">
      <c r="A359" s="170" t="s">
        <v>6</v>
      </c>
      <c r="B359" s="170" t="s">
        <v>510</v>
      </c>
      <c r="C359" s="172">
        <v>1</v>
      </c>
      <c r="D359" s="172" t="s">
        <v>9</v>
      </c>
      <c r="E359" s="173">
        <v>720000</v>
      </c>
      <c r="F359" s="174">
        <v>720000</v>
      </c>
      <c r="G359" s="169"/>
      <c r="H359" s="169"/>
      <c r="I359" s="169"/>
      <c r="J359" s="169"/>
      <c r="K359" s="169"/>
      <c r="L359" s="169"/>
      <c r="M359" s="169"/>
      <c r="N359" s="169"/>
      <c r="O359" s="169"/>
      <c r="P359" s="169"/>
      <c r="Q359" s="169"/>
      <c r="R359" s="169"/>
      <c r="S359" s="169"/>
      <c r="T359" s="169"/>
      <c r="U359" s="169"/>
      <c r="V359" s="169"/>
      <c r="W359" s="169"/>
      <c r="X359" s="169"/>
      <c r="Y359" s="169"/>
      <c r="Z359" s="169"/>
      <c r="AA359" s="169"/>
      <c r="AB359" s="169"/>
      <c r="AC359" s="169"/>
      <c r="AD359" s="169"/>
      <c r="AE359" s="169"/>
      <c r="AF359" s="169"/>
      <c r="AG359" s="169"/>
      <c r="AH359" s="169"/>
      <c r="AI359" s="169"/>
      <c r="AJ359" s="169"/>
      <c r="AK359" s="169"/>
      <c r="AL359" s="169"/>
      <c r="AM359" s="169"/>
      <c r="AN359" s="169"/>
      <c r="AO359" s="169"/>
      <c r="AP359" s="169"/>
      <c r="AQ359" s="169"/>
      <c r="AR359" s="169"/>
      <c r="AS359" s="169"/>
      <c r="AT359" s="169"/>
      <c r="AU359" s="169"/>
      <c r="AV359" s="169"/>
      <c r="AW359" s="169"/>
      <c r="AX359" s="169"/>
      <c r="AY359" s="169"/>
      <c r="AZ359" s="169"/>
      <c r="BA359" s="169"/>
      <c r="BB359" s="169"/>
      <c r="BC359" s="169"/>
      <c r="BD359" s="169"/>
      <c r="BE359" s="169"/>
      <c r="BF359" s="169"/>
      <c r="BG359" s="169"/>
      <c r="BH359" s="169"/>
      <c r="BI359" s="169"/>
      <c r="BJ359" s="169"/>
      <c r="BK359" s="169"/>
      <c r="BL359" s="169"/>
      <c r="BM359" s="169"/>
      <c r="BN359" s="169"/>
      <c r="BO359" s="169"/>
      <c r="BP359" s="169"/>
      <c r="BQ359" s="169"/>
      <c r="BR359" s="169"/>
      <c r="BS359" s="169"/>
      <c r="BT359" s="169"/>
      <c r="BU359" s="169"/>
      <c r="BV359" s="169"/>
      <c r="BW359" s="169"/>
      <c r="BX359" s="169"/>
      <c r="BY359" s="169"/>
      <c r="BZ359" s="169"/>
      <c r="CA359" s="169"/>
      <c r="CB359" s="169"/>
      <c r="CC359" s="169"/>
      <c r="CD359" s="169"/>
      <c r="CE359" s="169"/>
      <c r="CF359" s="169"/>
      <c r="CG359" s="169"/>
      <c r="CH359" s="169"/>
      <c r="CI359" s="169"/>
      <c r="CJ359" s="169"/>
      <c r="CK359" s="169"/>
      <c r="CL359" s="169"/>
      <c r="CM359" s="169"/>
      <c r="CN359" s="169"/>
      <c r="CO359" s="169"/>
      <c r="CP359" s="169"/>
      <c r="CQ359" s="169"/>
      <c r="CR359" s="169"/>
      <c r="CS359" s="169"/>
      <c r="CT359" s="169"/>
      <c r="CU359" s="169"/>
      <c r="CV359" s="169"/>
      <c r="CW359" s="169"/>
      <c r="CX359" s="169"/>
      <c r="CY359" s="169"/>
      <c r="CZ359" s="169"/>
      <c r="DA359" s="169"/>
      <c r="DB359" s="169"/>
      <c r="DC359" s="169"/>
      <c r="DD359" s="169"/>
      <c r="DE359" s="169"/>
      <c r="DF359" s="169"/>
      <c r="DG359" s="169"/>
      <c r="DH359" s="169"/>
      <c r="DI359" s="169"/>
      <c r="DJ359" s="169"/>
      <c r="DK359" s="169"/>
      <c r="DL359" s="169"/>
      <c r="DM359" s="169"/>
      <c r="DN359" s="169"/>
      <c r="DO359" s="169"/>
      <c r="DP359" s="169"/>
      <c r="DQ359" s="169"/>
      <c r="DR359" s="169"/>
      <c r="DS359" s="169"/>
      <c r="DT359" s="169"/>
      <c r="DU359" s="169"/>
      <c r="DV359" s="169"/>
      <c r="DW359" s="169"/>
      <c r="DX359" s="169"/>
      <c r="DY359" s="169"/>
      <c r="DZ359" s="169"/>
      <c r="EA359" s="169"/>
      <c r="EB359" s="169"/>
      <c r="EC359" s="169"/>
      <c r="ED359" s="169"/>
      <c r="EE359" s="169"/>
      <c r="EF359" s="169"/>
      <c r="EG359" s="169"/>
      <c r="EH359" s="169"/>
      <c r="EI359" s="169"/>
      <c r="EJ359" s="169"/>
      <c r="EK359" s="169"/>
      <c r="EL359" s="169"/>
      <c r="EM359" s="169"/>
      <c r="EN359" s="169"/>
      <c r="EO359" s="169"/>
      <c r="EP359" s="169"/>
      <c r="EQ359" s="169"/>
      <c r="ER359" s="169"/>
      <c r="ES359" s="169"/>
      <c r="ET359" s="169"/>
      <c r="EU359" s="169"/>
      <c r="EV359" s="169"/>
      <c r="EW359" s="169"/>
      <c r="EX359" s="169"/>
      <c r="EY359" s="169"/>
      <c r="EZ359" s="169"/>
      <c r="FA359" s="169"/>
      <c r="FB359" s="169"/>
      <c r="FC359" s="169"/>
      <c r="FD359" s="169"/>
      <c r="FE359" s="169"/>
      <c r="FF359" s="169"/>
      <c r="FG359" s="169"/>
      <c r="FH359" s="169"/>
      <c r="FI359" s="169"/>
      <c r="FJ359" s="169"/>
      <c r="FK359" s="169"/>
      <c r="FL359" s="169"/>
      <c r="FM359" s="169"/>
      <c r="FN359" s="169"/>
      <c r="FO359" s="169"/>
      <c r="FP359" s="169"/>
      <c r="FQ359" s="169"/>
      <c r="FR359" s="169"/>
      <c r="FS359" s="169"/>
      <c r="FT359" s="169"/>
      <c r="FU359" s="169"/>
      <c r="FV359" s="169"/>
      <c r="FW359" s="169"/>
      <c r="FX359" s="169"/>
      <c r="FY359" s="169"/>
      <c r="FZ359" s="169"/>
      <c r="GA359" s="169"/>
      <c r="GB359" s="169"/>
      <c r="GC359" s="169"/>
      <c r="GD359" s="169"/>
      <c r="GE359" s="169"/>
      <c r="GF359" s="169"/>
      <c r="GG359" s="169"/>
      <c r="GH359" s="169"/>
      <c r="GI359" s="169"/>
      <c r="GJ359" s="169"/>
      <c r="GK359" s="169"/>
      <c r="GL359" s="169"/>
      <c r="GM359" s="169"/>
      <c r="GN359" s="169"/>
      <c r="GO359" s="169"/>
      <c r="GP359" s="169"/>
      <c r="GQ359" s="169"/>
      <c r="GR359" s="169"/>
      <c r="GS359" s="169"/>
      <c r="GT359" s="169"/>
      <c r="GU359" s="169"/>
      <c r="GV359" s="169"/>
      <c r="GW359" s="169"/>
      <c r="GX359" s="169"/>
      <c r="GY359" s="169"/>
      <c r="GZ359" s="169"/>
      <c r="HA359" s="169"/>
      <c r="HB359" s="169"/>
      <c r="HC359" s="169"/>
      <c r="HD359" s="169"/>
      <c r="HE359" s="169"/>
      <c r="HF359" s="169"/>
      <c r="HG359" s="169"/>
      <c r="HH359" s="169"/>
      <c r="HI359" s="169"/>
      <c r="HJ359" s="169"/>
      <c r="HK359" s="169"/>
      <c r="HL359" s="169"/>
      <c r="HM359" s="169"/>
      <c r="HN359" s="169"/>
      <c r="HO359" s="169"/>
      <c r="HP359" s="169"/>
      <c r="HQ359" s="169"/>
      <c r="HR359" s="169"/>
      <c r="HS359" s="169"/>
      <c r="HT359" s="169"/>
      <c r="HU359" s="169"/>
      <c r="HV359" s="169"/>
      <c r="HW359" s="169"/>
      <c r="HX359" s="169"/>
      <c r="HY359" s="169"/>
      <c r="HZ359" s="169"/>
      <c r="IA359" s="169"/>
      <c r="IB359" s="169"/>
      <c r="IC359" s="169"/>
      <c r="ID359" s="169"/>
      <c r="IE359" s="169"/>
      <c r="IF359" s="169"/>
      <c r="IG359" s="169"/>
      <c r="IH359" s="169"/>
      <c r="II359" s="169"/>
      <c r="IJ359" s="169"/>
      <c r="IK359" s="169"/>
      <c r="IL359" s="169"/>
      <c r="IM359" s="169"/>
      <c r="IN359" s="169"/>
      <c r="IO359" s="169"/>
      <c r="IP359" s="169"/>
      <c r="IQ359" s="169"/>
      <c r="IR359" s="169"/>
      <c r="IS359" s="169"/>
    </row>
    <row r="360" spans="1:253" s="145" customFormat="1" ht="15" customHeight="1">
      <c r="A360" s="170" t="s">
        <v>6</v>
      </c>
      <c r="B360" s="170" t="s">
        <v>510</v>
      </c>
      <c r="C360" s="172">
        <v>1</v>
      </c>
      <c r="D360" s="172" t="s">
        <v>9</v>
      </c>
      <c r="E360" s="173">
        <v>720000</v>
      </c>
      <c r="F360" s="174">
        <v>720000</v>
      </c>
      <c r="G360" s="169"/>
      <c r="H360" s="169"/>
      <c r="I360" s="169"/>
      <c r="J360" s="169"/>
      <c r="K360" s="169"/>
      <c r="L360" s="169"/>
      <c r="M360" s="169"/>
      <c r="N360" s="169"/>
      <c r="O360" s="169"/>
      <c r="P360" s="169"/>
      <c r="Q360" s="169"/>
      <c r="R360" s="169"/>
      <c r="S360" s="169"/>
      <c r="T360" s="169"/>
      <c r="U360" s="169"/>
      <c r="V360" s="169"/>
      <c r="W360" s="169"/>
      <c r="X360" s="169"/>
      <c r="Y360" s="169"/>
      <c r="Z360" s="169"/>
      <c r="AA360" s="169"/>
      <c r="AB360" s="169"/>
      <c r="AC360" s="169"/>
      <c r="AD360" s="169"/>
      <c r="AE360" s="169"/>
      <c r="AF360" s="169"/>
      <c r="AG360" s="169"/>
      <c r="AH360" s="169"/>
      <c r="AI360" s="169"/>
      <c r="AJ360" s="169"/>
      <c r="AK360" s="169"/>
      <c r="AL360" s="169"/>
      <c r="AM360" s="169"/>
      <c r="AN360" s="169"/>
      <c r="AO360" s="169"/>
      <c r="AP360" s="169"/>
      <c r="AQ360" s="169"/>
      <c r="AR360" s="169"/>
      <c r="AS360" s="169"/>
      <c r="AT360" s="169"/>
      <c r="AU360" s="169"/>
      <c r="AV360" s="169"/>
      <c r="AW360" s="169"/>
      <c r="AX360" s="169"/>
      <c r="AY360" s="169"/>
      <c r="AZ360" s="169"/>
      <c r="BA360" s="169"/>
      <c r="BB360" s="169"/>
      <c r="BC360" s="169"/>
      <c r="BD360" s="169"/>
      <c r="BE360" s="169"/>
      <c r="BF360" s="169"/>
      <c r="BG360" s="169"/>
      <c r="BH360" s="169"/>
      <c r="BI360" s="169"/>
      <c r="BJ360" s="169"/>
      <c r="BK360" s="169"/>
      <c r="BL360" s="169"/>
      <c r="BM360" s="169"/>
      <c r="BN360" s="169"/>
      <c r="BO360" s="169"/>
      <c r="BP360" s="169"/>
      <c r="BQ360" s="169"/>
      <c r="BR360" s="169"/>
      <c r="BS360" s="169"/>
      <c r="BT360" s="169"/>
      <c r="BU360" s="169"/>
      <c r="BV360" s="169"/>
      <c r="BW360" s="169"/>
      <c r="BX360" s="169"/>
      <c r="BY360" s="169"/>
      <c r="BZ360" s="169"/>
      <c r="CA360" s="169"/>
      <c r="CB360" s="169"/>
      <c r="CC360" s="169"/>
      <c r="CD360" s="169"/>
      <c r="CE360" s="169"/>
      <c r="CF360" s="169"/>
      <c r="CG360" s="169"/>
      <c r="CH360" s="169"/>
      <c r="CI360" s="169"/>
      <c r="CJ360" s="169"/>
      <c r="CK360" s="169"/>
      <c r="CL360" s="169"/>
      <c r="CM360" s="169"/>
      <c r="CN360" s="169"/>
      <c r="CO360" s="169"/>
      <c r="CP360" s="169"/>
      <c r="CQ360" s="169"/>
      <c r="CR360" s="169"/>
      <c r="CS360" s="169"/>
      <c r="CT360" s="169"/>
      <c r="CU360" s="169"/>
      <c r="CV360" s="169"/>
      <c r="CW360" s="169"/>
      <c r="CX360" s="169"/>
      <c r="CY360" s="169"/>
      <c r="CZ360" s="169"/>
      <c r="DA360" s="169"/>
      <c r="DB360" s="169"/>
      <c r="DC360" s="169"/>
      <c r="DD360" s="169"/>
      <c r="DE360" s="169"/>
      <c r="DF360" s="169"/>
      <c r="DG360" s="169"/>
      <c r="DH360" s="169"/>
      <c r="DI360" s="169"/>
      <c r="DJ360" s="169"/>
      <c r="DK360" s="169"/>
      <c r="DL360" s="169"/>
      <c r="DM360" s="169"/>
      <c r="DN360" s="169"/>
      <c r="DO360" s="169"/>
      <c r="DP360" s="169"/>
      <c r="DQ360" s="169"/>
      <c r="DR360" s="169"/>
      <c r="DS360" s="169"/>
      <c r="DT360" s="169"/>
      <c r="DU360" s="169"/>
      <c r="DV360" s="169"/>
      <c r="DW360" s="169"/>
      <c r="DX360" s="169"/>
      <c r="DY360" s="169"/>
      <c r="DZ360" s="169"/>
      <c r="EA360" s="169"/>
      <c r="EB360" s="169"/>
      <c r="EC360" s="169"/>
      <c r="ED360" s="169"/>
      <c r="EE360" s="169"/>
      <c r="EF360" s="169"/>
      <c r="EG360" s="169"/>
      <c r="EH360" s="169"/>
      <c r="EI360" s="169"/>
      <c r="EJ360" s="169"/>
      <c r="EK360" s="169"/>
      <c r="EL360" s="169"/>
      <c r="EM360" s="169"/>
      <c r="EN360" s="169"/>
      <c r="EO360" s="169"/>
      <c r="EP360" s="169"/>
      <c r="EQ360" s="169"/>
      <c r="ER360" s="169"/>
      <c r="ES360" s="169"/>
      <c r="ET360" s="169"/>
      <c r="EU360" s="169"/>
      <c r="EV360" s="169"/>
      <c r="EW360" s="169"/>
      <c r="EX360" s="169"/>
      <c r="EY360" s="169"/>
      <c r="EZ360" s="169"/>
      <c r="FA360" s="169"/>
      <c r="FB360" s="169"/>
      <c r="FC360" s="169"/>
      <c r="FD360" s="169"/>
      <c r="FE360" s="169"/>
      <c r="FF360" s="169"/>
      <c r="FG360" s="169"/>
      <c r="FH360" s="169"/>
      <c r="FI360" s="169"/>
      <c r="FJ360" s="169"/>
      <c r="FK360" s="169"/>
      <c r="FL360" s="169"/>
      <c r="FM360" s="169"/>
      <c r="FN360" s="169"/>
      <c r="FO360" s="169"/>
      <c r="FP360" s="169"/>
      <c r="FQ360" s="169"/>
      <c r="FR360" s="169"/>
      <c r="FS360" s="169"/>
      <c r="FT360" s="169"/>
      <c r="FU360" s="169"/>
      <c r="FV360" s="169"/>
      <c r="FW360" s="169"/>
      <c r="FX360" s="169"/>
      <c r="FY360" s="169"/>
      <c r="FZ360" s="169"/>
      <c r="GA360" s="169"/>
      <c r="GB360" s="169"/>
      <c r="GC360" s="169"/>
      <c r="GD360" s="169"/>
      <c r="GE360" s="169"/>
      <c r="GF360" s="169"/>
      <c r="GG360" s="169"/>
      <c r="GH360" s="169"/>
      <c r="GI360" s="169"/>
      <c r="GJ360" s="169"/>
      <c r="GK360" s="169"/>
      <c r="GL360" s="169"/>
      <c r="GM360" s="169"/>
      <c r="GN360" s="169"/>
      <c r="GO360" s="169"/>
      <c r="GP360" s="169"/>
      <c r="GQ360" s="169"/>
      <c r="GR360" s="169"/>
      <c r="GS360" s="169"/>
      <c r="GT360" s="169"/>
      <c r="GU360" s="169"/>
      <c r="GV360" s="169"/>
      <c r="GW360" s="169"/>
      <c r="GX360" s="169"/>
      <c r="GY360" s="169"/>
      <c r="GZ360" s="169"/>
      <c r="HA360" s="169"/>
      <c r="HB360" s="169"/>
      <c r="HC360" s="169"/>
      <c r="HD360" s="169"/>
      <c r="HE360" s="169"/>
      <c r="HF360" s="169"/>
      <c r="HG360" s="169"/>
      <c r="HH360" s="169"/>
      <c r="HI360" s="169"/>
      <c r="HJ360" s="169"/>
      <c r="HK360" s="169"/>
      <c r="HL360" s="169"/>
      <c r="HM360" s="169"/>
      <c r="HN360" s="169"/>
      <c r="HO360" s="169"/>
      <c r="HP360" s="169"/>
      <c r="HQ360" s="169"/>
      <c r="HR360" s="169"/>
      <c r="HS360" s="169"/>
      <c r="HT360" s="169"/>
      <c r="HU360" s="169"/>
      <c r="HV360" s="169"/>
      <c r="HW360" s="169"/>
      <c r="HX360" s="169"/>
      <c r="HY360" s="169"/>
      <c r="HZ360" s="169"/>
      <c r="IA360" s="169"/>
      <c r="IB360" s="169"/>
      <c r="IC360" s="169"/>
      <c r="ID360" s="169"/>
      <c r="IE360" s="169"/>
      <c r="IF360" s="169"/>
      <c r="IG360" s="169"/>
      <c r="IH360" s="169"/>
      <c r="II360" s="169"/>
      <c r="IJ360" s="169"/>
      <c r="IK360" s="169"/>
      <c r="IL360" s="169"/>
      <c r="IM360" s="169"/>
      <c r="IN360" s="169"/>
      <c r="IO360" s="169"/>
      <c r="IP360" s="169"/>
      <c r="IQ360" s="169"/>
      <c r="IR360" s="169"/>
      <c r="IS360" s="169"/>
    </row>
    <row r="361" spans="1:253" s="145" customFormat="1" ht="15" customHeight="1">
      <c r="A361" s="170" t="s">
        <v>6</v>
      </c>
      <c r="B361" s="170" t="s">
        <v>510</v>
      </c>
      <c r="C361" s="172">
        <v>1</v>
      </c>
      <c r="D361" s="172" t="s">
        <v>9</v>
      </c>
      <c r="E361" s="173">
        <v>780000</v>
      </c>
      <c r="F361" s="174">
        <v>780000</v>
      </c>
      <c r="G361" s="169"/>
      <c r="H361" s="169"/>
      <c r="I361" s="169"/>
      <c r="J361" s="169"/>
      <c r="K361" s="169"/>
      <c r="L361" s="169"/>
      <c r="M361" s="169"/>
      <c r="N361" s="169"/>
      <c r="O361" s="169"/>
      <c r="P361" s="169"/>
      <c r="Q361" s="169"/>
      <c r="R361" s="169"/>
      <c r="S361" s="169"/>
      <c r="T361" s="169"/>
      <c r="U361" s="169"/>
      <c r="V361" s="169"/>
      <c r="W361" s="169"/>
      <c r="X361" s="169"/>
      <c r="Y361" s="169"/>
      <c r="Z361" s="169"/>
      <c r="AA361" s="169"/>
      <c r="AB361" s="169"/>
      <c r="AC361" s="169"/>
      <c r="AD361" s="169"/>
      <c r="AE361" s="169"/>
      <c r="AF361" s="169"/>
      <c r="AG361" s="169"/>
      <c r="AH361" s="169"/>
      <c r="AI361" s="169"/>
      <c r="AJ361" s="169"/>
      <c r="AK361" s="169"/>
      <c r="AL361" s="169"/>
      <c r="AM361" s="169"/>
      <c r="AN361" s="169"/>
      <c r="AO361" s="169"/>
      <c r="AP361" s="169"/>
      <c r="AQ361" s="169"/>
      <c r="AR361" s="169"/>
      <c r="AS361" s="169"/>
      <c r="AT361" s="169"/>
      <c r="AU361" s="169"/>
      <c r="AV361" s="169"/>
      <c r="AW361" s="169"/>
      <c r="AX361" s="169"/>
      <c r="AY361" s="169"/>
      <c r="AZ361" s="169"/>
      <c r="BA361" s="169"/>
      <c r="BB361" s="169"/>
      <c r="BC361" s="169"/>
      <c r="BD361" s="169"/>
      <c r="BE361" s="169"/>
      <c r="BF361" s="169"/>
      <c r="BG361" s="169"/>
      <c r="BH361" s="169"/>
      <c r="BI361" s="169"/>
      <c r="BJ361" s="169"/>
      <c r="BK361" s="169"/>
      <c r="BL361" s="169"/>
      <c r="BM361" s="169"/>
      <c r="BN361" s="169"/>
      <c r="BO361" s="169"/>
      <c r="BP361" s="169"/>
      <c r="BQ361" s="169"/>
      <c r="BR361" s="169"/>
      <c r="BS361" s="169"/>
      <c r="BT361" s="169"/>
      <c r="BU361" s="169"/>
      <c r="BV361" s="169"/>
      <c r="BW361" s="169"/>
      <c r="BX361" s="169"/>
      <c r="BY361" s="169"/>
      <c r="BZ361" s="169"/>
      <c r="CA361" s="169"/>
      <c r="CB361" s="169"/>
      <c r="CC361" s="169"/>
      <c r="CD361" s="169"/>
      <c r="CE361" s="169"/>
      <c r="CF361" s="169"/>
      <c r="CG361" s="169"/>
      <c r="CH361" s="169"/>
      <c r="CI361" s="169"/>
      <c r="CJ361" s="169"/>
      <c r="CK361" s="169"/>
      <c r="CL361" s="169"/>
      <c r="CM361" s="169"/>
      <c r="CN361" s="169"/>
      <c r="CO361" s="169"/>
      <c r="CP361" s="169"/>
      <c r="CQ361" s="169"/>
      <c r="CR361" s="169"/>
      <c r="CS361" s="169"/>
      <c r="CT361" s="169"/>
      <c r="CU361" s="169"/>
      <c r="CV361" s="169"/>
      <c r="CW361" s="169"/>
      <c r="CX361" s="169"/>
      <c r="CY361" s="169"/>
      <c r="CZ361" s="169"/>
      <c r="DA361" s="169"/>
      <c r="DB361" s="169"/>
      <c r="DC361" s="169"/>
      <c r="DD361" s="169"/>
      <c r="DE361" s="169"/>
      <c r="DF361" s="169"/>
      <c r="DG361" s="169"/>
      <c r="DH361" s="169"/>
      <c r="DI361" s="169"/>
      <c r="DJ361" s="169"/>
      <c r="DK361" s="169"/>
      <c r="DL361" s="169"/>
      <c r="DM361" s="169"/>
      <c r="DN361" s="169"/>
      <c r="DO361" s="169"/>
      <c r="DP361" s="169"/>
      <c r="DQ361" s="169"/>
      <c r="DR361" s="169"/>
      <c r="DS361" s="169"/>
      <c r="DT361" s="169"/>
      <c r="DU361" s="169"/>
      <c r="DV361" s="169"/>
      <c r="DW361" s="169"/>
      <c r="DX361" s="169"/>
      <c r="DY361" s="169"/>
      <c r="DZ361" s="169"/>
      <c r="EA361" s="169"/>
      <c r="EB361" s="169"/>
      <c r="EC361" s="169"/>
      <c r="ED361" s="169"/>
      <c r="EE361" s="169"/>
      <c r="EF361" s="169"/>
      <c r="EG361" s="169"/>
      <c r="EH361" s="169"/>
      <c r="EI361" s="169"/>
      <c r="EJ361" s="169"/>
      <c r="EK361" s="169"/>
      <c r="EL361" s="169"/>
      <c r="EM361" s="169"/>
      <c r="EN361" s="169"/>
      <c r="EO361" s="169"/>
      <c r="EP361" s="169"/>
      <c r="EQ361" s="169"/>
      <c r="ER361" s="169"/>
      <c r="ES361" s="169"/>
      <c r="ET361" s="169"/>
      <c r="EU361" s="169"/>
      <c r="EV361" s="169"/>
      <c r="EW361" s="169"/>
      <c r="EX361" s="169"/>
      <c r="EY361" s="169"/>
      <c r="EZ361" s="169"/>
      <c r="FA361" s="169"/>
      <c r="FB361" s="169"/>
      <c r="FC361" s="169"/>
      <c r="FD361" s="169"/>
      <c r="FE361" s="169"/>
      <c r="FF361" s="169"/>
      <c r="FG361" s="169"/>
      <c r="FH361" s="169"/>
      <c r="FI361" s="169"/>
      <c r="FJ361" s="169"/>
      <c r="FK361" s="169"/>
      <c r="FL361" s="169"/>
      <c r="FM361" s="169"/>
      <c r="FN361" s="169"/>
      <c r="FO361" s="169"/>
      <c r="FP361" s="169"/>
      <c r="FQ361" s="169"/>
      <c r="FR361" s="169"/>
      <c r="FS361" s="169"/>
      <c r="FT361" s="169"/>
      <c r="FU361" s="169"/>
      <c r="FV361" s="169"/>
      <c r="FW361" s="169"/>
      <c r="FX361" s="169"/>
      <c r="FY361" s="169"/>
      <c r="FZ361" s="169"/>
      <c r="GA361" s="169"/>
      <c r="GB361" s="169"/>
      <c r="GC361" s="169"/>
      <c r="GD361" s="169"/>
      <c r="GE361" s="169"/>
      <c r="GF361" s="169"/>
      <c r="GG361" s="169"/>
      <c r="GH361" s="169"/>
      <c r="GI361" s="169"/>
      <c r="GJ361" s="169"/>
      <c r="GK361" s="169"/>
      <c r="GL361" s="169"/>
      <c r="GM361" s="169"/>
      <c r="GN361" s="169"/>
      <c r="GO361" s="169"/>
      <c r="GP361" s="169"/>
      <c r="GQ361" s="169"/>
      <c r="GR361" s="169"/>
      <c r="GS361" s="169"/>
      <c r="GT361" s="169"/>
      <c r="GU361" s="169"/>
      <c r="GV361" s="169"/>
      <c r="GW361" s="169"/>
      <c r="GX361" s="169"/>
      <c r="GY361" s="169"/>
      <c r="GZ361" s="169"/>
      <c r="HA361" s="169"/>
      <c r="HB361" s="169"/>
      <c r="HC361" s="169"/>
      <c r="HD361" s="169"/>
      <c r="HE361" s="169"/>
      <c r="HF361" s="169"/>
      <c r="HG361" s="169"/>
      <c r="HH361" s="169"/>
      <c r="HI361" s="169"/>
      <c r="HJ361" s="169"/>
      <c r="HK361" s="169"/>
      <c r="HL361" s="169"/>
      <c r="HM361" s="169"/>
      <c r="HN361" s="169"/>
      <c r="HO361" s="169"/>
      <c r="HP361" s="169"/>
      <c r="HQ361" s="169"/>
      <c r="HR361" s="169"/>
      <c r="HS361" s="169"/>
      <c r="HT361" s="169"/>
      <c r="HU361" s="169"/>
      <c r="HV361" s="169"/>
      <c r="HW361" s="169"/>
      <c r="HX361" s="169"/>
      <c r="HY361" s="169"/>
      <c r="HZ361" s="169"/>
      <c r="IA361" s="169"/>
      <c r="IB361" s="169"/>
      <c r="IC361" s="169"/>
      <c r="ID361" s="169"/>
      <c r="IE361" s="169"/>
      <c r="IF361" s="169"/>
      <c r="IG361" s="169"/>
      <c r="IH361" s="169"/>
      <c r="II361" s="169"/>
      <c r="IJ361" s="169"/>
      <c r="IK361" s="169"/>
      <c r="IL361" s="169"/>
      <c r="IM361" s="169"/>
      <c r="IN361" s="169"/>
      <c r="IO361" s="169"/>
      <c r="IP361" s="169"/>
      <c r="IQ361" s="169"/>
      <c r="IR361" s="169"/>
      <c r="IS361" s="169"/>
    </row>
    <row r="362" spans="1:253" s="145" customFormat="1" ht="15" customHeight="1">
      <c r="A362" s="170" t="s">
        <v>6</v>
      </c>
      <c r="B362" s="170" t="s">
        <v>510</v>
      </c>
      <c r="C362" s="172">
        <v>1</v>
      </c>
      <c r="D362" s="172" t="s">
        <v>9</v>
      </c>
      <c r="E362" s="173">
        <v>810000</v>
      </c>
      <c r="F362" s="174">
        <v>810000</v>
      </c>
      <c r="G362" s="169"/>
      <c r="H362" s="169"/>
      <c r="I362" s="169"/>
      <c r="J362" s="169"/>
      <c r="K362" s="169"/>
      <c r="L362" s="169"/>
      <c r="M362" s="169"/>
      <c r="N362" s="169"/>
      <c r="O362" s="169"/>
      <c r="P362" s="169"/>
      <c r="Q362" s="169"/>
      <c r="R362" s="169"/>
      <c r="S362" s="169"/>
      <c r="T362" s="169"/>
      <c r="U362" s="169"/>
      <c r="V362" s="169"/>
      <c r="W362" s="169"/>
      <c r="X362" s="169"/>
      <c r="Y362" s="169"/>
      <c r="Z362" s="169"/>
      <c r="AA362" s="169"/>
      <c r="AB362" s="169"/>
      <c r="AC362" s="169"/>
      <c r="AD362" s="169"/>
      <c r="AE362" s="169"/>
      <c r="AF362" s="169"/>
      <c r="AG362" s="169"/>
      <c r="AH362" s="169"/>
      <c r="AI362" s="169"/>
      <c r="AJ362" s="169"/>
      <c r="AK362" s="169"/>
      <c r="AL362" s="169"/>
      <c r="AM362" s="169"/>
      <c r="AN362" s="169"/>
      <c r="AO362" s="169"/>
      <c r="AP362" s="169"/>
      <c r="AQ362" s="169"/>
      <c r="AR362" s="169"/>
      <c r="AS362" s="169"/>
      <c r="AT362" s="169"/>
      <c r="AU362" s="169"/>
      <c r="AV362" s="169"/>
      <c r="AW362" s="169"/>
      <c r="AX362" s="169"/>
      <c r="AY362" s="169"/>
      <c r="AZ362" s="169"/>
      <c r="BA362" s="169"/>
      <c r="BB362" s="169"/>
      <c r="BC362" s="169"/>
      <c r="BD362" s="169"/>
      <c r="BE362" s="169"/>
      <c r="BF362" s="169"/>
      <c r="BG362" s="169"/>
      <c r="BH362" s="169"/>
      <c r="BI362" s="169"/>
      <c r="BJ362" s="169"/>
      <c r="BK362" s="169"/>
      <c r="BL362" s="169"/>
      <c r="BM362" s="169"/>
      <c r="BN362" s="169"/>
      <c r="BO362" s="169"/>
      <c r="BP362" s="169"/>
      <c r="BQ362" s="169"/>
      <c r="BR362" s="169"/>
      <c r="BS362" s="169"/>
      <c r="BT362" s="169"/>
      <c r="BU362" s="169"/>
      <c r="BV362" s="169"/>
      <c r="BW362" s="169"/>
      <c r="BX362" s="169"/>
      <c r="BY362" s="169"/>
      <c r="BZ362" s="169"/>
      <c r="CA362" s="169"/>
      <c r="CB362" s="169"/>
      <c r="CC362" s="169"/>
      <c r="CD362" s="169"/>
      <c r="CE362" s="169"/>
      <c r="CF362" s="169"/>
      <c r="CG362" s="169"/>
      <c r="CH362" s="169"/>
      <c r="CI362" s="169"/>
      <c r="CJ362" s="169"/>
      <c r="CK362" s="169"/>
      <c r="CL362" s="169"/>
      <c r="CM362" s="169"/>
      <c r="CN362" s="169"/>
      <c r="CO362" s="169"/>
      <c r="CP362" s="169"/>
      <c r="CQ362" s="169"/>
      <c r="CR362" s="169"/>
      <c r="CS362" s="169"/>
      <c r="CT362" s="169"/>
      <c r="CU362" s="169"/>
      <c r="CV362" s="169"/>
      <c r="CW362" s="169"/>
      <c r="CX362" s="169"/>
      <c r="CY362" s="169"/>
      <c r="CZ362" s="169"/>
      <c r="DA362" s="169"/>
      <c r="DB362" s="169"/>
      <c r="DC362" s="169"/>
      <c r="DD362" s="169"/>
      <c r="DE362" s="169"/>
      <c r="DF362" s="169"/>
      <c r="DG362" s="169"/>
      <c r="DH362" s="169"/>
      <c r="DI362" s="169"/>
      <c r="DJ362" s="169"/>
      <c r="DK362" s="169"/>
      <c r="DL362" s="169"/>
      <c r="DM362" s="169"/>
      <c r="DN362" s="169"/>
      <c r="DO362" s="169"/>
      <c r="DP362" s="169"/>
      <c r="DQ362" s="169"/>
      <c r="DR362" s="169"/>
      <c r="DS362" s="169"/>
      <c r="DT362" s="169"/>
      <c r="DU362" s="169"/>
      <c r="DV362" s="169"/>
      <c r="DW362" s="169"/>
      <c r="DX362" s="169"/>
      <c r="DY362" s="169"/>
      <c r="DZ362" s="169"/>
      <c r="EA362" s="169"/>
      <c r="EB362" s="169"/>
      <c r="EC362" s="169"/>
      <c r="ED362" s="169"/>
      <c r="EE362" s="169"/>
      <c r="EF362" s="169"/>
      <c r="EG362" s="169"/>
      <c r="EH362" s="169"/>
      <c r="EI362" s="169"/>
      <c r="EJ362" s="169"/>
      <c r="EK362" s="169"/>
      <c r="EL362" s="169"/>
      <c r="EM362" s="169"/>
      <c r="EN362" s="169"/>
      <c r="EO362" s="169"/>
      <c r="EP362" s="169"/>
      <c r="EQ362" s="169"/>
      <c r="ER362" s="169"/>
      <c r="ES362" s="169"/>
      <c r="ET362" s="169"/>
      <c r="EU362" s="169"/>
      <c r="EV362" s="169"/>
      <c r="EW362" s="169"/>
      <c r="EX362" s="169"/>
      <c r="EY362" s="169"/>
      <c r="EZ362" s="169"/>
      <c r="FA362" s="169"/>
      <c r="FB362" s="169"/>
      <c r="FC362" s="169"/>
      <c r="FD362" s="169"/>
      <c r="FE362" s="169"/>
      <c r="FF362" s="169"/>
      <c r="FG362" s="169"/>
      <c r="FH362" s="169"/>
      <c r="FI362" s="169"/>
      <c r="FJ362" s="169"/>
      <c r="FK362" s="169"/>
      <c r="FL362" s="169"/>
      <c r="FM362" s="169"/>
      <c r="FN362" s="169"/>
      <c r="FO362" s="169"/>
      <c r="FP362" s="169"/>
      <c r="FQ362" s="169"/>
      <c r="FR362" s="169"/>
      <c r="FS362" s="169"/>
      <c r="FT362" s="169"/>
      <c r="FU362" s="169"/>
      <c r="FV362" s="169"/>
      <c r="FW362" s="169"/>
      <c r="FX362" s="169"/>
      <c r="FY362" s="169"/>
      <c r="FZ362" s="169"/>
      <c r="GA362" s="169"/>
      <c r="GB362" s="169"/>
      <c r="GC362" s="169"/>
      <c r="GD362" s="169"/>
      <c r="GE362" s="169"/>
      <c r="GF362" s="169"/>
      <c r="GG362" s="169"/>
      <c r="GH362" s="169"/>
      <c r="GI362" s="169"/>
      <c r="GJ362" s="169"/>
      <c r="GK362" s="169"/>
      <c r="GL362" s="169"/>
      <c r="GM362" s="169"/>
      <c r="GN362" s="169"/>
      <c r="GO362" s="169"/>
      <c r="GP362" s="169"/>
      <c r="GQ362" s="169"/>
      <c r="GR362" s="169"/>
      <c r="GS362" s="169"/>
      <c r="GT362" s="169"/>
      <c r="GU362" s="169"/>
      <c r="GV362" s="169"/>
      <c r="GW362" s="169"/>
      <c r="GX362" s="169"/>
      <c r="GY362" s="169"/>
      <c r="GZ362" s="169"/>
      <c r="HA362" s="169"/>
      <c r="HB362" s="169"/>
      <c r="HC362" s="169"/>
      <c r="HD362" s="169"/>
      <c r="HE362" s="169"/>
      <c r="HF362" s="169"/>
      <c r="HG362" s="169"/>
      <c r="HH362" s="169"/>
      <c r="HI362" s="169"/>
      <c r="HJ362" s="169"/>
      <c r="HK362" s="169"/>
      <c r="HL362" s="169"/>
      <c r="HM362" s="169"/>
      <c r="HN362" s="169"/>
      <c r="HO362" s="169"/>
      <c r="HP362" s="169"/>
      <c r="HQ362" s="169"/>
      <c r="HR362" s="169"/>
      <c r="HS362" s="169"/>
      <c r="HT362" s="169"/>
      <c r="HU362" s="169"/>
      <c r="HV362" s="169"/>
      <c r="HW362" s="169"/>
      <c r="HX362" s="169"/>
      <c r="HY362" s="169"/>
      <c r="HZ362" s="169"/>
      <c r="IA362" s="169"/>
      <c r="IB362" s="169"/>
      <c r="IC362" s="169"/>
      <c r="ID362" s="169"/>
      <c r="IE362" s="169"/>
      <c r="IF362" s="169"/>
      <c r="IG362" s="169"/>
      <c r="IH362" s="169"/>
      <c r="II362" s="169"/>
      <c r="IJ362" s="169"/>
      <c r="IK362" s="169"/>
      <c r="IL362" s="169"/>
      <c r="IM362" s="169"/>
      <c r="IN362" s="169"/>
      <c r="IO362" s="169"/>
      <c r="IP362" s="169"/>
      <c r="IQ362" s="169"/>
      <c r="IR362" s="169"/>
      <c r="IS362" s="169"/>
    </row>
    <row r="363" spans="1:253" s="145" customFormat="1" ht="15" customHeight="1">
      <c r="A363" s="170" t="s">
        <v>6</v>
      </c>
      <c r="B363" s="170" t="s">
        <v>510</v>
      </c>
      <c r="C363" s="172">
        <v>1</v>
      </c>
      <c r="D363" s="172" t="s">
        <v>9</v>
      </c>
      <c r="E363" s="173">
        <v>780000</v>
      </c>
      <c r="F363" s="174">
        <v>780000</v>
      </c>
      <c r="G363" s="169"/>
      <c r="H363" s="169"/>
      <c r="I363" s="169"/>
      <c r="J363" s="169"/>
      <c r="K363" s="169"/>
      <c r="L363" s="169"/>
      <c r="M363" s="169"/>
      <c r="N363" s="169"/>
      <c r="O363" s="169"/>
      <c r="P363" s="169"/>
      <c r="Q363" s="169"/>
      <c r="R363" s="169"/>
      <c r="S363" s="169"/>
      <c r="T363" s="169"/>
      <c r="U363" s="169"/>
      <c r="V363" s="169"/>
      <c r="W363" s="169"/>
      <c r="X363" s="169"/>
      <c r="Y363" s="169"/>
      <c r="Z363" s="169"/>
      <c r="AA363" s="169"/>
      <c r="AB363" s="169"/>
      <c r="AC363" s="169"/>
      <c r="AD363" s="169"/>
      <c r="AE363" s="169"/>
      <c r="AF363" s="169"/>
      <c r="AG363" s="169"/>
      <c r="AH363" s="169"/>
      <c r="AI363" s="169"/>
      <c r="AJ363" s="169"/>
      <c r="AK363" s="169"/>
      <c r="AL363" s="169"/>
      <c r="AM363" s="169"/>
      <c r="AN363" s="169"/>
      <c r="AO363" s="169"/>
      <c r="AP363" s="169"/>
      <c r="AQ363" s="169"/>
      <c r="AR363" s="169"/>
      <c r="AS363" s="169"/>
      <c r="AT363" s="169"/>
      <c r="AU363" s="169"/>
      <c r="AV363" s="169"/>
      <c r="AW363" s="169"/>
      <c r="AX363" s="169"/>
      <c r="AY363" s="169"/>
      <c r="AZ363" s="169"/>
      <c r="BA363" s="169"/>
      <c r="BB363" s="169"/>
      <c r="BC363" s="169"/>
      <c r="BD363" s="169"/>
      <c r="BE363" s="169"/>
      <c r="BF363" s="169"/>
      <c r="BG363" s="169"/>
      <c r="BH363" s="169"/>
      <c r="BI363" s="169"/>
      <c r="BJ363" s="169"/>
      <c r="BK363" s="169"/>
      <c r="BL363" s="169"/>
      <c r="BM363" s="169"/>
      <c r="BN363" s="169"/>
      <c r="BO363" s="169"/>
      <c r="BP363" s="169"/>
      <c r="BQ363" s="169"/>
      <c r="BR363" s="169"/>
      <c r="BS363" s="169"/>
      <c r="BT363" s="169"/>
      <c r="BU363" s="169"/>
      <c r="BV363" s="169"/>
      <c r="BW363" s="169"/>
      <c r="BX363" s="169"/>
      <c r="BY363" s="169"/>
      <c r="BZ363" s="169"/>
      <c r="CA363" s="169"/>
      <c r="CB363" s="169"/>
      <c r="CC363" s="169"/>
      <c r="CD363" s="169"/>
      <c r="CE363" s="169"/>
      <c r="CF363" s="169"/>
      <c r="CG363" s="169"/>
      <c r="CH363" s="169"/>
      <c r="CI363" s="169"/>
      <c r="CJ363" s="169"/>
      <c r="CK363" s="169"/>
      <c r="CL363" s="169"/>
      <c r="CM363" s="169"/>
      <c r="CN363" s="169"/>
      <c r="CO363" s="169"/>
      <c r="CP363" s="169"/>
      <c r="CQ363" s="169"/>
      <c r="CR363" s="169"/>
      <c r="CS363" s="169"/>
      <c r="CT363" s="169"/>
      <c r="CU363" s="169"/>
      <c r="CV363" s="169"/>
      <c r="CW363" s="169"/>
      <c r="CX363" s="169"/>
      <c r="CY363" s="169"/>
      <c r="CZ363" s="169"/>
      <c r="DA363" s="169"/>
      <c r="DB363" s="169"/>
      <c r="DC363" s="169"/>
      <c r="DD363" s="169"/>
      <c r="DE363" s="169"/>
      <c r="DF363" s="169"/>
      <c r="DG363" s="169"/>
      <c r="DH363" s="169"/>
      <c r="DI363" s="169"/>
      <c r="DJ363" s="169"/>
      <c r="DK363" s="169"/>
      <c r="DL363" s="169"/>
      <c r="DM363" s="169"/>
      <c r="DN363" s="169"/>
      <c r="DO363" s="169"/>
      <c r="DP363" s="169"/>
      <c r="DQ363" s="169"/>
      <c r="DR363" s="169"/>
      <c r="DS363" s="169"/>
      <c r="DT363" s="169"/>
      <c r="DU363" s="169"/>
      <c r="DV363" s="169"/>
      <c r="DW363" s="169"/>
      <c r="DX363" s="169"/>
      <c r="DY363" s="169"/>
      <c r="DZ363" s="169"/>
      <c r="EA363" s="169"/>
      <c r="EB363" s="169"/>
      <c r="EC363" s="169"/>
      <c r="ED363" s="169"/>
      <c r="EE363" s="169"/>
      <c r="EF363" s="169"/>
      <c r="EG363" s="169"/>
      <c r="EH363" s="169"/>
      <c r="EI363" s="169"/>
      <c r="EJ363" s="169"/>
      <c r="EK363" s="169"/>
      <c r="EL363" s="169"/>
      <c r="EM363" s="169"/>
      <c r="EN363" s="169"/>
      <c r="EO363" s="169"/>
      <c r="EP363" s="169"/>
      <c r="EQ363" s="169"/>
      <c r="ER363" s="169"/>
      <c r="ES363" s="169"/>
      <c r="ET363" s="169"/>
      <c r="EU363" s="169"/>
      <c r="EV363" s="169"/>
      <c r="EW363" s="169"/>
      <c r="EX363" s="169"/>
      <c r="EY363" s="169"/>
      <c r="EZ363" s="169"/>
      <c r="FA363" s="169"/>
      <c r="FB363" s="169"/>
      <c r="FC363" s="169"/>
      <c r="FD363" s="169"/>
      <c r="FE363" s="169"/>
      <c r="FF363" s="169"/>
      <c r="FG363" s="169"/>
      <c r="FH363" s="169"/>
      <c r="FI363" s="169"/>
      <c r="FJ363" s="169"/>
      <c r="FK363" s="169"/>
      <c r="FL363" s="169"/>
      <c r="FM363" s="169"/>
      <c r="FN363" s="169"/>
      <c r="FO363" s="169"/>
      <c r="FP363" s="169"/>
      <c r="FQ363" s="169"/>
      <c r="FR363" s="169"/>
      <c r="FS363" s="169"/>
      <c r="FT363" s="169"/>
      <c r="FU363" s="169"/>
      <c r="FV363" s="169"/>
      <c r="FW363" s="169"/>
      <c r="FX363" s="169"/>
      <c r="FY363" s="169"/>
      <c r="FZ363" s="169"/>
      <c r="GA363" s="169"/>
      <c r="GB363" s="169"/>
      <c r="GC363" s="169"/>
      <c r="GD363" s="169"/>
      <c r="GE363" s="169"/>
      <c r="GF363" s="169"/>
      <c r="GG363" s="169"/>
      <c r="GH363" s="169"/>
      <c r="GI363" s="169"/>
      <c r="GJ363" s="169"/>
      <c r="GK363" s="169"/>
      <c r="GL363" s="169"/>
      <c r="GM363" s="169"/>
      <c r="GN363" s="169"/>
      <c r="GO363" s="169"/>
      <c r="GP363" s="169"/>
      <c r="GQ363" s="169"/>
      <c r="GR363" s="169"/>
      <c r="GS363" s="169"/>
      <c r="GT363" s="169"/>
      <c r="GU363" s="169"/>
      <c r="GV363" s="169"/>
      <c r="GW363" s="169"/>
      <c r="GX363" s="169"/>
      <c r="GY363" s="169"/>
      <c r="GZ363" s="169"/>
      <c r="HA363" s="169"/>
      <c r="HB363" s="169"/>
      <c r="HC363" s="169"/>
      <c r="HD363" s="169"/>
      <c r="HE363" s="169"/>
      <c r="HF363" s="169"/>
      <c r="HG363" s="169"/>
      <c r="HH363" s="169"/>
      <c r="HI363" s="169"/>
      <c r="HJ363" s="169"/>
      <c r="HK363" s="169"/>
      <c r="HL363" s="169"/>
      <c r="HM363" s="169"/>
      <c r="HN363" s="169"/>
      <c r="HO363" s="169"/>
      <c r="HP363" s="169"/>
      <c r="HQ363" s="169"/>
      <c r="HR363" s="169"/>
      <c r="HS363" s="169"/>
      <c r="HT363" s="169"/>
      <c r="HU363" s="169"/>
      <c r="HV363" s="169"/>
      <c r="HW363" s="169"/>
      <c r="HX363" s="169"/>
      <c r="HY363" s="169"/>
      <c r="HZ363" s="169"/>
      <c r="IA363" s="169"/>
      <c r="IB363" s="169"/>
      <c r="IC363" s="169"/>
      <c r="ID363" s="169"/>
      <c r="IE363" s="169"/>
      <c r="IF363" s="169"/>
      <c r="IG363" s="169"/>
      <c r="IH363" s="169"/>
      <c r="II363" s="169"/>
      <c r="IJ363" s="169"/>
      <c r="IK363" s="169"/>
      <c r="IL363" s="169"/>
      <c r="IM363" s="169"/>
      <c r="IN363" s="169"/>
      <c r="IO363" s="169"/>
      <c r="IP363" s="169"/>
      <c r="IQ363" s="169"/>
      <c r="IR363" s="169"/>
      <c r="IS363" s="169"/>
    </row>
    <row r="364" spans="1:253" s="145" customFormat="1" ht="15" customHeight="1">
      <c r="A364" s="170" t="s">
        <v>6</v>
      </c>
      <c r="B364" s="170" t="s">
        <v>510</v>
      </c>
      <c r="C364" s="172">
        <v>1</v>
      </c>
      <c r="D364" s="172" t="s">
        <v>9</v>
      </c>
      <c r="E364" s="173">
        <v>750000</v>
      </c>
      <c r="F364" s="174">
        <v>750000</v>
      </c>
      <c r="G364" s="169"/>
      <c r="H364" s="169"/>
      <c r="I364" s="169"/>
      <c r="J364" s="169"/>
      <c r="K364" s="169"/>
      <c r="L364" s="169"/>
      <c r="M364" s="169"/>
      <c r="N364" s="169"/>
      <c r="O364" s="169"/>
      <c r="P364" s="169"/>
      <c r="Q364" s="169"/>
      <c r="R364" s="169"/>
      <c r="S364" s="169"/>
      <c r="T364" s="169"/>
      <c r="U364" s="169"/>
      <c r="V364" s="169"/>
      <c r="W364" s="169"/>
      <c r="X364" s="169"/>
      <c r="Y364" s="169"/>
      <c r="Z364" s="169"/>
      <c r="AA364" s="169"/>
      <c r="AB364" s="169"/>
      <c r="AC364" s="169"/>
      <c r="AD364" s="169"/>
      <c r="AE364" s="169"/>
      <c r="AF364" s="169"/>
      <c r="AG364" s="169"/>
      <c r="AH364" s="169"/>
      <c r="AI364" s="169"/>
      <c r="AJ364" s="169"/>
      <c r="AK364" s="169"/>
      <c r="AL364" s="169"/>
      <c r="AM364" s="169"/>
      <c r="AN364" s="169"/>
      <c r="AO364" s="169"/>
      <c r="AP364" s="169"/>
      <c r="AQ364" s="169"/>
      <c r="AR364" s="169"/>
      <c r="AS364" s="169"/>
      <c r="AT364" s="169"/>
      <c r="AU364" s="169"/>
      <c r="AV364" s="169"/>
      <c r="AW364" s="169"/>
      <c r="AX364" s="169"/>
      <c r="AY364" s="169"/>
      <c r="AZ364" s="169"/>
      <c r="BA364" s="169"/>
      <c r="BB364" s="169"/>
      <c r="BC364" s="169"/>
      <c r="BD364" s="169"/>
      <c r="BE364" s="169"/>
      <c r="BF364" s="169"/>
      <c r="BG364" s="169"/>
      <c r="BH364" s="169"/>
      <c r="BI364" s="169"/>
      <c r="BJ364" s="169"/>
      <c r="BK364" s="169"/>
      <c r="BL364" s="169"/>
      <c r="BM364" s="169"/>
      <c r="BN364" s="169"/>
      <c r="BO364" s="169"/>
      <c r="BP364" s="169"/>
      <c r="BQ364" s="169"/>
      <c r="BR364" s="169"/>
      <c r="BS364" s="169"/>
      <c r="BT364" s="169"/>
      <c r="BU364" s="169"/>
      <c r="BV364" s="169"/>
      <c r="BW364" s="169"/>
      <c r="BX364" s="169"/>
      <c r="BY364" s="169"/>
      <c r="BZ364" s="169"/>
      <c r="CA364" s="169"/>
      <c r="CB364" s="169"/>
      <c r="CC364" s="169"/>
      <c r="CD364" s="169"/>
      <c r="CE364" s="169"/>
      <c r="CF364" s="169"/>
      <c r="CG364" s="169"/>
      <c r="CH364" s="169"/>
      <c r="CI364" s="169"/>
      <c r="CJ364" s="169"/>
      <c r="CK364" s="169"/>
      <c r="CL364" s="169"/>
      <c r="CM364" s="169"/>
      <c r="CN364" s="169"/>
      <c r="CO364" s="169"/>
      <c r="CP364" s="169"/>
      <c r="CQ364" s="169"/>
      <c r="CR364" s="169"/>
      <c r="CS364" s="169"/>
      <c r="CT364" s="169"/>
      <c r="CU364" s="169"/>
      <c r="CV364" s="169"/>
      <c r="CW364" s="169"/>
      <c r="CX364" s="169"/>
      <c r="CY364" s="169"/>
      <c r="CZ364" s="169"/>
      <c r="DA364" s="169"/>
      <c r="DB364" s="169"/>
      <c r="DC364" s="169"/>
      <c r="DD364" s="169"/>
      <c r="DE364" s="169"/>
      <c r="DF364" s="169"/>
      <c r="DG364" s="169"/>
      <c r="DH364" s="169"/>
      <c r="DI364" s="169"/>
      <c r="DJ364" s="169"/>
      <c r="DK364" s="169"/>
      <c r="DL364" s="169"/>
      <c r="DM364" s="169"/>
      <c r="DN364" s="169"/>
      <c r="DO364" s="169"/>
      <c r="DP364" s="169"/>
      <c r="DQ364" s="169"/>
      <c r="DR364" s="169"/>
      <c r="DS364" s="169"/>
      <c r="DT364" s="169"/>
      <c r="DU364" s="169"/>
      <c r="DV364" s="169"/>
      <c r="DW364" s="169"/>
      <c r="DX364" s="169"/>
      <c r="DY364" s="169"/>
      <c r="DZ364" s="169"/>
      <c r="EA364" s="169"/>
      <c r="EB364" s="169"/>
      <c r="EC364" s="169"/>
      <c r="ED364" s="169"/>
      <c r="EE364" s="169"/>
      <c r="EF364" s="169"/>
      <c r="EG364" s="169"/>
      <c r="EH364" s="169"/>
      <c r="EI364" s="169"/>
      <c r="EJ364" s="169"/>
      <c r="EK364" s="169"/>
      <c r="EL364" s="169"/>
      <c r="EM364" s="169"/>
      <c r="EN364" s="169"/>
      <c r="EO364" s="169"/>
      <c r="EP364" s="169"/>
      <c r="EQ364" s="169"/>
      <c r="ER364" s="169"/>
      <c r="ES364" s="169"/>
      <c r="ET364" s="169"/>
      <c r="EU364" s="169"/>
      <c r="EV364" s="169"/>
      <c r="EW364" s="169"/>
      <c r="EX364" s="169"/>
      <c r="EY364" s="169"/>
      <c r="EZ364" s="169"/>
      <c r="FA364" s="169"/>
      <c r="FB364" s="169"/>
      <c r="FC364" s="169"/>
      <c r="FD364" s="169"/>
      <c r="FE364" s="169"/>
      <c r="FF364" s="169"/>
      <c r="FG364" s="169"/>
      <c r="FH364" s="169"/>
      <c r="FI364" s="169"/>
      <c r="FJ364" s="169"/>
      <c r="FK364" s="169"/>
      <c r="FL364" s="169"/>
      <c r="FM364" s="169"/>
      <c r="FN364" s="169"/>
      <c r="FO364" s="169"/>
      <c r="FP364" s="169"/>
      <c r="FQ364" s="169"/>
      <c r="FR364" s="169"/>
      <c r="FS364" s="169"/>
      <c r="FT364" s="169"/>
      <c r="FU364" s="169"/>
      <c r="FV364" s="169"/>
      <c r="FW364" s="169"/>
      <c r="FX364" s="169"/>
      <c r="FY364" s="169"/>
      <c r="FZ364" s="169"/>
      <c r="GA364" s="169"/>
      <c r="GB364" s="169"/>
      <c r="GC364" s="169"/>
      <c r="GD364" s="169"/>
      <c r="GE364" s="169"/>
      <c r="GF364" s="169"/>
      <c r="GG364" s="169"/>
      <c r="GH364" s="169"/>
      <c r="GI364" s="169"/>
      <c r="GJ364" s="169"/>
      <c r="GK364" s="169"/>
      <c r="GL364" s="169"/>
      <c r="GM364" s="169"/>
      <c r="GN364" s="169"/>
      <c r="GO364" s="169"/>
      <c r="GP364" s="169"/>
      <c r="GQ364" s="169"/>
      <c r="GR364" s="169"/>
      <c r="GS364" s="169"/>
      <c r="GT364" s="169"/>
      <c r="GU364" s="169"/>
      <c r="GV364" s="169"/>
      <c r="GW364" s="169"/>
      <c r="GX364" s="169"/>
      <c r="GY364" s="169"/>
      <c r="GZ364" s="169"/>
      <c r="HA364" s="169"/>
      <c r="HB364" s="169"/>
      <c r="HC364" s="169"/>
      <c r="HD364" s="169"/>
      <c r="HE364" s="169"/>
      <c r="HF364" s="169"/>
      <c r="HG364" s="169"/>
      <c r="HH364" s="169"/>
      <c r="HI364" s="169"/>
      <c r="HJ364" s="169"/>
      <c r="HK364" s="169"/>
      <c r="HL364" s="169"/>
      <c r="HM364" s="169"/>
      <c r="HN364" s="169"/>
      <c r="HO364" s="169"/>
      <c r="HP364" s="169"/>
      <c r="HQ364" s="169"/>
      <c r="HR364" s="169"/>
      <c r="HS364" s="169"/>
      <c r="HT364" s="169"/>
      <c r="HU364" s="169"/>
      <c r="HV364" s="169"/>
      <c r="HW364" s="169"/>
      <c r="HX364" s="169"/>
      <c r="HY364" s="169"/>
      <c r="HZ364" s="169"/>
      <c r="IA364" s="169"/>
      <c r="IB364" s="169"/>
      <c r="IC364" s="169"/>
      <c r="ID364" s="169"/>
      <c r="IE364" s="169"/>
      <c r="IF364" s="169"/>
      <c r="IG364" s="169"/>
      <c r="IH364" s="169"/>
      <c r="II364" s="169"/>
      <c r="IJ364" s="169"/>
      <c r="IK364" s="169"/>
      <c r="IL364" s="169"/>
      <c r="IM364" s="169"/>
      <c r="IN364" s="169"/>
      <c r="IO364" s="169"/>
      <c r="IP364" s="169"/>
      <c r="IQ364" s="169"/>
      <c r="IR364" s="169"/>
      <c r="IS364" s="169"/>
    </row>
    <row r="365" spans="1:253" s="145" customFormat="1" ht="15" customHeight="1">
      <c r="A365" s="170" t="s">
        <v>6</v>
      </c>
      <c r="B365" s="170" t="s">
        <v>510</v>
      </c>
      <c r="C365" s="172">
        <v>1</v>
      </c>
      <c r="D365" s="172" t="s">
        <v>9</v>
      </c>
      <c r="E365" s="173">
        <v>2340000</v>
      </c>
      <c r="F365" s="174">
        <v>2340000</v>
      </c>
      <c r="G365" s="169"/>
      <c r="H365" s="169"/>
      <c r="I365" s="169"/>
      <c r="J365" s="169"/>
      <c r="K365" s="169"/>
      <c r="L365" s="169"/>
      <c r="M365" s="169"/>
      <c r="N365" s="169"/>
      <c r="O365" s="169"/>
      <c r="P365" s="169"/>
      <c r="Q365" s="169"/>
      <c r="R365" s="169"/>
      <c r="S365" s="169"/>
      <c r="T365" s="169"/>
      <c r="U365" s="169"/>
      <c r="V365" s="169"/>
      <c r="W365" s="169"/>
      <c r="X365" s="169"/>
      <c r="Y365" s="169"/>
      <c r="Z365" s="169"/>
      <c r="AA365" s="169"/>
      <c r="AB365" s="169"/>
      <c r="AC365" s="169"/>
      <c r="AD365" s="169"/>
      <c r="AE365" s="169"/>
      <c r="AF365" s="169"/>
      <c r="AG365" s="169"/>
      <c r="AH365" s="169"/>
      <c r="AI365" s="169"/>
      <c r="AJ365" s="169"/>
      <c r="AK365" s="169"/>
      <c r="AL365" s="169"/>
      <c r="AM365" s="169"/>
      <c r="AN365" s="169"/>
      <c r="AO365" s="169"/>
      <c r="AP365" s="169"/>
      <c r="AQ365" s="169"/>
      <c r="AR365" s="169"/>
      <c r="AS365" s="169"/>
      <c r="AT365" s="169"/>
      <c r="AU365" s="169"/>
      <c r="AV365" s="169"/>
      <c r="AW365" s="169"/>
      <c r="AX365" s="169"/>
      <c r="AY365" s="169"/>
      <c r="AZ365" s="169"/>
      <c r="BA365" s="169"/>
      <c r="BB365" s="169"/>
      <c r="BC365" s="169"/>
      <c r="BD365" s="169"/>
      <c r="BE365" s="169"/>
      <c r="BF365" s="169"/>
      <c r="BG365" s="169"/>
      <c r="BH365" s="169"/>
      <c r="BI365" s="169"/>
      <c r="BJ365" s="169"/>
      <c r="BK365" s="169"/>
      <c r="BL365" s="169"/>
      <c r="BM365" s="169"/>
      <c r="BN365" s="169"/>
      <c r="BO365" s="169"/>
      <c r="BP365" s="169"/>
      <c r="BQ365" s="169"/>
      <c r="BR365" s="169"/>
      <c r="BS365" s="169"/>
      <c r="BT365" s="169"/>
      <c r="BU365" s="169"/>
      <c r="BV365" s="169"/>
      <c r="BW365" s="169"/>
      <c r="BX365" s="169"/>
      <c r="BY365" s="169"/>
      <c r="BZ365" s="169"/>
      <c r="CA365" s="169"/>
      <c r="CB365" s="169"/>
      <c r="CC365" s="169"/>
      <c r="CD365" s="169"/>
      <c r="CE365" s="169"/>
      <c r="CF365" s="169"/>
      <c r="CG365" s="169"/>
      <c r="CH365" s="169"/>
      <c r="CI365" s="169"/>
      <c r="CJ365" s="169"/>
      <c r="CK365" s="169"/>
      <c r="CL365" s="169"/>
      <c r="CM365" s="169"/>
      <c r="CN365" s="169"/>
      <c r="CO365" s="169"/>
      <c r="CP365" s="169"/>
      <c r="CQ365" s="169"/>
      <c r="CR365" s="169"/>
      <c r="CS365" s="169"/>
      <c r="CT365" s="169"/>
      <c r="CU365" s="169"/>
      <c r="CV365" s="169"/>
      <c r="CW365" s="169"/>
      <c r="CX365" s="169"/>
      <c r="CY365" s="169"/>
      <c r="CZ365" s="169"/>
      <c r="DA365" s="169"/>
      <c r="DB365" s="169"/>
      <c r="DC365" s="169"/>
      <c r="DD365" s="169"/>
      <c r="DE365" s="169"/>
      <c r="DF365" s="169"/>
      <c r="DG365" s="169"/>
      <c r="DH365" s="169"/>
      <c r="DI365" s="169"/>
      <c r="DJ365" s="169"/>
      <c r="DK365" s="169"/>
      <c r="DL365" s="169"/>
      <c r="DM365" s="169"/>
      <c r="DN365" s="169"/>
      <c r="DO365" s="169"/>
      <c r="DP365" s="169"/>
      <c r="DQ365" s="169"/>
      <c r="DR365" s="169"/>
      <c r="DS365" s="169"/>
      <c r="DT365" s="169"/>
      <c r="DU365" s="169"/>
      <c r="DV365" s="169"/>
      <c r="DW365" s="169"/>
      <c r="DX365" s="169"/>
      <c r="DY365" s="169"/>
      <c r="DZ365" s="169"/>
      <c r="EA365" s="169"/>
      <c r="EB365" s="169"/>
      <c r="EC365" s="169"/>
      <c r="ED365" s="169"/>
      <c r="EE365" s="169"/>
      <c r="EF365" s="169"/>
      <c r="EG365" s="169"/>
      <c r="EH365" s="169"/>
      <c r="EI365" s="169"/>
      <c r="EJ365" s="169"/>
      <c r="EK365" s="169"/>
      <c r="EL365" s="169"/>
      <c r="EM365" s="169"/>
      <c r="EN365" s="169"/>
      <c r="EO365" s="169"/>
      <c r="EP365" s="169"/>
      <c r="EQ365" s="169"/>
      <c r="ER365" s="169"/>
      <c r="ES365" s="169"/>
      <c r="ET365" s="169"/>
      <c r="EU365" s="169"/>
      <c r="EV365" s="169"/>
      <c r="EW365" s="169"/>
      <c r="EX365" s="169"/>
      <c r="EY365" s="169"/>
      <c r="EZ365" s="169"/>
      <c r="FA365" s="169"/>
      <c r="FB365" s="169"/>
      <c r="FC365" s="169"/>
      <c r="FD365" s="169"/>
      <c r="FE365" s="169"/>
      <c r="FF365" s="169"/>
      <c r="FG365" s="169"/>
      <c r="FH365" s="169"/>
      <c r="FI365" s="169"/>
      <c r="FJ365" s="169"/>
      <c r="FK365" s="169"/>
      <c r="FL365" s="169"/>
      <c r="FM365" s="169"/>
      <c r="FN365" s="169"/>
      <c r="FO365" s="169"/>
      <c r="FP365" s="169"/>
      <c r="FQ365" s="169"/>
      <c r="FR365" s="169"/>
      <c r="FS365" s="169"/>
      <c r="FT365" s="169"/>
      <c r="FU365" s="169"/>
      <c r="FV365" s="169"/>
      <c r="FW365" s="169"/>
      <c r="FX365" s="169"/>
      <c r="FY365" s="169"/>
      <c r="FZ365" s="169"/>
      <c r="GA365" s="169"/>
      <c r="GB365" s="169"/>
      <c r="GC365" s="169"/>
      <c r="GD365" s="169"/>
      <c r="GE365" s="169"/>
      <c r="GF365" s="169"/>
      <c r="GG365" s="169"/>
      <c r="GH365" s="169"/>
      <c r="GI365" s="169"/>
      <c r="GJ365" s="169"/>
      <c r="GK365" s="169"/>
      <c r="GL365" s="169"/>
      <c r="GM365" s="169"/>
      <c r="GN365" s="169"/>
      <c r="GO365" s="169"/>
      <c r="GP365" s="169"/>
      <c r="GQ365" s="169"/>
      <c r="GR365" s="169"/>
      <c r="GS365" s="169"/>
      <c r="GT365" s="169"/>
      <c r="GU365" s="169"/>
      <c r="GV365" s="169"/>
      <c r="GW365" s="169"/>
      <c r="GX365" s="169"/>
      <c r="GY365" s="169"/>
      <c r="GZ365" s="169"/>
      <c r="HA365" s="169"/>
      <c r="HB365" s="169"/>
      <c r="HC365" s="169"/>
      <c r="HD365" s="169"/>
      <c r="HE365" s="169"/>
      <c r="HF365" s="169"/>
      <c r="HG365" s="169"/>
      <c r="HH365" s="169"/>
      <c r="HI365" s="169"/>
      <c r="HJ365" s="169"/>
      <c r="HK365" s="169"/>
      <c r="HL365" s="169"/>
      <c r="HM365" s="169"/>
      <c r="HN365" s="169"/>
      <c r="HO365" s="169"/>
      <c r="HP365" s="169"/>
      <c r="HQ365" s="169"/>
      <c r="HR365" s="169"/>
      <c r="HS365" s="169"/>
      <c r="HT365" s="169"/>
      <c r="HU365" s="169"/>
      <c r="HV365" s="169"/>
      <c r="HW365" s="169"/>
      <c r="HX365" s="169"/>
      <c r="HY365" s="169"/>
      <c r="HZ365" s="169"/>
      <c r="IA365" s="169"/>
      <c r="IB365" s="169"/>
      <c r="IC365" s="169"/>
      <c r="ID365" s="169"/>
      <c r="IE365" s="169"/>
      <c r="IF365" s="169"/>
      <c r="IG365" s="169"/>
      <c r="IH365" s="169"/>
      <c r="II365" s="169"/>
      <c r="IJ365" s="169"/>
      <c r="IK365" s="169"/>
      <c r="IL365" s="169"/>
      <c r="IM365" s="169"/>
      <c r="IN365" s="169"/>
      <c r="IO365" s="169"/>
      <c r="IP365" s="169"/>
      <c r="IQ365" s="169"/>
      <c r="IR365" s="169"/>
      <c r="IS365" s="169"/>
    </row>
    <row r="366" spans="1:253" s="145" customFormat="1" ht="15" customHeight="1">
      <c r="A366" s="170" t="s">
        <v>6</v>
      </c>
      <c r="B366" s="170" t="s">
        <v>510</v>
      </c>
      <c r="C366" s="172">
        <v>1</v>
      </c>
      <c r="D366" s="172" t="s">
        <v>9</v>
      </c>
      <c r="E366" s="173">
        <v>1500000</v>
      </c>
      <c r="F366" s="174">
        <v>1500000</v>
      </c>
      <c r="G366" s="169"/>
      <c r="H366" s="169"/>
      <c r="I366" s="169"/>
      <c r="J366" s="169"/>
      <c r="K366" s="169"/>
      <c r="L366" s="169"/>
      <c r="M366" s="169"/>
      <c r="N366" s="169"/>
      <c r="O366" s="169"/>
      <c r="P366" s="169"/>
      <c r="Q366" s="169"/>
      <c r="R366" s="169"/>
      <c r="S366" s="169"/>
      <c r="T366" s="169"/>
      <c r="U366" s="169"/>
      <c r="V366" s="169"/>
      <c r="W366" s="169"/>
      <c r="X366" s="169"/>
      <c r="Y366" s="169"/>
      <c r="Z366" s="169"/>
      <c r="AA366" s="169"/>
      <c r="AB366" s="169"/>
      <c r="AC366" s="169"/>
      <c r="AD366" s="169"/>
      <c r="AE366" s="169"/>
      <c r="AF366" s="169"/>
      <c r="AG366" s="169"/>
      <c r="AH366" s="169"/>
      <c r="AI366" s="169"/>
      <c r="AJ366" s="169"/>
      <c r="AK366" s="169"/>
      <c r="AL366" s="169"/>
      <c r="AM366" s="169"/>
      <c r="AN366" s="169"/>
      <c r="AO366" s="169"/>
      <c r="AP366" s="169"/>
      <c r="AQ366" s="169"/>
      <c r="AR366" s="169"/>
      <c r="AS366" s="169"/>
      <c r="AT366" s="169"/>
      <c r="AU366" s="169"/>
      <c r="AV366" s="169"/>
      <c r="AW366" s="169"/>
      <c r="AX366" s="169"/>
      <c r="AY366" s="169"/>
      <c r="AZ366" s="169"/>
      <c r="BA366" s="169"/>
      <c r="BB366" s="169"/>
      <c r="BC366" s="169"/>
      <c r="BD366" s="169"/>
      <c r="BE366" s="169"/>
      <c r="BF366" s="169"/>
      <c r="BG366" s="169"/>
      <c r="BH366" s="169"/>
      <c r="BI366" s="169"/>
      <c r="BJ366" s="169"/>
      <c r="BK366" s="169"/>
      <c r="BL366" s="169"/>
      <c r="BM366" s="169"/>
      <c r="BN366" s="169"/>
      <c r="BO366" s="169"/>
      <c r="BP366" s="169"/>
      <c r="BQ366" s="169"/>
      <c r="BR366" s="169"/>
      <c r="BS366" s="169"/>
      <c r="BT366" s="169"/>
      <c r="BU366" s="169"/>
      <c r="BV366" s="169"/>
      <c r="BW366" s="169"/>
      <c r="BX366" s="169"/>
      <c r="BY366" s="169"/>
      <c r="BZ366" s="169"/>
      <c r="CA366" s="169"/>
      <c r="CB366" s="169"/>
      <c r="CC366" s="169"/>
      <c r="CD366" s="169"/>
      <c r="CE366" s="169"/>
      <c r="CF366" s="169"/>
      <c r="CG366" s="169"/>
      <c r="CH366" s="169"/>
      <c r="CI366" s="169"/>
      <c r="CJ366" s="169"/>
      <c r="CK366" s="169"/>
      <c r="CL366" s="169"/>
      <c r="CM366" s="169"/>
      <c r="CN366" s="169"/>
      <c r="CO366" s="169"/>
      <c r="CP366" s="169"/>
      <c r="CQ366" s="169"/>
      <c r="CR366" s="169"/>
      <c r="CS366" s="169"/>
      <c r="CT366" s="169"/>
      <c r="CU366" s="169"/>
      <c r="CV366" s="169"/>
      <c r="CW366" s="169"/>
      <c r="CX366" s="169"/>
      <c r="CY366" s="169"/>
      <c r="CZ366" s="169"/>
      <c r="DA366" s="169"/>
      <c r="DB366" s="169"/>
      <c r="DC366" s="169"/>
      <c r="DD366" s="169"/>
      <c r="DE366" s="169"/>
      <c r="DF366" s="169"/>
      <c r="DG366" s="169"/>
      <c r="DH366" s="169"/>
      <c r="DI366" s="169"/>
      <c r="DJ366" s="169"/>
      <c r="DK366" s="169"/>
      <c r="DL366" s="169"/>
      <c r="DM366" s="169"/>
      <c r="DN366" s="169"/>
      <c r="DO366" s="169"/>
      <c r="DP366" s="169"/>
      <c r="DQ366" s="169"/>
      <c r="DR366" s="169"/>
      <c r="DS366" s="169"/>
      <c r="DT366" s="169"/>
      <c r="DU366" s="169"/>
      <c r="DV366" s="169"/>
      <c r="DW366" s="169"/>
      <c r="DX366" s="169"/>
      <c r="DY366" s="169"/>
      <c r="DZ366" s="169"/>
      <c r="EA366" s="169"/>
      <c r="EB366" s="169"/>
      <c r="EC366" s="169"/>
      <c r="ED366" s="169"/>
      <c r="EE366" s="169"/>
      <c r="EF366" s="169"/>
      <c r="EG366" s="169"/>
      <c r="EH366" s="169"/>
      <c r="EI366" s="169"/>
      <c r="EJ366" s="169"/>
      <c r="EK366" s="169"/>
      <c r="EL366" s="169"/>
      <c r="EM366" s="169"/>
      <c r="EN366" s="169"/>
      <c r="EO366" s="169"/>
      <c r="EP366" s="169"/>
      <c r="EQ366" s="169"/>
      <c r="ER366" s="169"/>
      <c r="ES366" s="169"/>
      <c r="ET366" s="169"/>
      <c r="EU366" s="169"/>
      <c r="EV366" s="169"/>
      <c r="EW366" s="169"/>
      <c r="EX366" s="169"/>
      <c r="EY366" s="169"/>
      <c r="EZ366" s="169"/>
      <c r="FA366" s="169"/>
      <c r="FB366" s="169"/>
      <c r="FC366" s="169"/>
      <c r="FD366" s="169"/>
      <c r="FE366" s="169"/>
      <c r="FF366" s="169"/>
      <c r="FG366" s="169"/>
      <c r="FH366" s="169"/>
      <c r="FI366" s="169"/>
      <c r="FJ366" s="169"/>
      <c r="FK366" s="169"/>
      <c r="FL366" s="169"/>
      <c r="FM366" s="169"/>
      <c r="FN366" s="169"/>
      <c r="FO366" s="169"/>
      <c r="FP366" s="169"/>
      <c r="FQ366" s="169"/>
      <c r="FR366" s="169"/>
      <c r="FS366" s="169"/>
      <c r="FT366" s="169"/>
      <c r="FU366" s="169"/>
      <c r="FV366" s="169"/>
      <c r="FW366" s="169"/>
      <c r="FX366" s="169"/>
      <c r="FY366" s="169"/>
      <c r="FZ366" s="169"/>
      <c r="GA366" s="169"/>
      <c r="GB366" s="169"/>
      <c r="GC366" s="169"/>
      <c r="GD366" s="169"/>
      <c r="GE366" s="169"/>
      <c r="GF366" s="169"/>
      <c r="GG366" s="169"/>
      <c r="GH366" s="169"/>
      <c r="GI366" s="169"/>
      <c r="GJ366" s="169"/>
      <c r="GK366" s="169"/>
      <c r="GL366" s="169"/>
      <c r="GM366" s="169"/>
      <c r="GN366" s="169"/>
      <c r="GO366" s="169"/>
      <c r="GP366" s="169"/>
      <c r="GQ366" s="169"/>
      <c r="GR366" s="169"/>
      <c r="GS366" s="169"/>
      <c r="GT366" s="169"/>
      <c r="GU366" s="169"/>
      <c r="GV366" s="169"/>
      <c r="GW366" s="169"/>
      <c r="GX366" s="169"/>
      <c r="GY366" s="169"/>
      <c r="GZ366" s="169"/>
      <c r="HA366" s="169"/>
      <c r="HB366" s="169"/>
      <c r="HC366" s="169"/>
      <c r="HD366" s="169"/>
      <c r="HE366" s="169"/>
      <c r="HF366" s="169"/>
      <c r="HG366" s="169"/>
      <c r="HH366" s="169"/>
      <c r="HI366" s="169"/>
      <c r="HJ366" s="169"/>
      <c r="HK366" s="169"/>
      <c r="HL366" s="169"/>
      <c r="HM366" s="169"/>
      <c r="HN366" s="169"/>
      <c r="HO366" s="169"/>
      <c r="HP366" s="169"/>
      <c r="HQ366" s="169"/>
      <c r="HR366" s="169"/>
      <c r="HS366" s="169"/>
      <c r="HT366" s="169"/>
      <c r="HU366" s="169"/>
      <c r="HV366" s="169"/>
      <c r="HW366" s="169"/>
      <c r="HX366" s="169"/>
      <c r="HY366" s="169"/>
      <c r="HZ366" s="169"/>
      <c r="IA366" s="169"/>
      <c r="IB366" s="169"/>
      <c r="IC366" s="169"/>
      <c r="ID366" s="169"/>
      <c r="IE366" s="169"/>
      <c r="IF366" s="169"/>
      <c r="IG366" s="169"/>
      <c r="IH366" s="169"/>
      <c r="II366" s="169"/>
      <c r="IJ366" s="169"/>
      <c r="IK366" s="169"/>
      <c r="IL366" s="169"/>
      <c r="IM366" s="169"/>
      <c r="IN366" s="169"/>
      <c r="IO366" s="169"/>
      <c r="IP366" s="169"/>
      <c r="IQ366" s="169"/>
      <c r="IR366" s="169"/>
      <c r="IS366" s="169"/>
    </row>
    <row r="367" spans="1:253" s="145" customFormat="1" ht="15" customHeight="1">
      <c r="A367" s="170" t="s">
        <v>6</v>
      </c>
      <c r="B367" s="170" t="s">
        <v>510</v>
      </c>
      <c r="C367" s="172">
        <v>1</v>
      </c>
      <c r="D367" s="172" t="s">
        <v>9</v>
      </c>
      <c r="E367" s="173">
        <v>780000</v>
      </c>
      <c r="F367" s="174">
        <v>780000</v>
      </c>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69"/>
      <c r="AY367" s="169"/>
      <c r="AZ367" s="169"/>
      <c r="BA367" s="169"/>
      <c r="BB367" s="169"/>
      <c r="BC367" s="169"/>
      <c r="BD367" s="169"/>
      <c r="BE367" s="169"/>
      <c r="BF367" s="169"/>
      <c r="BG367" s="169"/>
      <c r="BH367" s="169"/>
      <c r="BI367" s="169"/>
      <c r="BJ367" s="169"/>
      <c r="BK367" s="169"/>
      <c r="BL367" s="169"/>
      <c r="BM367" s="169"/>
      <c r="BN367" s="169"/>
      <c r="BO367" s="169"/>
      <c r="BP367" s="169"/>
      <c r="BQ367" s="169"/>
      <c r="BR367" s="169"/>
      <c r="BS367" s="169"/>
      <c r="BT367" s="169"/>
      <c r="BU367" s="169"/>
      <c r="BV367" s="169"/>
      <c r="BW367" s="169"/>
      <c r="BX367" s="169"/>
      <c r="BY367" s="169"/>
      <c r="BZ367" s="169"/>
      <c r="CA367" s="169"/>
      <c r="CB367" s="169"/>
      <c r="CC367" s="169"/>
      <c r="CD367" s="169"/>
      <c r="CE367" s="169"/>
      <c r="CF367" s="169"/>
      <c r="CG367" s="169"/>
      <c r="CH367" s="169"/>
      <c r="CI367" s="169"/>
      <c r="CJ367" s="169"/>
      <c r="CK367" s="169"/>
      <c r="CL367" s="169"/>
      <c r="CM367" s="169"/>
      <c r="CN367" s="169"/>
      <c r="CO367" s="169"/>
      <c r="CP367" s="169"/>
      <c r="CQ367" s="169"/>
      <c r="CR367" s="169"/>
      <c r="CS367" s="169"/>
      <c r="CT367" s="169"/>
      <c r="CU367" s="169"/>
      <c r="CV367" s="169"/>
      <c r="CW367" s="169"/>
      <c r="CX367" s="169"/>
      <c r="CY367" s="169"/>
      <c r="CZ367" s="169"/>
      <c r="DA367" s="169"/>
      <c r="DB367" s="169"/>
      <c r="DC367" s="169"/>
      <c r="DD367" s="169"/>
      <c r="DE367" s="169"/>
      <c r="DF367" s="169"/>
      <c r="DG367" s="169"/>
      <c r="DH367" s="169"/>
      <c r="DI367" s="169"/>
      <c r="DJ367" s="169"/>
      <c r="DK367" s="169"/>
      <c r="DL367" s="169"/>
      <c r="DM367" s="169"/>
      <c r="DN367" s="169"/>
      <c r="DO367" s="169"/>
      <c r="DP367" s="169"/>
      <c r="DQ367" s="169"/>
      <c r="DR367" s="169"/>
      <c r="DS367" s="169"/>
      <c r="DT367" s="169"/>
      <c r="DU367" s="169"/>
      <c r="DV367" s="169"/>
      <c r="DW367" s="169"/>
      <c r="DX367" s="169"/>
      <c r="DY367" s="169"/>
      <c r="DZ367" s="169"/>
      <c r="EA367" s="169"/>
      <c r="EB367" s="169"/>
      <c r="EC367" s="169"/>
      <c r="ED367" s="169"/>
      <c r="EE367" s="169"/>
      <c r="EF367" s="169"/>
      <c r="EG367" s="169"/>
      <c r="EH367" s="169"/>
      <c r="EI367" s="169"/>
      <c r="EJ367" s="169"/>
      <c r="EK367" s="169"/>
      <c r="EL367" s="169"/>
      <c r="EM367" s="169"/>
      <c r="EN367" s="169"/>
      <c r="EO367" s="169"/>
      <c r="EP367" s="169"/>
      <c r="EQ367" s="169"/>
      <c r="ER367" s="169"/>
      <c r="ES367" s="169"/>
      <c r="ET367" s="169"/>
      <c r="EU367" s="169"/>
      <c r="EV367" s="169"/>
      <c r="EW367" s="169"/>
      <c r="EX367" s="169"/>
      <c r="EY367" s="169"/>
      <c r="EZ367" s="169"/>
      <c r="FA367" s="169"/>
      <c r="FB367" s="169"/>
      <c r="FC367" s="169"/>
      <c r="FD367" s="169"/>
      <c r="FE367" s="169"/>
      <c r="FF367" s="169"/>
      <c r="FG367" s="169"/>
      <c r="FH367" s="169"/>
      <c r="FI367" s="169"/>
      <c r="FJ367" s="169"/>
      <c r="FK367" s="169"/>
      <c r="FL367" s="169"/>
      <c r="FM367" s="169"/>
      <c r="FN367" s="169"/>
      <c r="FO367" s="169"/>
      <c r="FP367" s="169"/>
      <c r="FQ367" s="169"/>
      <c r="FR367" s="169"/>
      <c r="FS367" s="169"/>
      <c r="FT367" s="169"/>
      <c r="FU367" s="169"/>
      <c r="FV367" s="169"/>
      <c r="FW367" s="169"/>
      <c r="FX367" s="169"/>
      <c r="FY367" s="169"/>
      <c r="FZ367" s="169"/>
      <c r="GA367" s="169"/>
      <c r="GB367" s="169"/>
      <c r="GC367" s="169"/>
      <c r="GD367" s="169"/>
      <c r="GE367" s="169"/>
      <c r="GF367" s="169"/>
      <c r="GG367" s="169"/>
      <c r="GH367" s="169"/>
      <c r="GI367" s="169"/>
      <c r="GJ367" s="169"/>
      <c r="GK367" s="169"/>
      <c r="GL367" s="169"/>
      <c r="GM367" s="169"/>
      <c r="GN367" s="169"/>
      <c r="GO367" s="169"/>
      <c r="GP367" s="169"/>
      <c r="GQ367" s="169"/>
      <c r="GR367" s="169"/>
      <c r="GS367" s="169"/>
      <c r="GT367" s="169"/>
      <c r="GU367" s="169"/>
      <c r="GV367" s="169"/>
      <c r="GW367" s="169"/>
      <c r="GX367" s="169"/>
      <c r="GY367" s="169"/>
      <c r="GZ367" s="169"/>
      <c r="HA367" s="169"/>
      <c r="HB367" s="169"/>
      <c r="HC367" s="169"/>
      <c r="HD367" s="169"/>
      <c r="HE367" s="169"/>
      <c r="HF367" s="169"/>
      <c r="HG367" s="169"/>
      <c r="HH367" s="169"/>
      <c r="HI367" s="169"/>
      <c r="HJ367" s="169"/>
      <c r="HK367" s="169"/>
      <c r="HL367" s="169"/>
      <c r="HM367" s="169"/>
      <c r="HN367" s="169"/>
      <c r="HO367" s="169"/>
      <c r="HP367" s="169"/>
      <c r="HQ367" s="169"/>
      <c r="HR367" s="169"/>
      <c r="HS367" s="169"/>
      <c r="HT367" s="169"/>
      <c r="HU367" s="169"/>
      <c r="HV367" s="169"/>
      <c r="HW367" s="169"/>
      <c r="HX367" s="169"/>
      <c r="HY367" s="169"/>
      <c r="HZ367" s="169"/>
      <c r="IA367" s="169"/>
      <c r="IB367" s="169"/>
      <c r="IC367" s="169"/>
      <c r="ID367" s="169"/>
      <c r="IE367" s="169"/>
      <c r="IF367" s="169"/>
      <c r="IG367" s="169"/>
      <c r="IH367" s="169"/>
      <c r="II367" s="169"/>
      <c r="IJ367" s="169"/>
      <c r="IK367" s="169"/>
      <c r="IL367" s="169"/>
      <c r="IM367" s="169"/>
      <c r="IN367" s="169"/>
      <c r="IO367" s="169"/>
      <c r="IP367" s="169"/>
      <c r="IQ367" s="169"/>
      <c r="IR367" s="169"/>
      <c r="IS367" s="169"/>
    </row>
    <row r="368" spans="1:253" s="145" customFormat="1" ht="15" customHeight="1">
      <c r="A368" s="170" t="s">
        <v>6</v>
      </c>
      <c r="B368" s="170" t="s">
        <v>510</v>
      </c>
      <c r="C368" s="172">
        <v>1</v>
      </c>
      <c r="D368" s="172" t="s">
        <v>9</v>
      </c>
      <c r="E368" s="173">
        <v>1620000</v>
      </c>
      <c r="F368" s="174">
        <v>1620000</v>
      </c>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69"/>
      <c r="AY368" s="169"/>
      <c r="AZ368" s="169"/>
      <c r="BA368" s="169"/>
      <c r="BB368" s="169"/>
      <c r="BC368" s="169"/>
      <c r="BD368" s="169"/>
      <c r="BE368" s="169"/>
      <c r="BF368" s="169"/>
      <c r="BG368" s="169"/>
      <c r="BH368" s="169"/>
      <c r="BI368" s="169"/>
      <c r="BJ368" s="169"/>
      <c r="BK368" s="169"/>
      <c r="BL368" s="169"/>
      <c r="BM368" s="169"/>
      <c r="BN368" s="169"/>
      <c r="BO368" s="169"/>
      <c r="BP368" s="169"/>
      <c r="BQ368" s="169"/>
      <c r="BR368" s="169"/>
      <c r="BS368" s="169"/>
      <c r="BT368" s="169"/>
      <c r="BU368" s="169"/>
      <c r="BV368" s="169"/>
      <c r="BW368" s="169"/>
      <c r="BX368" s="169"/>
      <c r="BY368" s="169"/>
      <c r="BZ368" s="169"/>
      <c r="CA368" s="169"/>
      <c r="CB368" s="169"/>
      <c r="CC368" s="169"/>
      <c r="CD368" s="169"/>
      <c r="CE368" s="169"/>
      <c r="CF368" s="169"/>
      <c r="CG368" s="169"/>
      <c r="CH368" s="169"/>
      <c r="CI368" s="169"/>
      <c r="CJ368" s="169"/>
      <c r="CK368" s="169"/>
      <c r="CL368" s="169"/>
      <c r="CM368" s="169"/>
      <c r="CN368" s="169"/>
      <c r="CO368" s="169"/>
      <c r="CP368" s="169"/>
      <c r="CQ368" s="169"/>
      <c r="CR368" s="169"/>
      <c r="CS368" s="169"/>
      <c r="CT368" s="169"/>
      <c r="CU368" s="169"/>
      <c r="CV368" s="169"/>
      <c r="CW368" s="169"/>
      <c r="CX368" s="169"/>
      <c r="CY368" s="169"/>
      <c r="CZ368" s="169"/>
      <c r="DA368" s="169"/>
      <c r="DB368" s="169"/>
      <c r="DC368" s="169"/>
      <c r="DD368" s="169"/>
      <c r="DE368" s="169"/>
      <c r="DF368" s="169"/>
      <c r="DG368" s="169"/>
      <c r="DH368" s="169"/>
      <c r="DI368" s="169"/>
      <c r="DJ368" s="169"/>
      <c r="DK368" s="169"/>
      <c r="DL368" s="169"/>
      <c r="DM368" s="169"/>
      <c r="DN368" s="169"/>
      <c r="DO368" s="169"/>
      <c r="DP368" s="169"/>
      <c r="DQ368" s="169"/>
      <c r="DR368" s="169"/>
      <c r="DS368" s="169"/>
      <c r="DT368" s="169"/>
      <c r="DU368" s="169"/>
      <c r="DV368" s="169"/>
      <c r="DW368" s="169"/>
      <c r="DX368" s="169"/>
      <c r="DY368" s="169"/>
      <c r="DZ368" s="169"/>
      <c r="EA368" s="169"/>
      <c r="EB368" s="169"/>
      <c r="EC368" s="169"/>
      <c r="ED368" s="169"/>
      <c r="EE368" s="169"/>
      <c r="EF368" s="169"/>
      <c r="EG368" s="169"/>
      <c r="EH368" s="169"/>
      <c r="EI368" s="169"/>
      <c r="EJ368" s="169"/>
      <c r="EK368" s="169"/>
      <c r="EL368" s="169"/>
      <c r="EM368" s="169"/>
      <c r="EN368" s="169"/>
      <c r="EO368" s="169"/>
      <c r="EP368" s="169"/>
      <c r="EQ368" s="169"/>
      <c r="ER368" s="169"/>
      <c r="ES368" s="169"/>
      <c r="ET368" s="169"/>
      <c r="EU368" s="169"/>
      <c r="EV368" s="169"/>
      <c r="EW368" s="169"/>
      <c r="EX368" s="169"/>
      <c r="EY368" s="169"/>
      <c r="EZ368" s="169"/>
      <c r="FA368" s="169"/>
      <c r="FB368" s="169"/>
      <c r="FC368" s="169"/>
      <c r="FD368" s="169"/>
      <c r="FE368" s="169"/>
      <c r="FF368" s="169"/>
      <c r="FG368" s="169"/>
      <c r="FH368" s="169"/>
      <c r="FI368" s="169"/>
      <c r="FJ368" s="169"/>
      <c r="FK368" s="169"/>
      <c r="FL368" s="169"/>
      <c r="FM368" s="169"/>
      <c r="FN368" s="169"/>
      <c r="FO368" s="169"/>
      <c r="FP368" s="169"/>
      <c r="FQ368" s="169"/>
      <c r="FR368" s="169"/>
      <c r="FS368" s="169"/>
      <c r="FT368" s="169"/>
      <c r="FU368" s="169"/>
      <c r="FV368" s="169"/>
      <c r="FW368" s="169"/>
      <c r="FX368" s="169"/>
      <c r="FY368" s="169"/>
      <c r="FZ368" s="169"/>
      <c r="GA368" s="169"/>
      <c r="GB368" s="169"/>
      <c r="GC368" s="169"/>
      <c r="GD368" s="169"/>
      <c r="GE368" s="169"/>
      <c r="GF368" s="169"/>
      <c r="GG368" s="169"/>
      <c r="GH368" s="169"/>
      <c r="GI368" s="169"/>
      <c r="GJ368" s="169"/>
      <c r="GK368" s="169"/>
      <c r="GL368" s="169"/>
      <c r="GM368" s="169"/>
      <c r="GN368" s="169"/>
      <c r="GO368" s="169"/>
      <c r="GP368" s="169"/>
      <c r="GQ368" s="169"/>
      <c r="GR368" s="169"/>
      <c r="GS368" s="169"/>
      <c r="GT368" s="169"/>
      <c r="GU368" s="169"/>
      <c r="GV368" s="169"/>
      <c r="GW368" s="169"/>
      <c r="GX368" s="169"/>
      <c r="GY368" s="169"/>
      <c r="GZ368" s="169"/>
      <c r="HA368" s="169"/>
      <c r="HB368" s="169"/>
      <c r="HC368" s="169"/>
      <c r="HD368" s="169"/>
      <c r="HE368" s="169"/>
      <c r="HF368" s="169"/>
      <c r="HG368" s="169"/>
      <c r="HH368" s="169"/>
      <c r="HI368" s="169"/>
      <c r="HJ368" s="169"/>
      <c r="HK368" s="169"/>
      <c r="HL368" s="169"/>
      <c r="HM368" s="169"/>
      <c r="HN368" s="169"/>
      <c r="HO368" s="169"/>
      <c r="HP368" s="169"/>
      <c r="HQ368" s="169"/>
      <c r="HR368" s="169"/>
      <c r="HS368" s="169"/>
      <c r="HT368" s="169"/>
      <c r="HU368" s="169"/>
      <c r="HV368" s="169"/>
      <c r="HW368" s="169"/>
      <c r="HX368" s="169"/>
      <c r="HY368" s="169"/>
      <c r="HZ368" s="169"/>
      <c r="IA368" s="169"/>
      <c r="IB368" s="169"/>
      <c r="IC368" s="169"/>
      <c r="ID368" s="169"/>
      <c r="IE368" s="169"/>
      <c r="IF368" s="169"/>
      <c r="IG368" s="169"/>
      <c r="IH368" s="169"/>
      <c r="II368" s="169"/>
      <c r="IJ368" s="169"/>
      <c r="IK368" s="169"/>
      <c r="IL368" s="169"/>
      <c r="IM368" s="169"/>
      <c r="IN368" s="169"/>
      <c r="IO368" s="169"/>
      <c r="IP368" s="169"/>
      <c r="IQ368" s="169"/>
      <c r="IR368" s="169"/>
      <c r="IS368" s="169"/>
    </row>
    <row r="369" spans="1:253" s="145" customFormat="1" ht="15" customHeight="1">
      <c r="A369" s="170" t="s">
        <v>6</v>
      </c>
      <c r="B369" s="170" t="s">
        <v>510</v>
      </c>
      <c r="C369" s="172">
        <v>1</v>
      </c>
      <c r="D369" s="172" t="s">
        <v>9</v>
      </c>
      <c r="E369" s="173">
        <v>2250000</v>
      </c>
      <c r="F369" s="174">
        <v>2250000</v>
      </c>
      <c r="G369" s="169"/>
      <c r="H369" s="169"/>
      <c r="I369" s="169"/>
      <c r="J369" s="169"/>
      <c r="K369" s="169"/>
      <c r="L369" s="169"/>
      <c r="M369" s="169"/>
      <c r="N369" s="169"/>
      <c r="O369" s="169"/>
      <c r="P369" s="169"/>
      <c r="Q369" s="169"/>
      <c r="R369" s="169"/>
      <c r="S369" s="169"/>
      <c r="T369" s="169"/>
      <c r="U369" s="169"/>
      <c r="V369" s="169"/>
      <c r="W369" s="169"/>
      <c r="X369" s="169"/>
      <c r="Y369" s="169"/>
      <c r="Z369" s="169"/>
      <c r="AA369" s="169"/>
      <c r="AB369" s="169"/>
      <c r="AC369" s="169"/>
      <c r="AD369" s="169"/>
      <c r="AE369" s="169"/>
      <c r="AF369" s="169"/>
      <c r="AG369" s="169"/>
      <c r="AH369" s="169"/>
      <c r="AI369" s="169"/>
      <c r="AJ369" s="169"/>
      <c r="AK369" s="169"/>
      <c r="AL369" s="169"/>
      <c r="AM369" s="169"/>
      <c r="AN369" s="169"/>
      <c r="AO369" s="169"/>
      <c r="AP369" s="169"/>
      <c r="AQ369" s="169"/>
      <c r="AR369" s="169"/>
      <c r="AS369" s="169"/>
      <c r="AT369" s="169"/>
      <c r="AU369" s="169"/>
      <c r="AV369" s="169"/>
      <c r="AW369" s="169"/>
      <c r="AX369" s="169"/>
      <c r="AY369" s="169"/>
      <c r="AZ369" s="169"/>
      <c r="BA369" s="169"/>
      <c r="BB369" s="169"/>
      <c r="BC369" s="169"/>
      <c r="BD369" s="169"/>
      <c r="BE369" s="169"/>
      <c r="BF369" s="169"/>
      <c r="BG369" s="169"/>
      <c r="BH369" s="169"/>
      <c r="BI369" s="169"/>
      <c r="BJ369" s="169"/>
      <c r="BK369" s="169"/>
      <c r="BL369" s="169"/>
      <c r="BM369" s="169"/>
      <c r="BN369" s="169"/>
      <c r="BO369" s="169"/>
      <c r="BP369" s="169"/>
      <c r="BQ369" s="169"/>
      <c r="BR369" s="169"/>
      <c r="BS369" s="169"/>
      <c r="BT369" s="169"/>
      <c r="BU369" s="169"/>
      <c r="BV369" s="169"/>
      <c r="BW369" s="169"/>
      <c r="BX369" s="169"/>
      <c r="BY369" s="169"/>
      <c r="BZ369" s="169"/>
      <c r="CA369" s="169"/>
      <c r="CB369" s="169"/>
      <c r="CC369" s="169"/>
      <c r="CD369" s="169"/>
      <c r="CE369" s="169"/>
      <c r="CF369" s="169"/>
      <c r="CG369" s="169"/>
      <c r="CH369" s="169"/>
      <c r="CI369" s="169"/>
      <c r="CJ369" s="169"/>
      <c r="CK369" s="169"/>
      <c r="CL369" s="169"/>
      <c r="CM369" s="169"/>
      <c r="CN369" s="169"/>
      <c r="CO369" s="169"/>
      <c r="CP369" s="169"/>
      <c r="CQ369" s="169"/>
      <c r="CR369" s="169"/>
      <c r="CS369" s="169"/>
      <c r="CT369" s="169"/>
      <c r="CU369" s="169"/>
      <c r="CV369" s="169"/>
      <c r="CW369" s="169"/>
      <c r="CX369" s="169"/>
      <c r="CY369" s="169"/>
      <c r="CZ369" s="169"/>
      <c r="DA369" s="169"/>
      <c r="DB369" s="169"/>
      <c r="DC369" s="169"/>
      <c r="DD369" s="169"/>
      <c r="DE369" s="169"/>
      <c r="DF369" s="169"/>
      <c r="DG369" s="169"/>
      <c r="DH369" s="169"/>
      <c r="DI369" s="169"/>
      <c r="DJ369" s="169"/>
      <c r="DK369" s="169"/>
      <c r="DL369" s="169"/>
      <c r="DM369" s="169"/>
      <c r="DN369" s="169"/>
      <c r="DO369" s="169"/>
      <c r="DP369" s="169"/>
      <c r="DQ369" s="169"/>
      <c r="DR369" s="169"/>
      <c r="DS369" s="169"/>
      <c r="DT369" s="169"/>
      <c r="DU369" s="169"/>
      <c r="DV369" s="169"/>
      <c r="DW369" s="169"/>
      <c r="DX369" s="169"/>
      <c r="DY369" s="169"/>
      <c r="DZ369" s="169"/>
      <c r="EA369" s="169"/>
      <c r="EB369" s="169"/>
      <c r="EC369" s="169"/>
      <c r="ED369" s="169"/>
      <c r="EE369" s="169"/>
      <c r="EF369" s="169"/>
      <c r="EG369" s="169"/>
      <c r="EH369" s="169"/>
      <c r="EI369" s="169"/>
      <c r="EJ369" s="169"/>
      <c r="EK369" s="169"/>
      <c r="EL369" s="169"/>
      <c r="EM369" s="169"/>
      <c r="EN369" s="169"/>
      <c r="EO369" s="169"/>
      <c r="EP369" s="169"/>
      <c r="EQ369" s="169"/>
      <c r="ER369" s="169"/>
      <c r="ES369" s="169"/>
      <c r="ET369" s="169"/>
      <c r="EU369" s="169"/>
      <c r="EV369" s="169"/>
      <c r="EW369" s="169"/>
      <c r="EX369" s="169"/>
      <c r="EY369" s="169"/>
      <c r="EZ369" s="169"/>
      <c r="FA369" s="169"/>
      <c r="FB369" s="169"/>
      <c r="FC369" s="169"/>
      <c r="FD369" s="169"/>
      <c r="FE369" s="169"/>
      <c r="FF369" s="169"/>
      <c r="FG369" s="169"/>
      <c r="FH369" s="169"/>
      <c r="FI369" s="169"/>
      <c r="FJ369" s="169"/>
      <c r="FK369" s="169"/>
      <c r="FL369" s="169"/>
      <c r="FM369" s="169"/>
      <c r="FN369" s="169"/>
      <c r="FO369" s="169"/>
      <c r="FP369" s="169"/>
      <c r="FQ369" s="169"/>
      <c r="FR369" s="169"/>
      <c r="FS369" s="169"/>
      <c r="FT369" s="169"/>
      <c r="FU369" s="169"/>
      <c r="FV369" s="169"/>
      <c r="FW369" s="169"/>
      <c r="FX369" s="169"/>
      <c r="FY369" s="169"/>
      <c r="FZ369" s="169"/>
      <c r="GA369" s="169"/>
      <c r="GB369" s="169"/>
      <c r="GC369" s="169"/>
      <c r="GD369" s="169"/>
      <c r="GE369" s="169"/>
      <c r="GF369" s="169"/>
      <c r="GG369" s="169"/>
      <c r="GH369" s="169"/>
      <c r="GI369" s="169"/>
      <c r="GJ369" s="169"/>
      <c r="GK369" s="169"/>
      <c r="GL369" s="169"/>
      <c r="GM369" s="169"/>
      <c r="GN369" s="169"/>
      <c r="GO369" s="169"/>
      <c r="GP369" s="169"/>
      <c r="GQ369" s="169"/>
      <c r="GR369" s="169"/>
      <c r="GS369" s="169"/>
      <c r="GT369" s="169"/>
      <c r="GU369" s="169"/>
      <c r="GV369" s="169"/>
      <c r="GW369" s="169"/>
      <c r="GX369" s="169"/>
      <c r="GY369" s="169"/>
      <c r="GZ369" s="169"/>
      <c r="HA369" s="169"/>
      <c r="HB369" s="169"/>
      <c r="HC369" s="169"/>
      <c r="HD369" s="169"/>
      <c r="HE369" s="169"/>
      <c r="HF369" s="169"/>
      <c r="HG369" s="169"/>
      <c r="HH369" s="169"/>
      <c r="HI369" s="169"/>
      <c r="HJ369" s="169"/>
      <c r="HK369" s="169"/>
      <c r="HL369" s="169"/>
      <c r="HM369" s="169"/>
      <c r="HN369" s="169"/>
      <c r="HO369" s="169"/>
      <c r="HP369" s="169"/>
      <c r="HQ369" s="169"/>
      <c r="HR369" s="169"/>
      <c r="HS369" s="169"/>
      <c r="HT369" s="169"/>
      <c r="HU369" s="169"/>
      <c r="HV369" s="169"/>
      <c r="HW369" s="169"/>
      <c r="HX369" s="169"/>
      <c r="HY369" s="169"/>
      <c r="HZ369" s="169"/>
      <c r="IA369" s="169"/>
      <c r="IB369" s="169"/>
      <c r="IC369" s="169"/>
      <c r="ID369" s="169"/>
      <c r="IE369" s="169"/>
      <c r="IF369" s="169"/>
      <c r="IG369" s="169"/>
      <c r="IH369" s="169"/>
      <c r="II369" s="169"/>
      <c r="IJ369" s="169"/>
      <c r="IK369" s="169"/>
      <c r="IL369" s="169"/>
      <c r="IM369" s="169"/>
      <c r="IN369" s="169"/>
      <c r="IO369" s="169"/>
      <c r="IP369" s="169"/>
      <c r="IQ369" s="169"/>
      <c r="IR369" s="169"/>
      <c r="IS369" s="169"/>
    </row>
    <row r="370" spans="1:253" s="145" customFormat="1" ht="15" customHeight="1">
      <c r="A370" s="170" t="s">
        <v>6</v>
      </c>
      <c r="B370" s="170" t="s">
        <v>510</v>
      </c>
      <c r="C370" s="172">
        <v>1</v>
      </c>
      <c r="D370" s="172" t="s">
        <v>9</v>
      </c>
      <c r="E370" s="173">
        <v>1620000</v>
      </c>
      <c r="F370" s="174">
        <v>1620000</v>
      </c>
      <c r="G370" s="169"/>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69"/>
      <c r="AY370" s="169"/>
      <c r="AZ370" s="169"/>
      <c r="BA370" s="169"/>
      <c r="BB370" s="169"/>
      <c r="BC370" s="169"/>
      <c r="BD370" s="169"/>
      <c r="BE370" s="169"/>
      <c r="BF370" s="169"/>
      <c r="BG370" s="169"/>
      <c r="BH370" s="169"/>
      <c r="BI370" s="169"/>
      <c r="BJ370" s="169"/>
      <c r="BK370" s="169"/>
      <c r="BL370" s="169"/>
      <c r="BM370" s="169"/>
      <c r="BN370" s="169"/>
      <c r="BO370" s="169"/>
      <c r="BP370" s="169"/>
      <c r="BQ370" s="169"/>
      <c r="BR370" s="169"/>
      <c r="BS370" s="169"/>
      <c r="BT370" s="169"/>
      <c r="BU370" s="169"/>
      <c r="BV370" s="169"/>
      <c r="BW370" s="169"/>
      <c r="BX370" s="169"/>
      <c r="BY370" s="169"/>
      <c r="BZ370" s="169"/>
      <c r="CA370" s="169"/>
      <c r="CB370" s="169"/>
      <c r="CC370" s="169"/>
      <c r="CD370" s="169"/>
      <c r="CE370" s="169"/>
      <c r="CF370" s="169"/>
      <c r="CG370" s="169"/>
      <c r="CH370" s="169"/>
      <c r="CI370" s="169"/>
      <c r="CJ370" s="169"/>
      <c r="CK370" s="169"/>
      <c r="CL370" s="169"/>
      <c r="CM370" s="169"/>
      <c r="CN370" s="169"/>
      <c r="CO370" s="169"/>
      <c r="CP370" s="169"/>
      <c r="CQ370" s="169"/>
      <c r="CR370" s="169"/>
      <c r="CS370" s="169"/>
      <c r="CT370" s="169"/>
      <c r="CU370" s="169"/>
      <c r="CV370" s="169"/>
      <c r="CW370" s="169"/>
      <c r="CX370" s="169"/>
      <c r="CY370" s="169"/>
      <c r="CZ370" s="169"/>
      <c r="DA370" s="169"/>
      <c r="DB370" s="169"/>
      <c r="DC370" s="169"/>
      <c r="DD370" s="169"/>
      <c r="DE370" s="169"/>
      <c r="DF370" s="169"/>
      <c r="DG370" s="169"/>
      <c r="DH370" s="169"/>
      <c r="DI370" s="169"/>
      <c r="DJ370" s="169"/>
      <c r="DK370" s="169"/>
      <c r="DL370" s="169"/>
      <c r="DM370" s="169"/>
      <c r="DN370" s="169"/>
      <c r="DO370" s="169"/>
      <c r="DP370" s="169"/>
      <c r="DQ370" s="169"/>
      <c r="DR370" s="169"/>
      <c r="DS370" s="169"/>
      <c r="DT370" s="169"/>
      <c r="DU370" s="169"/>
      <c r="DV370" s="169"/>
      <c r="DW370" s="169"/>
      <c r="DX370" s="169"/>
      <c r="DY370" s="169"/>
      <c r="DZ370" s="169"/>
      <c r="EA370" s="169"/>
      <c r="EB370" s="169"/>
      <c r="EC370" s="169"/>
      <c r="ED370" s="169"/>
      <c r="EE370" s="169"/>
      <c r="EF370" s="169"/>
      <c r="EG370" s="169"/>
      <c r="EH370" s="169"/>
      <c r="EI370" s="169"/>
      <c r="EJ370" s="169"/>
      <c r="EK370" s="169"/>
      <c r="EL370" s="169"/>
      <c r="EM370" s="169"/>
      <c r="EN370" s="169"/>
      <c r="EO370" s="169"/>
      <c r="EP370" s="169"/>
      <c r="EQ370" s="169"/>
      <c r="ER370" s="169"/>
      <c r="ES370" s="169"/>
      <c r="ET370" s="169"/>
      <c r="EU370" s="169"/>
      <c r="EV370" s="169"/>
      <c r="EW370" s="169"/>
      <c r="EX370" s="169"/>
      <c r="EY370" s="169"/>
      <c r="EZ370" s="169"/>
      <c r="FA370" s="169"/>
      <c r="FB370" s="169"/>
      <c r="FC370" s="169"/>
      <c r="FD370" s="169"/>
      <c r="FE370" s="169"/>
      <c r="FF370" s="169"/>
      <c r="FG370" s="169"/>
      <c r="FH370" s="169"/>
      <c r="FI370" s="169"/>
      <c r="FJ370" s="169"/>
      <c r="FK370" s="169"/>
      <c r="FL370" s="169"/>
      <c r="FM370" s="169"/>
      <c r="FN370" s="169"/>
      <c r="FO370" s="169"/>
      <c r="FP370" s="169"/>
      <c r="FQ370" s="169"/>
      <c r="FR370" s="169"/>
      <c r="FS370" s="169"/>
      <c r="FT370" s="169"/>
      <c r="FU370" s="169"/>
      <c r="FV370" s="169"/>
      <c r="FW370" s="169"/>
      <c r="FX370" s="169"/>
      <c r="FY370" s="169"/>
      <c r="FZ370" s="169"/>
      <c r="GA370" s="169"/>
      <c r="GB370" s="169"/>
      <c r="GC370" s="169"/>
      <c r="GD370" s="169"/>
      <c r="GE370" s="169"/>
      <c r="GF370" s="169"/>
      <c r="GG370" s="169"/>
      <c r="GH370" s="169"/>
      <c r="GI370" s="169"/>
      <c r="GJ370" s="169"/>
      <c r="GK370" s="169"/>
      <c r="GL370" s="169"/>
      <c r="GM370" s="169"/>
      <c r="GN370" s="169"/>
      <c r="GO370" s="169"/>
      <c r="GP370" s="169"/>
      <c r="GQ370" s="169"/>
      <c r="GR370" s="169"/>
      <c r="GS370" s="169"/>
      <c r="GT370" s="169"/>
      <c r="GU370" s="169"/>
      <c r="GV370" s="169"/>
      <c r="GW370" s="169"/>
      <c r="GX370" s="169"/>
      <c r="GY370" s="169"/>
      <c r="GZ370" s="169"/>
      <c r="HA370" s="169"/>
      <c r="HB370" s="169"/>
      <c r="HC370" s="169"/>
      <c r="HD370" s="169"/>
      <c r="HE370" s="169"/>
      <c r="HF370" s="169"/>
      <c r="HG370" s="169"/>
      <c r="HH370" s="169"/>
      <c r="HI370" s="169"/>
      <c r="HJ370" s="169"/>
      <c r="HK370" s="169"/>
      <c r="HL370" s="169"/>
      <c r="HM370" s="169"/>
      <c r="HN370" s="169"/>
      <c r="HO370" s="169"/>
      <c r="HP370" s="169"/>
      <c r="HQ370" s="169"/>
      <c r="HR370" s="169"/>
      <c r="HS370" s="169"/>
      <c r="HT370" s="169"/>
      <c r="HU370" s="169"/>
      <c r="HV370" s="169"/>
      <c r="HW370" s="169"/>
      <c r="HX370" s="169"/>
      <c r="HY370" s="169"/>
      <c r="HZ370" s="169"/>
      <c r="IA370" s="169"/>
      <c r="IB370" s="169"/>
      <c r="IC370" s="169"/>
      <c r="ID370" s="169"/>
      <c r="IE370" s="169"/>
      <c r="IF370" s="169"/>
      <c r="IG370" s="169"/>
      <c r="IH370" s="169"/>
      <c r="II370" s="169"/>
      <c r="IJ370" s="169"/>
      <c r="IK370" s="169"/>
      <c r="IL370" s="169"/>
      <c r="IM370" s="169"/>
      <c r="IN370" s="169"/>
      <c r="IO370" s="169"/>
      <c r="IP370" s="169"/>
      <c r="IQ370" s="169"/>
      <c r="IR370" s="169"/>
      <c r="IS370" s="169"/>
    </row>
    <row r="371" spans="1:253" s="145" customFormat="1" ht="15" customHeight="1">
      <c r="A371" s="170" t="s">
        <v>6</v>
      </c>
      <c r="B371" s="170" t="s">
        <v>510</v>
      </c>
      <c r="C371" s="172">
        <v>1</v>
      </c>
      <c r="D371" s="172" t="s">
        <v>9</v>
      </c>
      <c r="E371" s="173">
        <v>2430000</v>
      </c>
      <c r="F371" s="174">
        <v>2430000</v>
      </c>
      <c r="G371" s="169"/>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69"/>
      <c r="AY371" s="169"/>
      <c r="AZ371" s="169"/>
      <c r="BA371" s="169"/>
      <c r="BB371" s="169"/>
      <c r="BC371" s="169"/>
      <c r="BD371" s="169"/>
      <c r="BE371" s="169"/>
      <c r="BF371" s="169"/>
      <c r="BG371" s="169"/>
      <c r="BH371" s="169"/>
      <c r="BI371" s="169"/>
      <c r="BJ371" s="169"/>
      <c r="BK371" s="169"/>
      <c r="BL371" s="169"/>
      <c r="BM371" s="169"/>
      <c r="BN371" s="169"/>
      <c r="BO371" s="169"/>
      <c r="BP371" s="169"/>
      <c r="BQ371" s="169"/>
      <c r="BR371" s="169"/>
      <c r="BS371" s="169"/>
      <c r="BT371" s="169"/>
      <c r="BU371" s="169"/>
      <c r="BV371" s="169"/>
      <c r="BW371" s="169"/>
      <c r="BX371" s="169"/>
      <c r="BY371" s="169"/>
      <c r="BZ371" s="169"/>
      <c r="CA371" s="169"/>
      <c r="CB371" s="169"/>
      <c r="CC371" s="169"/>
      <c r="CD371" s="169"/>
      <c r="CE371" s="169"/>
      <c r="CF371" s="169"/>
      <c r="CG371" s="169"/>
      <c r="CH371" s="169"/>
      <c r="CI371" s="169"/>
      <c r="CJ371" s="169"/>
      <c r="CK371" s="169"/>
      <c r="CL371" s="169"/>
      <c r="CM371" s="169"/>
      <c r="CN371" s="169"/>
      <c r="CO371" s="169"/>
      <c r="CP371" s="169"/>
      <c r="CQ371" s="169"/>
      <c r="CR371" s="169"/>
      <c r="CS371" s="169"/>
      <c r="CT371" s="169"/>
      <c r="CU371" s="169"/>
      <c r="CV371" s="169"/>
      <c r="CW371" s="169"/>
      <c r="CX371" s="169"/>
      <c r="CY371" s="169"/>
      <c r="CZ371" s="169"/>
      <c r="DA371" s="169"/>
      <c r="DB371" s="169"/>
      <c r="DC371" s="169"/>
      <c r="DD371" s="169"/>
      <c r="DE371" s="169"/>
      <c r="DF371" s="169"/>
      <c r="DG371" s="169"/>
      <c r="DH371" s="169"/>
      <c r="DI371" s="169"/>
      <c r="DJ371" s="169"/>
      <c r="DK371" s="169"/>
      <c r="DL371" s="169"/>
      <c r="DM371" s="169"/>
      <c r="DN371" s="169"/>
      <c r="DO371" s="169"/>
      <c r="DP371" s="169"/>
      <c r="DQ371" s="169"/>
      <c r="DR371" s="169"/>
      <c r="DS371" s="169"/>
      <c r="DT371" s="169"/>
      <c r="DU371" s="169"/>
      <c r="DV371" s="169"/>
      <c r="DW371" s="169"/>
      <c r="DX371" s="169"/>
      <c r="DY371" s="169"/>
      <c r="DZ371" s="169"/>
      <c r="EA371" s="169"/>
      <c r="EB371" s="169"/>
      <c r="EC371" s="169"/>
      <c r="ED371" s="169"/>
      <c r="EE371" s="169"/>
      <c r="EF371" s="169"/>
      <c r="EG371" s="169"/>
      <c r="EH371" s="169"/>
      <c r="EI371" s="169"/>
      <c r="EJ371" s="169"/>
      <c r="EK371" s="169"/>
      <c r="EL371" s="169"/>
      <c r="EM371" s="169"/>
      <c r="EN371" s="169"/>
      <c r="EO371" s="169"/>
      <c r="EP371" s="169"/>
      <c r="EQ371" s="169"/>
      <c r="ER371" s="169"/>
      <c r="ES371" s="169"/>
      <c r="ET371" s="169"/>
      <c r="EU371" s="169"/>
      <c r="EV371" s="169"/>
      <c r="EW371" s="169"/>
      <c r="EX371" s="169"/>
      <c r="EY371" s="169"/>
      <c r="EZ371" s="169"/>
      <c r="FA371" s="169"/>
      <c r="FB371" s="169"/>
      <c r="FC371" s="169"/>
      <c r="FD371" s="169"/>
      <c r="FE371" s="169"/>
      <c r="FF371" s="169"/>
      <c r="FG371" s="169"/>
      <c r="FH371" s="169"/>
      <c r="FI371" s="169"/>
      <c r="FJ371" s="169"/>
      <c r="FK371" s="169"/>
      <c r="FL371" s="169"/>
      <c r="FM371" s="169"/>
      <c r="FN371" s="169"/>
      <c r="FO371" s="169"/>
      <c r="FP371" s="169"/>
      <c r="FQ371" s="169"/>
      <c r="FR371" s="169"/>
      <c r="FS371" s="169"/>
      <c r="FT371" s="169"/>
      <c r="FU371" s="169"/>
      <c r="FV371" s="169"/>
      <c r="FW371" s="169"/>
      <c r="FX371" s="169"/>
      <c r="FY371" s="169"/>
      <c r="FZ371" s="169"/>
      <c r="GA371" s="169"/>
      <c r="GB371" s="169"/>
      <c r="GC371" s="169"/>
      <c r="GD371" s="169"/>
      <c r="GE371" s="169"/>
      <c r="GF371" s="169"/>
      <c r="GG371" s="169"/>
      <c r="GH371" s="169"/>
      <c r="GI371" s="169"/>
      <c r="GJ371" s="169"/>
      <c r="GK371" s="169"/>
      <c r="GL371" s="169"/>
      <c r="GM371" s="169"/>
      <c r="GN371" s="169"/>
      <c r="GO371" s="169"/>
      <c r="GP371" s="169"/>
      <c r="GQ371" s="169"/>
      <c r="GR371" s="169"/>
      <c r="GS371" s="169"/>
      <c r="GT371" s="169"/>
      <c r="GU371" s="169"/>
      <c r="GV371" s="169"/>
      <c r="GW371" s="169"/>
      <c r="GX371" s="169"/>
      <c r="GY371" s="169"/>
      <c r="GZ371" s="169"/>
      <c r="HA371" s="169"/>
      <c r="HB371" s="169"/>
      <c r="HC371" s="169"/>
      <c r="HD371" s="169"/>
      <c r="HE371" s="169"/>
      <c r="HF371" s="169"/>
      <c r="HG371" s="169"/>
      <c r="HH371" s="169"/>
      <c r="HI371" s="169"/>
      <c r="HJ371" s="169"/>
      <c r="HK371" s="169"/>
      <c r="HL371" s="169"/>
      <c r="HM371" s="169"/>
      <c r="HN371" s="169"/>
      <c r="HO371" s="169"/>
      <c r="HP371" s="169"/>
      <c r="HQ371" s="169"/>
      <c r="HR371" s="169"/>
      <c r="HS371" s="169"/>
      <c r="HT371" s="169"/>
      <c r="HU371" s="169"/>
      <c r="HV371" s="169"/>
      <c r="HW371" s="169"/>
      <c r="HX371" s="169"/>
      <c r="HY371" s="169"/>
      <c r="HZ371" s="169"/>
      <c r="IA371" s="169"/>
      <c r="IB371" s="169"/>
      <c r="IC371" s="169"/>
      <c r="ID371" s="169"/>
      <c r="IE371" s="169"/>
      <c r="IF371" s="169"/>
      <c r="IG371" s="169"/>
      <c r="IH371" s="169"/>
      <c r="II371" s="169"/>
      <c r="IJ371" s="169"/>
      <c r="IK371" s="169"/>
      <c r="IL371" s="169"/>
      <c r="IM371" s="169"/>
      <c r="IN371" s="169"/>
      <c r="IO371" s="169"/>
      <c r="IP371" s="169"/>
      <c r="IQ371" s="169"/>
      <c r="IR371" s="169"/>
      <c r="IS371" s="169"/>
    </row>
    <row r="372" spans="1:253" s="145" customFormat="1" ht="15" customHeight="1">
      <c r="A372" s="170" t="s">
        <v>6</v>
      </c>
      <c r="B372" s="170" t="s">
        <v>510</v>
      </c>
      <c r="C372" s="172">
        <v>1</v>
      </c>
      <c r="D372" s="172" t="s">
        <v>9</v>
      </c>
      <c r="E372" s="173">
        <v>2340000</v>
      </c>
      <c r="F372" s="174">
        <v>2340000</v>
      </c>
      <c r="G372" s="169"/>
      <c r="H372" s="169"/>
      <c r="I372" s="169"/>
      <c r="J372" s="169"/>
      <c r="K372" s="169"/>
      <c r="L372" s="169"/>
      <c r="M372" s="169"/>
      <c r="N372" s="169"/>
      <c r="O372" s="169"/>
      <c r="P372" s="169"/>
      <c r="Q372" s="169"/>
      <c r="R372" s="169"/>
      <c r="S372" s="169"/>
      <c r="T372" s="169"/>
      <c r="U372" s="169"/>
      <c r="V372" s="169"/>
      <c r="W372" s="169"/>
      <c r="X372" s="169"/>
      <c r="Y372" s="169"/>
      <c r="Z372" s="169"/>
      <c r="AA372" s="169"/>
      <c r="AB372" s="169"/>
      <c r="AC372" s="169"/>
      <c r="AD372" s="169"/>
      <c r="AE372" s="169"/>
      <c r="AF372" s="169"/>
      <c r="AG372" s="169"/>
      <c r="AH372" s="169"/>
      <c r="AI372" s="169"/>
      <c r="AJ372" s="169"/>
      <c r="AK372" s="169"/>
      <c r="AL372" s="169"/>
      <c r="AM372" s="169"/>
      <c r="AN372" s="169"/>
      <c r="AO372" s="169"/>
      <c r="AP372" s="169"/>
      <c r="AQ372" s="169"/>
      <c r="AR372" s="169"/>
      <c r="AS372" s="169"/>
      <c r="AT372" s="169"/>
      <c r="AU372" s="169"/>
      <c r="AV372" s="169"/>
      <c r="AW372" s="169"/>
      <c r="AX372" s="169"/>
      <c r="AY372" s="169"/>
      <c r="AZ372" s="169"/>
      <c r="BA372" s="169"/>
      <c r="BB372" s="169"/>
      <c r="BC372" s="169"/>
      <c r="BD372" s="169"/>
      <c r="BE372" s="169"/>
      <c r="BF372" s="169"/>
      <c r="BG372" s="169"/>
      <c r="BH372" s="169"/>
      <c r="BI372" s="169"/>
      <c r="BJ372" s="169"/>
      <c r="BK372" s="169"/>
      <c r="BL372" s="169"/>
      <c r="BM372" s="169"/>
      <c r="BN372" s="169"/>
      <c r="BO372" s="169"/>
      <c r="BP372" s="169"/>
      <c r="BQ372" s="169"/>
      <c r="BR372" s="169"/>
      <c r="BS372" s="169"/>
      <c r="BT372" s="169"/>
      <c r="BU372" s="169"/>
      <c r="BV372" s="169"/>
      <c r="BW372" s="169"/>
      <c r="BX372" s="169"/>
      <c r="BY372" s="169"/>
      <c r="BZ372" s="169"/>
      <c r="CA372" s="169"/>
      <c r="CB372" s="169"/>
      <c r="CC372" s="169"/>
      <c r="CD372" s="169"/>
      <c r="CE372" s="169"/>
      <c r="CF372" s="169"/>
      <c r="CG372" s="169"/>
      <c r="CH372" s="169"/>
      <c r="CI372" s="169"/>
      <c r="CJ372" s="169"/>
      <c r="CK372" s="169"/>
      <c r="CL372" s="169"/>
      <c r="CM372" s="169"/>
      <c r="CN372" s="169"/>
      <c r="CO372" s="169"/>
      <c r="CP372" s="169"/>
      <c r="CQ372" s="169"/>
      <c r="CR372" s="169"/>
      <c r="CS372" s="169"/>
      <c r="CT372" s="169"/>
      <c r="CU372" s="169"/>
      <c r="CV372" s="169"/>
      <c r="CW372" s="169"/>
      <c r="CX372" s="169"/>
      <c r="CY372" s="169"/>
      <c r="CZ372" s="169"/>
      <c r="DA372" s="169"/>
      <c r="DB372" s="169"/>
      <c r="DC372" s="169"/>
      <c r="DD372" s="169"/>
      <c r="DE372" s="169"/>
      <c r="DF372" s="169"/>
      <c r="DG372" s="169"/>
      <c r="DH372" s="169"/>
      <c r="DI372" s="169"/>
      <c r="DJ372" s="169"/>
      <c r="DK372" s="169"/>
      <c r="DL372" s="169"/>
      <c r="DM372" s="169"/>
      <c r="DN372" s="169"/>
      <c r="DO372" s="169"/>
      <c r="DP372" s="169"/>
      <c r="DQ372" s="169"/>
      <c r="DR372" s="169"/>
      <c r="DS372" s="169"/>
      <c r="DT372" s="169"/>
      <c r="DU372" s="169"/>
      <c r="DV372" s="169"/>
      <c r="DW372" s="169"/>
      <c r="DX372" s="169"/>
      <c r="DY372" s="169"/>
      <c r="DZ372" s="169"/>
      <c r="EA372" s="169"/>
      <c r="EB372" s="169"/>
      <c r="EC372" s="169"/>
      <c r="ED372" s="169"/>
      <c r="EE372" s="169"/>
      <c r="EF372" s="169"/>
      <c r="EG372" s="169"/>
      <c r="EH372" s="169"/>
      <c r="EI372" s="169"/>
      <c r="EJ372" s="169"/>
      <c r="EK372" s="169"/>
      <c r="EL372" s="169"/>
      <c r="EM372" s="169"/>
      <c r="EN372" s="169"/>
      <c r="EO372" s="169"/>
      <c r="EP372" s="169"/>
      <c r="EQ372" s="169"/>
      <c r="ER372" s="169"/>
      <c r="ES372" s="169"/>
      <c r="ET372" s="169"/>
      <c r="EU372" s="169"/>
      <c r="EV372" s="169"/>
      <c r="EW372" s="169"/>
      <c r="EX372" s="169"/>
      <c r="EY372" s="169"/>
      <c r="EZ372" s="169"/>
      <c r="FA372" s="169"/>
      <c r="FB372" s="169"/>
      <c r="FC372" s="169"/>
      <c r="FD372" s="169"/>
      <c r="FE372" s="169"/>
      <c r="FF372" s="169"/>
      <c r="FG372" s="169"/>
      <c r="FH372" s="169"/>
      <c r="FI372" s="169"/>
      <c r="FJ372" s="169"/>
      <c r="FK372" s="169"/>
      <c r="FL372" s="169"/>
      <c r="FM372" s="169"/>
      <c r="FN372" s="169"/>
      <c r="FO372" s="169"/>
      <c r="FP372" s="169"/>
      <c r="FQ372" s="169"/>
      <c r="FR372" s="169"/>
      <c r="FS372" s="169"/>
      <c r="FT372" s="169"/>
      <c r="FU372" s="169"/>
      <c r="FV372" s="169"/>
      <c r="FW372" s="169"/>
      <c r="FX372" s="169"/>
      <c r="FY372" s="169"/>
      <c r="FZ372" s="169"/>
      <c r="GA372" s="169"/>
      <c r="GB372" s="169"/>
      <c r="GC372" s="169"/>
      <c r="GD372" s="169"/>
      <c r="GE372" s="169"/>
      <c r="GF372" s="169"/>
      <c r="GG372" s="169"/>
      <c r="GH372" s="169"/>
      <c r="GI372" s="169"/>
      <c r="GJ372" s="169"/>
      <c r="GK372" s="169"/>
      <c r="GL372" s="169"/>
      <c r="GM372" s="169"/>
      <c r="GN372" s="169"/>
      <c r="GO372" s="169"/>
      <c r="GP372" s="169"/>
      <c r="GQ372" s="169"/>
      <c r="GR372" s="169"/>
      <c r="GS372" s="169"/>
      <c r="GT372" s="169"/>
      <c r="GU372" s="169"/>
      <c r="GV372" s="169"/>
      <c r="GW372" s="169"/>
      <c r="GX372" s="169"/>
      <c r="GY372" s="169"/>
      <c r="GZ372" s="169"/>
      <c r="HA372" s="169"/>
      <c r="HB372" s="169"/>
      <c r="HC372" s="169"/>
      <c r="HD372" s="169"/>
      <c r="HE372" s="169"/>
      <c r="HF372" s="169"/>
      <c r="HG372" s="169"/>
      <c r="HH372" s="169"/>
      <c r="HI372" s="169"/>
      <c r="HJ372" s="169"/>
      <c r="HK372" s="169"/>
      <c r="HL372" s="169"/>
      <c r="HM372" s="169"/>
      <c r="HN372" s="169"/>
      <c r="HO372" s="169"/>
      <c r="HP372" s="169"/>
      <c r="HQ372" s="169"/>
      <c r="HR372" s="169"/>
      <c r="HS372" s="169"/>
      <c r="HT372" s="169"/>
      <c r="HU372" s="169"/>
      <c r="HV372" s="169"/>
      <c r="HW372" s="169"/>
      <c r="HX372" s="169"/>
      <c r="HY372" s="169"/>
      <c r="HZ372" s="169"/>
      <c r="IA372" s="169"/>
      <c r="IB372" s="169"/>
      <c r="IC372" s="169"/>
      <c r="ID372" s="169"/>
      <c r="IE372" s="169"/>
      <c r="IF372" s="169"/>
      <c r="IG372" s="169"/>
      <c r="IH372" s="169"/>
      <c r="II372" s="169"/>
      <c r="IJ372" s="169"/>
      <c r="IK372" s="169"/>
      <c r="IL372" s="169"/>
      <c r="IM372" s="169"/>
      <c r="IN372" s="169"/>
      <c r="IO372" s="169"/>
      <c r="IP372" s="169"/>
      <c r="IQ372" s="169"/>
      <c r="IR372" s="169"/>
      <c r="IS372" s="169"/>
    </row>
    <row r="373" spans="1:253" s="145" customFormat="1" ht="15" customHeight="1">
      <c r="A373" s="170" t="s">
        <v>6</v>
      </c>
      <c r="B373" s="170" t="s">
        <v>510</v>
      </c>
      <c r="C373" s="172">
        <v>1</v>
      </c>
      <c r="D373" s="172" t="s">
        <v>9</v>
      </c>
      <c r="E373" s="173">
        <v>1440000</v>
      </c>
      <c r="F373" s="174">
        <v>1440000</v>
      </c>
      <c r="G373" s="169"/>
      <c r="H373" s="169"/>
      <c r="I373" s="169"/>
      <c r="J373" s="169"/>
      <c r="K373" s="169"/>
      <c r="L373" s="169"/>
      <c r="M373" s="169"/>
      <c r="N373" s="169"/>
      <c r="O373" s="169"/>
      <c r="P373" s="169"/>
      <c r="Q373" s="169"/>
      <c r="R373" s="169"/>
      <c r="S373" s="169"/>
      <c r="T373" s="169"/>
      <c r="U373" s="169"/>
      <c r="V373" s="169"/>
      <c r="W373" s="169"/>
      <c r="X373" s="169"/>
      <c r="Y373" s="169"/>
      <c r="Z373" s="169"/>
      <c r="AA373" s="169"/>
      <c r="AB373" s="169"/>
      <c r="AC373" s="169"/>
      <c r="AD373" s="169"/>
      <c r="AE373" s="169"/>
      <c r="AF373" s="169"/>
      <c r="AG373" s="169"/>
      <c r="AH373" s="169"/>
      <c r="AI373" s="169"/>
      <c r="AJ373" s="169"/>
      <c r="AK373" s="169"/>
      <c r="AL373" s="169"/>
      <c r="AM373" s="169"/>
      <c r="AN373" s="169"/>
      <c r="AO373" s="169"/>
      <c r="AP373" s="169"/>
      <c r="AQ373" s="169"/>
      <c r="AR373" s="169"/>
      <c r="AS373" s="169"/>
      <c r="AT373" s="169"/>
      <c r="AU373" s="169"/>
      <c r="AV373" s="169"/>
      <c r="AW373" s="169"/>
      <c r="AX373" s="169"/>
      <c r="AY373" s="169"/>
      <c r="AZ373" s="169"/>
      <c r="BA373" s="169"/>
      <c r="BB373" s="169"/>
      <c r="BC373" s="169"/>
      <c r="BD373" s="169"/>
      <c r="BE373" s="169"/>
      <c r="BF373" s="169"/>
      <c r="BG373" s="169"/>
      <c r="BH373" s="169"/>
      <c r="BI373" s="169"/>
      <c r="BJ373" s="169"/>
      <c r="BK373" s="169"/>
      <c r="BL373" s="169"/>
      <c r="BM373" s="169"/>
      <c r="BN373" s="169"/>
      <c r="BO373" s="169"/>
      <c r="BP373" s="169"/>
      <c r="BQ373" s="169"/>
      <c r="BR373" s="169"/>
      <c r="BS373" s="169"/>
      <c r="BT373" s="169"/>
      <c r="BU373" s="169"/>
      <c r="BV373" s="169"/>
      <c r="BW373" s="169"/>
      <c r="BX373" s="169"/>
      <c r="BY373" s="169"/>
      <c r="BZ373" s="169"/>
      <c r="CA373" s="169"/>
      <c r="CB373" s="169"/>
      <c r="CC373" s="169"/>
      <c r="CD373" s="169"/>
      <c r="CE373" s="169"/>
      <c r="CF373" s="169"/>
      <c r="CG373" s="169"/>
      <c r="CH373" s="169"/>
      <c r="CI373" s="169"/>
      <c r="CJ373" s="169"/>
      <c r="CK373" s="169"/>
      <c r="CL373" s="169"/>
      <c r="CM373" s="169"/>
      <c r="CN373" s="169"/>
      <c r="CO373" s="169"/>
      <c r="CP373" s="169"/>
      <c r="CQ373" s="169"/>
      <c r="CR373" s="169"/>
      <c r="CS373" s="169"/>
      <c r="CT373" s="169"/>
      <c r="CU373" s="169"/>
      <c r="CV373" s="169"/>
      <c r="CW373" s="169"/>
      <c r="CX373" s="169"/>
      <c r="CY373" s="169"/>
      <c r="CZ373" s="169"/>
      <c r="DA373" s="169"/>
      <c r="DB373" s="169"/>
      <c r="DC373" s="169"/>
      <c r="DD373" s="169"/>
      <c r="DE373" s="169"/>
      <c r="DF373" s="169"/>
      <c r="DG373" s="169"/>
      <c r="DH373" s="169"/>
      <c r="DI373" s="169"/>
      <c r="DJ373" s="169"/>
      <c r="DK373" s="169"/>
      <c r="DL373" s="169"/>
      <c r="DM373" s="169"/>
      <c r="DN373" s="169"/>
      <c r="DO373" s="169"/>
      <c r="DP373" s="169"/>
      <c r="DQ373" s="169"/>
      <c r="DR373" s="169"/>
      <c r="DS373" s="169"/>
      <c r="DT373" s="169"/>
      <c r="DU373" s="169"/>
      <c r="DV373" s="169"/>
      <c r="DW373" s="169"/>
      <c r="DX373" s="169"/>
      <c r="DY373" s="169"/>
      <c r="DZ373" s="169"/>
      <c r="EA373" s="169"/>
      <c r="EB373" s="169"/>
      <c r="EC373" s="169"/>
      <c r="ED373" s="169"/>
      <c r="EE373" s="169"/>
      <c r="EF373" s="169"/>
      <c r="EG373" s="169"/>
      <c r="EH373" s="169"/>
      <c r="EI373" s="169"/>
      <c r="EJ373" s="169"/>
      <c r="EK373" s="169"/>
      <c r="EL373" s="169"/>
      <c r="EM373" s="169"/>
      <c r="EN373" s="169"/>
      <c r="EO373" s="169"/>
      <c r="EP373" s="169"/>
      <c r="EQ373" s="169"/>
      <c r="ER373" s="169"/>
      <c r="ES373" s="169"/>
      <c r="ET373" s="169"/>
      <c r="EU373" s="169"/>
      <c r="EV373" s="169"/>
      <c r="EW373" s="169"/>
      <c r="EX373" s="169"/>
      <c r="EY373" s="169"/>
      <c r="EZ373" s="169"/>
      <c r="FA373" s="169"/>
      <c r="FB373" s="169"/>
      <c r="FC373" s="169"/>
      <c r="FD373" s="169"/>
      <c r="FE373" s="169"/>
      <c r="FF373" s="169"/>
      <c r="FG373" s="169"/>
      <c r="FH373" s="169"/>
      <c r="FI373" s="169"/>
      <c r="FJ373" s="169"/>
      <c r="FK373" s="169"/>
      <c r="FL373" s="169"/>
      <c r="FM373" s="169"/>
      <c r="FN373" s="169"/>
      <c r="FO373" s="169"/>
      <c r="FP373" s="169"/>
      <c r="FQ373" s="169"/>
      <c r="FR373" s="169"/>
      <c r="FS373" s="169"/>
      <c r="FT373" s="169"/>
      <c r="FU373" s="169"/>
      <c r="FV373" s="169"/>
      <c r="FW373" s="169"/>
      <c r="FX373" s="169"/>
      <c r="FY373" s="169"/>
      <c r="FZ373" s="169"/>
      <c r="GA373" s="169"/>
      <c r="GB373" s="169"/>
      <c r="GC373" s="169"/>
      <c r="GD373" s="169"/>
      <c r="GE373" s="169"/>
      <c r="GF373" s="169"/>
      <c r="GG373" s="169"/>
      <c r="GH373" s="169"/>
      <c r="GI373" s="169"/>
      <c r="GJ373" s="169"/>
      <c r="GK373" s="169"/>
      <c r="GL373" s="169"/>
      <c r="GM373" s="169"/>
      <c r="GN373" s="169"/>
      <c r="GO373" s="169"/>
      <c r="GP373" s="169"/>
      <c r="GQ373" s="169"/>
      <c r="GR373" s="169"/>
      <c r="GS373" s="169"/>
      <c r="GT373" s="169"/>
      <c r="GU373" s="169"/>
      <c r="GV373" s="169"/>
      <c r="GW373" s="169"/>
      <c r="GX373" s="169"/>
      <c r="GY373" s="169"/>
      <c r="GZ373" s="169"/>
      <c r="HA373" s="169"/>
      <c r="HB373" s="169"/>
      <c r="HC373" s="169"/>
      <c r="HD373" s="169"/>
      <c r="HE373" s="169"/>
      <c r="HF373" s="169"/>
      <c r="HG373" s="169"/>
      <c r="HH373" s="169"/>
      <c r="HI373" s="169"/>
      <c r="HJ373" s="169"/>
      <c r="HK373" s="169"/>
      <c r="HL373" s="169"/>
      <c r="HM373" s="169"/>
      <c r="HN373" s="169"/>
      <c r="HO373" s="169"/>
      <c r="HP373" s="169"/>
      <c r="HQ373" s="169"/>
      <c r="HR373" s="169"/>
      <c r="HS373" s="169"/>
      <c r="HT373" s="169"/>
      <c r="HU373" s="169"/>
      <c r="HV373" s="169"/>
      <c r="HW373" s="169"/>
      <c r="HX373" s="169"/>
      <c r="HY373" s="169"/>
      <c r="HZ373" s="169"/>
      <c r="IA373" s="169"/>
      <c r="IB373" s="169"/>
      <c r="IC373" s="169"/>
      <c r="ID373" s="169"/>
      <c r="IE373" s="169"/>
      <c r="IF373" s="169"/>
      <c r="IG373" s="169"/>
      <c r="IH373" s="169"/>
      <c r="II373" s="169"/>
      <c r="IJ373" s="169"/>
      <c r="IK373" s="169"/>
      <c r="IL373" s="169"/>
      <c r="IM373" s="169"/>
      <c r="IN373" s="169"/>
      <c r="IO373" s="169"/>
      <c r="IP373" s="169"/>
      <c r="IQ373" s="169"/>
      <c r="IR373" s="169"/>
      <c r="IS373" s="169"/>
    </row>
    <row r="374" spans="1:253" s="145" customFormat="1" ht="15" customHeight="1">
      <c r="A374" s="170" t="s">
        <v>6</v>
      </c>
      <c r="B374" s="170" t="s">
        <v>510</v>
      </c>
      <c r="C374" s="172">
        <v>1</v>
      </c>
      <c r="D374" s="172" t="s">
        <v>9</v>
      </c>
      <c r="E374" s="173">
        <v>1560000</v>
      </c>
      <c r="F374" s="174">
        <v>1560000</v>
      </c>
      <c r="G374" s="169"/>
      <c r="H374" s="169"/>
      <c r="I374" s="169"/>
      <c r="J374" s="169"/>
      <c r="K374" s="169"/>
      <c r="L374" s="169"/>
      <c r="M374" s="169"/>
      <c r="N374" s="169"/>
      <c r="O374" s="169"/>
      <c r="P374" s="169"/>
      <c r="Q374" s="169"/>
      <c r="R374" s="169"/>
      <c r="S374" s="169"/>
      <c r="T374" s="169"/>
      <c r="U374" s="169"/>
      <c r="V374" s="169"/>
      <c r="W374" s="169"/>
      <c r="X374" s="169"/>
      <c r="Y374" s="169"/>
      <c r="Z374" s="169"/>
      <c r="AA374" s="169"/>
      <c r="AB374" s="169"/>
      <c r="AC374" s="169"/>
      <c r="AD374" s="169"/>
      <c r="AE374" s="169"/>
      <c r="AF374" s="169"/>
      <c r="AG374" s="169"/>
      <c r="AH374" s="169"/>
      <c r="AI374" s="169"/>
      <c r="AJ374" s="169"/>
      <c r="AK374" s="169"/>
      <c r="AL374" s="169"/>
      <c r="AM374" s="169"/>
      <c r="AN374" s="169"/>
      <c r="AO374" s="169"/>
      <c r="AP374" s="169"/>
      <c r="AQ374" s="169"/>
      <c r="AR374" s="169"/>
      <c r="AS374" s="169"/>
      <c r="AT374" s="169"/>
      <c r="AU374" s="169"/>
      <c r="AV374" s="169"/>
      <c r="AW374" s="169"/>
      <c r="AX374" s="169"/>
      <c r="AY374" s="169"/>
      <c r="AZ374" s="169"/>
      <c r="BA374" s="169"/>
      <c r="BB374" s="169"/>
      <c r="BC374" s="169"/>
      <c r="BD374" s="169"/>
      <c r="BE374" s="169"/>
      <c r="BF374" s="169"/>
      <c r="BG374" s="169"/>
      <c r="BH374" s="169"/>
      <c r="BI374" s="169"/>
      <c r="BJ374" s="169"/>
      <c r="BK374" s="169"/>
      <c r="BL374" s="169"/>
      <c r="BM374" s="169"/>
      <c r="BN374" s="169"/>
      <c r="BO374" s="169"/>
      <c r="BP374" s="169"/>
      <c r="BQ374" s="169"/>
      <c r="BR374" s="169"/>
      <c r="BS374" s="169"/>
      <c r="BT374" s="169"/>
      <c r="BU374" s="169"/>
      <c r="BV374" s="169"/>
      <c r="BW374" s="169"/>
      <c r="BX374" s="169"/>
      <c r="BY374" s="169"/>
      <c r="BZ374" s="169"/>
      <c r="CA374" s="169"/>
      <c r="CB374" s="169"/>
      <c r="CC374" s="169"/>
      <c r="CD374" s="169"/>
      <c r="CE374" s="169"/>
      <c r="CF374" s="169"/>
      <c r="CG374" s="169"/>
      <c r="CH374" s="169"/>
      <c r="CI374" s="169"/>
      <c r="CJ374" s="169"/>
      <c r="CK374" s="169"/>
      <c r="CL374" s="169"/>
      <c r="CM374" s="169"/>
      <c r="CN374" s="169"/>
      <c r="CO374" s="169"/>
      <c r="CP374" s="169"/>
      <c r="CQ374" s="169"/>
      <c r="CR374" s="169"/>
      <c r="CS374" s="169"/>
      <c r="CT374" s="169"/>
      <c r="CU374" s="169"/>
      <c r="CV374" s="169"/>
      <c r="CW374" s="169"/>
      <c r="CX374" s="169"/>
      <c r="CY374" s="169"/>
      <c r="CZ374" s="169"/>
      <c r="DA374" s="169"/>
      <c r="DB374" s="169"/>
      <c r="DC374" s="169"/>
      <c r="DD374" s="169"/>
      <c r="DE374" s="169"/>
      <c r="DF374" s="169"/>
      <c r="DG374" s="169"/>
      <c r="DH374" s="169"/>
      <c r="DI374" s="169"/>
      <c r="DJ374" s="169"/>
      <c r="DK374" s="169"/>
      <c r="DL374" s="169"/>
      <c r="DM374" s="169"/>
      <c r="DN374" s="169"/>
      <c r="DO374" s="169"/>
      <c r="DP374" s="169"/>
      <c r="DQ374" s="169"/>
      <c r="DR374" s="169"/>
      <c r="DS374" s="169"/>
      <c r="DT374" s="169"/>
      <c r="DU374" s="169"/>
      <c r="DV374" s="169"/>
      <c r="DW374" s="169"/>
      <c r="DX374" s="169"/>
      <c r="DY374" s="169"/>
      <c r="DZ374" s="169"/>
      <c r="EA374" s="169"/>
      <c r="EB374" s="169"/>
      <c r="EC374" s="169"/>
      <c r="ED374" s="169"/>
      <c r="EE374" s="169"/>
      <c r="EF374" s="169"/>
      <c r="EG374" s="169"/>
      <c r="EH374" s="169"/>
      <c r="EI374" s="169"/>
      <c r="EJ374" s="169"/>
      <c r="EK374" s="169"/>
      <c r="EL374" s="169"/>
      <c r="EM374" s="169"/>
      <c r="EN374" s="169"/>
      <c r="EO374" s="169"/>
      <c r="EP374" s="169"/>
      <c r="EQ374" s="169"/>
      <c r="ER374" s="169"/>
      <c r="ES374" s="169"/>
      <c r="ET374" s="169"/>
      <c r="EU374" s="169"/>
      <c r="EV374" s="169"/>
      <c r="EW374" s="169"/>
      <c r="EX374" s="169"/>
      <c r="EY374" s="169"/>
      <c r="EZ374" s="169"/>
      <c r="FA374" s="169"/>
      <c r="FB374" s="169"/>
      <c r="FC374" s="169"/>
      <c r="FD374" s="169"/>
      <c r="FE374" s="169"/>
      <c r="FF374" s="169"/>
      <c r="FG374" s="169"/>
      <c r="FH374" s="169"/>
      <c r="FI374" s="169"/>
      <c r="FJ374" s="169"/>
      <c r="FK374" s="169"/>
      <c r="FL374" s="169"/>
      <c r="FM374" s="169"/>
      <c r="FN374" s="169"/>
      <c r="FO374" s="169"/>
      <c r="FP374" s="169"/>
      <c r="FQ374" s="169"/>
      <c r="FR374" s="169"/>
      <c r="FS374" s="169"/>
      <c r="FT374" s="169"/>
      <c r="FU374" s="169"/>
      <c r="FV374" s="169"/>
      <c r="FW374" s="169"/>
      <c r="FX374" s="169"/>
      <c r="FY374" s="169"/>
      <c r="FZ374" s="169"/>
      <c r="GA374" s="169"/>
      <c r="GB374" s="169"/>
      <c r="GC374" s="169"/>
      <c r="GD374" s="169"/>
      <c r="GE374" s="169"/>
      <c r="GF374" s="169"/>
      <c r="GG374" s="169"/>
      <c r="GH374" s="169"/>
      <c r="GI374" s="169"/>
      <c r="GJ374" s="169"/>
      <c r="GK374" s="169"/>
      <c r="GL374" s="169"/>
      <c r="GM374" s="169"/>
      <c r="GN374" s="169"/>
      <c r="GO374" s="169"/>
      <c r="GP374" s="169"/>
      <c r="GQ374" s="169"/>
      <c r="GR374" s="169"/>
      <c r="GS374" s="169"/>
      <c r="GT374" s="169"/>
      <c r="GU374" s="169"/>
      <c r="GV374" s="169"/>
      <c r="GW374" s="169"/>
      <c r="GX374" s="169"/>
      <c r="GY374" s="169"/>
      <c r="GZ374" s="169"/>
      <c r="HA374" s="169"/>
      <c r="HB374" s="169"/>
      <c r="HC374" s="169"/>
      <c r="HD374" s="169"/>
      <c r="HE374" s="169"/>
      <c r="HF374" s="169"/>
      <c r="HG374" s="169"/>
      <c r="HH374" s="169"/>
      <c r="HI374" s="169"/>
      <c r="HJ374" s="169"/>
      <c r="HK374" s="169"/>
      <c r="HL374" s="169"/>
      <c r="HM374" s="169"/>
      <c r="HN374" s="169"/>
      <c r="HO374" s="169"/>
      <c r="HP374" s="169"/>
      <c r="HQ374" s="169"/>
      <c r="HR374" s="169"/>
      <c r="HS374" s="169"/>
      <c r="HT374" s="169"/>
      <c r="HU374" s="169"/>
      <c r="HV374" s="169"/>
      <c r="HW374" s="169"/>
      <c r="HX374" s="169"/>
      <c r="HY374" s="169"/>
      <c r="HZ374" s="169"/>
      <c r="IA374" s="169"/>
      <c r="IB374" s="169"/>
      <c r="IC374" s="169"/>
      <c r="ID374" s="169"/>
      <c r="IE374" s="169"/>
      <c r="IF374" s="169"/>
      <c r="IG374" s="169"/>
      <c r="IH374" s="169"/>
      <c r="II374" s="169"/>
      <c r="IJ374" s="169"/>
      <c r="IK374" s="169"/>
      <c r="IL374" s="169"/>
      <c r="IM374" s="169"/>
      <c r="IN374" s="169"/>
      <c r="IO374" s="169"/>
      <c r="IP374" s="169"/>
      <c r="IQ374" s="169"/>
      <c r="IR374" s="169"/>
      <c r="IS374" s="169"/>
    </row>
    <row r="375" spans="1:253" s="145" customFormat="1" ht="15" customHeight="1">
      <c r="A375" s="170" t="s">
        <v>6</v>
      </c>
      <c r="B375" s="170" t="s">
        <v>510</v>
      </c>
      <c r="C375" s="172">
        <v>1</v>
      </c>
      <c r="D375" s="172" t="s">
        <v>9</v>
      </c>
      <c r="E375" s="173">
        <v>720000</v>
      </c>
      <c r="F375" s="174">
        <v>720000</v>
      </c>
      <c r="G375" s="169"/>
      <c r="H375" s="169"/>
      <c r="I375" s="169"/>
      <c r="J375" s="169"/>
      <c r="K375" s="169"/>
      <c r="L375" s="169"/>
      <c r="M375" s="169"/>
      <c r="N375" s="169"/>
      <c r="O375" s="169"/>
      <c r="P375" s="169"/>
      <c r="Q375" s="169"/>
      <c r="R375" s="169"/>
      <c r="S375" s="169"/>
      <c r="T375" s="169"/>
      <c r="U375" s="169"/>
      <c r="V375" s="169"/>
      <c r="W375" s="169"/>
      <c r="X375" s="169"/>
      <c r="Y375" s="169"/>
      <c r="Z375" s="169"/>
      <c r="AA375" s="169"/>
      <c r="AB375" s="169"/>
      <c r="AC375" s="169"/>
      <c r="AD375" s="169"/>
      <c r="AE375" s="169"/>
      <c r="AF375" s="169"/>
      <c r="AG375" s="169"/>
      <c r="AH375" s="169"/>
      <c r="AI375" s="169"/>
      <c r="AJ375" s="169"/>
      <c r="AK375" s="169"/>
      <c r="AL375" s="169"/>
      <c r="AM375" s="169"/>
      <c r="AN375" s="169"/>
      <c r="AO375" s="169"/>
      <c r="AP375" s="169"/>
      <c r="AQ375" s="169"/>
      <c r="AR375" s="169"/>
      <c r="AS375" s="169"/>
      <c r="AT375" s="169"/>
      <c r="AU375" s="169"/>
      <c r="AV375" s="169"/>
      <c r="AW375" s="169"/>
      <c r="AX375" s="169"/>
      <c r="AY375" s="169"/>
      <c r="AZ375" s="169"/>
      <c r="BA375" s="169"/>
      <c r="BB375" s="169"/>
      <c r="BC375" s="169"/>
      <c r="BD375" s="169"/>
      <c r="BE375" s="169"/>
      <c r="BF375" s="169"/>
      <c r="BG375" s="169"/>
      <c r="BH375" s="169"/>
      <c r="BI375" s="169"/>
      <c r="BJ375" s="169"/>
      <c r="BK375" s="169"/>
      <c r="BL375" s="169"/>
      <c r="BM375" s="169"/>
      <c r="BN375" s="169"/>
      <c r="BO375" s="169"/>
      <c r="BP375" s="169"/>
      <c r="BQ375" s="169"/>
      <c r="BR375" s="169"/>
      <c r="BS375" s="169"/>
      <c r="BT375" s="169"/>
      <c r="BU375" s="169"/>
      <c r="BV375" s="169"/>
      <c r="BW375" s="169"/>
      <c r="BX375" s="169"/>
      <c r="BY375" s="169"/>
      <c r="BZ375" s="169"/>
      <c r="CA375" s="169"/>
      <c r="CB375" s="169"/>
      <c r="CC375" s="169"/>
      <c r="CD375" s="169"/>
      <c r="CE375" s="169"/>
      <c r="CF375" s="169"/>
      <c r="CG375" s="169"/>
      <c r="CH375" s="169"/>
      <c r="CI375" s="169"/>
      <c r="CJ375" s="169"/>
      <c r="CK375" s="169"/>
      <c r="CL375" s="169"/>
      <c r="CM375" s="169"/>
      <c r="CN375" s="169"/>
      <c r="CO375" s="169"/>
      <c r="CP375" s="169"/>
      <c r="CQ375" s="169"/>
      <c r="CR375" s="169"/>
      <c r="CS375" s="169"/>
      <c r="CT375" s="169"/>
      <c r="CU375" s="169"/>
      <c r="CV375" s="169"/>
      <c r="CW375" s="169"/>
      <c r="CX375" s="169"/>
      <c r="CY375" s="169"/>
      <c r="CZ375" s="169"/>
      <c r="DA375" s="169"/>
      <c r="DB375" s="169"/>
      <c r="DC375" s="169"/>
      <c r="DD375" s="169"/>
      <c r="DE375" s="169"/>
      <c r="DF375" s="169"/>
      <c r="DG375" s="169"/>
      <c r="DH375" s="169"/>
      <c r="DI375" s="169"/>
      <c r="DJ375" s="169"/>
      <c r="DK375" s="169"/>
      <c r="DL375" s="169"/>
      <c r="DM375" s="169"/>
      <c r="DN375" s="169"/>
      <c r="DO375" s="169"/>
      <c r="DP375" s="169"/>
      <c r="DQ375" s="169"/>
      <c r="DR375" s="169"/>
      <c r="DS375" s="169"/>
      <c r="DT375" s="169"/>
      <c r="DU375" s="169"/>
      <c r="DV375" s="169"/>
      <c r="DW375" s="169"/>
      <c r="DX375" s="169"/>
      <c r="DY375" s="169"/>
      <c r="DZ375" s="169"/>
      <c r="EA375" s="169"/>
      <c r="EB375" s="169"/>
      <c r="EC375" s="169"/>
      <c r="ED375" s="169"/>
      <c r="EE375" s="169"/>
      <c r="EF375" s="169"/>
      <c r="EG375" s="169"/>
      <c r="EH375" s="169"/>
      <c r="EI375" s="169"/>
      <c r="EJ375" s="169"/>
      <c r="EK375" s="169"/>
      <c r="EL375" s="169"/>
      <c r="EM375" s="169"/>
      <c r="EN375" s="169"/>
      <c r="EO375" s="169"/>
      <c r="EP375" s="169"/>
      <c r="EQ375" s="169"/>
      <c r="ER375" s="169"/>
      <c r="ES375" s="169"/>
      <c r="ET375" s="169"/>
      <c r="EU375" s="169"/>
      <c r="EV375" s="169"/>
      <c r="EW375" s="169"/>
      <c r="EX375" s="169"/>
      <c r="EY375" s="169"/>
      <c r="EZ375" s="169"/>
      <c r="FA375" s="169"/>
      <c r="FB375" s="169"/>
      <c r="FC375" s="169"/>
      <c r="FD375" s="169"/>
      <c r="FE375" s="169"/>
      <c r="FF375" s="169"/>
      <c r="FG375" s="169"/>
      <c r="FH375" s="169"/>
      <c r="FI375" s="169"/>
      <c r="FJ375" s="169"/>
      <c r="FK375" s="169"/>
      <c r="FL375" s="169"/>
      <c r="FM375" s="169"/>
      <c r="FN375" s="169"/>
      <c r="FO375" s="169"/>
      <c r="FP375" s="169"/>
      <c r="FQ375" s="169"/>
      <c r="FR375" s="169"/>
      <c r="FS375" s="169"/>
      <c r="FT375" s="169"/>
      <c r="FU375" s="169"/>
      <c r="FV375" s="169"/>
      <c r="FW375" s="169"/>
      <c r="FX375" s="169"/>
      <c r="FY375" s="169"/>
      <c r="FZ375" s="169"/>
      <c r="GA375" s="169"/>
      <c r="GB375" s="169"/>
      <c r="GC375" s="169"/>
      <c r="GD375" s="169"/>
      <c r="GE375" s="169"/>
      <c r="GF375" s="169"/>
      <c r="GG375" s="169"/>
      <c r="GH375" s="169"/>
      <c r="GI375" s="169"/>
      <c r="GJ375" s="169"/>
      <c r="GK375" s="169"/>
      <c r="GL375" s="169"/>
      <c r="GM375" s="169"/>
      <c r="GN375" s="169"/>
      <c r="GO375" s="169"/>
      <c r="GP375" s="169"/>
      <c r="GQ375" s="169"/>
      <c r="GR375" s="169"/>
      <c r="GS375" s="169"/>
      <c r="GT375" s="169"/>
      <c r="GU375" s="169"/>
      <c r="GV375" s="169"/>
      <c r="GW375" s="169"/>
      <c r="GX375" s="169"/>
      <c r="GY375" s="169"/>
      <c r="GZ375" s="169"/>
      <c r="HA375" s="169"/>
      <c r="HB375" s="169"/>
      <c r="HC375" s="169"/>
      <c r="HD375" s="169"/>
      <c r="HE375" s="169"/>
      <c r="HF375" s="169"/>
      <c r="HG375" s="169"/>
      <c r="HH375" s="169"/>
      <c r="HI375" s="169"/>
      <c r="HJ375" s="169"/>
      <c r="HK375" s="169"/>
      <c r="HL375" s="169"/>
      <c r="HM375" s="169"/>
      <c r="HN375" s="169"/>
      <c r="HO375" s="169"/>
      <c r="HP375" s="169"/>
      <c r="HQ375" s="169"/>
      <c r="HR375" s="169"/>
      <c r="HS375" s="169"/>
      <c r="HT375" s="169"/>
      <c r="HU375" s="169"/>
      <c r="HV375" s="169"/>
      <c r="HW375" s="169"/>
      <c r="HX375" s="169"/>
      <c r="HY375" s="169"/>
      <c r="HZ375" s="169"/>
      <c r="IA375" s="169"/>
      <c r="IB375" s="169"/>
      <c r="IC375" s="169"/>
      <c r="ID375" s="169"/>
      <c r="IE375" s="169"/>
      <c r="IF375" s="169"/>
      <c r="IG375" s="169"/>
      <c r="IH375" s="169"/>
      <c r="II375" s="169"/>
      <c r="IJ375" s="169"/>
      <c r="IK375" s="169"/>
      <c r="IL375" s="169"/>
      <c r="IM375" s="169"/>
      <c r="IN375" s="169"/>
      <c r="IO375" s="169"/>
      <c r="IP375" s="169"/>
      <c r="IQ375" s="169"/>
      <c r="IR375" s="169"/>
      <c r="IS375" s="169"/>
    </row>
    <row r="376" spans="1:253" s="145" customFormat="1" ht="15" customHeight="1">
      <c r="A376" s="170" t="s">
        <v>6</v>
      </c>
      <c r="B376" s="170" t="s">
        <v>510</v>
      </c>
      <c r="C376" s="172">
        <v>1</v>
      </c>
      <c r="D376" s="172" t="s">
        <v>9</v>
      </c>
      <c r="E376" s="173">
        <v>720000</v>
      </c>
      <c r="F376" s="174">
        <v>720000</v>
      </c>
      <c r="G376" s="169"/>
      <c r="H376" s="169"/>
      <c r="I376" s="169"/>
      <c r="J376" s="169"/>
      <c r="K376" s="169"/>
      <c r="L376" s="169"/>
      <c r="M376" s="169"/>
      <c r="N376" s="169"/>
      <c r="O376" s="169"/>
      <c r="P376" s="169"/>
      <c r="Q376" s="169"/>
      <c r="R376" s="169"/>
      <c r="S376" s="169"/>
      <c r="T376" s="169"/>
      <c r="U376" s="169"/>
      <c r="V376" s="169"/>
      <c r="W376" s="169"/>
      <c r="X376" s="169"/>
      <c r="Y376" s="169"/>
      <c r="Z376" s="169"/>
      <c r="AA376" s="169"/>
      <c r="AB376" s="169"/>
      <c r="AC376" s="169"/>
      <c r="AD376" s="169"/>
      <c r="AE376" s="169"/>
      <c r="AF376" s="169"/>
      <c r="AG376" s="169"/>
      <c r="AH376" s="169"/>
      <c r="AI376" s="169"/>
      <c r="AJ376" s="169"/>
      <c r="AK376" s="169"/>
      <c r="AL376" s="169"/>
      <c r="AM376" s="169"/>
      <c r="AN376" s="169"/>
      <c r="AO376" s="169"/>
      <c r="AP376" s="169"/>
      <c r="AQ376" s="169"/>
      <c r="AR376" s="169"/>
      <c r="AS376" s="169"/>
      <c r="AT376" s="169"/>
      <c r="AU376" s="169"/>
      <c r="AV376" s="169"/>
      <c r="AW376" s="169"/>
      <c r="AX376" s="169"/>
      <c r="AY376" s="169"/>
      <c r="AZ376" s="169"/>
      <c r="BA376" s="169"/>
      <c r="BB376" s="169"/>
      <c r="BC376" s="169"/>
      <c r="BD376" s="169"/>
      <c r="BE376" s="169"/>
      <c r="BF376" s="169"/>
      <c r="BG376" s="169"/>
      <c r="BH376" s="169"/>
      <c r="BI376" s="169"/>
      <c r="BJ376" s="169"/>
      <c r="BK376" s="169"/>
      <c r="BL376" s="169"/>
      <c r="BM376" s="169"/>
      <c r="BN376" s="169"/>
      <c r="BO376" s="169"/>
      <c r="BP376" s="169"/>
      <c r="BQ376" s="169"/>
      <c r="BR376" s="169"/>
      <c r="BS376" s="169"/>
      <c r="BT376" s="169"/>
      <c r="BU376" s="169"/>
      <c r="BV376" s="169"/>
      <c r="BW376" s="169"/>
      <c r="BX376" s="169"/>
      <c r="BY376" s="169"/>
      <c r="BZ376" s="169"/>
      <c r="CA376" s="169"/>
      <c r="CB376" s="169"/>
      <c r="CC376" s="169"/>
      <c r="CD376" s="169"/>
      <c r="CE376" s="169"/>
      <c r="CF376" s="169"/>
      <c r="CG376" s="169"/>
      <c r="CH376" s="169"/>
      <c r="CI376" s="169"/>
      <c r="CJ376" s="169"/>
      <c r="CK376" s="169"/>
      <c r="CL376" s="169"/>
      <c r="CM376" s="169"/>
      <c r="CN376" s="169"/>
      <c r="CO376" s="169"/>
      <c r="CP376" s="169"/>
      <c r="CQ376" s="169"/>
      <c r="CR376" s="169"/>
      <c r="CS376" s="169"/>
      <c r="CT376" s="169"/>
      <c r="CU376" s="169"/>
      <c r="CV376" s="169"/>
      <c r="CW376" s="169"/>
      <c r="CX376" s="169"/>
      <c r="CY376" s="169"/>
      <c r="CZ376" s="169"/>
      <c r="DA376" s="169"/>
      <c r="DB376" s="169"/>
      <c r="DC376" s="169"/>
      <c r="DD376" s="169"/>
      <c r="DE376" s="169"/>
      <c r="DF376" s="169"/>
      <c r="DG376" s="169"/>
      <c r="DH376" s="169"/>
      <c r="DI376" s="169"/>
      <c r="DJ376" s="169"/>
      <c r="DK376" s="169"/>
      <c r="DL376" s="169"/>
      <c r="DM376" s="169"/>
      <c r="DN376" s="169"/>
      <c r="DO376" s="169"/>
      <c r="DP376" s="169"/>
      <c r="DQ376" s="169"/>
      <c r="DR376" s="169"/>
      <c r="DS376" s="169"/>
      <c r="DT376" s="169"/>
      <c r="DU376" s="169"/>
      <c r="DV376" s="169"/>
      <c r="DW376" s="169"/>
      <c r="DX376" s="169"/>
      <c r="DY376" s="169"/>
      <c r="DZ376" s="169"/>
      <c r="EA376" s="169"/>
      <c r="EB376" s="169"/>
      <c r="EC376" s="169"/>
      <c r="ED376" s="169"/>
      <c r="EE376" s="169"/>
      <c r="EF376" s="169"/>
      <c r="EG376" s="169"/>
      <c r="EH376" s="169"/>
      <c r="EI376" s="169"/>
      <c r="EJ376" s="169"/>
      <c r="EK376" s="169"/>
      <c r="EL376" s="169"/>
      <c r="EM376" s="169"/>
      <c r="EN376" s="169"/>
      <c r="EO376" s="169"/>
      <c r="EP376" s="169"/>
      <c r="EQ376" s="169"/>
      <c r="ER376" s="169"/>
      <c r="ES376" s="169"/>
      <c r="ET376" s="169"/>
      <c r="EU376" s="169"/>
      <c r="EV376" s="169"/>
      <c r="EW376" s="169"/>
      <c r="EX376" s="169"/>
      <c r="EY376" s="169"/>
      <c r="EZ376" s="169"/>
      <c r="FA376" s="169"/>
      <c r="FB376" s="169"/>
      <c r="FC376" s="169"/>
      <c r="FD376" s="169"/>
      <c r="FE376" s="169"/>
      <c r="FF376" s="169"/>
      <c r="FG376" s="169"/>
      <c r="FH376" s="169"/>
      <c r="FI376" s="169"/>
      <c r="FJ376" s="169"/>
      <c r="FK376" s="169"/>
      <c r="FL376" s="169"/>
      <c r="FM376" s="169"/>
      <c r="FN376" s="169"/>
      <c r="FO376" s="169"/>
      <c r="FP376" s="169"/>
      <c r="FQ376" s="169"/>
      <c r="FR376" s="169"/>
      <c r="FS376" s="169"/>
      <c r="FT376" s="169"/>
      <c r="FU376" s="169"/>
      <c r="FV376" s="169"/>
      <c r="FW376" s="169"/>
      <c r="FX376" s="169"/>
      <c r="FY376" s="169"/>
      <c r="FZ376" s="169"/>
      <c r="GA376" s="169"/>
      <c r="GB376" s="169"/>
      <c r="GC376" s="169"/>
      <c r="GD376" s="169"/>
      <c r="GE376" s="169"/>
      <c r="GF376" s="169"/>
      <c r="GG376" s="169"/>
      <c r="GH376" s="169"/>
      <c r="GI376" s="169"/>
      <c r="GJ376" s="169"/>
      <c r="GK376" s="169"/>
      <c r="GL376" s="169"/>
      <c r="GM376" s="169"/>
      <c r="GN376" s="169"/>
      <c r="GO376" s="169"/>
      <c r="GP376" s="169"/>
      <c r="GQ376" s="169"/>
      <c r="GR376" s="169"/>
      <c r="GS376" s="169"/>
      <c r="GT376" s="169"/>
      <c r="GU376" s="169"/>
      <c r="GV376" s="169"/>
      <c r="GW376" s="169"/>
      <c r="GX376" s="169"/>
      <c r="GY376" s="169"/>
      <c r="GZ376" s="169"/>
      <c r="HA376" s="169"/>
      <c r="HB376" s="169"/>
      <c r="HC376" s="169"/>
      <c r="HD376" s="169"/>
      <c r="HE376" s="169"/>
      <c r="HF376" s="169"/>
      <c r="HG376" s="169"/>
      <c r="HH376" s="169"/>
      <c r="HI376" s="169"/>
      <c r="HJ376" s="169"/>
      <c r="HK376" s="169"/>
      <c r="HL376" s="169"/>
      <c r="HM376" s="169"/>
      <c r="HN376" s="169"/>
      <c r="HO376" s="169"/>
      <c r="HP376" s="169"/>
      <c r="HQ376" s="169"/>
      <c r="HR376" s="169"/>
      <c r="HS376" s="169"/>
      <c r="HT376" s="169"/>
      <c r="HU376" s="169"/>
      <c r="HV376" s="169"/>
      <c r="HW376" s="169"/>
      <c r="HX376" s="169"/>
      <c r="HY376" s="169"/>
      <c r="HZ376" s="169"/>
      <c r="IA376" s="169"/>
      <c r="IB376" s="169"/>
      <c r="IC376" s="169"/>
      <c r="ID376" s="169"/>
      <c r="IE376" s="169"/>
      <c r="IF376" s="169"/>
      <c r="IG376" s="169"/>
      <c r="IH376" s="169"/>
      <c r="II376" s="169"/>
      <c r="IJ376" s="169"/>
      <c r="IK376" s="169"/>
      <c r="IL376" s="169"/>
      <c r="IM376" s="169"/>
      <c r="IN376" s="169"/>
      <c r="IO376" s="169"/>
      <c r="IP376" s="169"/>
      <c r="IQ376" s="169"/>
      <c r="IR376" s="169"/>
      <c r="IS376" s="169"/>
    </row>
    <row r="377" spans="1:253" s="145" customFormat="1" ht="15" customHeight="1">
      <c r="A377" s="170" t="s">
        <v>6</v>
      </c>
      <c r="B377" s="170" t="s">
        <v>510</v>
      </c>
      <c r="C377" s="172">
        <v>1</v>
      </c>
      <c r="D377" s="172" t="s">
        <v>9</v>
      </c>
      <c r="E377" s="173">
        <v>720000</v>
      </c>
      <c r="F377" s="174">
        <v>720000</v>
      </c>
      <c r="G377" s="169"/>
      <c r="H377" s="169"/>
      <c r="I377" s="169"/>
      <c r="J377" s="169"/>
      <c r="K377" s="169"/>
      <c r="L377" s="169"/>
      <c r="M377" s="169"/>
      <c r="N377" s="169"/>
      <c r="O377" s="169"/>
      <c r="P377" s="169"/>
      <c r="Q377" s="169"/>
      <c r="R377" s="169"/>
      <c r="S377" s="169"/>
      <c r="T377" s="169"/>
      <c r="U377" s="169"/>
      <c r="V377" s="169"/>
      <c r="W377" s="169"/>
      <c r="X377" s="169"/>
      <c r="Y377" s="169"/>
      <c r="Z377" s="169"/>
      <c r="AA377" s="169"/>
      <c r="AB377" s="169"/>
      <c r="AC377" s="169"/>
      <c r="AD377" s="169"/>
      <c r="AE377" s="169"/>
      <c r="AF377" s="169"/>
      <c r="AG377" s="169"/>
      <c r="AH377" s="169"/>
      <c r="AI377" s="169"/>
      <c r="AJ377" s="169"/>
      <c r="AK377" s="169"/>
      <c r="AL377" s="169"/>
      <c r="AM377" s="169"/>
      <c r="AN377" s="169"/>
      <c r="AO377" s="169"/>
      <c r="AP377" s="169"/>
      <c r="AQ377" s="169"/>
      <c r="AR377" s="169"/>
      <c r="AS377" s="169"/>
      <c r="AT377" s="169"/>
      <c r="AU377" s="169"/>
      <c r="AV377" s="169"/>
      <c r="AW377" s="169"/>
      <c r="AX377" s="169"/>
      <c r="AY377" s="169"/>
      <c r="AZ377" s="169"/>
      <c r="BA377" s="169"/>
      <c r="BB377" s="169"/>
      <c r="BC377" s="169"/>
      <c r="BD377" s="169"/>
      <c r="BE377" s="169"/>
      <c r="BF377" s="169"/>
      <c r="BG377" s="169"/>
      <c r="BH377" s="169"/>
      <c r="BI377" s="169"/>
      <c r="BJ377" s="169"/>
      <c r="BK377" s="169"/>
      <c r="BL377" s="169"/>
      <c r="BM377" s="169"/>
      <c r="BN377" s="169"/>
      <c r="BO377" s="169"/>
      <c r="BP377" s="169"/>
      <c r="BQ377" s="169"/>
      <c r="BR377" s="169"/>
      <c r="BS377" s="169"/>
      <c r="BT377" s="169"/>
      <c r="BU377" s="169"/>
      <c r="BV377" s="169"/>
      <c r="BW377" s="169"/>
      <c r="BX377" s="169"/>
      <c r="BY377" s="169"/>
      <c r="BZ377" s="169"/>
      <c r="CA377" s="169"/>
      <c r="CB377" s="169"/>
      <c r="CC377" s="169"/>
      <c r="CD377" s="169"/>
      <c r="CE377" s="169"/>
      <c r="CF377" s="169"/>
      <c r="CG377" s="169"/>
      <c r="CH377" s="169"/>
      <c r="CI377" s="169"/>
      <c r="CJ377" s="169"/>
      <c r="CK377" s="169"/>
      <c r="CL377" s="169"/>
      <c r="CM377" s="169"/>
      <c r="CN377" s="169"/>
      <c r="CO377" s="169"/>
      <c r="CP377" s="169"/>
      <c r="CQ377" s="169"/>
      <c r="CR377" s="169"/>
      <c r="CS377" s="169"/>
      <c r="CT377" s="169"/>
      <c r="CU377" s="169"/>
      <c r="CV377" s="169"/>
      <c r="CW377" s="169"/>
      <c r="CX377" s="169"/>
      <c r="CY377" s="169"/>
      <c r="CZ377" s="169"/>
      <c r="DA377" s="169"/>
      <c r="DB377" s="169"/>
      <c r="DC377" s="169"/>
      <c r="DD377" s="169"/>
      <c r="DE377" s="169"/>
      <c r="DF377" s="169"/>
      <c r="DG377" s="169"/>
      <c r="DH377" s="169"/>
      <c r="DI377" s="169"/>
      <c r="DJ377" s="169"/>
      <c r="DK377" s="169"/>
      <c r="DL377" s="169"/>
      <c r="DM377" s="169"/>
      <c r="DN377" s="169"/>
      <c r="DO377" s="169"/>
      <c r="DP377" s="169"/>
      <c r="DQ377" s="169"/>
      <c r="DR377" s="169"/>
      <c r="DS377" s="169"/>
      <c r="DT377" s="169"/>
      <c r="DU377" s="169"/>
      <c r="DV377" s="169"/>
      <c r="DW377" s="169"/>
      <c r="DX377" s="169"/>
      <c r="DY377" s="169"/>
      <c r="DZ377" s="169"/>
      <c r="EA377" s="169"/>
      <c r="EB377" s="169"/>
      <c r="EC377" s="169"/>
      <c r="ED377" s="169"/>
      <c r="EE377" s="169"/>
      <c r="EF377" s="169"/>
      <c r="EG377" s="169"/>
      <c r="EH377" s="169"/>
      <c r="EI377" s="169"/>
      <c r="EJ377" s="169"/>
      <c r="EK377" s="169"/>
      <c r="EL377" s="169"/>
      <c r="EM377" s="169"/>
      <c r="EN377" s="169"/>
      <c r="EO377" s="169"/>
      <c r="EP377" s="169"/>
      <c r="EQ377" s="169"/>
      <c r="ER377" s="169"/>
      <c r="ES377" s="169"/>
      <c r="ET377" s="169"/>
      <c r="EU377" s="169"/>
      <c r="EV377" s="169"/>
      <c r="EW377" s="169"/>
      <c r="EX377" s="169"/>
      <c r="EY377" s="169"/>
      <c r="EZ377" s="169"/>
      <c r="FA377" s="169"/>
      <c r="FB377" s="169"/>
      <c r="FC377" s="169"/>
      <c r="FD377" s="169"/>
      <c r="FE377" s="169"/>
      <c r="FF377" s="169"/>
      <c r="FG377" s="169"/>
      <c r="FH377" s="169"/>
      <c r="FI377" s="169"/>
      <c r="FJ377" s="169"/>
      <c r="FK377" s="169"/>
      <c r="FL377" s="169"/>
      <c r="FM377" s="169"/>
      <c r="FN377" s="169"/>
      <c r="FO377" s="169"/>
      <c r="FP377" s="169"/>
      <c r="FQ377" s="169"/>
      <c r="FR377" s="169"/>
      <c r="FS377" s="169"/>
      <c r="FT377" s="169"/>
      <c r="FU377" s="169"/>
      <c r="FV377" s="169"/>
      <c r="FW377" s="169"/>
      <c r="FX377" s="169"/>
      <c r="FY377" s="169"/>
      <c r="FZ377" s="169"/>
      <c r="GA377" s="169"/>
      <c r="GB377" s="169"/>
      <c r="GC377" s="169"/>
      <c r="GD377" s="169"/>
      <c r="GE377" s="169"/>
      <c r="GF377" s="169"/>
      <c r="GG377" s="169"/>
      <c r="GH377" s="169"/>
      <c r="GI377" s="169"/>
      <c r="GJ377" s="169"/>
      <c r="GK377" s="169"/>
      <c r="GL377" s="169"/>
      <c r="GM377" s="169"/>
      <c r="GN377" s="169"/>
      <c r="GO377" s="169"/>
      <c r="GP377" s="169"/>
      <c r="GQ377" s="169"/>
      <c r="GR377" s="169"/>
      <c r="GS377" s="169"/>
      <c r="GT377" s="169"/>
      <c r="GU377" s="169"/>
      <c r="GV377" s="169"/>
      <c r="GW377" s="169"/>
      <c r="GX377" s="169"/>
      <c r="GY377" s="169"/>
      <c r="GZ377" s="169"/>
      <c r="HA377" s="169"/>
      <c r="HB377" s="169"/>
      <c r="HC377" s="169"/>
      <c r="HD377" s="169"/>
      <c r="HE377" s="169"/>
      <c r="HF377" s="169"/>
      <c r="HG377" s="169"/>
      <c r="HH377" s="169"/>
      <c r="HI377" s="169"/>
      <c r="HJ377" s="169"/>
      <c r="HK377" s="169"/>
      <c r="HL377" s="169"/>
      <c r="HM377" s="169"/>
      <c r="HN377" s="169"/>
      <c r="HO377" s="169"/>
      <c r="HP377" s="169"/>
      <c r="HQ377" s="169"/>
      <c r="HR377" s="169"/>
      <c r="HS377" s="169"/>
      <c r="HT377" s="169"/>
      <c r="HU377" s="169"/>
      <c r="HV377" s="169"/>
      <c r="HW377" s="169"/>
      <c r="HX377" s="169"/>
      <c r="HY377" s="169"/>
      <c r="HZ377" s="169"/>
      <c r="IA377" s="169"/>
      <c r="IB377" s="169"/>
      <c r="IC377" s="169"/>
      <c r="ID377" s="169"/>
      <c r="IE377" s="169"/>
      <c r="IF377" s="169"/>
      <c r="IG377" s="169"/>
      <c r="IH377" s="169"/>
      <c r="II377" s="169"/>
      <c r="IJ377" s="169"/>
      <c r="IK377" s="169"/>
      <c r="IL377" s="169"/>
      <c r="IM377" s="169"/>
      <c r="IN377" s="169"/>
      <c r="IO377" s="169"/>
      <c r="IP377" s="169"/>
      <c r="IQ377" s="169"/>
      <c r="IR377" s="169"/>
      <c r="IS377" s="169"/>
    </row>
    <row r="378" spans="1:253" s="145" customFormat="1" ht="15" customHeight="1">
      <c r="A378" s="170" t="s">
        <v>6</v>
      </c>
      <c r="B378" s="170" t="s">
        <v>510</v>
      </c>
      <c r="C378" s="172">
        <v>1</v>
      </c>
      <c r="D378" s="172" t="s">
        <v>9</v>
      </c>
      <c r="E378" s="173">
        <v>720000</v>
      </c>
      <c r="F378" s="174">
        <v>720000</v>
      </c>
      <c r="G378" s="169"/>
      <c r="H378" s="169"/>
      <c r="I378" s="169"/>
      <c r="J378" s="169"/>
      <c r="K378" s="169"/>
      <c r="L378" s="169"/>
      <c r="M378" s="169"/>
      <c r="N378" s="169"/>
      <c r="O378" s="169"/>
      <c r="P378" s="169"/>
      <c r="Q378" s="169"/>
      <c r="R378" s="169"/>
      <c r="S378" s="169"/>
      <c r="T378" s="169"/>
      <c r="U378" s="169"/>
      <c r="V378" s="169"/>
      <c r="W378" s="169"/>
      <c r="X378" s="169"/>
      <c r="Y378" s="169"/>
      <c r="Z378" s="169"/>
      <c r="AA378" s="169"/>
      <c r="AB378" s="169"/>
      <c r="AC378" s="169"/>
      <c r="AD378" s="169"/>
      <c r="AE378" s="169"/>
      <c r="AF378" s="169"/>
      <c r="AG378" s="169"/>
      <c r="AH378" s="169"/>
      <c r="AI378" s="169"/>
      <c r="AJ378" s="169"/>
      <c r="AK378" s="169"/>
      <c r="AL378" s="169"/>
      <c r="AM378" s="169"/>
      <c r="AN378" s="169"/>
      <c r="AO378" s="169"/>
      <c r="AP378" s="169"/>
      <c r="AQ378" s="169"/>
      <c r="AR378" s="169"/>
      <c r="AS378" s="169"/>
      <c r="AT378" s="169"/>
      <c r="AU378" s="169"/>
      <c r="AV378" s="169"/>
      <c r="AW378" s="169"/>
      <c r="AX378" s="169"/>
      <c r="AY378" s="169"/>
      <c r="AZ378" s="169"/>
      <c r="BA378" s="169"/>
      <c r="BB378" s="169"/>
      <c r="BC378" s="169"/>
      <c r="BD378" s="169"/>
      <c r="BE378" s="169"/>
      <c r="BF378" s="169"/>
      <c r="BG378" s="169"/>
      <c r="BH378" s="169"/>
      <c r="BI378" s="169"/>
      <c r="BJ378" s="169"/>
      <c r="BK378" s="169"/>
      <c r="BL378" s="169"/>
      <c r="BM378" s="169"/>
      <c r="BN378" s="169"/>
      <c r="BO378" s="169"/>
      <c r="BP378" s="169"/>
      <c r="BQ378" s="169"/>
      <c r="BR378" s="169"/>
      <c r="BS378" s="169"/>
      <c r="BT378" s="169"/>
      <c r="BU378" s="169"/>
      <c r="BV378" s="169"/>
      <c r="BW378" s="169"/>
      <c r="BX378" s="169"/>
      <c r="BY378" s="169"/>
      <c r="BZ378" s="169"/>
      <c r="CA378" s="169"/>
      <c r="CB378" s="169"/>
      <c r="CC378" s="169"/>
      <c r="CD378" s="169"/>
      <c r="CE378" s="169"/>
      <c r="CF378" s="169"/>
      <c r="CG378" s="169"/>
      <c r="CH378" s="169"/>
      <c r="CI378" s="169"/>
      <c r="CJ378" s="169"/>
      <c r="CK378" s="169"/>
      <c r="CL378" s="169"/>
      <c r="CM378" s="169"/>
      <c r="CN378" s="169"/>
      <c r="CO378" s="169"/>
      <c r="CP378" s="169"/>
      <c r="CQ378" s="169"/>
      <c r="CR378" s="169"/>
      <c r="CS378" s="169"/>
      <c r="CT378" s="169"/>
      <c r="CU378" s="169"/>
      <c r="CV378" s="169"/>
      <c r="CW378" s="169"/>
      <c r="CX378" s="169"/>
      <c r="CY378" s="169"/>
      <c r="CZ378" s="169"/>
      <c r="DA378" s="169"/>
      <c r="DB378" s="169"/>
      <c r="DC378" s="169"/>
      <c r="DD378" s="169"/>
      <c r="DE378" s="169"/>
      <c r="DF378" s="169"/>
      <c r="DG378" s="169"/>
      <c r="DH378" s="169"/>
      <c r="DI378" s="169"/>
      <c r="DJ378" s="169"/>
      <c r="DK378" s="169"/>
      <c r="DL378" s="169"/>
      <c r="DM378" s="169"/>
      <c r="DN378" s="169"/>
      <c r="DO378" s="169"/>
      <c r="DP378" s="169"/>
      <c r="DQ378" s="169"/>
      <c r="DR378" s="169"/>
      <c r="DS378" s="169"/>
      <c r="DT378" s="169"/>
      <c r="DU378" s="169"/>
      <c r="DV378" s="169"/>
      <c r="DW378" s="169"/>
      <c r="DX378" s="169"/>
      <c r="DY378" s="169"/>
      <c r="DZ378" s="169"/>
      <c r="EA378" s="169"/>
      <c r="EB378" s="169"/>
      <c r="EC378" s="169"/>
      <c r="ED378" s="169"/>
      <c r="EE378" s="169"/>
      <c r="EF378" s="169"/>
      <c r="EG378" s="169"/>
      <c r="EH378" s="169"/>
      <c r="EI378" s="169"/>
      <c r="EJ378" s="169"/>
      <c r="EK378" s="169"/>
      <c r="EL378" s="169"/>
      <c r="EM378" s="169"/>
      <c r="EN378" s="169"/>
      <c r="EO378" s="169"/>
      <c r="EP378" s="169"/>
      <c r="EQ378" s="169"/>
      <c r="ER378" s="169"/>
      <c r="ES378" s="169"/>
      <c r="ET378" s="169"/>
      <c r="EU378" s="169"/>
      <c r="EV378" s="169"/>
      <c r="EW378" s="169"/>
      <c r="EX378" s="169"/>
      <c r="EY378" s="169"/>
      <c r="EZ378" s="169"/>
      <c r="FA378" s="169"/>
      <c r="FB378" s="169"/>
      <c r="FC378" s="169"/>
      <c r="FD378" s="169"/>
      <c r="FE378" s="169"/>
      <c r="FF378" s="169"/>
      <c r="FG378" s="169"/>
      <c r="FH378" s="169"/>
      <c r="FI378" s="169"/>
      <c r="FJ378" s="169"/>
      <c r="FK378" s="169"/>
      <c r="FL378" s="169"/>
      <c r="FM378" s="169"/>
      <c r="FN378" s="169"/>
      <c r="FO378" s="169"/>
      <c r="FP378" s="169"/>
      <c r="FQ378" s="169"/>
      <c r="FR378" s="169"/>
      <c r="FS378" s="169"/>
      <c r="FT378" s="169"/>
      <c r="FU378" s="169"/>
      <c r="FV378" s="169"/>
      <c r="FW378" s="169"/>
      <c r="FX378" s="169"/>
      <c r="FY378" s="169"/>
      <c r="FZ378" s="169"/>
      <c r="GA378" s="169"/>
      <c r="GB378" s="169"/>
      <c r="GC378" s="169"/>
      <c r="GD378" s="169"/>
      <c r="GE378" s="169"/>
      <c r="GF378" s="169"/>
      <c r="GG378" s="169"/>
      <c r="GH378" s="169"/>
      <c r="GI378" s="169"/>
      <c r="GJ378" s="169"/>
      <c r="GK378" s="169"/>
      <c r="GL378" s="169"/>
      <c r="GM378" s="169"/>
      <c r="GN378" s="169"/>
      <c r="GO378" s="169"/>
      <c r="GP378" s="169"/>
      <c r="GQ378" s="169"/>
      <c r="GR378" s="169"/>
      <c r="GS378" s="169"/>
      <c r="GT378" s="169"/>
      <c r="GU378" s="169"/>
      <c r="GV378" s="169"/>
      <c r="GW378" s="169"/>
      <c r="GX378" s="169"/>
      <c r="GY378" s="169"/>
      <c r="GZ378" s="169"/>
      <c r="HA378" s="169"/>
      <c r="HB378" s="169"/>
      <c r="HC378" s="169"/>
      <c r="HD378" s="169"/>
      <c r="HE378" s="169"/>
      <c r="HF378" s="169"/>
      <c r="HG378" s="169"/>
      <c r="HH378" s="169"/>
      <c r="HI378" s="169"/>
      <c r="HJ378" s="169"/>
      <c r="HK378" s="169"/>
      <c r="HL378" s="169"/>
      <c r="HM378" s="169"/>
      <c r="HN378" s="169"/>
      <c r="HO378" s="169"/>
      <c r="HP378" s="169"/>
      <c r="HQ378" s="169"/>
      <c r="HR378" s="169"/>
      <c r="HS378" s="169"/>
      <c r="HT378" s="169"/>
      <c r="HU378" s="169"/>
      <c r="HV378" s="169"/>
      <c r="HW378" s="169"/>
      <c r="HX378" s="169"/>
      <c r="HY378" s="169"/>
      <c r="HZ378" s="169"/>
      <c r="IA378" s="169"/>
      <c r="IB378" s="169"/>
      <c r="IC378" s="169"/>
      <c r="ID378" s="169"/>
      <c r="IE378" s="169"/>
      <c r="IF378" s="169"/>
      <c r="IG378" s="169"/>
      <c r="IH378" s="169"/>
      <c r="II378" s="169"/>
      <c r="IJ378" s="169"/>
      <c r="IK378" s="169"/>
      <c r="IL378" s="169"/>
      <c r="IM378" s="169"/>
      <c r="IN378" s="169"/>
      <c r="IO378" s="169"/>
      <c r="IP378" s="169"/>
      <c r="IQ378" s="169"/>
      <c r="IR378" s="169"/>
      <c r="IS378" s="169"/>
    </row>
    <row r="379" spans="1:253" s="145" customFormat="1" ht="15" customHeight="1">
      <c r="A379" s="170" t="s">
        <v>6</v>
      </c>
      <c r="B379" s="170" t="s">
        <v>510</v>
      </c>
      <c r="C379" s="172">
        <v>1</v>
      </c>
      <c r="D379" s="172" t="s">
        <v>9</v>
      </c>
      <c r="E379" s="173">
        <v>780000</v>
      </c>
      <c r="F379" s="174">
        <v>780000</v>
      </c>
      <c r="G379" s="169"/>
      <c r="H379" s="169"/>
      <c r="I379" s="169"/>
      <c r="J379" s="169"/>
      <c r="K379" s="169"/>
      <c r="L379" s="169"/>
      <c r="M379" s="169"/>
      <c r="N379" s="169"/>
      <c r="O379" s="169"/>
      <c r="P379" s="169"/>
      <c r="Q379" s="169"/>
      <c r="R379" s="169"/>
      <c r="S379" s="169"/>
      <c r="T379" s="169"/>
      <c r="U379" s="169"/>
      <c r="V379" s="169"/>
      <c r="W379" s="169"/>
      <c r="X379" s="169"/>
      <c r="Y379" s="169"/>
      <c r="Z379" s="169"/>
      <c r="AA379" s="169"/>
      <c r="AB379" s="169"/>
      <c r="AC379" s="169"/>
      <c r="AD379" s="169"/>
      <c r="AE379" s="169"/>
      <c r="AF379" s="169"/>
      <c r="AG379" s="169"/>
      <c r="AH379" s="169"/>
      <c r="AI379" s="169"/>
      <c r="AJ379" s="169"/>
      <c r="AK379" s="169"/>
      <c r="AL379" s="169"/>
      <c r="AM379" s="169"/>
      <c r="AN379" s="169"/>
      <c r="AO379" s="169"/>
      <c r="AP379" s="169"/>
      <c r="AQ379" s="169"/>
      <c r="AR379" s="169"/>
      <c r="AS379" s="169"/>
      <c r="AT379" s="169"/>
      <c r="AU379" s="169"/>
      <c r="AV379" s="169"/>
      <c r="AW379" s="169"/>
      <c r="AX379" s="169"/>
      <c r="AY379" s="169"/>
      <c r="AZ379" s="169"/>
      <c r="BA379" s="169"/>
      <c r="BB379" s="169"/>
      <c r="BC379" s="169"/>
      <c r="BD379" s="169"/>
      <c r="BE379" s="169"/>
      <c r="BF379" s="169"/>
      <c r="BG379" s="169"/>
      <c r="BH379" s="169"/>
      <c r="BI379" s="169"/>
      <c r="BJ379" s="169"/>
      <c r="BK379" s="169"/>
      <c r="BL379" s="169"/>
      <c r="BM379" s="169"/>
      <c r="BN379" s="169"/>
      <c r="BO379" s="169"/>
      <c r="BP379" s="169"/>
      <c r="BQ379" s="169"/>
      <c r="BR379" s="169"/>
      <c r="BS379" s="169"/>
      <c r="BT379" s="169"/>
      <c r="BU379" s="169"/>
      <c r="BV379" s="169"/>
      <c r="BW379" s="169"/>
      <c r="BX379" s="169"/>
      <c r="BY379" s="169"/>
      <c r="BZ379" s="169"/>
      <c r="CA379" s="169"/>
      <c r="CB379" s="169"/>
      <c r="CC379" s="169"/>
      <c r="CD379" s="169"/>
      <c r="CE379" s="169"/>
      <c r="CF379" s="169"/>
      <c r="CG379" s="169"/>
      <c r="CH379" s="169"/>
      <c r="CI379" s="169"/>
      <c r="CJ379" s="169"/>
      <c r="CK379" s="169"/>
      <c r="CL379" s="169"/>
      <c r="CM379" s="169"/>
      <c r="CN379" s="169"/>
      <c r="CO379" s="169"/>
      <c r="CP379" s="169"/>
      <c r="CQ379" s="169"/>
      <c r="CR379" s="169"/>
      <c r="CS379" s="169"/>
      <c r="CT379" s="169"/>
      <c r="CU379" s="169"/>
      <c r="CV379" s="169"/>
      <c r="CW379" s="169"/>
      <c r="CX379" s="169"/>
      <c r="CY379" s="169"/>
      <c r="CZ379" s="169"/>
      <c r="DA379" s="169"/>
      <c r="DB379" s="169"/>
      <c r="DC379" s="169"/>
      <c r="DD379" s="169"/>
      <c r="DE379" s="169"/>
      <c r="DF379" s="169"/>
      <c r="DG379" s="169"/>
      <c r="DH379" s="169"/>
      <c r="DI379" s="169"/>
      <c r="DJ379" s="169"/>
      <c r="DK379" s="169"/>
      <c r="DL379" s="169"/>
      <c r="DM379" s="169"/>
      <c r="DN379" s="169"/>
      <c r="DO379" s="169"/>
      <c r="DP379" s="169"/>
      <c r="DQ379" s="169"/>
      <c r="DR379" s="169"/>
      <c r="DS379" s="169"/>
      <c r="DT379" s="169"/>
      <c r="DU379" s="169"/>
      <c r="DV379" s="169"/>
      <c r="DW379" s="169"/>
      <c r="DX379" s="169"/>
      <c r="DY379" s="169"/>
      <c r="DZ379" s="169"/>
      <c r="EA379" s="169"/>
      <c r="EB379" s="169"/>
      <c r="EC379" s="169"/>
      <c r="ED379" s="169"/>
      <c r="EE379" s="169"/>
      <c r="EF379" s="169"/>
      <c r="EG379" s="169"/>
      <c r="EH379" s="169"/>
      <c r="EI379" s="169"/>
      <c r="EJ379" s="169"/>
      <c r="EK379" s="169"/>
      <c r="EL379" s="169"/>
      <c r="EM379" s="169"/>
      <c r="EN379" s="169"/>
      <c r="EO379" s="169"/>
      <c r="EP379" s="169"/>
      <c r="EQ379" s="169"/>
      <c r="ER379" s="169"/>
      <c r="ES379" s="169"/>
      <c r="ET379" s="169"/>
      <c r="EU379" s="169"/>
      <c r="EV379" s="169"/>
      <c r="EW379" s="169"/>
      <c r="EX379" s="169"/>
      <c r="EY379" s="169"/>
      <c r="EZ379" s="169"/>
      <c r="FA379" s="169"/>
      <c r="FB379" s="169"/>
      <c r="FC379" s="169"/>
      <c r="FD379" s="169"/>
      <c r="FE379" s="169"/>
      <c r="FF379" s="169"/>
      <c r="FG379" s="169"/>
      <c r="FH379" s="169"/>
      <c r="FI379" s="169"/>
      <c r="FJ379" s="169"/>
      <c r="FK379" s="169"/>
      <c r="FL379" s="169"/>
      <c r="FM379" s="169"/>
      <c r="FN379" s="169"/>
      <c r="FO379" s="169"/>
      <c r="FP379" s="169"/>
      <c r="FQ379" s="169"/>
      <c r="FR379" s="169"/>
      <c r="FS379" s="169"/>
      <c r="FT379" s="169"/>
      <c r="FU379" s="169"/>
      <c r="FV379" s="169"/>
      <c r="FW379" s="169"/>
      <c r="FX379" s="169"/>
      <c r="FY379" s="169"/>
      <c r="FZ379" s="169"/>
      <c r="GA379" s="169"/>
      <c r="GB379" s="169"/>
      <c r="GC379" s="169"/>
      <c r="GD379" s="169"/>
      <c r="GE379" s="169"/>
      <c r="GF379" s="169"/>
      <c r="GG379" s="169"/>
      <c r="GH379" s="169"/>
      <c r="GI379" s="169"/>
      <c r="GJ379" s="169"/>
      <c r="GK379" s="169"/>
      <c r="GL379" s="169"/>
      <c r="GM379" s="169"/>
      <c r="GN379" s="169"/>
      <c r="GO379" s="169"/>
      <c r="GP379" s="169"/>
      <c r="GQ379" s="169"/>
      <c r="GR379" s="169"/>
      <c r="GS379" s="169"/>
      <c r="GT379" s="169"/>
      <c r="GU379" s="169"/>
      <c r="GV379" s="169"/>
      <c r="GW379" s="169"/>
      <c r="GX379" s="169"/>
      <c r="GY379" s="169"/>
      <c r="GZ379" s="169"/>
      <c r="HA379" s="169"/>
      <c r="HB379" s="169"/>
      <c r="HC379" s="169"/>
      <c r="HD379" s="169"/>
      <c r="HE379" s="169"/>
      <c r="HF379" s="169"/>
      <c r="HG379" s="169"/>
      <c r="HH379" s="169"/>
      <c r="HI379" s="169"/>
      <c r="HJ379" s="169"/>
      <c r="HK379" s="169"/>
      <c r="HL379" s="169"/>
      <c r="HM379" s="169"/>
      <c r="HN379" s="169"/>
      <c r="HO379" s="169"/>
      <c r="HP379" s="169"/>
      <c r="HQ379" s="169"/>
      <c r="HR379" s="169"/>
      <c r="HS379" s="169"/>
      <c r="HT379" s="169"/>
      <c r="HU379" s="169"/>
      <c r="HV379" s="169"/>
      <c r="HW379" s="169"/>
      <c r="HX379" s="169"/>
      <c r="HY379" s="169"/>
      <c r="HZ379" s="169"/>
      <c r="IA379" s="169"/>
      <c r="IB379" s="169"/>
      <c r="IC379" s="169"/>
      <c r="ID379" s="169"/>
      <c r="IE379" s="169"/>
      <c r="IF379" s="169"/>
      <c r="IG379" s="169"/>
      <c r="IH379" s="169"/>
      <c r="II379" s="169"/>
      <c r="IJ379" s="169"/>
      <c r="IK379" s="169"/>
      <c r="IL379" s="169"/>
      <c r="IM379" s="169"/>
      <c r="IN379" s="169"/>
      <c r="IO379" s="169"/>
      <c r="IP379" s="169"/>
      <c r="IQ379" s="169"/>
      <c r="IR379" s="169"/>
      <c r="IS379" s="169"/>
    </row>
    <row r="380" spans="1:253" s="145" customFormat="1" ht="15" customHeight="1">
      <c r="A380" s="170" t="s">
        <v>6</v>
      </c>
      <c r="B380" s="170" t="s">
        <v>510</v>
      </c>
      <c r="C380" s="172">
        <v>1</v>
      </c>
      <c r="D380" s="172" t="s">
        <v>9</v>
      </c>
      <c r="E380" s="173">
        <v>810000</v>
      </c>
      <c r="F380" s="174">
        <v>810000</v>
      </c>
      <c r="G380" s="169"/>
      <c r="H380" s="169"/>
      <c r="I380" s="169"/>
      <c r="J380" s="169"/>
      <c r="K380" s="169"/>
      <c r="L380" s="169"/>
      <c r="M380" s="169"/>
      <c r="N380" s="169"/>
      <c r="O380" s="169"/>
      <c r="P380" s="169"/>
      <c r="Q380" s="169"/>
      <c r="R380" s="169"/>
      <c r="S380" s="169"/>
      <c r="T380" s="169"/>
      <c r="U380" s="169"/>
      <c r="V380" s="169"/>
      <c r="W380" s="169"/>
      <c r="X380" s="169"/>
      <c r="Y380" s="169"/>
      <c r="Z380" s="169"/>
      <c r="AA380" s="169"/>
      <c r="AB380" s="169"/>
      <c r="AC380" s="169"/>
      <c r="AD380" s="169"/>
      <c r="AE380" s="169"/>
      <c r="AF380" s="169"/>
      <c r="AG380" s="169"/>
      <c r="AH380" s="169"/>
      <c r="AI380" s="169"/>
      <c r="AJ380" s="169"/>
      <c r="AK380" s="169"/>
      <c r="AL380" s="169"/>
      <c r="AM380" s="169"/>
      <c r="AN380" s="169"/>
      <c r="AO380" s="169"/>
      <c r="AP380" s="169"/>
      <c r="AQ380" s="169"/>
      <c r="AR380" s="169"/>
      <c r="AS380" s="169"/>
      <c r="AT380" s="169"/>
      <c r="AU380" s="169"/>
      <c r="AV380" s="169"/>
      <c r="AW380" s="169"/>
      <c r="AX380" s="169"/>
      <c r="AY380" s="169"/>
      <c r="AZ380" s="169"/>
      <c r="BA380" s="169"/>
      <c r="BB380" s="169"/>
      <c r="BC380" s="169"/>
      <c r="BD380" s="169"/>
      <c r="BE380" s="169"/>
      <c r="BF380" s="169"/>
      <c r="BG380" s="169"/>
      <c r="BH380" s="169"/>
      <c r="BI380" s="169"/>
      <c r="BJ380" s="169"/>
      <c r="BK380" s="169"/>
      <c r="BL380" s="169"/>
      <c r="BM380" s="169"/>
      <c r="BN380" s="169"/>
      <c r="BO380" s="169"/>
      <c r="BP380" s="169"/>
      <c r="BQ380" s="169"/>
      <c r="BR380" s="169"/>
      <c r="BS380" s="169"/>
      <c r="BT380" s="169"/>
      <c r="BU380" s="169"/>
      <c r="BV380" s="169"/>
      <c r="BW380" s="169"/>
      <c r="BX380" s="169"/>
      <c r="BY380" s="169"/>
      <c r="BZ380" s="169"/>
      <c r="CA380" s="169"/>
      <c r="CB380" s="169"/>
      <c r="CC380" s="169"/>
      <c r="CD380" s="169"/>
      <c r="CE380" s="169"/>
      <c r="CF380" s="169"/>
      <c r="CG380" s="169"/>
      <c r="CH380" s="169"/>
      <c r="CI380" s="169"/>
      <c r="CJ380" s="169"/>
      <c r="CK380" s="169"/>
      <c r="CL380" s="169"/>
      <c r="CM380" s="169"/>
      <c r="CN380" s="169"/>
      <c r="CO380" s="169"/>
      <c r="CP380" s="169"/>
      <c r="CQ380" s="169"/>
      <c r="CR380" s="169"/>
      <c r="CS380" s="169"/>
      <c r="CT380" s="169"/>
      <c r="CU380" s="169"/>
      <c r="CV380" s="169"/>
      <c r="CW380" s="169"/>
      <c r="CX380" s="169"/>
      <c r="CY380" s="169"/>
      <c r="CZ380" s="169"/>
      <c r="DA380" s="169"/>
      <c r="DB380" s="169"/>
      <c r="DC380" s="169"/>
      <c r="DD380" s="169"/>
      <c r="DE380" s="169"/>
      <c r="DF380" s="169"/>
      <c r="DG380" s="169"/>
      <c r="DH380" s="169"/>
      <c r="DI380" s="169"/>
      <c r="DJ380" s="169"/>
      <c r="DK380" s="169"/>
      <c r="DL380" s="169"/>
      <c r="DM380" s="169"/>
      <c r="DN380" s="169"/>
      <c r="DO380" s="169"/>
      <c r="DP380" s="169"/>
      <c r="DQ380" s="169"/>
      <c r="DR380" s="169"/>
      <c r="DS380" s="169"/>
      <c r="DT380" s="169"/>
      <c r="DU380" s="169"/>
      <c r="DV380" s="169"/>
      <c r="DW380" s="169"/>
      <c r="DX380" s="169"/>
      <c r="DY380" s="169"/>
      <c r="DZ380" s="169"/>
      <c r="EA380" s="169"/>
      <c r="EB380" s="169"/>
      <c r="EC380" s="169"/>
      <c r="ED380" s="169"/>
      <c r="EE380" s="169"/>
      <c r="EF380" s="169"/>
      <c r="EG380" s="169"/>
      <c r="EH380" s="169"/>
      <c r="EI380" s="169"/>
      <c r="EJ380" s="169"/>
      <c r="EK380" s="169"/>
      <c r="EL380" s="169"/>
      <c r="EM380" s="169"/>
      <c r="EN380" s="169"/>
      <c r="EO380" s="169"/>
      <c r="EP380" s="169"/>
      <c r="EQ380" s="169"/>
      <c r="ER380" s="169"/>
      <c r="ES380" s="169"/>
      <c r="ET380" s="169"/>
      <c r="EU380" s="169"/>
      <c r="EV380" s="169"/>
      <c r="EW380" s="169"/>
      <c r="EX380" s="169"/>
      <c r="EY380" s="169"/>
      <c r="EZ380" s="169"/>
      <c r="FA380" s="169"/>
      <c r="FB380" s="169"/>
      <c r="FC380" s="169"/>
      <c r="FD380" s="169"/>
      <c r="FE380" s="169"/>
      <c r="FF380" s="169"/>
      <c r="FG380" s="169"/>
      <c r="FH380" s="169"/>
      <c r="FI380" s="169"/>
      <c r="FJ380" s="169"/>
      <c r="FK380" s="169"/>
      <c r="FL380" s="169"/>
      <c r="FM380" s="169"/>
      <c r="FN380" s="169"/>
      <c r="FO380" s="169"/>
      <c r="FP380" s="169"/>
      <c r="FQ380" s="169"/>
      <c r="FR380" s="169"/>
      <c r="FS380" s="169"/>
      <c r="FT380" s="169"/>
      <c r="FU380" s="169"/>
      <c r="FV380" s="169"/>
      <c r="FW380" s="169"/>
      <c r="FX380" s="169"/>
      <c r="FY380" s="169"/>
      <c r="FZ380" s="169"/>
      <c r="GA380" s="169"/>
      <c r="GB380" s="169"/>
      <c r="GC380" s="169"/>
      <c r="GD380" s="169"/>
      <c r="GE380" s="169"/>
      <c r="GF380" s="169"/>
      <c r="GG380" s="169"/>
      <c r="GH380" s="169"/>
      <c r="GI380" s="169"/>
      <c r="GJ380" s="169"/>
      <c r="GK380" s="169"/>
      <c r="GL380" s="169"/>
      <c r="GM380" s="169"/>
      <c r="GN380" s="169"/>
      <c r="GO380" s="169"/>
      <c r="GP380" s="169"/>
      <c r="GQ380" s="169"/>
      <c r="GR380" s="169"/>
      <c r="GS380" s="169"/>
      <c r="GT380" s="169"/>
      <c r="GU380" s="169"/>
      <c r="GV380" s="169"/>
      <c r="GW380" s="169"/>
      <c r="GX380" s="169"/>
      <c r="GY380" s="169"/>
      <c r="GZ380" s="169"/>
      <c r="HA380" s="169"/>
      <c r="HB380" s="169"/>
      <c r="HC380" s="169"/>
      <c r="HD380" s="169"/>
      <c r="HE380" s="169"/>
      <c r="HF380" s="169"/>
      <c r="HG380" s="169"/>
      <c r="HH380" s="169"/>
      <c r="HI380" s="169"/>
      <c r="HJ380" s="169"/>
      <c r="HK380" s="169"/>
      <c r="HL380" s="169"/>
      <c r="HM380" s="169"/>
      <c r="HN380" s="169"/>
      <c r="HO380" s="169"/>
      <c r="HP380" s="169"/>
      <c r="HQ380" s="169"/>
      <c r="HR380" s="169"/>
      <c r="HS380" s="169"/>
      <c r="HT380" s="169"/>
      <c r="HU380" s="169"/>
      <c r="HV380" s="169"/>
      <c r="HW380" s="169"/>
      <c r="HX380" s="169"/>
      <c r="HY380" s="169"/>
      <c r="HZ380" s="169"/>
      <c r="IA380" s="169"/>
      <c r="IB380" s="169"/>
      <c r="IC380" s="169"/>
      <c r="ID380" s="169"/>
      <c r="IE380" s="169"/>
      <c r="IF380" s="169"/>
      <c r="IG380" s="169"/>
      <c r="IH380" s="169"/>
      <c r="II380" s="169"/>
      <c r="IJ380" s="169"/>
      <c r="IK380" s="169"/>
      <c r="IL380" s="169"/>
      <c r="IM380" s="169"/>
      <c r="IN380" s="169"/>
      <c r="IO380" s="169"/>
      <c r="IP380" s="169"/>
      <c r="IQ380" s="169"/>
      <c r="IR380" s="169"/>
      <c r="IS380" s="169"/>
    </row>
    <row r="381" spans="1:253" s="145" customFormat="1" ht="15" customHeight="1">
      <c r="A381" s="170" t="s">
        <v>6</v>
      </c>
      <c r="B381" s="170" t="s">
        <v>510</v>
      </c>
      <c r="C381" s="172">
        <v>1</v>
      </c>
      <c r="D381" s="172" t="s">
        <v>9</v>
      </c>
      <c r="E381" s="173">
        <v>1468200</v>
      </c>
      <c r="F381" s="174">
        <v>1468200</v>
      </c>
      <c r="G381" s="169"/>
      <c r="H381" s="169"/>
      <c r="I381" s="169"/>
      <c r="J381" s="169"/>
      <c r="K381" s="169"/>
      <c r="L381" s="169"/>
      <c r="M381" s="169"/>
      <c r="N381" s="169"/>
      <c r="O381" s="169"/>
      <c r="P381" s="169"/>
      <c r="Q381" s="169"/>
      <c r="R381" s="169"/>
      <c r="S381" s="169"/>
      <c r="T381" s="169"/>
      <c r="U381" s="169"/>
      <c r="V381" s="169"/>
      <c r="W381" s="169"/>
      <c r="X381" s="169"/>
      <c r="Y381" s="169"/>
      <c r="Z381" s="169"/>
      <c r="AA381" s="169"/>
      <c r="AB381" s="169"/>
      <c r="AC381" s="169"/>
      <c r="AD381" s="169"/>
      <c r="AE381" s="169"/>
      <c r="AF381" s="169"/>
      <c r="AG381" s="169"/>
      <c r="AH381" s="169"/>
      <c r="AI381" s="169"/>
      <c r="AJ381" s="169"/>
      <c r="AK381" s="169"/>
      <c r="AL381" s="169"/>
      <c r="AM381" s="169"/>
      <c r="AN381" s="169"/>
      <c r="AO381" s="169"/>
      <c r="AP381" s="169"/>
      <c r="AQ381" s="169"/>
      <c r="AR381" s="169"/>
      <c r="AS381" s="169"/>
      <c r="AT381" s="169"/>
      <c r="AU381" s="169"/>
      <c r="AV381" s="169"/>
      <c r="AW381" s="169"/>
      <c r="AX381" s="169"/>
      <c r="AY381" s="169"/>
      <c r="AZ381" s="169"/>
      <c r="BA381" s="169"/>
      <c r="BB381" s="169"/>
      <c r="BC381" s="169"/>
      <c r="BD381" s="169"/>
      <c r="BE381" s="169"/>
      <c r="BF381" s="169"/>
      <c r="BG381" s="169"/>
      <c r="BH381" s="169"/>
      <c r="BI381" s="169"/>
      <c r="BJ381" s="169"/>
      <c r="BK381" s="169"/>
      <c r="BL381" s="169"/>
      <c r="BM381" s="169"/>
      <c r="BN381" s="169"/>
      <c r="BO381" s="169"/>
      <c r="BP381" s="169"/>
      <c r="BQ381" s="169"/>
      <c r="BR381" s="169"/>
      <c r="BS381" s="169"/>
      <c r="BT381" s="169"/>
      <c r="BU381" s="169"/>
      <c r="BV381" s="169"/>
      <c r="BW381" s="169"/>
      <c r="BX381" s="169"/>
      <c r="BY381" s="169"/>
      <c r="BZ381" s="169"/>
      <c r="CA381" s="169"/>
      <c r="CB381" s="169"/>
      <c r="CC381" s="169"/>
      <c r="CD381" s="169"/>
      <c r="CE381" s="169"/>
      <c r="CF381" s="169"/>
      <c r="CG381" s="169"/>
      <c r="CH381" s="169"/>
      <c r="CI381" s="169"/>
      <c r="CJ381" s="169"/>
      <c r="CK381" s="169"/>
      <c r="CL381" s="169"/>
      <c r="CM381" s="169"/>
      <c r="CN381" s="169"/>
      <c r="CO381" s="169"/>
      <c r="CP381" s="169"/>
      <c r="CQ381" s="169"/>
      <c r="CR381" s="169"/>
      <c r="CS381" s="169"/>
      <c r="CT381" s="169"/>
      <c r="CU381" s="169"/>
      <c r="CV381" s="169"/>
      <c r="CW381" s="169"/>
      <c r="CX381" s="169"/>
      <c r="CY381" s="169"/>
      <c r="CZ381" s="169"/>
      <c r="DA381" s="169"/>
      <c r="DB381" s="169"/>
      <c r="DC381" s="169"/>
      <c r="DD381" s="169"/>
      <c r="DE381" s="169"/>
      <c r="DF381" s="169"/>
      <c r="DG381" s="169"/>
      <c r="DH381" s="169"/>
      <c r="DI381" s="169"/>
      <c r="DJ381" s="169"/>
      <c r="DK381" s="169"/>
      <c r="DL381" s="169"/>
      <c r="DM381" s="169"/>
      <c r="DN381" s="169"/>
      <c r="DO381" s="169"/>
      <c r="DP381" s="169"/>
      <c r="DQ381" s="169"/>
      <c r="DR381" s="169"/>
      <c r="DS381" s="169"/>
      <c r="DT381" s="169"/>
      <c r="DU381" s="169"/>
      <c r="DV381" s="169"/>
      <c r="DW381" s="169"/>
      <c r="DX381" s="169"/>
      <c r="DY381" s="169"/>
      <c r="DZ381" s="169"/>
      <c r="EA381" s="169"/>
      <c r="EB381" s="169"/>
      <c r="EC381" s="169"/>
      <c r="ED381" s="169"/>
      <c r="EE381" s="169"/>
      <c r="EF381" s="169"/>
      <c r="EG381" s="169"/>
      <c r="EH381" s="169"/>
      <c r="EI381" s="169"/>
      <c r="EJ381" s="169"/>
      <c r="EK381" s="169"/>
      <c r="EL381" s="169"/>
      <c r="EM381" s="169"/>
      <c r="EN381" s="169"/>
      <c r="EO381" s="169"/>
      <c r="EP381" s="169"/>
      <c r="EQ381" s="169"/>
      <c r="ER381" s="169"/>
      <c r="ES381" s="169"/>
      <c r="ET381" s="169"/>
      <c r="EU381" s="169"/>
      <c r="EV381" s="169"/>
      <c r="EW381" s="169"/>
      <c r="EX381" s="169"/>
      <c r="EY381" s="169"/>
      <c r="EZ381" s="169"/>
      <c r="FA381" s="169"/>
      <c r="FB381" s="169"/>
      <c r="FC381" s="169"/>
      <c r="FD381" s="169"/>
      <c r="FE381" s="169"/>
      <c r="FF381" s="169"/>
      <c r="FG381" s="169"/>
      <c r="FH381" s="169"/>
      <c r="FI381" s="169"/>
      <c r="FJ381" s="169"/>
      <c r="FK381" s="169"/>
      <c r="FL381" s="169"/>
      <c r="FM381" s="169"/>
      <c r="FN381" s="169"/>
      <c r="FO381" s="169"/>
      <c r="FP381" s="169"/>
      <c r="FQ381" s="169"/>
      <c r="FR381" s="169"/>
      <c r="FS381" s="169"/>
      <c r="FT381" s="169"/>
      <c r="FU381" s="169"/>
      <c r="FV381" s="169"/>
      <c r="FW381" s="169"/>
      <c r="FX381" s="169"/>
      <c r="FY381" s="169"/>
      <c r="FZ381" s="169"/>
      <c r="GA381" s="169"/>
      <c r="GB381" s="169"/>
      <c r="GC381" s="169"/>
      <c r="GD381" s="169"/>
      <c r="GE381" s="169"/>
      <c r="GF381" s="169"/>
      <c r="GG381" s="169"/>
      <c r="GH381" s="169"/>
      <c r="GI381" s="169"/>
      <c r="GJ381" s="169"/>
      <c r="GK381" s="169"/>
      <c r="GL381" s="169"/>
      <c r="GM381" s="169"/>
      <c r="GN381" s="169"/>
      <c r="GO381" s="169"/>
      <c r="GP381" s="169"/>
      <c r="GQ381" s="169"/>
      <c r="GR381" s="169"/>
      <c r="GS381" s="169"/>
      <c r="GT381" s="169"/>
      <c r="GU381" s="169"/>
      <c r="GV381" s="169"/>
      <c r="GW381" s="169"/>
      <c r="GX381" s="169"/>
      <c r="GY381" s="169"/>
      <c r="GZ381" s="169"/>
      <c r="HA381" s="169"/>
      <c r="HB381" s="169"/>
      <c r="HC381" s="169"/>
      <c r="HD381" s="169"/>
      <c r="HE381" s="169"/>
      <c r="HF381" s="169"/>
      <c r="HG381" s="169"/>
      <c r="HH381" s="169"/>
      <c r="HI381" s="169"/>
      <c r="HJ381" s="169"/>
      <c r="HK381" s="169"/>
      <c r="HL381" s="169"/>
      <c r="HM381" s="169"/>
      <c r="HN381" s="169"/>
      <c r="HO381" s="169"/>
      <c r="HP381" s="169"/>
      <c r="HQ381" s="169"/>
      <c r="HR381" s="169"/>
      <c r="HS381" s="169"/>
      <c r="HT381" s="169"/>
      <c r="HU381" s="169"/>
      <c r="HV381" s="169"/>
      <c r="HW381" s="169"/>
      <c r="HX381" s="169"/>
      <c r="HY381" s="169"/>
      <c r="HZ381" s="169"/>
      <c r="IA381" s="169"/>
      <c r="IB381" s="169"/>
      <c r="IC381" s="169"/>
      <c r="ID381" s="169"/>
      <c r="IE381" s="169"/>
      <c r="IF381" s="169"/>
      <c r="IG381" s="169"/>
      <c r="IH381" s="169"/>
      <c r="II381" s="169"/>
      <c r="IJ381" s="169"/>
      <c r="IK381" s="169"/>
      <c r="IL381" s="169"/>
      <c r="IM381" s="169"/>
      <c r="IN381" s="169"/>
      <c r="IO381" s="169"/>
      <c r="IP381" s="169"/>
      <c r="IQ381" s="169"/>
      <c r="IR381" s="169"/>
      <c r="IS381" s="169"/>
    </row>
    <row r="382" spans="1:253" s="145" customFormat="1" ht="15" customHeight="1">
      <c r="A382" s="170" t="s">
        <v>6</v>
      </c>
      <c r="B382" s="170" t="s">
        <v>510</v>
      </c>
      <c r="C382" s="172">
        <v>1</v>
      </c>
      <c r="D382" s="172" t="s">
        <v>9</v>
      </c>
      <c r="E382" s="173">
        <v>8220000</v>
      </c>
      <c r="F382" s="174">
        <v>8220000</v>
      </c>
      <c r="G382" s="169"/>
      <c r="H382" s="169"/>
      <c r="I382" s="169"/>
      <c r="J382" s="169"/>
      <c r="K382" s="169"/>
      <c r="L382" s="169"/>
      <c r="M382" s="169"/>
      <c r="N382" s="169"/>
      <c r="O382" s="169"/>
      <c r="P382" s="169"/>
      <c r="Q382" s="169"/>
      <c r="R382" s="169"/>
      <c r="S382" s="169"/>
      <c r="T382" s="169"/>
      <c r="U382" s="169"/>
      <c r="V382" s="169"/>
      <c r="W382" s="169"/>
      <c r="X382" s="169"/>
      <c r="Y382" s="169"/>
      <c r="Z382" s="169"/>
      <c r="AA382" s="169"/>
      <c r="AB382" s="169"/>
      <c r="AC382" s="169"/>
      <c r="AD382" s="169"/>
      <c r="AE382" s="169"/>
      <c r="AF382" s="169"/>
      <c r="AG382" s="169"/>
      <c r="AH382" s="169"/>
      <c r="AI382" s="169"/>
      <c r="AJ382" s="169"/>
      <c r="AK382" s="169"/>
      <c r="AL382" s="169"/>
      <c r="AM382" s="169"/>
      <c r="AN382" s="169"/>
      <c r="AO382" s="169"/>
      <c r="AP382" s="169"/>
      <c r="AQ382" s="169"/>
      <c r="AR382" s="169"/>
      <c r="AS382" s="169"/>
      <c r="AT382" s="169"/>
      <c r="AU382" s="169"/>
      <c r="AV382" s="169"/>
      <c r="AW382" s="169"/>
      <c r="AX382" s="169"/>
      <c r="AY382" s="169"/>
      <c r="AZ382" s="169"/>
      <c r="BA382" s="169"/>
      <c r="BB382" s="169"/>
      <c r="BC382" s="169"/>
      <c r="BD382" s="169"/>
      <c r="BE382" s="169"/>
      <c r="BF382" s="169"/>
      <c r="BG382" s="169"/>
      <c r="BH382" s="169"/>
      <c r="BI382" s="169"/>
      <c r="BJ382" s="169"/>
      <c r="BK382" s="169"/>
      <c r="BL382" s="169"/>
      <c r="BM382" s="169"/>
      <c r="BN382" s="169"/>
      <c r="BO382" s="169"/>
      <c r="BP382" s="169"/>
      <c r="BQ382" s="169"/>
      <c r="BR382" s="169"/>
      <c r="BS382" s="169"/>
      <c r="BT382" s="169"/>
      <c r="BU382" s="169"/>
      <c r="BV382" s="169"/>
      <c r="BW382" s="169"/>
      <c r="BX382" s="169"/>
      <c r="BY382" s="169"/>
      <c r="BZ382" s="169"/>
      <c r="CA382" s="169"/>
      <c r="CB382" s="169"/>
      <c r="CC382" s="169"/>
      <c r="CD382" s="169"/>
      <c r="CE382" s="169"/>
      <c r="CF382" s="169"/>
      <c r="CG382" s="169"/>
      <c r="CH382" s="169"/>
      <c r="CI382" s="169"/>
      <c r="CJ382" s="169"/>
      <c r="CK382" s="169"/>
      <c r="CL382" s="169"/>
      <c r="CM382" s="169"/>
      <c r="CN382" s="169"/>
      <c r="CO382" s="169"/>
      <c r="CP382" s="169"/>
      <c r="CQ382" s="169"/>
      <c r="CR382" s="169"/>
      <c r="CS382" s="169"/>
      <c r="CT382" s="169"/>
      <c r="CU382" s="169"/>
      <c r="CV382" s="169"/>
      <c r="CW382" s="169"/>
      <c r="CX382" s="169"/>
      <c r="CY382" s="169"/>
      <c r="CZ382" s="169"/>
      <c r="DA382" s="169"/>
      <c r="DB382" s="169"/>
      <c r="DC382" s="169"/>
      <c r="DD382" s="169"/>
      <c r="DE382" s="169"/>
      <c r="DF382" s="169"/>
      <c r="DG382" s="169"/>
      <c r="DH382" s="169"/>
      <c r="DI382" s="169"/>
      <c r="DJ382" s="169"/>
      <c r="DK382" s="169"/>
      <c r="DL382" s="169"/>
      <c r="DM382" s="169"/>
      <c r="DN382" s="169"/>
      <c r="DO382" s="169"/>
      <c r="DP382" s="169"/>
      <c r="DQ382" s="169"/>
      <c r="DR382" s="169"/>
      <c r="DS382" s="169"/>
      <c r="DT382" s="169"/>
      <c r="DU382" s="169"/>
      <c r="DV382" s="169"/>
      <c r="DW382" s="169"/>
      <c r="DX382" s="169"/>
      <c r="DY382" s="169"/>
      <c r="DZ382" s="169"/>
      <c r="EA382" s="169"/>
      <c r="EB382" s="169"/>
      <c r="EC382" s="169"/>
      <c r="ED382" s="169"/>
      <c r="EE382" s="169"/>
      <c r="EF382" s="169"/>
      <c r="EG382" s="169"/>
      <c r="EH382" s="169"/>
      <c r="EI382" s="169"/>
      <c r="EJ382" s="169"/>
      <c r="EK382" s="169"/>
      <c r="EL382" s="169"/>
      <c r="EM382" s="169"/>
      <c r="EN382" s="169"/>
      <c r="EO382" s="169"/>
      <c r="EP382" s="169"/>
      <c r="EQ382" s="169"/>
      <c r="ER382" s="169"/>
      <c r="ES382" s="169"/>
      <c r="ET382" s="169"/>
      <c r="EU382" s="169"/>
      <c r="EV382" s="169"/>
      <c r="EW382" s="169"/>
      <c r="EX382" s="169"/>
      <c r="EY382" s="169"/>
      <c r="EZ382" s="169"/>
      <c r="FA382" s="169"/>
      <c r="FB382" s="169"/>
      <c r="FC382" s="169"/>
      <c r="FD382" s="169"/>
      <c r="FE382" s="169"/>
      <c r="FF382" s="169"/>
      <c r="FG382" s="169"/>
      <c r="FH382" s="169"/>
      <c r="FI382" s="169"/>
      <c r="FJ382" s="169"/>
      <c r="FK382" s="169"/>
      <c r="FL382" s="169"/>
      <c r="FM382" s="169"/>
      <c r="FN382" s="169"/>
      <c r="FO382" s="169"/>
      <c r="FP382" s="169"/>
      <c r="FQ382" s="169"/>
      <c r="FR382" s="169"/>
      <c r="FS382" s="169"/>
      <c r="FT382" s="169"/>
      <c r="FU382" s="169"/>
      <c r="FV382" s="169"/>
      <c r="FW382" s="169"/>
      <c r="FX382" s="169"/>
      <c r="FY382" s="169"/>
      <c r="FZ382" s="169"/>
      <c r="GA382" s="169"/>
      <c r="GB382" s="169"/>
      <c r="GC382" s="169"/>
      <c r="GD382" s="169"/>
      <c r="GE382" s="169"/>
      <c r="GF382" s="169"/>
      <c r="GG382" s="169"/>
      <c r="GH382" s="169"/>
      <c r="GI382" s="169"/>
      <c r="GJ382" s="169"/>
      <c r="GK382" s="169"/>
      <c r="GL382" s="169"/>
      <c r="GM382" s="169"/>
      <c r="GN382" s="169"/>
      <c r="GO382" s="169"/>
      <c r="GP382" s="169"/>
      <c r="GQ382" s="169"/>
      <c r="GR382" s="169"/>
      <c r="GS382" s="169"/>
      <c r="GT382" s="169"/>
      <c r="GU382" s="169"/>
      <c r="GV382" s="169"/>
      <c r="GW382" s="169"/>
      <c r="GX382" s="169"/>
      <c r="GY382" s="169"/>
      <c r="GZ382" s="169"/>
      <c r="HA382" s="169"/>
      <c r="HB382" s="169"/>
      <c r="HC382" s="169"/>
      <c r="HD382" s="169"/>
      <c r="HE382" s="169"/>
      <c r="HF382" s="169"/>
      <c r="HG382" s="169"/>
      <c r="HH382" s="169"/>
      <c r="HI382" s="169"/>
      <c r="HJ382" s="169"/>
      <c r="HK382" s="169"/>
      <c r="HL382" s="169"/>
      <c r="HM382" s="169"/>
      <c r="HN382" s="169"/>
      <c r="HO382" s="169"/>
      <c r="HP382" s="169"/>
      <c r="HQ382" s="169"/>
      <c r="HR382" s="169"/>
      <c r="HS382" s="169"/>
      <c r="HT382" s="169"/>
      <c r="HU382" s="169"/>
      <c r="HV382" s="169"/>
      <c r="HW382" s="169"/>
      <c r="HX382" s="169"/>
      <c r="HY382" s="169"/>
      <c r="HZ382" s="169"/>
      <c r="IA382" s="169"/>
      <c r="IB382" s="169"/>
      <c r="IC382" s="169"/>
      <c r="ID382" s="169"/>
      <c r="IE382" s="169"/>
      <c r="IF382" s="169"/>
      <c r="IG382" s="169"/>
      <c r="IH382" s="169"/>
      <c r="II382" s="169"/>
      <c r="IJ382" s="169"/>
      <c r="IK382" s="169"/>
      <c r="IL382" s="169"/>
      <c r="IM382" s="169"/>
      <c r="IN382" s="169"/>
      <c r="IO382" s="169"/>
      <c r="IP382" s="169"/>
      <c r="IQ382" s="169"/>
      <c r="IR382" s="169"/>
      <c r="IS382" s="169"/>
    </row>
    <row r="383" spans="1:253" s="145" customFormat="1" ht="15" customHeight="1">
      <c r="A383" s="170" t="s">
        <v>6</v>
      </c>
      <c r="B383" s="170" t="s">
        <v>510</v>
      </c>
      <c r="C383" s="172"/>
      <c r="D383" s="172" t="s">
        <v>9</v>
      </c>
      <c r="E383" s="173"/>
      <c r="F383" s="174">
        <v>4800000</v>
      </c>
      <c r="G383" s="169"/>
      <c r="H383" s="169"/>
      <c r="I383" s="169"/>
      <c r="J383" s="169"/>
      <c r="K383" s="169"/>
      <c r="L383" s="169"/>
      <c r="M383" s="169"/>
      <c r="N383" s="169"/>
      <c r="O383" s="169"/>
      <c r="P383" s="169"/>
      <c r="Q383" s="169"/>
      <c r="R383" s="169"/>
      <c r="S383" s="169"/>
      <c r="T383" s="169"/>
      <c r="U383" s="169"/>
      <c r="V383" s="169"/>
      <c r="W383" s="169"/>
      <c r="X383" s="169"/>
      <c r="Y383" s="169"/>
      <c r="Z383" s="169"/>
      <c r="AA383" s="169"/>
      <c r="AB383" s="169"/>
      <c r="AC383" s="169"/>
      <c r="AD383" s="169"/>
      <c r="AE383" s="169"/>
      <c r="AF383" s="169"/>
      <c r="AG383" s="169"/>
      <c r="AH383" s="169"/>
      <c r="AI383" s="169"/>
      <c r="AJ383" s="169"/>
      <c r="AK383" s="169"/>
      <c r="AL383" s="169"/>
      <c r="AM383" s="169"/>
      <c r="AN383" s="169"/>
      <c r="AO383" s="169"/>
      <c r="AP383" s="169"/>
      <c r="AQ383" s="169"/>
      <c r="AR383" s="169"/>
      <c r="AS383" s="169"/>
      <c r="AT383" s="169"/>
      <c r="AU383" s="169"/>
      <c r="AV383" s="169"/>
      <c r="AW383" s="169"/>
      <c r="AX383" s="169"/>
      <c r="AY383" s="169"/>
      <c r="AZ383" s="169"/>
      <c r="BA383" s="169"/>
      <c r="BB383" s="169"/>
      <c r="BC383" s="169"/>
      <c r="BD383" s="169"/>
      <c r="BE383" s="169"/>
      <c r="BF383" s="169"/>
      <c r="BG383" s="169"/>
      <c r="BH383" s="169"/>
      <c r="BI383" s="169"/>
      <c r="BJ383" s="169"/>
      <c r="BK383" s="169"/>
      <c r="BL383" s="169"/>
      <c r="BM383" s="169"/>
      <c r="BN383" s="169"/>
      <c r="BO383" s="169"/>
      <c r="BP383" s="169"/>
      <c r="BQ383" s="169"/>
      <c r="BR383" s="169"/>
      <c r="BS383" s="169"/>
      <c r="BT383" s="169"/>
      <c r="BU383" s="169"/>
      <c r="BV383" s="169"/>
      <c r="BW383" s="169"/>
      <c r="BX383" s="169"/>
      <c r="BY383" s="169"/>
      <c r="BZ383" s="169"/>
      <c r="CA383" s="169"/>
      <c r="CB383" s="169"/>
      <c r="CC383" s="169"/>
      <c r="CD383" s="169"/>
      <c r="CE383" s="169"/>
      <c r="CF383" s="169"/>
      <c r="CG383" s="169"/>
      <c r="CH383" s="169"/>
      <c r="CI383" s="169"/>
      <c r="CJ383" s="169"/>
      <c r="CK383" s="169"/>
      <c r="CL383" s="169"/>
      <c r="CM383" s="169"/>
      <c r="CN383" s="169"/>
      <c r="CO383" s="169"/>
      <c r="CP383" s="169"/>
      <c r="CQ383" s="169"/>
      <c r="CR383" s="169"/>
      <c r="CS383" s="169"/>
      <c r="CT383" s="169"/>
      <c r="CU383" s="169"/>
      <c r="CV383" s="169"/>
      <c r="CW383" s="169"/>
      <c r="CX383" s="169"/>
      <c r="CY383" s="169"/>
      <c r="CZ383" s="169"/>
      <c r="DA383" s="169"/>
      <c r="DB383" s="169"/>
      <c r="DC383" s="169"/>
      <c r="DD383" s="169"/>
      <c r="DE383" s="169"/>
      <c r="DF383" s="169"/>
      <c r="DG383" s="169"/>
      <c r="DH383" s="169"/>
      <c r="DI383" s="169"/>
      <c r="DJ383" s="169"/>
      <c r="DK383" s="169"/>
      <c r="DL383" s="169"/>
      <c r="DM383" s="169"/>
      <c r="DN383" s="169"/>
      <c r="DO383" s="169"/>
      <c r="DP383" s="169"/>
      <c r="DQ383" s="169"/>
      <c r="DR383" s="169"/>
      <c r="DS383" s="169"/>
      <c r="DT383" s="169"/>
      <c r="DU383" s="169"/>
      <c r="DV383" s="169"/>
      <c r="DW383" s="169"/>
      <c r="DX383" s="169"/>
      <c r="DY383" s="169"/>
      <c r="DZ383" s="169"/>
      <c r="EA383" s="169"/>
      <c r="EB383" s="169"/>
      <c r="EC383" s="169"/>
      <c r="ED383" s="169"/>
      <c r="EE383" s="169"/>
      <c r="EF383" s="169"/>
      <c r="EG383" s="169"/>
      <c r="EH383" s="169"/>
      <c r="EI383" s="169"/>
      <c r="EJ383" s="169"/>
      <c r="EK383" s="169"/>
      <c r="EL383" s="169"/>
      <c r="EM383" s="169"/>
      <c r="EN383" s="169"/>
      <c r="EO383" s="169"/>
      <c r="EP383" s="169"/>
      <c r="EQ383" s="169"/>
      <c r="ER383" s="169"/>
      <c r="ES383" s="169"/>
      <c r="ET383" s="169"/>
      <c r="EU383" s="169"/>
      <c r="EV383" s="169"/>
      <c r="EW383" s="169"/>
      <c r="EX383" s="169"/>
      <c r="EY383" s="169"/>
      <c r="EZ383" s="169"/>
      <c r="FA383" s="169"/>
      <c r="FB383" s="169"/>
      <c r="FC383" s="169"/>
      <c r="FD383" s="169"/>
      <c r="FE383" s="169"/>
      <c r="FF383" s="169"/>
      <c r="FG383" s="169"/>
      <c r="FH383" s="169"/>
      <c r="FI383" s="169"/>
      <c r="FJ383" s="169"/>
      <c r="FK383" s="169"/>
      <c r="FL383" s="169"/>
      <c r="FM383" s="169"/>
      <c r="FN383" s="169"/>
      <c r="FO383" s="169"/>
      <c r="FP383" s="169"/>
      <c r="FQ383" s="169"/>
      <c r="FR383" s="169"/>
      <c r="FS383" s="169"/>
      <c r="FT383" s="169"/>
      <c r="FU383" s="169"/>
      <c r="FV383" s="169"/>
      <c r="FW383" s="169"/>
      <c r="FX383" s="169"/>
      <c r="FY383" s="169"/>
      <c r="FZ383" s="169"/>
      <c r="GA383" s="169"/>
      <c r="GB383" s="169"/>
      <c r="GC383" s="169"/>
      <c r="GD383" s="169"/>
      <c r="GE383" s="169"/>
      <c r="GF383" s="169"/>
      <c r="GG383" s="169"/>
      <c r="GH383" s="169"/>
      <c r="GI383" s="169"/>
      <c r="GJ383" s="169"/>
      <c r="GK383" s="169"/>
      <c r="GL383" s="169"/>
      <c r="GM383" s="169"/>
      <c r="GN383" s="169"/>
      <c r="GO383" s="169"/>
      <c r="GP383" s="169"/>
      <c r="GQ383" s="169"/>
      <c r="GR383" s="169"/>
      <c r="GS383" s="169"/>
      <c r="GT383" s="169"/>
      <c r="GU383" s="169"/>
      <c r="GV383" s="169"/>
      <c r="GW383" s="169"/>
      <c r="GX383" s="169"/>
      <c r="GY383" s="169"/>
      <c r="GZ383" s="169"/>
      <c r="HA383" s="169"/>
      <c r="HB383" s="169"/>
      <c r="HC383" s="169"/>
      <c r="HD383" s="169"/>
      <c r="HE383" s="169"/>
      <c r="HF383" s="169"/>
      <c r="HG383" s="169"/>
      <c r="HH383" s="169"/>
      <c r="HI383" s="169"/>
      <c r="HJ383" s="169"/>
      <c r="HK383" s="169"/>
      <c r="HL383" s="169"/>
      <c r="HM383" s="169"/>
      <c r="HN383" s="169"/>
      <c r="HO383" s="169"/>
      <c r="HP383" s="169"/>
      <c r="HQ383" s="169"/>
      <c r="HR383" s="169"/>
      <c r="HS383" s="169"/>
      <c r="HT383" s="169"/>
      <c r="HU383" s="169"/>
      <c r="HV383" s="169"/>
      <c r="HW383" s="169"/>
      <c r="HX383" s="169"/>
      <c r="HY383" s="169"/>
      <c r="HZ383" s="169"/>
      <c r="IA383" s="169"/>
      <c r="IB383" s="169"/>
      <c r="IC383" s="169"/>
      <c r="ID383" s="169"/>
      <c r="IE383" s="169"/>
      <c r="IF383" s="169"/>
      <c r="IG383" s="169"/>
      <c r="IH383" s="169"/>
      <c r="II383" s="169"/>
      <c r="IJ383" s="169"/>
      <c r="IK383" s="169"/>
      <c r="IL383" s="169"/>
      <c r="IM383" s="169"/>
      <c r="IN383" s="169"/>
      <c r="IO383" s="169"/>
      <c r="IP383" s="169"/>
      <c r="IQ383" s="169"/>
      <c r="IR383" s="169"/>
      <c r="IS383" s="169"/>
    </row>
    <row r="384" spans="1:253" s="145" customFormat="1" ht="15" customHeight="1">
      <c r="A384" s="170" t="s">
        <v>6</v>
      </c>
      <c r="B384" s="170" t="s">
        <v>510</v>
      </c>
      <c r="C384" s="172">
        <v>1</v>
      </c>
      <c r="D384" s="172" t="s">
        <v>9</v>
      </c>
      <c r="E384" s="173">
        <v>150000</v>
      </c>
      <c r="F384" s="174">
        <v>150000</v>
      </c>
      <c r="G384" s="169"/>
      <c r="H384" s="169"/>
      <c r="I384" s="169"/>
      <c r="J384" s="169"/>
      <c r="K384" s="169"/>
      <c r="L384" s="169"/>
      <c r="M384" s="169"/>
      <c r="N384" s="169"/>
      <c r="O384" s="169"/>
      <c r="P384" s="169"/>
      <c r="Q384" s="169"/>
      <c r="R384" s="169"/>
      <c r="S384" s="169"/>
      <c r="T384" s="169"/>
      <c r="U384" s="169"/>
      <c r="V384" s="169"/>
      <c r="W384" s="169"/>
      <c r="X384" s="169"/>
      <c r="Y384" s="169"/>
      <c r="Z384" s="169"/>
      <c r="AA384" s="169"/>
      <c r="AB384" s="169"/>
      <c r="AC384" s="169"/>
      <c r="AD384" s="169"/>
      <c r="AE384" s="169"/>
      <c r="AF384" s="169"/>
      <c r="AG384" s="169"/>
      <c r="AH384" s="169"/>
      <c r="AI384" s="169"/>
      <c r="AJ384" s="169"/>
      <c r="AK384" s="169"/>
      <c r="AL384" s="169"/>
      <c r="AM384" s="169"/>
      <c r="AN384" s="169"/>
      <c r="AO384" s="169"/>
      <c r="AP384" s="169"/>
      <c r="AQ384" s="169"/>
      <c r="AR384" s="169"/>
      <c r="AS384" s="169"/>
      <c r="AT384" s="169"/>
      <c r="AU384" s="169"/>
      <c r="AV384" s="169"/>
      <c r="AW384" s="169"/>
      <c r="AX384" s="169"/>
      <c r="AY384" s="169"/>
      <c r="AZ384" s="169"/>
      <c r="BA384" s="169"/>
      <c r="BB384" s="169"/>
      <c r="BC384" s="169"/>
      <c r="BD384" s="169"/>
      <c r="BE384" s="169"/>
      <c r="BF384" s="169"/>
      <c r="BG384" s="169"/>
      <c r="BH384" s="169"/>
      <c r="BI384" s="169"/>
      <c r="BJ384" s="169"/>
      <c r="BK384" s="169"/>
      <c r="BL384" s="169"/>
      <c r="BM384" s="169"/>
      <c r="BN384" s="169"/>
      <c r="BO384" s="169"/>
      <c r="BP384" s="169"/>
      <c r="BQ384" s="169"/>
      <c r="BR384" s="169"/>
      <c r="BS384" s="169"/>
      <c r="BT384" s="169"/>
      <c r="BU384" s="169"/>
      <c r="BV384" s="169"/>
      <c r="BW384" s="169"/>
      <c r="BX384" s="169"/>
      <c r="BY384" s="169"/>
      <c r="BZ384" s="169"/>
      <c r="CA384" s="169"/>
      <c r="CB384" s="169"/>
      <c r="CC384" s="169"/>
      <c r="CD384" s="169"/>
      <c r="CE384" s="169"/>
      <c r="CF384" s="169"/>
      <c r="CG384" s="169"/>
      <c r="CH384" s="169"/>
      <c r="CI384" s="169"/>
      <c r="CJ384" s="169"/>
      <c r="CK384" s="169"/>
      <c r="CL384" s="169"/>
      <c r="CM384" s="169"/>
      <c r="CN384" s="169"/>
      <c r="CO384" s="169"/>
      <c r="CP384" s="169"/>
      <c r="CQ384" s="169"/>
      <c r="CR384" s="169"/>
      <c r="CS384" s="169"/>
      <c r="CT384" s="169"/>
      <c r="CU384" s="169"/>
      <c r="CV384" s="169"/>
      <c r="CW384" s="169"/>
      <c r="CX384" s="169"/>
      <c r="CY384" s="169"/>
      <c r="CZ384" s="169"/>
      <c r="DA384" s="169"/>
      <c r="DB384" s="169"/>
      <c r="DC384" s="169"/>
      <c r="DD384" s="169"/>
      <c r="DE384" s="169"/>
      <c r="DF384" s="169"/>
      <c r="DG384" s="169"/>
      <c r="DH384" s="169"/>
      <c r="DI384" s="169"/>
      <c r="DJ384" s="169"/>
      <c r="DK384" s="169"/>
      <c r="DL384" s="169"/>
      <c r="DM384" s="169"/>
      <c r="DN384" s="169"/>
      <c r="DO384" s="169"/>
      <c r="DP384" s="169"/>
      <c r="DQ384" s="169"/>
      <c r="DR384" s="169"/>
      <c r="DS384" s="169"/>
      <c r="DT384" s="169"/>
      <c r="DU384" s="169"/>
      <c r="DV384" s="169"/>
      <c r="DW384" s="169"/>
      <c r="DX384" s="169"/>
      <c r="DY384" s="169"/>
      <c r="DZ384" s="169"/>
      <c r="EA384" s="169"/>
      <c r="EB384" s="169"/>
      <c r="EC384" s="169"/>
      <c r="ED384" s="169"/>
      <c r="EE384" s="169"/>
      <c r="EF384" s="169"/>
      <c r="EG384" s="169"/>
      <c r="EH384" s="169"/>
      <c r="EI384" s="169"/>
      <c r="EJ384" s="169"/>
      <c r="EK384" s="169"/>
      <c r="EL384" s="169"/>
      <c r="EM384" s="169"/>
      <c r="EN384" s="169"/>
      <c r="EO384" s="169"/>
      <c r="EP384" s="169"/>
      <c r="EQ384" s="169"/>
      <c r="ER384" s="169"/>
      <c r="ES384" s="169"/>
      <c r="ET384" s="169"/>
      <c r="EU384" s="169"/>
      <c r="EV384" s="169"/>
      <c r="EW384" s="169"/>
      <c r="EX384" s="169"/>
      <c r="EY384" s="169"/>
      <c r="EZ384" s="169"/>
      <c r="FA384" s="169"/>
      <c r="FB384" s="169"/>
      <c r="FC384" s="169"/>
      <c r="FD384" s="169"/>
      <c r="FE384" s="169"/>
      <c r="FF384" s="169"/>
      <c r="FG384" s="169"/>
      <c r="FH384" s="169"/>
      <c r="FI384" s="169"/>
      <c r="FJ384" s="169"/>
      <c r="FK384" s="169"/>
      <c r="FL384" s="169"/>
      <c r="FM384" s="169"/>
      <c r="FN384" s="169"/>
      <c r="FO384" s="169"/>
      <c r="FP384" s="169"/>
      <c r="FQ384" s="169"/>
      <c r="FR384" s="169"/>
      <c r="FS384" s="169"/>
      <c r="FT384" s="169"/>
      <c r="FU384" s="169"/>
      <c r="FV384" s="169"/>
      <c r="FW384" s="169"/>
      <c r="FX384" s="169"/>
      <c r="FY384" s="169"/>
      <c r="FZ384" s="169"/>
      <c r="GA384" s="169"/>
      <c r="GB384" s="169"/>
      <c r="GC384" s="169"/>
      <c r="GD384" s="169"/>
      <c r="GE384" s="169"/>
      <c r="GF384" s="169"/>
      <c r="GG384" s="169"/>
      <c r="GH384" s="169"/>
      <c r="GI384" s="169"/>
      <c r="GJ384" s="169"/>
      <c r="GK384" s="169"/>
      <c r="GL384" s="169"/>
      <c r="GM384" s="169"/>
      <c r="GN384" s="169"/>
      <c r="GO384" s="169"/>
      <c r="GP384" s="169"/>
      <c r="GQ384" s="169"/>
      <c r="GR384" s="169"/>
      <c r="GS384" s="169"/>
      <c r="GT384" s="169"/>
      <c r="GU384" s="169"/>
      <c r="GV384" s="169"/>
      <c r="GW384" s="169"/>
      <c r="GX384" s="169"/>
      <c r="GY384" s="169"/>
      <c r="GZ384" s="169"/>
      <c r="HA384" s="169"/>
      <c r="HB384" s="169"/>
      <c r="HC384" s="169"/>
      <c r="HD384" s="169"/>
      <c r="HE384" s="169"/>
      <c r="HF384" s="169"/>
      <c r="HG384" s="169"/>
      <c r="HH384" s="169"/>
      <c r="HI384" s="169"/>
      <c r="HJ384" s="169"/>
      <c r="HK384" s="169"/>
      <c r="HL384" s="169"/>
      <c r="HM384" s="169"/>
      <c r="HN384" s="169"/>
      <c r="HO384" s="169"/>
      <c r="HP384" s="169"/>
      <c r="HQ384" s="169"/>
      <c r="HR384" s="169"/>
      <c r="HS384" s="169"/>
      <c r="HT384" s="169"/>
      <c r="HU384" s="169"/>
      <c r="HV384" s="169"/>
      <c r="HW384" s="169"/>
      <c r="HX384" s="169"/>
      <c r="HY384" s="169"/>
      <c r="HZ384" s="169"/>
      <c r="IA384" s="169"/>
      <c r="IB384" s="169"/>
      <c r="IC384" s="169"/>
      <c r="ID384" s="169"/>
      <c r="IE384" s="169"/>
      <c r="IF384" s="169"/>
      <c r="IG384" s="169"/>
      <c r="IH384" s="169"/>
      <c r="II384" s="169"/>
      <c r="IJ384" s="169"/>
      <c r="IK384" s="169"/>
      <c r="IL384" s="169"/>
      <c r="IM384" s="169"/>
      <c r="IN384" s="169"/>
      <c r="IO384" s="169"/>
      <c r="IP384" s="169"/>
      <c r="IQ384" s="169"/>
      <c r="IR384" s="169"/>
      <c r="IS384" s="169"/>
    </row>
    <row r="385" spans="1:253" s="145" customFormat="1" ht="15" customHeight="1">
      <c r="A385" s="170" t="s">
        <v>6</v>
      </c>
      <c r="B385" s="170" t="s">
        <v>510</v>
      </c>
      <c r="C385" s="172">
        <v>1</v>
      </c>
      <c r="D385" s="172" t="s">
        <v>9</v>
      </c>
      <c r="E385" s="173">
        <v>1051800</v>
      </c>
      <c r="F385" s="174">
        <v>1051800</v>
      </c>
      <c r="G385" s="169"/>
      <c r="H385" s="169"/>
      <c r="I385" s="169"/>
      <c r="J385" s="169"/>
      <c r="K385" s="169"/>
      <c r="L385" s="169"/>
      <c r="M385" s="169"/>
      <c r="N385" s="169"/>
      <c r="O385" s="169"/>
      <c r="P385" s="169"/>
      <c r="Q385" s="169"/>
      <c r="R385" s="169"/>
      <c r="S385" s="169"/>
      <c r="T385" s="169"/>
      <c r="U385" s="169"/>
      <c r="V385" s="169"/>
      <c r="W385" s="169"/>
      <c r="X385" s="169"/>
      <c r="Y385" s="169"/>
      <c r="Z385" s="169"/>
      <c r="AA385" s="169"/>
      <c r="AB385" s="169"/>
      <c r="AC385" s="169"/>
      <c r="AD385" s="169"/>
      <c r="AE385" s="169"/>
      <c r="AF385" s="169"/>
      <c r="AG385" s="169"/>
      <c r="AH385" s="169"/>
      <c r="AI385" s="169"/>
      <c r="AJ385" s="169"/>
      <c r="AK385" s="169"/>
      <c r="AL385" s="169"/>
      <c r="AM385" s="169"/>
      <c r="AN385" s="169"/>
      <c r="AO385" s="169"/>
      <c r="AP385" s="169"/>
      <c r="AQ385" s="169"/>
      <c r="AR385" s="169"/>
      <c r="AS385" s="169"/>
      <c r="AT385" s="169"/>
      <c r="AU385" s="169"/>
      <c r="AV385" s="169"/>
      <c r="AW385" s="169"/>
      <c r="AX385" s="169"/>
      <c r="AY385" s="169"/>
      <c r="AZ385" s="169"/>
      <c r="BA385" s="169"/>
      <c r="BB385" s="169"/>
      <c r="BC385" s="169"/>
      <c r="BD385" s="169"/>
      <c r="BE385" s="169"/>
      <c r="BF385" s="169"/>
      <c r="BG385" s="169"/>
      <c r="BH385" s="169"/>
      <c r="BI385" s="169"/>
      <c r="BJ385" s="169"/>
      <c r="BK385" s="169"/>
      <c r="BL385" s="169"/>
      <c r="BM385" s="169"/>
      <c r="BN385" s="169"/>
      <c r="BO385" s="169"/>
      <c r="BP385" s="169"/>
      <c r="BQ385" s="169"/>
      <c r="BR385" s="169"/>
      <c r="BS385" s="169"/>
      <c r="BT385" s="169"/>
      <c r="BU385" s="169"/>
      <c r="BV385" s="169"/>
      <c r="BW385" s="169"/>
      <c r="BX385" s="169"/>
      <c r="BY385" s="169"/>
      <c r="BZ385" s="169"/>
      <c r="CA385" s="169"/>
      <c r="CB385" s="169"/>
      <c r="CC385" s="169"/>
      <c r="CD385" s="169"/>
      <c r="CE385" s="169"/>
      <c r="CF385" s="169"/>
      <c r="CG385" s="169"/>
      <c r="CH385" s="169"/>
      <c r="CI385" s="169"/>
      <c r="CJ385" s="169"/>
      <c r="CK385" s="169"/>
      <c r="CL385" s="169"/>
      <c r="CM385" s="169"/>
      <c r="CN385" s="169"/>
      <c r="CO385" s="169"/>
      <c r="CP385" s="169"/>
      <c r="CQ385" s="169"/>
      <c r="CR385" s="169"/>
      <c r="CS385" s="169"/>
      <c r="CT385" s="169"/>
      <c r="CU385" s="169"/>
      <c r="CV385" s="169"/>
      <c r="CW385" s="169"/>
      <c r="CX385" s="169"/>
      <c r="CY385" s="169"/>
      <c r="CZ385" s="169"/>
      <c r="DA385" s="169"/>
      <c r="DB385" s="169"/>
      <c r="DC385" s="169"/>
      <c r="DD385" s="169"/>
      <c r="DE385" s="169"/>
      <c r="DF385" s="169"/>
      <c r="DG385" s="169"/>
      <c r="DH385" s="169"/>
      <c r="DI385" s="169"/>
      <c r="DJ385" s="169"/>
      <c r="DK385" s="169"/>
      <c r="DL385" s="169"/>
      <c r="DM385" s="169"/>
      <c r="DN385" s="169"/>
      <c r="DO385" s="169"/>
      <c r="DP385" s="169"/>
      <c r="DQ385" s="169"/>
      <c r="DR385" s="169"/>
      <c r="DS385" s="169"/>
      <c r="DT385" s="169"/>
      <c r="DU385" s="169"/>
      <c r="DV385" s="169"/>
      <c r="DW385" s="169"/>
      <c r="DX385" s="169"/>
      <c r="DY385" s="169"/>
      <c r="DZ385" s="169"/>
      <c r="EA385" s="169"/>
      <c r="EB385" s="169"/>
      <c r="EC385" s="169"/>
      <c r="ED385" s="169"/>
      <c r="EE385" s="169"/>
      <c r="EF385" s="169"/>
      <c r="EG385" s="169"/>
      <c r="EH385" s="169"/>
      <c r="EI385" s="169"/>
      <c r="EJ385" s="169"/>
      <c r="EK385" s="169"/>
      <c r="EL385" s="169"/>
      <c r="EM385" s="169"/>
      <c r="EN385" s="169"/>
      <c r="EO385" s="169"/>
      <c r="EP385" s="169"/>
      <c r="EQ385" s="169"/>
      <c r="ER385" s="169"/>
      <c r="ES385" s="169"/>
      <c r="ET385" s="169"/>
      <c r="EU385" s="169"/>
      <c r="EV385" s="169"/>
      <c r="EW385" s="169"/>
      <c r="EX385" s="169"/>
      <c r="EY385" s="169"/>
      <c r="EZ385" s="169"/>
      <c r="FA385" s="169"/>
      <c r="FB385" s="169"/>
      <c r="FC385" s="169"/>
      <c r="FD385" s="169"/>
      <c r="FE385" s="169"/>
      <c r="FF385" s="169"/>
      <c r="FG385" s="169"/>
      <c r="FH385" s="169"/>
      <c r="FI385" s="169"/>
      <c r="FJ385" s="169"/>
      <c r="FK385" s="169"/>
      <c r="FL385" s="169"/>
      <c r="FM385" s="169"/>
      <c r="FN385" s="169"/>
      <c r="FO385" s="169"/>
      <c r="FP385" s="169"/>
      <c r="FQ385" s="169"/>
      <c r="FR385" s="169"/>
      <c r="FS385" s="169"/>
      <c r="FT385" s="169"/>
      <c r="FU385" s="169"/>
      <c r="FV385" s="169"/>
      <c r="FW385" s="169"/>
      <c r="FX385" s="169"/>
      <c r="FY385" s="169"/>
      <c r="FZ385" s="169"/>
      <c r="GA385" s="169"/>
      <c r="GB385" s="169"/>
      <c r="GC385" s="169"/>
      <c r="GD385" s="169"/>
      <c r="GE385" s="169"/>
      <c r="GF385" s="169"/>
      <c r="GG385" s="169"/>
      <c r="GH385" s="169"/>
      <c r="GI385" s="169"/>
      <c r="GJ385" s="169"/>
      <c r="GK385" s="169"/>
      <c r="GL385" s="169"/>
      <c r="GM385" s="169"/>
      <c r="GN385" s="169"/>
      <c r="GO385" s="169"/>
      <c r="GP385" s="169"/>
      <c r="GQ385" s="169"/>
      <c r="GR385" s="169"/>
      <c r="GS385" s="169"/>
      <c r="GT385" s="169"/>
      <c r="GU385" s="169"/>
      <c r="GV385" s="169"/>
      <c r="GW385" s="169"/>
      <c r="GX385" s="169"/>
      <c r="GY385" s="169"/>
      <c r="GZ385" s="169"/>
      <c r="HA385" s="169"/>
      <c r="HB385" s="169"/>
      <c r="HC385" s="169"/>
      <c r="HD385" s="169"/>
      <c r="HE385" s="169"/>
      <c r="HF385" s="169"/>
      <c r="HG385" s="169"/>
      <c r="HH385" s="169"/>
      <c r="HI385" s="169"/>
      <c r="HJ385" s="169"/>
      <c r="HK385" s="169"/>
      <c r="HL385" s="169"/>
      <c r="HM385" s="169"/>
      <c r="HN385" s="169"/>
      <c r="HO385" s="169"/>
      <c r="HP385" s="169"/>
      <c r="HQ385" s="169"/>
      <c r="HR385" s="169"/>
      <c r="HS385" s="169"/>
      <c r="HT385" s="169"/>
      <c r="HU385" s="169"/>
      <c r="HV385" s="169"/>
      <c r="HW385" s="169"/>
      <c r="HX385" s="169"/>
      <c r="HY385" s="169"/>
      <c r="HZ385" s="169"/>
      <c r="IA385" s="169"/>
      <c r="IB385" s="169"/>
      <c r="IC385" s="169"/>
      <c r="ID385" s="169"/>
      <c r="IE385" s="169"/>
      <c r="IF385" s="169"/>
      <c r="IG385" s="169"/>
      <c r="IH385" s="169"/>
      <c r="II385" s="169"/>
      <c r="IJ385" s="169"/>
      <c r="IK385" s="169"/>
      <c r="IL385" s="169"/>
      <c r="IM385" s="169"/>
      <c r="IN385" s="169"/>
      <c r="IO385" s="169"/>
      <c r="IP385" s="169"/>
      <c r="IQ385" s="169"/>
      <c r="IR385" s="169"/>
      <c r="IS385" s="169"/>
    </row>
    <row r="386" spans="1:253" s="145" customFormat="1" ht="15" customHeight="1">
      <c r="A386" s="170" t="s">
        <v>6</v>
      </c>
      <c r="B386" s="170" t="s">
        <v>510</v>
      </c>
      <c r="C386" s="172">
        <v>1</v>
      </c>
      <c r="D386" s="172" t="s">
        <v>9</v>
      </c>
      <c r="E386" s="173">
        <v>2190000</v>
      </c>
      <c r="F386" s="174">
        <v>2190000</v>
      </c>
      <c r="G386" s="169"/>
      <c r="H386" s="169"/>
      <c r="I386" s="169"/>
      <c r="J386" s="169"/>
      <c r="K386" s="169"/>
      <c r="L386" s="169"/>
      <c r="M386" s="169"/>
      <c r="N386" s="169"/>
      <c r="O386" s="169"/>
      <c r="P386" s="169"/>
      <c r="Q386" s="169"/>
      <c r="R386" s="169"/>
      <c r="S386" s="169"/>
      <c r="T386" s="169"/>
      <c r="U386" s="169"/>
      <c r="V386" s="169"/>
      <c r="W386" s="169"/>
      <c r="X386" s="169"/>
      <c r="Y386" s="169"/>
      <c r="Z386" s="169"/>
      <c r="AA386" s="169"/>
      <c r="AB386" s="169"/>
      <c r="AC386" s="169"/>
      <c r="AD386" s="169"/>
      <c r="AE386" s="169"/>
      <c r="AF386" s="169"/>
      <c r="AG386" s="169"/>
      <c r="AH386" s="169"/>
      <c r="AI386" s="169"/>
      <c r="AJ386" s="169"/>
      <c r="AK386" s="169"/>
      <c r="AL386" s="169"/>
      <c r="AM386" s="169"/>
      <c r="AN386" s="169"/>
      <c r="AO386" s="169"/>
      <c r="AP386" s="169"/>
      <c r="AQ386" s="169"/>
      <c r="AR386" s="169"/>
      <c r="AS386" s="169"/>
      <c r="AT386" s="169"/>
      <c r="AU386" s="169"/>
      <c r="AV386" s="169"/>
      <c r="AW386" s="169"/>
      <c r="AX386" s="169"/>
      <c r="AY386" s="169"/>
      <c r="AZ386" s="169"/>
      <c r="BA386" s="169"/>
      <c r="BB386" s="169"/>
      <c r="BC386" s="169"/>
      <c r="BD386" s="169"/>
      <c r="BE386" s="169"/>
      <c r="BF386" s="169"/>
      <c r="BG386" s="169"/>
      <c r="BH386" s="169"/>
      <c r="BI386" s="169"/>
      <c r="BJ386" s="169"/>
      <c r="BK386" s="169"/>
      <c r="BL386" s="169"/>
      <c r="BM386" s="169"/>
      <c r="BN386" s="169"/>
      <c r="BO386" s="169"/>
      <c r="BP386" s="169"/>
      <c r="BQ386" s="169"/>
      <c r="BR386" s="169"/>
      <c r="BS386" s="169"/>
      <c r="BT386" s="169"/>
      <c r="BU386" s="169"/>
      <c r="BV386" s="169"/>
      <c r="BW386" s="169"/>
      <c r="BX386" s="169"/>
      <c r="BY386" s="169"/>
      <c r="BZ386" s="169"/>
      <c r="CA386" s="169"/>
      <c r="CB386" s="169"/>
      <c r="CC386" s="169"/>
      <c r="CD386" s="169"/>
      <c r="CE386" s="169"/>
      <c r="CF386" s="169"/>
      <c r="CG386" s="169"/>
      <c r="CH386" s="169"/>
      <c r="CI386" s="169"/>
      <c r="CJ386" s="169"/>
      <c r="CK386" s="169"/>
      <c r="CL386" s="169"/>
      <c r="CM386" s="169"/>
      <c r="CN386" s="169"/>
      <c r="CO386" s="169"/>
      <c r="CP386" s="169"/>
      <c r="CQ386" s="169"/>
      <c r="CR386" s="169"/>
      <c r="CS386" s="169"/>
      <c r="CT386" s="169"/>
      <c r="CU386" s="169"/>
      <c r="CV386" s="169"/>
      <c r="CW386" s="169"/>
      <c r="CX386" s="169"/>
      <c r="CY386" s="169"/>
      <c r="CZ386" s="169"/>
      <c r="DA386" s="169"/>
      <c r="DB386" s="169"/>
      <c r="DC386" s="169"/>
      <c r="DD386" s="169"/>
      <c r="DE386" s="169"/>
      <c r="DF386" s="169"/>
      <c r="DG386" s="169"/>
      <c r="DH386" s="169"/>
      <c r="DI386" s="169"/>
      <c r="DJ386" s="169"/>
      <c r="DK386" s="169"/>
      <c r="DL386" s="169"/>
      <c r="DM386" s="169"/>
      <c r="DN386" s="169"/>
      <c r="DO386" s="169"/>
      <c r="DP386" s="169"/>
      <c r="DQ386" s="169"/>
      <c r="DR386" s="169"/>
      <c r="DS386" s="169"/>
      <c r="DT386" s="169"/>
      <c r="DU386" s="169"/>
      <c r="DV386" s="169"/>
      <c r="DW386" s="169"/>
      <c r="DX386" s="169"/>
      <c r="DY386" s="169"/>
      <c r="DZ386" s="169"/>
      <c r="EA386" s="169"/>
      <c r="EB386" s="169"/>
      <c r="EC386" s="169"/>
      <c r="ED386" s="169"/>
      <c r="EE386" s="169"/>
      <c r="EF386" s="169"/>
      <c r="EG386" s="169"/>
      <c r="EH386" s="169"/>
      <c r="EI386" s="169"/>
      <c r="EJ386" s="169"/>
      <c r="EK386" s="169"/>
      <c r="EL386" s="169"/>
      <c r="EM386" s="169"/>
      <c r="EN386" s="169"/>
      <c r="EO386" s="169"/>
      <c r="EP386" s="169"/>
      <c r="EQ386" s="169"/>
      <c r="ER386" s="169"/>
      <c r="ES386" s="169"/>
      <c r="ET386" s="169"/>
      <c r="EU386" s="169"/>
      <c r="EV386" s="169"/>
      <c r="EW386" s="169"/>
      <c r="EX386" s="169"/>
      <c r="EY386" s="169"/>
      <c r="EZ386" s="169"/>
      <c r="FA386" s="169"/>
      <c r="FB386" s="169"/>
      <c r="FC386" s="169"/>
      <c r="FD386" s="169"/>
      <c r="FE386" s="169"/>
      <c r="FF386" s="169"/>
      <c r="FG386" s="169"/>
      <c r="FH386" s="169"/>
      <c r="FI386" s="169"/>
      <c r="FJ386" s="169"/>
      <c r="FK386" s="169"/>
      <c r="FL386" s="169"/>
      <c r="FM386" s="169"/>
      <c r="FN386" s="169"/>
      <c r="FO386" s="169"/>
      <c r="FP386" s="169"/>
      <c r="FQ386" s="169"/>
      <c r="FR386" s="169"/>
      <c r="FS386" s="169"/>
      <c r="FT386" s="169"/>
      <c r="FU386" s="169"/>
      <c r="FV386" s="169"/>
      <c r="FW386" s="169"/>
      <c r="FX386" s="169"/>
      <c r="FY386" s="169"/>
      <c r="FZ386" s="169"/>
      <c r="GA386" s="169"/>
      <c r="GB386" s="169"/>
      <c r="GC386" s="169"/>
      <c r="GD386" s="169"/>
      <c r="GE386" s="169"/>
      <c r="GF386" s="169"/>
      <c r="GG386" s="169"/>
      <c r="GH386" s="169"/>
      <c r="GI386" s="169"/>
      <c r="GJ386" s="169"/>
      <c r="GK386" s="169"/>
      <c r="GL386" s="169"/>
      <c r="GM386" s="169"/>
      <c r="GN386" s="169"/>
      <c r="GO386" s="169"/>
      <c r="GP386" s="169"/>
      <c r="GQ386" s="169"/>
      <c r="GR386" s="169"/>
      <c r="GS386" s="169"/>
      <c r="GT386" s="169"/>
      <c r="GU386" s="169"/>
      <c r="GV386" s="169"/>
      <c r="GW386" s="169"/>
      <c r="GX386" s="169"/>
      <c r="GY386" s="169"/>
      <c r="GZ386" s="169"/>
      <c r="HA386" s="169"/>
      <c r="HB386" s="169"/>
      <c r="HC386" s="169"/>
      <c r="HD386" s="169"/>
      <c r="HE386" s="169"/>
      <c r="HF386" s="169"/>
      <c r="HG386" s="169"/>
      <c r="HH386" s="169"/>
      <c r="HI386" s="169"/>
      <c r="HJ386" s="169"/>
      <c r="HK386" s="169"/>
      <c r="HL386" s="169"/>
      <c r="HM386" s="169"/>
      <c r="HN386" s="169"/>
      <c r="HO386" s="169"/>
      <c r="HP386" s="169"/>
      <c r="HQ386" s="169"/>
      <c r="HR386" s="169"/>
      <c r="HS386" s="169"/>
      <c r="HT386" s="169"/>
      <c r="HU386" s="169"/>
      <c r="HV386" s="169"/>
      <c r="HW386" s="169"/>
      <c r="HX386" s="169"/>
      <c r="HY386" s="169"/>
      <c r="HZ386" s="169"/>
      <c r="IA386" s="169"/>
      <c r="IB386" s="169"/>
      <c r="IC386" s="169"/>
      <c r="ID386" s="169"/>
      <c r="IE386" s="169"/>
      <c r="IF386" s="169"/>
      <c r="IG386" s="169"/>
      <c r="IH386" s="169"/>
      <c r="II386" s="169"/>
      <c r="IJ386" s="169"/>
      <c r="IK386" s="169"/>
      <c r="IL386" s="169"/>
      <c r="IM386" s="169"/>
      <c r="IN386" s="169"/>
      <c r="IO386" s="169"/>
      <c r="IP386" s="169"/>
    </row>
    <row r="387" spans="1:253" s="145" customFormat="1" ht="15" customHeight="1">
      <c r="A387" s="170" t="s">
        <v>6</v>
      </c>
      <c r="B387" s="170" t="s">
        <v>232</v>
      </c>
      <c r="C387" s="172">
        <v>1</v>
      </c>
      <c r="D387" s="172" t="s">
        <v>9</v>
      </c>
      <c r="E387" s="173">
        <v>40000</v>
      </c>
      <c r="F387" s="174">
        <v>400000</v>
      </c>
      <c r="G387" s="169"/>
      <c r="H387" s="169"/>
      <c r="I387" s="169"/>
      <c r="J387" s="169"/>
      <c r="K387" s="169"/>
      <c r="L387" s="169"/>
      <c r="M387" s="169"/>
      <c r="N387" s="169"/>
      <c r="O387" s="169"/>
      <c r="P387" s="169"/>
      <c r="Q387" s="169"/>
      <c r="R387" s="169"/>
      <c r="S387" s="169"/>
      <c r="T387" s="169"/>
      <c r="U387" s="169"/>
      <c r="V387" s="169"/>
      <c r="W387" s="169"/>
      <c r="X387" s="169"/>
      <c r="Y387" s="169"/>
      <c r="Z387" s="169"/>
      <c r="AA387" s="169"/>
      <c r="AB387" s="169"/>
      <c r="AC387" s="169"/>
      <c r="AD387" s="169"/>
      <c r="AE387" s="169"/>
      <c r="AF387" s="169"/>
      <c r="AG387" s="169"/>
      <c r="AH387" s="169"/>
      <c r="AI387" s="169"/>
      <c r="AJ387" s="169"/>
      <c r="AK387" s="169"/>
      <c r="AL387" s="169"/>
      <c r="AM387" s="169"/>
      <c r="AN387" s="169"/>
      <c r="AO387" s="169"/>
      <c r="AP387" s="169"/>
      <c r="AQ387" s="169"/>
      <c r="AR387" s="169"/>
      <c r="AS387" s="169"/>
      <c r="AT387" s="169"/>
      <c r="AU387" s="169"/>
      <c r="AV387" s="169"/>
      <c r="AW387" s="169"/>
      <c r="AX387" s="169"/>
      <c r="AY387" s="169"/>
      <c r="AZ387" s="169"/>
      <c r="BA387" s="169"/>
      <c r="BB387" s="169"/>
      <c r="BC387" s="169"/>
      <c r="BD387" s="169"/>
      <c r="BE387" s="169"/>
      <c r="BF387" s="169"/>
      <c r="BG387" s="169"/>
      <c r="BH387" s="169"/>
      <c r="BI387" s="169"/>
      <c r="BJ387" s="169"/>
      <c r="BK387" s="169"/>
      <c r="BL387" s="169"/>
      <c r="BM387" s="169"/>
      <c r="BN387" s="169"/>
      <c r="BO387" s="169"/>
      <c r="BP387" s="169"/>
      <c r="BQ387" s="169"/>
      <c r="BR387" s="169"/>
      <c r="BS387" s="169"/>
      <c r="BT387" s="169"/>
      <c r="BU387" s="169"/>
      <c r="BV387" s="169"/>
      <c r="BW387" s="169"/>
      <c r="BX387" s="169"/>
      <c r="BY387" s="169"/>
      <c r="BZ387" s="169"/>
      <c r="CA387" s="169"/>
      <c r="CB387" s="169"/>
      <c r="CC387" s="169"/>
      <c r="CD387" s="169"/>
      <c r="CE387" s="169"/>
      <c r="CF387" s="169"/>
      <c r="CG387" s="169"/>
      <c r="CH387" s="169"/>
      <c r="CI387" s="169"/>
      <c r="CJ387" s="169"/>
      <c r="CK387" s="169"/>
      <c r="CL387" s="169"/>
      <c r="CM387" s="169"/>
      <c r="CN387" s="169"/>
      <c r="CO387" s="169"/>
      <c r="CP387" s="169"/>
      <c r="CQ387" s="169"/>
      <c r="CR387" s="169"/>
      <c r="CS387" s="169"/>
      <c r="CT387" s="169"/>
      <c r="CU387" s="169"/>
      <c r="CV387" s="169"/>
      <c r="CW387" s="169"/>
      <c r="CX387" s="169"/>
      <c r="CY387" s="169"/>
      <c r="CZ387" s="169"/>
      <c r="DA387" s="169"/>
      <c r="DB387" s="169"/>
      <c r="DC387" s="169"/>
      <c r="DD387" s="169"/>
      <c r="DE387" s="169"/>
      <c r="DF387" s="169"/>
      <c r="DG387" s="169"/>
      <c r="DH387" s="169"/>
      <c r="DI387" s="169"/>
      <c r="DJ387" s="169"/>
      <c r="DK387" s="169"/>
      <c r="DL387" s="169"/>
      <c r="DM387" s="169"/>
      <c r="DN387" s="169"/>
      <c r="DO387" s="169"/>
      <c r="DP387" s="169"/>
      <c r="DQ387" s="169"/>
      <c r="DR387" s="169"/>
      <c r="DS387" s="169"/>
      <c r="DT387" s="169"/>
      <c r="DU387" s="169"/>
      <c r="DV387" s="169"/>
      <c r="DW387" s="169"/>
      <c r="DX387" s="169"/>
      <c r="DY387" s="169"/>
      <c r="DZ387" s="169"/>
      <c r="EA387" s="169"/>
      <c r="EB387" s="169"/>
      <c r="EC387" s="169"/>
      <c r="ED387" s="169"/>
      <c r="EE387" s="169"/>
      <c r="EF387" s="169"/>
      <c r="EG387" s="169"/>
      <c r="EH387" s="169"/>
      <c r="EI387" s="169"/>
      <c r="EJ387" s="169"/>
      <c r="EK387" s="169"/>
      <c r="EL387" s="169"/>
      <c r="EM387" s="169"/>
      <c r="EN387" s="169"/>
      <c r="EO387" s="169"/>
      <c r="EP387" s="169"/>
      <c r="EQ387" s="169"/>
      <c r="ER387" s="169"/>
      <c r="ES387" s="169"/>
      <c r="ET387" s="169"/>
      <c r="EU387" s="169"/>
      <c r="EV387" s="169"/>
      <c r="EW387" s="169"/>
      <c r="EX387" s="169"/>
      <c r="EY387" s="169"/>
      <c r="EZ387" s="169"/>
      <c r="FA387" s="169"/>
      <c r="FB387" s="169"/>
      <c r="FC387" s="169"/>
      <c r="FD387" s="169"/>
      <c r="FE387" s="169"/>
      <c r="FF387" s="169"/>
      <c r="FG387" s="169"/>
      <c r="FH387" s="169"/>
      <c r="FI387" s="169"/>
      <c r="FJ387" s="169"/>
      <c r="FK387" s="169"/>
      <c r="FL387" s="169"/>
      <c r="FM387" s="169"/>
      <c r="FN387" s="169"/>
      <c r="FO387" s="169"/>
      <c r="FP387" s="169"/>
      <c r="FQ387" s="169"/>
      <c r="FR387" s="169"/>
      <c r="FS387" s="169"/>
      <c r="FT387" s="169"/>
      <c r="FU387" s="169"/>
      <c r="FV387" s="169"/>
      <c r="FW387" s="169"/>
      <c r="FX387" s="169"/>
      <c r="FY387" s="169"/>
      <c r="FZ387" s="169"/>
      <c r="GA387" s="169"/>
      <c r="GB387" s="169"/>
      <c r="GC387" s="169"/>
      <c r="GD387" s="169"/>
      <c r="GE387" s="169"/>
      <c r="GF387" s="169"/>
      <c r="GG387" s="169"/>
      <c r="GH387" s="169"/>
      <c r="GI387" s="169"/>
      <c r="GJ387" s="169"/>
      <c r="GK387" s="169"/>
      <c r="GL387" s="169"/>
      <c r="GM387" s="169"/>
      <c r="GN387" s="169"/>
      <c r="GO387" s="169"/>
      <c r="GP387" s="169"/>
      <c r="GQ387" s="169"/>
      <c r="GR387" s="169"/>
      <c r="GS387" s="169"/>
      <c r="GT387" s="169"/>
      <c r="GU387" s="169"/>
      <c r="GV387" s="169"/>
      <c r="GW387" s="169"/>
      <c r="GX387" s="169"/>
      <c r="GY387" s="169"/>
      <c r="GZ387" s="169"/>
      <c r="HA387" s="169"/>
      <c r="HB387" s="169"/>
      <c r="HC387" s="169"/>
      <c r="HD387" s="169"/>
      <c r="HE387" s="169"/>
      <c r="HF387" s="169"/>
      <c r="HG387" s="169"/>
      <c r="HH387" s="169"/>
      <c r="HI387" s="169"/>
      <c r="HJ387" s="169"/>
      <c r="HK387" s="169"/>
      <c r="HL387" s="169"/>
      <c r="HM387" s="169"/>
      <c r="HN387" s="169"/>
      <c r="HO387" s="169"/>
      <c r="HP387" s="169"/>
      <c r="HQ387" s="169"/>
      <c r="HR387" s="169"/>
      <c r="HS387" s="169"/>
      <c r="HT387" s="169"/>
      <c r="HU387" s="169"/>
      <c r="HV387" s="169"/>
      <c r="HW387" s="169"/>
      <c r="HX387" s="169"/>
      <c r="HY387" s="169"/>
      <c r="HZ387" s="169"/>
      <c r="IA387" s="169"/>
      <c r="IB387" s="169"/>
      <c r="IC387" s="169"/>
      <c r="ID387" s="169"/>
      <c r="IE387" s="169"/>
      <c r="IF387" s="169"/>
      <c r="IG387" s="169"/>
      <c r="IH387" s="169"/>
      <c r="II387" s="169"/>
      <c r="IJ387" s="169"/>
      <c r="IK387" s="169"/>
      <c r="IL387" s="169"/>
      <c r="IM387" s="169"/>
      <c r="IN387" s="169"/>
      <c r="IO387" s="169"/>
      <c r="IP387" s="169"/>
    </row>
    <row r="388" spans="1:253" s="145" customFormat="1" ht="15" customHeight="1">
      <c r="A388" s="170" t="s">
        <v>6</v>
      </c>
      <c r="B388" s="170" t="s">
        <v>510</v>
      </c>
      <c r="C388" s="172">
        <v>1</v>
      </c>
      <c r="D388" s="172" t="s">
        <v>9</v>
      </c>
      <c r="E388" s="173">
        <v>11700000</v>
      </c>
      <c r="F388" s="174">
        <v>11700000</v>
      </c>
      <c r="G388" s="169"/>
      <c r="H388" s="169"/>
      <c r="I388" s="169"/>
      <c r="J388" s="169"/>
      <c r="K388" s="169"/>
      <c r="L388" s="169"/>
      <c r="M388" s="169"/>
      <c r="N388" s="169"/>
      <c r="O388" s="169"/>
      <c r="P388" s="169"/>
      <c r="Q388" s="169"/>
      <c r="R388" s="169"/>
      <c r="S388" s="169"/>
      <c r="T388" s="169"/>
      <c r="U388" s="169"/>
      <c r="V388" s="169"/>
      <c r="W388" s="169"/>
      <c r="X388" s="169"/>
      <c r="Y388" s="169"/>
      <c r="Z388" s="169"/>
      <c r="AA388" s="169"/>
      <c r="AB388" s="169"/>
      <c r="AC388" s="169"/>
      <c r="AD388" s="169"/>
      <c r="AE388" s="169"/>
      <c r="AF388" s="169"/>
      <c r="AG388" s="169"/>
      <c r="AH388" s="169"/>
      <c r="AI388" s="169"/>
      <c r="AJ388" s="169"/>
      <c r="AK388" s="169"/>
      <c r="AL388" s="169"/>
      <c r="AM388" s="169"/>
      <c r="AN388" s="169"/>
      <c r="AO388" s="169"/>
      <c r="AP388" s="169"/>
      <c r="AQ388" s="169"/>
      <c r="AR388" s="169"/>
      <c r="AS388" s="169"/>
      <c r="AT388" s="169"/>
      <c r="AU388" s="169"/>
      <c r="AV388" s="169"/>
      <c r="AW388" s="169"/>
      <c r="AX388" s="169"/>
      <c r="AY388" s="169"/>
      <c r="AZ388" s="169"/>
      <c r="BA388" s="169"/>
      <c r="BB388" s="169"/>
      <c r="BC388" s="169"/>
      <c r="BD388" s="169"/>
      <c r="BE388" s="169"/>
      <c r="BF388" s="169"/>
      <c r="BG388" s="169"/>
      <c r="BH388" s="169"/>
      <c r="BI388" s="169"/>
      <c r="BJ388" s="169"/>
      <c r="BK388" s="169"/>
      <c r="BL388" s="169"/>
      <c r="BM388" s="169"/>
      <c r="BN388" s="169"/>
      <c r="BO388" s="169"/>
      <c r="BP388" s="169"/>
      <c r="BQ388" s="169"/>
      <c r="BR388" s="169"/>
      <c r="BS388" s="169"/>
      <c r="BT388" s="169"/>
      <c r="BU388" s="169"/>
      <c r="BV388" s="169"/>
      <c r="BW388" s="169"/>
      <c r="BX388" s="169"/>
      <c r="BY388" s="169"/>
      <c r="BZ388" s="169"/>
      <c r="CA388" s="169"/>
      <c r="CB388" s="169"/>
      <c r="CC388" s="169"/>
      <c r="CD388" s="169"/>
      <c r="CE388" s="169"/>
      <c r="CF388" s="169"/>
      <c r="CG388" s="169"/>
      <c r="CH388" s="169"/>
      <c r="CI388" s="169"/>
      <c r="CJ388" s="169"/>
      <c r="CK388" s="169"/>
      <c r="CL388" s="169"/>
      <c r="CM388" s="169"/>
      <c r="CN388" s="169"/>
      <c r="CO388" s="169"/>
      <c r="CP388" s="169"/>
      <c r="CQ388" s="169"/>
      <c r="CR388" s="169"/>
      <c r="CS388" s="169"/>
      <c r="CT388" s="169"/>
      <c r="CU388" s="169"/>
      <c r="CV388" s="169"/>
      <c r="CW388" s="169"/>
      <c r="CX388" s="169"/>
      <c r="CY388" s="169"/>
      <c r="CZ388" s="169"/>
      <c r="DA388" s="169"/>
      <c r="DB388" s="169"/>
      <c r="DC388" s="169"/>
      <c r="DD388" s="169"/>
      <c r="DE388" s="169"/>
      <c r="DF388" s="169"/>
      <c r="DG388" s="169"/>
      <c r="DH388" s="169"/>
      <c r="DI388" s="169"/>
      <c r="DJ388" s="169"/>
      <c r="DK388" s="169"/>
      <c r="DL388" s="169"/>
      <c r="DM388" s="169"/>
      <c r="DN388" s="169"/>
      <c r="DO388" s="169"/>
      <c r="DP388" s="169"/>
      <c r="DQ388" s="169"/>
      <c r="DR388" s="169"/>
      <c r="DS388" s="169"/>
      <c r="DT388" s="169"/>
      <c r="DU388" s="169"/>
      <c r="DV388" s="169"/>
      <c r="DW388" s="169"/>
      <c r="DX388" s="169"/>
      <c r="DY388" s="169"/>
      <c r="DZ388" s="169"/>
      <c r="EA388" s="169"/>
      <c r="EB388" s="169"/>
      <c r="EC388" s="169"/>
      <c r="ED388" s="169"/>
      <c r="EE388" s="169"/>
      <c r="EF388" s="169"/>
      <c r="EG388" s="169"/>
      <c r="EH388" s="169"/>
      <c r="EI388" s="169"/>
      <c r="EJ388" s="169"/>
      <c r="EK388" s="169"/>
      <c r="EL388" s="169"/>
      <c r="EM388" s="169"/>
      <c r="EN388" s="169"/>
      <c r="EO388" s="169"/>
      <c r="EP388" s="169"/>
      <c r="EQ388" s="169"/>
      <c r="ER388" s="169"/>
      <c r="ES388" s="169"/>
      <c r="ET388" s="169"/>
      <c r="EU388" s="169"/>
      <c r="EV388" s="169"/>
      <c r="EW388" s="169"/>
      <c r="EX388" s="169"/>
      <c r="EY388" s="169"/>
      <c r="EZ388" s="169"/>
      <c r="FA388" s="169"/>
      <c r="FB388" s="169"/>
      <c r="FC388" s="169"/>
      <c r="FD388" s="169"/>
      <c r="FE388" s="169"/>
      <c r="FF388" s="169"/>
      <c r="FG388" s="169"/>
      <c r="FH388" s="169"/>
      <c r="FI388" s="169"/>
      <c r="FJ388" s="169"/>
      <c r="FK388" s="169"/>
      <c r="FL388" s="169"/>
      <c r="FM388" s="169"/>
      <c r="FN388" s="169"/>
      <c r="FO388" s="169"/>
      <c r="FP388" s="169"/>
      <c r="FQ388" s="169"/>
      <c r="FR388" s="169"/>
      <c r="FS388" s="169"/>
      <c r="FT388" s="169"/>
      <c r="FU388" s="169"/>
      <c r="FV388" s="169"/>
      <c r="FW388" s="169"/>
      <c r="FX388" s="169"/>
      <c r="FY388" s="169"/>
      <c r="FZ388" s="169"/>
      <c r="GA388" s="169"/>
      <c r="GB388" s="169"/>
      <c r="GC388" s="169"/>
      <c r="GD388" s="169"/>
      <c r="GE388" s="169"/>
      <c r="GF388" s="169"/>
      <c r="GG388" s="169"/>
      <c r="GH388" s="169"/>
      <c r="GI388" s="169"/>
      <c r="GJ388" s="169"/>
      <c r="GK388" s="169"/>
      <c r="GL388" s="169"/>
      <c r="GM388" s="169"/>
      <c r="GN388" s="169"/>
      <c r="GO388" s="169"/>
      <c r="GP388" s="169"/>
      <c r="GQ388" s="169"/>
      <c r="GR388" s="169"/>
      <c r="GS388" s="169"/>
      <c r="GT388" s="169"/>
      <c r="GU388" s="169"/>
      <c r="GV388" s="169"/>
      <c r="GW388" s="169"/>
      <c r="GX388" s="169"/>
      <c r="GY388" s="169"/>
      <c r="GZ388" s="169"/>
      <c r="HA388" s="169"/>
      <c r="HB388" s="169"/>
      <c r="HC388" s="169"/>
      <c r="HD388" s="169"/>
      <c r="HE388" s="169"/>
      <c r="HF388" s="169"/>
      <c r="HG388" s="169"/>
      <c r="HH388" s="169"/>
      <c r="HI388" s="169"/>
      <c r="HJ388" s="169"/>
      <c r="HK388" s="169"/>
      <c r="HL388" s="169"/>
      <c r="HM388" s="169"/>
      <c r="HN388" s="169"/>
      <c r="HO388" s="169"/>
      <c r="HP388" s="169"/>
      <c r="HQ388" s="169"/>
      <c r="HR388" s="169"/>
      <c r="HS388" s="169"/>
      <c r="HT388" s="169"/>
      <c r="HU388" s="169"/>
      <c r="HV388" s="169"/>
      <c r="HW388" s="169"/>
      <c r="HX388" s="169"/>
      <c r="HY388" s="169"/>
      <c r="HZ388" s="169"/>
      <c r="IA388" s="169"/>
      <c r="IB388" s="169"/>
      <c r="IC388" s="169"/>
      <c r="ID388" s="169"/>
      <c r="IE388" s="169"/>
      <c r="IF388" s="169"/>
      <c r="IG388" s="169"/>
      <c r="IH388" s="169"/>
      <c r="II388" s="169"/>
      <c r="IJ388" s="169"/>
      <c r="IK388" s="169"/>
      <c r="IL388" s="169"/>
      <c r="IM388" s="169"/>
      <c r="IN388" s="169"/>
      <c r="IO388" s="169"/>
      <c r="IP388" s="169"/>
    </row>
    <row r="389" spans="1:253" s="145" customFormat="1" ht="15" customHeight="1">
      <c r="A389" s="170" t="s">
        <v>6</v>
      </c>
      <c r="B389" s="170" t="s">
        <v>107</v>
      </c>
      <c r="C389" s="172">
        <v>5</v>
      </c>
      <c r="D389" s="172" t="s">
        <v>24</v>
      </c>
      <c r="E389" s="173">
        <v>29558</v>
      </c>
      <c r="F389" s="174">
        <v>147790</v>
      </c>
      <c r="G389" s="169"/>
      <c r="H389" s="169"/>
      <c r="I389" s="169"/>
      <c r="J389" s="169"/>
      <c r="K389" s="169"/>
      <c r="L389" s="169"/>
      <c r="M389" s="169"/>
      <c r="N389" s="169"/>
      <c r="O389" s="169"/>
      <c r="P389" s="169"/>
      <c r="Q389" s="169"/>
      <c r="R389" s="169"/>
      <c r="S389" s="169"/>
      <c r="T389" s="169"/>
      <c r="U389" s="169"/>
      <c r="V389" s="169"/>
      <c r="W389" s="169"/>
      <c r="X389" s="169"/>
      <c r="Y389" s="169"/>
      <c r="Z389" s="169"/>
      <c r="AA389" s="169"/>
      <c r="AB389" s="169"/>
      <c r="AC389" s="169"/>
      <c r="AD389" s="169"/>
      <c r="AE389" s="169"/>
      <c r="AF389" s="169"/>
      <c r="AG389" s="169"/>
      <c r="AH389" s="169"/>
      <c r="AI389" s="169"/>
      <c r="AJ389" s="169"/>
      <c r="AK389" s="169"/>
      <c r="AL389" s="169"/>
      <c r="AM389" s="169"/>
      <c r="AN389" s="169"/>
      <c r="AO389" s="169"/>
      <c r="AP389" s="169"/>
      <c r="AQ389" s="169"/>
      <c r="AR389" s="169"/>
      <c r="AS389" s="169"/>
      <c r="AT389" s="169"/>
      <c r="AU389" s="169"/>
      <c r="AV389" s="169"/>
      <c r="AW389" s="169"/>
      <c r="AX389" s="169"/>
      <c r="AY389" s="169"/>
      <c r="AZ389" s="169"/>
      <c r="BA389" s="169"/>
      <c r="BB389" s="169"/>
      <c r="BC389" s="169"/>
      <c r="BD389" s="169"/>
      <c r="BE389" s="169"/>
      <c r="BF389" s="169"/>
      <c r="BG389" s="169"/>
      <c r="BH389" s="169"/>
      <c r="BI389" s="169"/>
      <c r="BJ389" s="169"/>
      <c r="BK389" s="169"/>
      <c r="BL389" s="169"/>
      <c r="BM389" s="169"/>
      <c r="BN389" s="169"/>
      <c r="BO389" s="169"/>
      <c r="BP389" s="169"/>
      <c r="BQ389" s="169"/>
      <c r="BR389" s="169"/>
      <c r="BS389" s="169"/>
      <c r="BT389" s="169"/>
      <c r="BU389" s="169"/>
      <c r="BV389" s="169"/>
      <c r="BW389" s="169"/>
      <c r="BX389" s="169"/>
      <c r="BY389" s="169"/>
      <c r="BZ389" s="169"/>
      <c r="CA389" s="169"/>
      <c r="CB389" s="169"/>
      <c r="CC389" s="169"/>
      <c r="CD389" s="169"/>
      <c r="CE389" s="169"/>
      <c r="CF389" s="169"/>
      <c r="CG389" s="169"/>
      <c r="CH389" s="169"/>
      <c r="CI389" s="169"/>
      <c r="CJ389" s="169"/>
      <c r="CK389" s="169"/>
      <c r="CL389" s="169"/>
      <c r="CM389" s="169"/>
      <c r="CN389" s="169"/>
      <c r="CO389" s="169"/>
      <c r="CP389" s="169"/>
      <c r="CQ389" s="169"/>
      <c r="CR389" s="169"/>
      <c r="CS389" s="169"/>
      <c r="CT389" s="169"/>
      <c r="CU389" s="169"/>
      <c r="CV389" s="169"/>
      <c r="CW389" s="169"/>
      <c r="CX389" s="169"/>
      <c r="CY389" s="169"/>
      <c r="CZ389" s="169"/>
      <c r="DA389" s="169"/>
      <c r="DB389" s="169"/>
      <c r="DC389" s="169"/>
      <c r="DD389" s="169"/>
      <c r="DE389" s="169"/>
      <c r="DF389" s="169"/>
      <c r="DG389" s="169"/>
      <c r="DH389" s="169"/>
      <c r="DI389" s="169"/>
      <c r="DJ389" s="169"/>
      <c r="DK389" s="169"/>
      <c r="DL389" s="169"/>
      <c r="DM389" s="169"/>
      <c r="DN389" s="169"/>
      <c r="DO389" s="169"/>
      <c r="DP389" s="169"/>
      <c r="DQ389" s="169"/>
      <c r="DR389" s="169"/>
      <c r="DS389" s="169"/>
      <c r="DT389" s="169"/>
      <c r="DU389" s="169"/>
      <c r="DV389" s="169"/>
      <c r="DW389" s="169"/>
      <c r="DX389" s="169"/>
      <c r="DY389" s="169"/>
      <c r="DZ389" s="169"/>
      <c r="EA389" s="169"/>
      <c r="EB389" s="169"/>
      <c r="EC389" s="169"/>
      <c r="ED389" s="169"/>
      <c r="EE389" s="169"/>
      <c r="EF389" s="169"/>
      <c r="EG389" s="169"/>
      <c r="EH389" s="169"/>
      <c r="EI389" s="169"/>
      <c r="EJ389" s="169"/>
      <c r="EK389" s="169"/>
      <c r="EL389" s="169"/>
      <c r="EM389" s="169"/>
      <c r="EN389" s="169"/>
      <c r="EO389" s="169"/>
      <c r="EP389" s="169"/>
      <c r="EQ389" s="169"/>
      <c r="ER389" s="169"/>
      <c r="ES389" s="169"/>
      <c r="ET389" s="169"/>
      <c r="EU389" s="169"/>
      <c r="EV389" s="169"/>
      <c r="EW389" s="169"/>
      <c r="EX389" s="169"/>
      <c r="EY389" s="169"/>
      <c r="EZ389" s="169"/>
      <c r="FA389" s="169"/>
      <c r="FB389" s="169"/>
      <c r="FC389" s="169"/>
      <c r="FD389" s="169"/>
      <c r="FE389" s="169"/>
      <c r="FF389" s="169"/>
      <c r="FG389" s="169"/>
      <c r="FH389" s="169"/>
      <c r="FI389" s="169"/>
      <c r="FJ389" s="169"/>
      <c r="FK389" s="169"/>
      <c r="FL389" s="169"/>
      <c r="FM389" s="169"/>
      <c r="FN389" s="169"/>
      <c r="FO389" s="169"/>
      <c r="FP389" s="169"/>
      <c r="FQ389" s="169"/>
      <c r="FR389" s="169"/>
      <c r="FS389" s="169"/>
      <c r="FT389" s="169"/>
      <c r="FU389" s="169"/>
      <c r="FV389" s="169"/>
      <c r="FW389" s="169"/>
      <c r="FX389" s="169"/>
      <c r="FY389" s="169"/>
      <c r="FZ389" s="169"/>
      <c r="GA389" s="169"/>
      <c r="GB389" s="169"/>
      <c r="GC389" s="169"/>
      <c r="GD389" s="169"/>
      <c r="GE389" s="169"/>
      <c r="GF389" s="169"/>
      <c r="GG389" s="169"/>
      <c r="GH389" s="169"/>
      <c r="GI389" s="169"/>
      <c r="GJ389" s="169"/>
      <c r="GK389" s="169"/>
      <c r="GL389" s="169"/>
      <c r="GM389" s="169"/>
      <c r="GN389" s="169"/>
      <c r="GO389" s="169"/>
      <c r="GP389" s="169"/>
      <c r="GQ389" s="169"/>
      <c r="GR389" s="169"/>
      <c r="GS389" s="169"/>
      <c r="GT389" s="169"/>
      <c r="GU389" s="169"/>
      <c r="GV389" s="169"/>
      <c r="GW389" s="169"/>
      <c r="GX389" s="169"/>
      <c r="GY389" s="169"/>
      <c r="GZ389" s="169"/>
      <c r="HA389" s="169"/>
      <c r="HB389" s="169"/>
      <c r="HC389" s="169"/>
      <c r="HD389" s="169"/>
      <c r="HE389" s="169"/>
      <c r="HF389" s="169"/>
      <c r="HG389" s="169"/>
      <c r="HH389" s="169"/>
      <c r="HI389" s="169"/>
      <c r="HJ389" s="169"/>
      <c r="HK389" s="169"/>
      <c r="HL389" s="169"/>
      <c r="HM389" s="169"/>
      <c r="HN389" s="169"/>
      <c r="HO389" s="169"/>
      <c r="HP389" s="169"/>
      <c r="HQ389" s="169"/>
      <c r="HR389" s="169"/>
      <c r="HS389" s="169"/>
      <c r="HT389" s="169"/>
      <c r="HU389" s="169"/>
      <c r="HV389" s="169"/>
      <c r="HW389" s="169"/>
      <c r="HX389" s="169"/>
      <c r="HY389" s="169"/>
      <c r="HZ389" s="169"/>
      <c r="IA389" s="169"/>
      <c r="IB389" s="169"/>
      <c r="IC389" s="169"/>
      <c r="ID389" s="169"/>
      <c r="IE389" s="169"/>
      <c r="IF389" s="169"/>
      <c r="IG389" s="169"/>
      <c r="IH389" s="169"/>
      <c r="II389" s="169"/>
      <c r="IJ389" s="169"/>
      <c r="IK389" s="169"/>
      <c r="IL389" s="169"/>
      <c r="IM389" s="169"/>
      <c r="IN389" s="169"/>
      <c r="IO389" s="169"/>
      <c r="IP389" s="169"/>
    </row>
    <row r="390" spans="1:253" s="145" customFormat="1" ht="15" customHeight="1">
      <c r="A390" s="170" t="s">
        <v>6</v>
      </c>
      <c r="B390" s="170" t="s">
        <v>195</v>
      </c>
      <c r="C390" s="172">
        <v>5</v>
      </c>
      <c r="D390" s="172" t="s">
        <v>24</v>
      </c>
      <c r="E390" s="173">
        <v>28847</v>
      </c>
      <c r="F390" s="174">
        <v>144235</v>
      </c>
      <c r="G390" s="169"/>
      <c r="H390" s="169"/>
      <c r="I390" s="169"/>
      <c r="J390" s="169"/>
      <c r="K390" s="169"/>
      <c r="L390" s="169"/>
      <c r="M390" s="169"/>
      <c r="N390" s="169"/>
      <c r="O390" s="169"/>
      <c r="P390" s="169"/>
      <c r="Q390" s="169"/>
      <c r="R390" s="169"/>
      <c r="S390" s="169"/>
      <c r="T390" s="169"/>
      <c r="U390" s="169"/>
      <c r="V390" s="169"/>
      <c r="W390" s="169"/>
      <c r="X390" s="169"/>
      <c r="Y390" s="169"/>
      <c r="Z390" s="169"/>
      <c r="AA390" s="169"/>
      <c r="AB390" s="169"/>
      <c r="AC390" s="169"/>
      <c r="AD390" s="169"/>
      <c r="AE390" s="169"/>
      <c r="AF390" s="169"/>
      <c r="AG390" s="169"/>
      <c r="AH390" s="169"/>
      <c r="AI390" s="169"/>
      <c r="AJ390" s="169"/>
      <c r="AK390" s="169"/>
      <c r="AL390" s="169"/>
      <c r="AM390" s="169"/>
      <c r="AN390" s="169"/>
      <c r="AO390" s="169"/>
      <c r="AP390" s="169"/>
      <c r="AQ390" s="169"/>
      <c r="AR390" s="169"/>
      <c r="AS390" s="169"/>
      <c r="AT390" s="169"/>
      <c r="AU390" s="169"/>
      <c r="AV390" s="169"/>
      <c r="AW390" s="169"/>
      <c r="AX390" s="169"/>
      <c r="AY390" s="169"/>
      <c r="AZ390" s="169"/>
      <c r="BA390" s="169"/>
      <c r="BB390" s="169"/>
      <c r="BC390" s="169"/>
      <c r="BD390" s="169"/>
      <c r="BE390" s="169"/>
      <c r="BF390" s="169"/>
      <c r="BG390" s="169"/>
      <c r="BH390" s="169"/>
      <c r="BI390" s="169"/>
      <c r="BJ390" s="169"/>
      <c r="BK390" s="169"/>
      <c r="BL390" s="169"/>
      <c r="BM390" s="169"/>
      <c r="BN390" s="169"/>
      <c r="BO390" s="169"/>
      <c r="BP390" s="169"/>
      <c r="BQ390" s="169"/>
      <c r="BR390" s="169"/>
      <c r="BS390" s="169"/>
      <c r="BT390" s="169"/>
      <c r="BU390" s="169"/>
      <c r="BV390" s="169"/>
      <c r="BW390" s="169"/>
      <c r="BX390" s="169"/>
      <c r="BY390" s="169"/>
      <c r="BZ390" s="169"/>
      <c r="CA390" s="169"/>
      <c r="CB390" s="169"/>
      <c r="CC390" s="169"/>
      <c r="CD390" s="169"/>
      <c r="CE390" s="169"/>
      <c r="CF390" s="169"/>
      <c r="CG390" s="169"/>
      <c r="CH390" s="169"/>
      <c r="CI390" s="169"/>
      <c r="CJ390" s="169"/>
      <c r="CK390" s="169"/>
      <c r="CL390" s="169"/>
      <c r="CM390" s="169"/>
      <c r="CN390" s="169"/>
      <c r="CO390" s="169"/>
      <c r="CP390" s="169"/>
      <c r="CQ390" s="169"/>
      <c r="CR390" s="169"/>
      <c r="CS390" s="169"/>
      <c r="CT390" s="169"/>
      <c r="CU390" s="169"/>
      <c r="CV390" s="169"/>
      <c r="CW390" s="169"/>
      <c r="CX390" s="169"/>
      <c r="CY390" s="169"/>
      <c r="CZ390" s="169"/>
      <c r="DA390" s="169"/>
      <c r="DB390" s="169"/>
      <c r="DC390" s="169"/>
      <c r="DD390" s="169"/>
      <c r="DE390" s="169"/>
      <c r="DF390" s="169"/>
      <c r="DG390" s="169"/>
      <c r="DH390" s="169"/>
      <c r="DI390" s="169"/>
      <c r="DJ390" s="169"/>
      <c r="DK390" s="169"/>
      <c r="DL390" s="169"/>
      <c r="DM390" s="169"/>
      <c r="DN390" s="169"/>
      <c r="DO390" s="169"/>
      <c r="DP390" s="169"/>
      <c r="DQ390" s="169"/>
      <c r="DR390" s="169"/>
      <c r="DS390" s="169"/>
      <c r="DT390" s="169"/>
      <c r="DU390" s="169"/>
      <c r="DV390" s="169"/>
      <c r="DW390" s="169"/>
      <c r="DX390" s="169"/>
      <c r="DY390" s="169"/>
      <c r="DZ390" s="169"/>
      <c r="EA390" s="169"/>
      <c r="EB390" s="169"/>
      <c r="EC390" s="169"/>
      <c r="ED390" s="169"/>
      <c r="EE390" s="169"/>
      <c r="EF390" s="169"/>
      <c r="EG390" s="169"/>
      <c r="EH390" s="169"/>
      <c r="EI390" s="169"/>
      <c r="EJ390" s="169"/>
      <c r="EK390" s="169"/>
      <c r="EL390" s="169"/>
      <c r="EM390" s="169"/>
      <c r="EN390" s="169"/>
      <c r="EO390" s="169"/>
      <c r="EP390" s="169"/>
      <c r="EQ390" s="169"/>
      <c r="ER390" s="169"/>
      <c r="ES390" s="169"/>
      <c r="ET390" s="169"/>
      <c r="EU390" s="169"/>
      <c r="EV390" s="169"/>
      <c r="EW390" s="169"/>
      <c r="EX390" s="169"/>
      <c r="EY390" s="169"/>
      <c r="EZ390" s="169"/>
      <c r="FA390" s="169"/>
      <c r="FB390" s="169"/>
      <c r="FC390" s="169"/>
      <c r="FD390" s="169"/>
      <c r="FE390" s="169"/>
      <c r="FF390" s="169"/>
      <c r="FG390" s="169"/>
      <c r="FH390" s="169"/>
      <c r="FI390" s="169"/>
      <c r="FJ390" s="169"/>
      <c r="FK390" s="169"/>
      <c r="FL390" s="169"/>
      <c r="FM390" s="169"/>
      <c r="FN390" s="169"/>
      <c r="FO390" s="169"/>
      <c r="FP390" s="169"/>
      <c r="FQ390" s="169"/>
      <c r="FR390" s="169"/>
      <c r="FS390" s="169"/>
      <c r="FT390" s="169"/>
      <c r="FU390" s="169"/>
      <c r="FV390" s="169"/>
      <c r="FW390" s="169"/>
      <c r="FX390" s="169"/>
      <c r="FY390" s="169"/>
      <c r="FZ390" s="169"/>
      <c r="GA390" s="169"/>
      <c r="GB390" s="169"/>
      <c r="GC390" s="169"/>
      <c r="GD390" s="169"/>
      <c r="GE390" s="169"/>
      <c r="GF390" s="169"/>
      <c r="GG390" s="169"/>
      <c r="GH390" s="169"/>
      <c r="GI390" s="169"/>
      <c r="GJ390" s="169"/>
      <c r="GK390" s="169"/>
      <c r="GL390" s="169"/>
      <c r="GM390" s="169"/>
      <c r="GN390" s="169"/>
      <c r="GO390" s="169"/>
      <c r="GP390" s="169"/>
      <c r="GQ390" s="169"/>
      <c r="GR390" s="169"/>
      <c r="GS390" s="169"/>
      <c r="GT390" s="169"/>
      <c r="GU390" s="169"/>
      <c r="GV390" s="169"/>
      <c r="GW390" s="169"/>
      <c r="GX390" s="169"/>
      <c r="GY390" s="169"/>
      <c r="GZ390" s="169"/>
      <c r="HA390" s="169"/>
      <c r="HB390" s="169"/>
      <c r="HC390" s="169"/>
      <c r="HD390" s="169"/>
      <c r="HE390" s="169"/>
      <c r="HF390" s="169"/>
      <c r="HG390" s="169"/>
      <c r="HH390" s="169"/>
      <c r="HI390" s="169"/>
      <c r="HJ390" s="169"/>
      <c r="HK390" s="169"/>
      <c r="HL390" s="169"/>
      <c r="HM390" s="169"/>
      <c r="HN390" s="169"/>
      <c r="HO390" s="169"/>
      <c r="HP390" s="169"/>
      <c r="HQ390" s="169"/>
      <c r="HR390" s="169"/>
      <c r="HS390" s="169"/>
      <c r="HT390" s="169"/>
      <c r="HU390" s="169"/>
      <c r="HV390" s="169"/>
      <c r="HW390" s="169"/>
      <c r="HX390" s="169"/>
      <c r="HY390" s="169"/>
      <c r="HZ390" s="169"/>
      <c r="IA390" s="169"/>
      <c r="IB390" s="169"/>
      <c r="IC390" s="169"/>
      <c r="ID390" s="169"/>
      <c r="IE390" s="169"/>
      <c r="IF390" s="169"/>
      <c r="IG390" s="169"/>
      <c r="IH390" s="169"/>
      <c r="II390" s="169"/>
      <c r="IJ390" s="169"/>
      <c r="IK390" s="169"/>
      <c r="IL390" s="169"/>
      <c r="IM390" s="169"/>
      <c r="IN390" s="169"/>
      <c r="IO390" s="169"/>
      <c r="IP390" s="169"/>
    </row>
    <row r="391" spans="1:253" s="145" customFormat="1" ht="15" customHeight="1">
      <c r="A391" s="170" t="s">
        <v>6</v>
      </c>
      <c r="B391" s="170" t="s">
        <v>195</v>
      </c>
      <c r="C391" s="172">
        <v>5</v>
      </c>
      <c r="D391" s="172" t="s">
        <v>24</v>
      </c>
      <c r="E391" s="173">
        <v>28847</v>
      </c>
      <c r="F391" s="174">
        <v>144235</v>
      </c>
      <c r="G391" s="169"/>
      <c r="H391" s="169"/>
      <c r="I391" s="169"/>
      <c r="J391" s="169"/>
      <c r="K391" s="169"/>
      <c r="L391" s="169"/>
      <c r="M391" s="169"/>
      <c r="N391" s="169"/>
      <c r="O391" s="169"/>
      <c r="P391" s="169"/>
      <c r="Q391" s="169"/>
      <c r="R391" s="169"/>
      <c r="S391" s="169"/>
      <c r="T391" s="169"/>
      <c r="U391" s="169"/>
      <c r="V391" s="169"/>
      <c r="W391" s="169"/>
      <c r="X391" s="169"/>
      <c r="Y391" s="169"/>
      <c r="Z391" s="169"/>
      <c r="AA391" s="169"/>
      <c r="AB391" s="169"/>
      <c r="AC391" s="169"/>
      <c r="AD391" s="169"/>
      <c r="AE391" s="169"/>
      <c r="AF391" s="169"/>
      <c r="AG391" s="169"/>
      <c r="AH391" s="169"/>
      <c r="AI391" s="169"/>
      <c r="AJ391" s="169"/>
      <c r="AK391" s="169"/>
      <c r="AL391" s="169"/>
      <c r="AM391" s="169"/>
      <c r="AN391" s="169"/>
      <c r="AO391" s="169"/>
      <c r="AP391" s="169"/>
      <c r="AQ391" s="169"/>
      <c r="AR391" s="169"/>
      <c r="AS391" s="169"/>
      <c r="AT391" s="169"/>
      <c r="AU391" s="169"/>
      <c r="AV391" s="169"/>
      <c r="AW391" s="169"/>
      <c r="AX391" s="169"/>
      <c r="AY391" s="169"/>
      <c r="AZ391" s="169"/>
      <c r="BA391" s="169"/>
      <c r="BB391" s="169"/>
      <c r="BC391" s="169"/>
      <c r="BD391" s="169"/>
      <c r="BE391" s="169"/>
      <c r="BF391" s="169"/>
      <c r="BG391" s="169"/>
      <c r="BH391" s="169"/>
      <c r="BI391" s="169"/>
      <c r="BJ391" s="169"/>
      <c r="BK391" s="169"/>
      <c r="BL391" s="169"/>
      <c r="BM391" s="169"/>
      <c r="BN391" s="169"/>
      <c r="BO391" s="169"/>
      <c r="BP391" s="169"/>
      <c r="BQ391" s="169"/>
      <c r="BR391" s="169"/>
      <c r="BS391" s="169"/>
      <c r="BT391" s="169"/>
      <c r="BU391" s="169"/>
      <c r="BV391" s="169"/>
      <c r="BW391" s="169"/>
      <c r="BX391" s="169"/>
      <c r="BY391" s="169"/>
      <c r="BZ391" s="169"/>
      <c r="CA391" s="169"/>
      <c r="CB391" s="169"/>
      <c r="CC391" s="169"/>
      <c r="CD391" s="169"/>
      <c r="CE391" s="169"/>
      <c r="CF391" s="169"/>
      <c r="CG391" s="169"/>
      <c r="CH391" s="169"/>
      <c r="CI391" s="169"/>
      <c r="CJ391" s="169"/>
      <c r="CK391" s="169"/>
      <c r="CL391" s="169"/>
      <c r="CM391" s="169"/>
      <c r="CN391" s="169"/>
      <c r="CO391" s="169"/>
      <c r="CP391" s="169"/>
      <c r="CQ391" s="169"/>
      <c r="CR391" s="169"/>
      <c r="CS391" s="169"/>
      <c r="CT391" s="169"/>
      <c r="CU391" s="169"/>
      <c r="CV391" s="169"/>
      <c r="CW391" s="169"/>
      <c r="CX391" s="169"/>
      <c r="CY391" s="169"/>
      <c r="CZ391" s="169"/>
      <c r="DA391" s="169"/>
      <c r="DB391" s="169"/>
      <c r="DC391" s="169"/>
      <c r="DD391" s="169"/>
      <c r="DE391" s="169"/>
      <c r="DF391" s="169"/>
      <c r="DG391" s="169"/>
      <c r="DH391" s="169"/>
      <c r="DI391" s="169"/>
      <c r="DJ391" s="169"/>
      <c r="DK391" s="169"/>
      <c r="DL391" s="169"/>
      <c r="DM391" s="169"/>
      <c r="DN391" s="169"/>
      <c r="DO391" s="169"/>
      <c r="DP391" s="169"/>
      <c r="DQ391" s="169"/>
      <c r="DR391" s="169"/>
      <c r="DS391" s="169"/>
      <c r="DT391" s="169"/>
      <c r="DU391" s="169"/>
      <c r="DV391" s="169"/>
      <c r="DW391" s="169"/>
      <c r="DX391" s="169"/>
      <c r="DY391" s="169"/>
      <c r="DZ391" s="169"/>
      <c r="EA391" s="169"/>
      <c r="EB391" s="169"/>
      <c r="EC391" s="169"/>
      <c r="ED391" s="169"/>
      <c r="EE391" s="169"/>
      <c r="EF391" s="169"/>
      <c r="EG391" s="169"/>
      <c r="EH391" s="169"/>
      <c r="EI391" s="169"/>
      <c r="EJ391" s="169"/>
      <c r="EK391" s="169"/>
      <c r="EL391" s="169"/>
      <c r="EM391" s="169"/>
      <c r="EN391" s="169"/>
      <c r="EO391" s="169"/>
      <c r="EP391" s="169"/>
      <c r="EQ391" s="169"/>
      <c r="ER391" s="169"/>
      <c r="ES391" s="169"/>
      <c r="ET391" s="169"/>
      <c r="EU391" s="169"/>
      <c r="EV391" s="169"/>
      <c r="EW391" s="169"/>
      <c r="EX391" s="169"/>
      <c r="EY391" s="169"/>
      <c r="EZ391" s="169"/>
      <c r="FA391" s="169"/>
      <c r="FB391" s="169"/>
      <c r="FC391" s="169"/>
      <c r="FD391" s="169"/>
      <c r="FE391" s="169"/>
      <c r="FF391" s="169"/>
      <c r="FG391" s="169"/>
      <c r="FH391" s="169"/>
      <c r="FI391" s="169"/>
      <c r="FJ391" s="169"/>
      <c r="FK391" s="169"/>
      <c r="FL391" s="169"/>
      <c r="FM391" s="169"/>
      <c r="FN391" s="169"/>
      <c r="FO391" s="169"/>
      <c r="FP391" s="169"/>
      <c r="FQ391" s="169"/>
      <c r="FR391" s="169"/>
      <c r="FS391" s="169"/>
      <c r="FT391" s="169"/>
      <c r="FU391" s="169"/>
      <c r="FV391" s="169"/>
      <c r="FW391" s="169"/>
      <c r="FX391" s="169"/>
      <c r="FY391" s="169"/>
      <c r="FZ391" s="169"/>
      <c r="GA391" s="169"/>
      <c r="GB391" s="169"/>
      <c r="GC391" s="169"/>
      <c r="GD391" s="169"/>
      <c r="GE391" s="169"/>
      <c r="GF391" s="169"/>
      <c r="GG391" s="169"/>
      <c r="GH391" s="169"/>
      <c r="GI391" s="169"/>
      <c r="GJ391" s="169"/>
      <c r="GK391" s="169"/>
      <c r="GL391" s="169"/>
      <c r="GM391" s="169"/>
      <c r="GN391" s="169"/>
      <c r="GO391" s="169"/>
      <c r="GP391" s="169"/>
      <c r="GQ391" s="169"/>
      <c r="GR391" s="169"/>
      <c r="GS391" s="169"/>
      <c r="GT391" s="169"/>
      <c r="GU391" s="169"/>
      <c r="GV391" s="169"/>
      <c r="GW391" s="169"/>
      <c r="GX391" s="169"/>
      <c r="GY391" s="169"/>
      <c r="GZ391" s="169"/>
      <c r="HA391" s="169"/>
      <c r="HB391" s="169"/>
      <c r="HC391" s="169"/>
      <c r="HD391" s="169"/>
      <c r="HE391" s="169"/>
      <c r="HF391" s="169"/>
      <c r="HG391" s="169"/>
      <c r="HH391" s="169"/>
      <c r="HI391" s="169"/>
      <c r="HJ391" s="169"/>
      <c r="HK391" s="169"/>
      <c r="HL391" s="169"/>
      <c r="HM391" s="169"/>
      <c r="HN391" s="169"/>
      <c r="HO391" s="169"/>
      <c r="HP391" s="169"/>
      <c r="HQ391" s="169"/>
      <c r="HR391" s="169"/>
      <c r="HS391" s="169"/>
      <c r="HT391" s="169"/>
      <c r="HU391" s="169"/>
      <c r="HV391" s="169"/>
      <c r="HW391" s="169"/>
      <c r="HX391" s="169"/>
      <c r="HY391" s="169"/>
      <c r="HZ391" s="169"/>
      <c r="IA391" s="169"/>
      <c r="IB391" s="169"/>
      <c r="IC391" s="169"/>
      <c r="ID391" s="169"/>
      <c r="IE391" s="169"/>
      <c r="IF391" s="169"/>
      <c r="IG391" s="169"/>
      <c r="IH391" s="169"/>
      <c r="II391" s="169"/>
      <c r="IJ391" s="169"/>
      <c r="IK391" s="169"/>
      <c r="IL391" s="169"/>
      <c r="IM391" s="169"/>
      <c r="IN391" s="169"/>
      <c r="IO391" s="169"/>
      <c r="IP391" s="169"/>
    </row>
    <row r="392" spans="1:253" s="145" customFormat="1" ht="15" customHeight="1">
      <c r="A392" s="170" t="s">
        <v>6</v>
      </c>
      <c r="B392" s="170" t="s">
        <v>195</v>
      </c>
      <c r="C392" s="172"/>
      <c r="D392" s="172"/>
      <c r="E392" s="173"/>
      <c r="F392" s="174">
        <v>144235</v>
      </c>
      <c r="G392" s="169"/>
      <c r="H392" s="169"/>
      <c r="I392" s="169"/>
      <c r="J392" s="169"/>
      <c r="K392" s="169"/>
      <c r="L392" s="169"/>
      <c r="M392" s="169"/>
      <c r="N392" s="169"/>
      <c r="O392" s="169"/>
      <c r="P392" s="169"/>
      <c r="Q392" s="169"/>
      <c r="R392" s="169"/>
      <c r="S392" s="169"/>
      <c r="T392" s="169"/>
      <c r="U392" s="169"/>
      <c r="V392" s="169"/>
      <c r="W392" s="169"/>
      <c r="X392" s="169"/>
      <c r="Y392" s="169"/>
      <c r="Z392" s="169"/>
      <c r="AA392" s="169"/>
      <c r="AB392" s="169"/>
      <c r="AC392" s="169"/>
      <c r="AD392" s="169"/>
      <c r="AE392" s="169"/>
      <c r="AF392" s="169"/>
      <c r="AG392" s="169"/>
      <c r="AH392" s="169"/>
      <c r="AI392" s="169"/>
      <c r="AJ392" s="169"/>
      <c r="AK392" s="169"/>
      <c r="AL392" s="169"/>
      <c r="AM392" s="169"/>
      <c r="AN392" s="169"/>
      <c r="AO392" s="169"/>
      <c r="AP392" s="169"/>
      <c r="AQ392" s="169"/>
      <c r="AR392" s="169"/>
      <c r="AS392" s="169"/>
      <c r="AT392" s="169"/>
      <c r="AU392" s="169"/>
      <c r="AV392" s="169"/>
      <c r="AW392" s="169"/>
      <c r="AX392" s="169"/>
      <c r="AY392" s="169"/>
      <c r="AZ392" s="169"/>
      <c r="BA392" s="169"/>
      <c r="BB392" s="169"/>
      <c r="BC392" s="169"/>
      <c r="BD392" s="169"/>
      <c r="BE392" s="169"/>
      <c r="BF392" s="169"/>
      <c r="BG392" s="169"/>
      <c r="BH392" s="169"/>
      <c r="BI392" s="169"/>
      <c r="BJ392" s="169"/>
      <c r="BK392" s="169"/>
      <c r="BL392" s="169"/>
      <c r="BM392" s="169"/>
      <c r="BN392" s="169"/>
      <c r="BO392" s="169"/>
      <c r="BP392" s="169"/>
      <c r="BQ392" s="169"/>
      <c r="BR392" s="169"/>
      <c r="BS392" s="169"/>
      <c r="BT392" s="169"/>
      <c r="BU392" s="169"/>
      <c r="BV392" s="169"/>
      <c r="BW392" s="169"/>
      <c r="BX392" s="169"/>
      <c r="BY392" s="169"/>
      <c r="BZ392" s="169"/>
      <c r="CA392" s="169"/>
      <c r="CB392" s="169"/>
      <c r="CC392" s="169"/>
      <c r="CD392" s="169"/>
      <c r="CE392" s="169"/>
      <c r="CF392" s="169"/>
      <c r="CG392" s="169"/>
      <c r="CH392" s="169"/>
      <c r="CI392" s="169"/>
      <c r="CJ392" s="169"/>
      <c r="CK392" s="169"/>
      <c r="CL392" s="169"/>
      <c r="CM392" s="169"/>
      <c r="CN392" s="169"/>
      <c r="CO392" s="169"/>
      <c r="CP392" s="169"/>
      <c r="CQ392" s="169"/>
      <c r="CR392" s="169"/>
      <c r="CS392" s="169"/>
      <c r="CT392" s="169"/>
      <c r="CU392" s="169"/>
      <c r="CV392" s="169"/>
      <c r="CW392" s="169"/>
      <c r="CX392" s="169"/>
      <c r="CY392" s="169"/>
      <c r="CZ392" s="169"/>
      <c r="DA392" s="169"/>
      <c r="DB392" s="169"/>
      <c r="DC392" s="169"/>
      <c r="DD392" s="169"/>
      <c r="DE392" s="169"/>
      <c r="DF392" s="169"/>
      <c r="DG392" s="169"/>
      <c r="DH392" s="169"/>
      <c r="DI392" s="169"/>
      <c r="DJ392" s="169"/>
      <c r="DK392" s="169"/>
      <c r="DL392" s="169"/>
      <c r="DM392" s="169"/>
      <c r="DN392" s="169"/>
      <c r="DO392" s="169"/>
      <c r="DP392" s="169"/>
      <c r="DQ392" s="169"/>
      <c r="DR392" s="169"/>
      <c r="DS392" s="169"/>
      <c r="DT392" s="169"/>
      <c r="DU392" s="169"/>
      <c r="DV392" s="169"/>
      <c r="DW392" s="169"/>
      <c r="DX392" s="169"/>
      <c r="DY392" s="169"/>
      <c r="DZ392" s="169"/>
      <c r="EA392" s="169"/>
      <c r="EB392" s="169"/>
      <c r="EC392" s="169"/>
      <c r="ED392" s="169"/>
      <c r="EE392" s="169"/>
      <c r="EF392" s="169"/>
      <c r="EG392" s="169"/>
      <c r="EH392" s="169"/>
      <c r="EI392" s="169"/>
      <c r="EJ392" s="169"/>
      <c r="EK392" s="169"/>
      <c r="EL392" s="169"/>
      <c r="EM392" s="169"/>
      <c r="EN392" s="169"/>
      <c r="EO392" s="169"/>
      <c r="EP392" s="169"/>
      <c r="EQ392" s="169"/>
      <c r="ER392" s="169"/>
      <c r="ES392" s="169"/>
      <c r="ET392" s="169"/>
      <c r="EU392" s="169"/>
      <c r="EV392" s="169"/>
      <c r="EW392" s="169"/>
      <c r="EX392" s="169"/>
      <c r="EY392" s="169"/>
      <c r="EZ392" s="169"/>
      <c r="FA392" s="169"/>
      <c r="FB392" s="169"/>
      <c r="FC392" s="169"/>
      <c r="FD392" s="169"/>
      <c r="FE392" s="169"/>
      <c r="FF392" s="169"/>
      <c r="FG392" s="169"/>
      <c r="FH392" s="169"/>
      <c r="FI392" s="169"/>
      <c r="FJ392" s="169"/>
      <c r="FK392" s="169"/>
      <c r="FL392" s="169"/>
      <c r="FM392" s="169"/>
      <c r="FN392" s="169"/>
      <c r="FO392" s="169"/>
      <c r="FP392" s="169"/>
      <c r="FQ392" s="169"/>
      <c r="FR392" s="169"/>
      <c r="FS392" s="169"/>
      <c r="FT392" s="169"/>
      <c r="FU392" s="169"/>
      <c r="FV392" s="169"/>
      <c r="FW392" s="169"/>
      <c r="FX392" s="169"/>
      <c r="FY392" s="169"/>
      <c r="FZ392" s="169"/>
      <c r="GA392" s="169"/>
      <c r="GB392" s="169"/>
      <c r="GC392" s="169"/>
      <c r="GD392" s="169"/>
      <c r="GE392" s="169"/>
      <c r="GF392" s="169"/>
      <c r="GG392" s="169"/>
      <c r="GH392" s="169"/>
      <c r="GI392" s="169"/>
      <c r="GJ392" s="169"/>
      <c r="GK392" s="169"/>
      <c r="GL392" s="169"/>
      <c r="GM392" s="169"/>
      <c r="GN392" s="169"/>
      <c r="GO392" s="169"/>
      <c r="GP392" s="169"/>
      <c r="GQ392" s="169"/>
      <c r="GR392" s="169"/>
      <c r="GS392" s="169"/>
      <c r="GT392" s="169"/>
      <c r="GU392" s="169"/>
      <c r="GV392" s="169"/>
      <c r="GW392" s="169"/>
      <c r="GX392" s="169"/>
      <c r="GY392" s="169"/>
      <c r="GZ392" s="169"/>
      <c r="HA392" s="169"/>
      <c r="HB392" s="169"/>
      <c r="HC392" s="169"/>
      <c r="HD392" s="169"/>
      <c r="HE392" s="169"/>
      <c r="HF392" s="169"/>
      <c r="HG392" s="169"/>
      <c r="HH392" s="169"/>
      <c r="HI392" s="169"/>
      <c r="HJ392" s="169"/>
      <c r="HK392" s="169"/>
      <c r="HL392" s="169"/>
      <c r="HM392" s="169"/>
      <c r="HN392" s="169"/>
      <c r="HO392" s="169"/>
      <c r="HP392" s="169"/>
      <c r="HQ392" s="169"/>
      <c r="HR392" s="169"/>
      <c r="HS392" s="169"/>
      <c r="HT392" s="169"/>
      <c r="HU392" s="169"/>
      <c r="HV392" s="169"/>
      <c r="HW392" s="169"/>
      <c r="HX392" s="169"/>
      <c r="HY392" s="169"/>
      <c r="HZ392" s="169"/>
      <c r="IA392" s="169"/>
      <c r="IB392" s="169"/>
      <c r="IC392" s="169"/>
      <c r="ID392" s="169"/>
      <c r="IE392" s="169"/>
      <c r="IF392" s="169"/>
      <c r="IG392" s="169"/>
      <c r="IH392" s="169"/>
      <c r="II392" s="169"/>
      <c r="IJ392" s="169"/>
      <c r="IK392" s="169"/>
      <c r="IL392" s="169"/>
      <c r="IM392" s="169"/>
      <c r="IN392" s="169"/>
      <c r="IO392" s="169"/>
      <c r="IP392" s="169"/>
    </row>
    <row r="393" spans="1:253" s="145" customFormat="1" ht="15" customHeight="1">
      <c r="A393" s="170" t="s">
        <v>6</v>
      </c>
      <c r="B393" s="170" t="s">
        <v>195</v>
      </c>
      <c r="C393" s="172">
        <v>19</v>
      </c>
      <c r="D393" s="172" t="s">
        <v>24</v>
      </c>
      <c r="E393" s="173">
        <v>28847</v>
      </c>
      <c r="F393" s="174">
        <v>548093</v>
      </c>
      <c r="G393" s="169"/>
      <c r="H393" s="169"/>
      <c r="I393" s="169"/>
      <c r="J393" s="169"/>
      <c r="K393" s="169"/>
      <c r="L393" s="169"/>
      <c r="M393" s="169"/>
      <c r="N393" s="169"/>
      <c r="O393" s="169"/>
      <c r="P393" s="169"/>
      <c r="Q393" s="169"/>
      <c r="R393" s="169"/>
      <c r="S393" s="169"/>
      <c r="T393" s="169"/>
      <c r="U393" s="169"/>
      <c r="V393" s="169"/>
      <c r="W393" s="169"/>
      <c r="X393" s="169"/>
      <c r="Y393" s="169"/>
      <c r="Z393" s="169"/>
      <c r="AA393" s="169"/>
      <c r="AB393" s="169"/>
      <c r="AC393" s="169"/>
      <c r="AD393" s="169"/>
      <c r="AE393" s="169"/>
      <c r="AF393" s="169"/>
      <c r="AG393" s="169"/>
      <c r="AH393" s="169"/>
      <c r="AI393" s="169"/>
      <c r="AJ393" s="169"/>
      <c r="AK393" s="169"/>
      <c r="AL393" s="169"/>
      <c r="AM393" s="169"/>
      <c r="AN393" s="169"/>
      <c r="AO393" s="169"/>
      <c r="AP393" s="169"/>
      <c r="AQ393" s="169"/>
      <c r="AR393" s="169"/>
      <c r="AS393" s="169"/>
      <c r="AT393" s="169"/>
      <c r="AU393" s="169"/>
      <c r="AV393" s="169"/>
      <c r="AW393" s="169"/>
      <c r="AX393" s="169"/>
      <c r="AY393" s="169"/>
      <c r="AZ393" s="169"/>
      <c r="BA393" s="169"/>
      <c r="BB393" s="169"/>
      <c r="BC393" s="169"/>
      <c r="BD393" s="169"/>
      <c r="BE393" s="169"/>
      <c r="BF393" s="169"/>
      <c r="BG393" s="169"/>
      <c r="BH393" s="169"/>
      <c r="BI393" s="169"/>
      <c r="BJ393" s="169"/>
      <c r="BK393" s="169"/>
      <c r="BL393" s="169"/>
      <c r="BM393" s="169"/>
      <c r="BN393" s="169"/>
      <c r="BO393" s="169"/>
      <c r="BP393" s="169"/>
      <c r="BQ393" s="169"/>
      <c r="BR393" s="169"/>
      <c r="BS393" s="169"/>
      <c r="BT393" s="169"/>
      <c r="BU393" s="169"/>
      <c r="BV393" s="169"/>
      <c r="BW393" s="169"/>
      <c r="BX393" s="169"/>
      <c r="BY393" s="169"/>
      <c r="BZ393" s="169"/>
      <c r="CA393" s="169"/>
      <c r="CB393" s="169"/>
      <c r="CC393" s="169"/>
      <c r="CD393" s="169"/>
      <c r="CE393" s="169"/>
      <c r="CF393" s="169"/>
      <c r="CG393" s="169"/>
      <c r="CH393" s="169"/>
      <c r="CI393" s="169"/>
      <c r="CJ393" s="169"/>
      <c r="CK393" s="169"/>
      <c r="CL393" s="169"/>
      <c r="CM393" s="169"/>
      <c r="CN393" s="169"/>
      <c r="CO393" s="169"/>
      <c r="CP393" s="169"/>
      <c r="CQ393" s="169"/>
      <c r="CR393" s="169"/>
      <c r="CS393" s="169"/>
      <c r="CT393" s="169"/>
      <c r="CU393" s="169"/>
      <c r="CV393" s="169"/>
      <c r="CW393" s="169"/>
      <c r="CX393" s="169"/>
      <c r="CY393" s="169"/>
      <c r="CZ393" s="169"/>
      <c r="DA393" s="169"/>
      <c r="DB393" s="169"/>
      <c r="DC393" s="169"/>
      <c r="DD393" s="169"/>
      <c r="DE393" s="169"/>
      <c r="DF393" s="169"/>
      <c r="DG393" s="169"/>
      <c r="DH393" s="169"/>
      <c r="DI393" s="169"/>
      <c r="DJ393" s="169"/>
      <c r="DK393" s="169"/>
      <c r="DL393" s="169"/>
      <c r="DM393" s="169"/>
      <c r="DN393" s="169"/>
      <c r="DO393" s="169"/>
      <c r="DP393" s="169"/>
      <c r="DQ393" s="169"/>
      <c r="DR393" s="169"/>
      <c r="DS393" s="169"/>
      <c r="DT393" s="169"/>
      <c r="DU393" s="169"/>
      <c r="DV393" s="169"/>
      <c r="DW393" s="169"/>
      <c r="DX393" s="169"/>
      <c r="DY393" s="169"/>
      <c r="DZ393" s="169"/>
      <c r="EA393" s="169"/>
      <c r="EB393" s="169"/>
      <c r="EC393" s="169"/>
      <c r="ED393" s="169"/>
      <c r="EE393" s="169"/>
      <c r="EF393" s="169"/>
      <c r="EG393" s="169"/>
      <c r="EH393" s="169"/>
      <c r="EI393" s="169"/>
      <c r="EJ393" s="169"/>
      <c r="EK393" s="169"/>
      <c r="EL393" s="169"/>
      <c r="EM393" s="169"/>
      <c r="EN393" s="169"/>
      <c r="EO393" s="169"/>
      <c r="EP393" s="169"/>
      <c r="EQ393" s="169"/>
      <c r="ER393" s="169"/>
      <c r="ES393" s="169"/>
      <c r="ET393" s="169"/>
      <c r="EU393" s="169"/>
      <c r="EV393" s="169"/>
      <c r="EW393" s="169"/>
      <c r="EX393" s="169"/>
      <c r="EY393" s="169"/>
      <c r="EZ393" s="169"/>
      <c r="FA393" s="169"/>
      <c r="FB393" s="169"/>
      <c r="FC393" s="169"/>
      <c r="FD393" s="169"/>
      <c r="FE393" s="169"/>
      <c r="FF393" s="169"/>
      <c r="FG393" s="169"/>
      <c r="FH393" s="169"/>
      <c r="FI393" s="169"/>
      <c r="FJ393" s="169"/>
      <c r="FK393" s="169"/>
      <c r="FL393" s="169"/>
      <c r="FM393" s="169"/>
      <c r="FN393" s="169"/>
      <c r="FO393" s="169"/>
      <c r="FP393" s="169"/>
      <c r="FQ393" s="169"/>
      <c r="FR393" s="169"/>
      <c r="FS393" s="169"/>
      <c r="FT393" s="169"/>
      <c r="FU393" s="169"/>
      <c r="FV393" s="169"/>
      <c r="FW393" s="169"/>
      <c r="FX393" s="169"/>
      <c r="FY393" s="169"/>
      <c r="FZ393" s="169"/>
      <c r="GA393" s="169"/>
      <c r="GB393" s="169"/>
      <c r="GC393" s="169"/>
      <c r="GD393" s="169"/>
      <c r="GE393" s="169"/>
      <c r="GF393" s="169"/>
      <c r="GG393" s="169"/>
      <c r="GH393" s="169"/>
      <c r="GI393" s="169"/>
      <c r="GJ393" s="169"/>
      <c r="GK393" s="169"/>
      <c r="GL393" s="169"/>
      <c r="GM393" s="169"/>
      <c r="GN393" s="169"/>
      <c r="GO393" s="169"/>
      <c r="GP393" s="169"/>
      <c r="GQ393" s="169"/>
      <c r="GR393" s="169"/>
      <c r="GS393" s="169"/>
      <c r="GT393" s="169"/>
      <c r="GU393" s="169"/>
      <c r="GV393" s="169"/>
      <c r="GW393" s="169"/>
      <c r="GX393" s="169"/>
      <c r="GY393" s="169"/>
      <c r="GZ393" s="169"/>
      <c r="HA393" s="169"/>
      <c r="HB393" s="169"/>
      <c r="HC393" s="169"/>
      <c r="HD393" s="169"/>
      <c r="HE393" s="169"/>
      <c r="HF393" s="169"/>
      <c r="HG393" s="169"/>
      <c r="HH393" s="169"/>
      <c r="HI393" s="169"/>
      <c r="HJ393" s="169"/>
      <c r="HK393" s="169"/>
      <c r="HL393" s="169"/>
      <c r="HM393" s="169"/>
      <c r="HN393" s="169"/>
      <c r="HO393" s="169"/>
      <c r="HP393" s="169"/>
      <c r="HQ393" s="169"/>
      <c r="HR393" s="169"/>
      <c r="HS393" s="169"/>
      <c r="HT393" s="169"/>
      <c r="HU393" s="169"/>
      <c r="HV393" s="169"/>
      <c r="HW393" s="169"/>
      <c r="HX393" s="169"/>
      <c r="HY393" s="169"/>
      <c r="HZ393" s="169"/>
      <c r="IA393" s="169"/>
      <c r="IB393" s="169"/>
      <c r="IC393" s="169"/>
      <c r="ID393" s="169"/>
      <c r="IE393" s="169"/>
      <c r="IF393" s="169"/>
      <c r="IG393" s="169"/>
      <c r="IH393" s="169"/>
      <c r="II393" s="169"/>
      <c r="IJ393" s="169"/>
      <c r="IK393" s="169"/>
      <c r="IL393" s="169"/>
      <c r="IM393" s="169"/>
      <c r="IN393" s="169"/>
      <c r="IO393" s="169"/>
      <c r="IP393" s="169"/>
    </row>
    <row r="394" spans="1:253" s="145" customFormat="1" ht="15" customHeight="1">
      <c r="A394" s="170" t="s">
        <v>6</v>
      </c>
      <c r="B394" s="170" t="s">
        <v>510</v>
      </c>
      <c r="C394" s="172">
        <v>1</v>
      </c>
      <c r="D394" s="172" t="s">
        <v>9</v>
      </c>
      <c r="E394" s="173">
        <v>11700000</v>
      </c>
      <c r="F394" s="174">
        <v>11700000</v>
      </c>
      <c r="G394" s="169"/>
      <c r="H394" s="169"/>
      <c r="I394" s="169"/>
      <c r="J394" s="169"/>
      <c r="K394" s="169"/>
      <c r="L394" s="169"/>
      <c r="M394" s="169"/>
      <c r="N394" s="169"/>
      <c r="O394" s="169"/>
      <c r="P394" s="169"/>
      <c r="Q394" s="169"/>
      <c r="R394" s="169"/>
      <c r="S394" s="169"/>
      <c r="T394" s="169"/>
      <c r="U394" s="169"/>
      <c r="V394" s="169"/>
      <c r="W394" s="169"/>
      <c r="X394" s="169"/>
      <c r="Y394" s="169"/>
      <c r="Z394" s="169"/>
      <c r="AA394" s="169"/>
      <c r="AB394" s="169"/>
      <c r="AC394" s="169"/>
      <c r="AD394" s="169"/>
      <c r="AE394" s="169"/>
      <c r="AF394" s="169"/>
      <c r="AG394" s="169"/>
      <c r="AH394" s="169"/>
      <c r="AI394" s="169"/>
      <c r="AJ394" s="169"/>
      <c r="AK394" s="169"/>
      <c r="AL394" s="169"/>
      <c r="AM394" s="169"/>
      <c r="AN394" s="169"/>
      <c r="AO394" s="169"/>
      <c r="AP394" s="169"/>
      <c r="AQ394" s="169"/>
      <c r="AR394" s="169"/>
      <c r="AS394" s="169"/>
      <c r="AT394" s="169"/>
      <c r="AU394" s="169"/>
      <c r="AV394" s="169"/>
      <c r="AW394" s="169"/>
      <c r="AX394" s="169"/>
      <c r="AY394" s="169"/>
      <c r="AZ394" s="169"/>
      <c r="BA394" s="169"/>
      <c r="BB394" s="169"/>
      <c r="BC394" s="169"/>
      <c r="BD394" s="169"/>
      <c r="BE394" s="169"/>
      <c r="BF394" s="169"/>
      <c r="BG394" s="169"/>
      <c r="BH394" s="169"/>
      <c r="BI394" s="169"/>
      <c r="BJ394" s="169"/>
      <c r="BK394" s="169"/>
      <c r="BL394" s="169"/>
      <c r="BM394" s="169"/>
      <c r="BN394" s="169"/>
      <c r="BO394" s="169"/>
      <c r="BP394" s="169"/>
      <c r="BQ394" s="169"/>
      <c r="BR394" s="169"/>
      <c r="BS394" s="169"/>
      <c r="BT394" s="169"/>
      <c r="BU394" s="169"/>
      <c r="BV394" s="169"/>
      <c r="BW394" s="169"/>
      <c r="BX394" s="169"/>
      <c r="BY394" s="169"/>
      <c r="BZ394" s="169"/>
      <c r="CA394" s="169"/>
      <c r="CB394" s="169"/>
      <c r="CC394" s="169"/>
      <c r="CD394" s="169"/>
      <c r="CE394" s="169"/>
      <c r="CF394" s="169"/>
      <c r="CG394" s="169"/>
      <c r="CH394" s="169"/>
      <c r="CI394" s="169"/>
      <c r="CJ394" s="169"/>
      <c r="CK394" s="169"/>
      <c r="CL394" s="169"/>
      <c r="CM394" s="169"/>
      <c r="CN394" s="169"/>
      <c r="CO394" s="169"/>
      <c r="CP394" s="169"/>
      <c r="CQ394" s="169"/>
      <c r="CR394" s="169"/>
      <c r="CS394" s="169"/>
      <c r="CT394" s="169"/>
      <c r="CU394" s="169"/>
      <c r="CV394" s="169"/>
      <c r="CW394" s="169"/>
      <c r="CX394" s="169"/>
      <c r="CY394" s="169"/>
      <c r="CZ394" s="169"/>
      <c r="DA394" s="169"/>
      <c r="DB394" s="169"/>
      <c r="DC394" s="169"/>
      <c r="DD394" s="169"/>
      <c r="DE394" s="169"/>
      <c r="DF394" s="169"/>
      <c r="DG394" s="169"/>
      <c r="DH394" s="169"/>
      <c r="DI394" s="169"/>
      <c r="DJ394" s="169"/>
      <c r="DK394" s="169"/>
      <c r="DL394" s="169"/>
      <c r="DM394" s="169"/>
      <c r="DN394" s="169"/>
      <c r="DO394" s="169"/>
      <c r="DP394" s="169"/>
      <c r="DQ394" s="169"/>
      <c r="DR394" s="169"/>
      <c r="DS394" s="169"/>
      <c r="DT394" s="169"/>
      <c r="DU394" s="169"/>
      <c r="DV394" s="169"/>
      <c r="DW394" s="169"/>
      <c r="DX394" s="169"/>
      <c r="DY394" s="169"/>
      <c r="DZ394" s="169"/>
      <c r="EA394" s="169"/>
      <c r="EB394" s="169"/>
      <c r="EC394" s="169"/>
      <c r="ED394" s="169"/>
      <c r="EE394" s="169"/>
      <c r="EF394" s="169"/>
      <c r="EG394" s="169"/>
      <c r="EH394" s="169"/>
      <c r="EI394" s="169"/>
      <c r="EJ394" s="169"/>
      <c r="EK394" s="169"/>
      <c r="EL394" s="169"/>
      <c r="EM394" s="169"/>
      <c r="EN394" s="169"/>
      <c r="EO394" s="169"/>
      <c r="EP394" s="169"/>
      <c r="EQ394" s="169"/>
      <c r="ER394" s="169"/>
      <c r="ES394" s="169"/>
      <c r="ET394" s="169"/>
      <c r="EU394" s="169"/>
      <c r="EV394" s="169"/>
      <c r="EW394" s="169"/>
      <c r="EX394" s="169"/>
      <c r="EY394" s="169"/>
      <c r="EZ394" s="169"/>
      <c r="FA394" s="169"/>
      <c r="FB394" s="169"/>
      <c r="FC394" s="169"/>
      <c r="FD394" s="169"/>
      <c r="FE394" s="169"/>
      <c r="FF394" s="169"/>
      <c r="FG394" s="169"/>
      <c r="FH394" s="169"/>
      <c r="FI394" s="169"/>
      <c r="FJ394" s="169"/>
      <c r="FK394" s="169"/>
      <c r="FL394" s="169"/>
      <c r="FM394" s="169"/>
      <c r="FN394" s="169"/>
      <c r="FO394" s="169"/>
      <c r="FP394" s="169"/>
      <c r="FQ394" s="169"/>
      <c r="FR394" s="169"/>
      <c r="FS394" s="169"/>
      <c r="FT394" s="169"/>
      <c r="FU394" s="169"/>
      <c r="FV394" s="169"/>
      <c r="FW394" s="169"/>
      <c r="FX394" s="169"/>
      <c r="FY394" s="169"/>
      <c r="FZ394" s="169"/>
      <c r="GA394" s="169"/>
      <c r="GB394" s="169"/>
      <c r="GC394" s="169"/>
      <c r="GD394" s="169"/>
      <c r="GE394" s="169"/>
      <c r="GF394" s="169"/>
      <c r="GG394" s="169"/>
      <c r="GH394" s="169"/>
      <c r="GI394" s="169"/>
      <c r="GJ394" s="169"/>
      <c r="GK394" s="169"/>
      <c r="GL394" s="169"/>
      <c r="GM394" s="169"/>
      <c r="GN394" s="169"/>
      <c r="GO394" s="169"/>
      <c r="GP394" s="169"/>
      <c r="GQ394" s="169"/>
      <c r="GR394" s="169"/>
      <c r="GS394" s="169"/>
      <c r="GT394" s="169"/>
      <c r="GU394" s="169"/>
      <c r="GV394" s="169"/>
      <c r="GW394" s="169"/>
      <c r="GX394" s="169"/>
      <c r="GY394" s="169"/>
      <c r="GZ394" s="169"/>
      <c r="HA394" s="169"/>
      <c r="HB394" s="169"/>
      <c r="HC394" s="169"/>
      <c r="HD394" s="169"/>
      <c r="HE394" s="169"/>
      <c r="HF394" s="169"/>
      <c r="HG394" s="169"/>
      <c r="HH394" s="169"/>
      <c r="HI394" s="169"/>
      <c r="HJ394" s="169"/>
      <c r="HK394" s="169"/>
      <c r="HL394" s="169"/>
      <c r="HM394" s="169"/>
      <c r="HN394" s="169"/>
      <c r="HO394" s="169"/>
      <c r="HP394" s="169"/>
      <c r="HQ394" s="169"/>
      <c r="HR394" s="169"/>
      <c r="HS394" s="169"/>
      <c r="HT394" s="169"/>
      <c r="HU394" s="169"/>
      <c r="HV394" s="169"/>
      <c r="HW394" s="169"/>
      <c r="HX394" s="169"/>
      <c r="HY394" s="169"/>
      <c r="HZ394" s="169"/>
      <c r="IA394" s="169"/>
      <c r="IB394" s="169"/>
      <c r="IC394" s="169"/>
      <c r="ID394" s="169"/>
      <c r="IE394" s="169"/>
      <c r="IF394" s="169"/>
      <c r="IG394" s="169"/>
      <c r="IH394" s="169"/>
      <c r="II394" s="169"/>
      <c r="IJ394" s="169"/>
      <c r="IK394" s="169"/>
      <c r="IL394" s="169"/>
      <c r="IM394" s="169"/>
      <c r="IN394" s="169"/>
      <c r="IO394" s="169"/>
      <c r="IP394" s="169"/>
    </row>
    <row r="395" spans="1:253" s="145" customFormat="1" ht="15" customHeight="1">
      <c r="A395" s="170" t="s">
        <v>6</v>
      </c>
      <c r="B395" s="170" t="s">
        <v>76</v>
      </c>
      <c r="C395" s="172">
        <v>5</v>
      </c>
      <c r="D395" s="172" t="s">
        <v>24</v>
      </c>
      <c r="E395" s="173">
        <v>5912</v>
      </c>
      <c r="F395" s="174">
        <v>29560</v>
      </c>
      <c r="G395" s="169"/>
      <c r="H395" s="169"/>
      <c r="I395" s="169"/>
      <c r="J395" s="169"/>
      <c r="K395" s="169"/>
      <c r="L395" s="169"/>
      <c r="M395" s="169"/>
      <c r="N395" s="169"/>
      <c r="O395" s="169"/>
      <c r="P395" s="169"/>
      <c r="Q395" s="169"/>
      <c r="R395" s="169"/>
      <c r="S395" s="169"/>
      <c r="T395" s="169"/>
      <c r="U395" s="169"/>
      <c r="V395" s="169"/>
      <c r="W395" s="169"/>
      <c r="X395" s="169"/>
      <c r="Y395" s="169"/>
      <c r="Z395" s="169"/>
      <c r="AA395" s="169"/>
      <c r="AB395" s="169"/>
      <c r="AC395" s="169"/>
      <c r="AD395" s="169"/>
      <c r="AE395" s="169"/>
      <c r="AF395" s="169"/>
      <c r="AG395" s="169"/>
      <c r="AH395" s="169"/>
      <c r="AI395" s="169"/>
      <c r="AJ395" s="169"/>
      <c r="AK395" s="169"/>
      <c r="AL395" s="169"/>
      <c r="AM395" s="169"/>
      <c r="AN395" s="169"/>
      <c r="AO395" s="169"/>
      <c r="AP395" s="169"/>
      <c r="AQ395" s="169"/>
      <c r="AR395" s="169"/>
      <c r="AS395" s="169"/>
      <c r="AT395" s="169"/>
      <c r="AU395" s="169"/>
      <c r="AV395" s="169"/>
      <c r="AW395" s="169"/>
      <c r="AX395" s="169"/>
      <c r="AY395" s="169"/>
      <c r="AZ395" s="169"/>
      <c r="BA395" s="169"/>
      <c r="BB395" s="169"/>
      <c r="BC395" s="169"/>
      <c r="BD395" s="169"/>
      <c r="BE395" s="169"/>
      <c r="BF395" s="169"/>
      <c r="BG395" s="169"/>
      <c r="BH395" s="169"/>
      <c r="BI395" s="169"/>
      <c r="BJ395" s="169"/>
      <c r="BK395" s="169"/>
      <c r="BL395" s="169"/>
      <c r="BM395" s="169"/>
      <c r="BN395" s="169"/>
      <c r="BO395" s="169"/>
      <c r="BP395" s="169"/>
      <c r="BQ395" s="169"/>
      <c r="BR395" s="169"/>
      <c r="BS395" s="169"/>
      <c r="BT395" s="169"/>
      <c r="BU395" s="169"/>
      <c r="BV395" s="169"/>
      <c r="BW395" s="169"/>
      <c r="BX395" s="169"/>
      <c r="BY395" s="169"/>
      <c r="BZ395" s="169"/>
      <c r="CA395" s="169"/>
      <c r="CB395" s="169"/>
      <c r="CC395" s="169"/>
      <c r="CD395" s="169"/>
      <c r="CE395" s="169"/>
      <c r="CF395" s="169"/>
      <c r="CG395" s="169"/>
      <c r="CH395" s="169"/>
      <c r="CI395" s="169"/>
      <c r="CJ395" s="169"/>
      <c r="CK395" s="169"/>
      <c r="CL395" s="169"/>
      <c r="CM395" s="169"/>
      <c r="CN395" s="169"/>
      <c r="CO395" s="169"/>
      <c r="CP395" s="169"/>
      <c r="CQ395" s="169"/>
      <c r="CR395" s="169"/>
      <c r="CS395" s="169"/>
      <c r="CT395" s="169"/>
      <c r="CU395" s="169"/>
      <c r="CV395" s="169"/>
      <c r="CW395" s="169"/>
      <c r="CX395" s="169"/>
      <c r="CY395" s="169"/>
      <c r="CZ395" s="169"/>
      <c r="DA395" s="169"/>
      <c r="DB395" s="169"/>
      <c r="DC395" s="169"/>
      <c r="DD395" s="169"/>
      <c r="DE395" s="169"/>
      <c r="DF395" s="169"/>
      <c r="DG395" s="169"/>
      <c r="DH395" s="169"/>
      <c r="DI395" s="169"/>
      <c r="DJ395" s="169"/>
      <c r="DK395" s="169"/>
      <c r="DL395" s="169"/>
      <c r="DM395" s="169"/>
      <c r="DN395" s="169"/>
      <c r="DO395" s="169"/>
      <c r="DP395" s="169"/>
      <c r="DQ395" s="169"/>
      <c r="DR395" s="169"/>
      <c r="DS395" s="169"/>
      <c r="DT395" s="169"/>
      <c r="DU395" s="169"/>
      <c r="DV395" s="169"/>
      <c r="DW395" s="169"/>
      <c r="DX395" s="169"/>
      <c r="DY395" s="169"/>
      <c r="DZ395" s="169"/>
      <c r="EA395" s="169"/>
      <c r="EB395" s="169"/>
      <c r="EC395" s="169"/>
      <c r="ED395" s="169"/>
      <c r="EE395" s="169"/>
      <c r="EF395" s="169"/>
      <c r="EG395" s="169"/>
      <c r="EH395" s="169"/>
      <c r="EI395" s="169"/>
      <c r="EJ395" s="169"/>
      <c r="EK395" s="169"/>
      <c r="EL395" s="169"/>
      <c r="EM395" s="169"/>
      <c r="EN395" s="169"/>
      <c r="EO395" s="169"/>
      <c r="EP395" s="169"/>
      <c r="EQ395" s="169"/>
      <c r="ER395" s="169"/>
      <c r="ES395" s="169"/>
      <c r="ET395" s="169"/>
      <c r="EU395" s="169"/>
      <c r="EV395" s="169"/>
      <c r="EW395" s="169"/>
      <c r="EX395" s="169"/>
      <c r="EY395" s="169"/>
      <c r="EZ395" s="169"/>
      <c r="FA395" s="169"/>
      <c r="FB395" s="169"/>
      <c r="FC395" s="169"/>
      <c r="FD395" s="169"/>
      <c r="FE395" s="169"/>
      <c r="FF395" s="169"/>
      <c r="FG395" s="169"/>
      <c r="FH395" s="169"/>
      <c r="FI395" s="169"/>
      <c r="FJ395" s="169"/>
      <c r="FK395" s="169"/>
      <c r="FL395" s="169"/>
      <c r="FM395" s="169"/>
      <c r="FN395" s="169"/>
      <c r="FO395" s="169"/>
      <c r="FP395" s="169"/>
      <c r="FQ395" s="169"/>
      <c r="FR395" s="169"/>
      <c r="FS395" s="169"/>
      <c r="FT395" s="169"/>
      <c r="FU395" s="169"/>
      <c r="FV395" s="169"/>
      <c r="FW395" s="169"/>
      <c r="FX395" s="169"/>
      <c r="FY395" s="169"/>
      <c r="FZ395" s="169"/>
      <c r="GA395" s="169"/>
      <c r="GB395" s="169"/>
      <c r="GC395" s="169"/>
      <c r="GD395" s="169"/>
      <c r="GE395" s="169"/>
      <c r="GF395" s="169"/>
      <c r="GG395" s="169"/>
      <c r="GH395" s="169"/>
      <c r="GI395" s="169"/>
      <c r="GJ395" s="169"/>
      <c r="GK395" s="169"/>
      <c r="GL395" s="169"/>
      <c r="GM395" s="169"/>
      <c r="GN395" s="169"/>
      <c r="GO395" s="169"/>
      <c r="GP395" s="169"/>
      <c r="GQ395" s="169"/>
      <c r="GR395" s="169"/>
      <c r="GS395" s="169"/>
      <c r="GT395" s="169"/>
      <c r="GU395" s="169"/>
      <c r="GV395" s="169"/>
      <c r="GW395" s="169"/>
      <c r="GX395" s="169"/>
      <c r="GY395" s="169"/>
      <c r="GZ395" s="169"/>
      <c r="HA395" s="169"/>
      <c r="HB395" s="169"/>
      <c r="HC395" s="169"/>
      <c r="HD395" s="169"/>
      <c r="HE395" s="169"/>
      <c r="HF395" s="169"/>
      <c r="HG395" s="169"/>
      <c r="HH395" s="169"/>
      <c r="HI395" s="169"/>
      <c r="HJ395" s="169"/>
      <c r="HK395" s="169"/>
      <c r="HL395" s="169"/>
      <c r="HM395" s="169"/>
      <c r="HN395" s="169"/>
      <c r="HO395" s="169"/>
      <c r="HP395" s="169"/>
      <c r="HQ395" s="169"/>
      <c r="HR395" s="169"/>
      <c r="HS395" s="169"/>
      <c r="HT395" s="169"/>
      <c r="HU395" s="169"/>
      <c r="HV395" s="169"/>
      <c r="HW395" s="169"/>
      <c r="HX395" s="169"/>
      <c r="HY395" s="169"/>
      <c r="HZ395" s="169"/>
      <c r="IA395" s="169"/>
      <c r="IB395" s="169"/>
      <c r="IC395" s="169"/>
      <c r="ID395" s="169"/>
      <c r="IE395" s="169"/>
      <c r="IF395" s="169"/>
      <c r="IG395" s="169"/>
      <c r="IH395" s="169"/>
      <c r="II395" s="169"/>
      <c r="IJ395" s="169"/>
      <c r="IK395" s="169"/>
      <c r="IL395" s="169"/>
      <c r="IM395" s="169"/>
      <c r="IN395" s="169"/>
      <c r="IO395" s="169"/>
      <c r="IP395" s="169"/>
    </row>
    <row r="396" spans="1:253" s="145" customFormat="1" ht="15" customHeight="1">
      <c r="A396" s="170" t="s">
        <v>6</v>
      </c>
      <c r="B396" s="170" t="s">
        <v>76</v>
      </c>
      <c r="C396" s="172">
        <v>5</v>
      </c>
      <c r="D396" s="172" t="s">
        <v>24</v>
      </c>
      <c r="E396" s="173">
        <v>5912</v>
      </c>
      <c r="F396" s="174">
        <v>29560</v>
      </c>
      <c r="G396" s="169"/>
      <c r="H396" s="169"/>
      <c r="I396" s="169"/>
      <c r="J396" s="169"/>
      <c r="K396" s="169"/>
      <c r="L396" s="169"/>
      <c r="M396" s="169"/>
      <c r="N396" s="169"/>
      <c r="O396" s="169"/>
      <c r="P396" s="169"/>
      <c r="Q396" s="169"/>
      <c r="R396" s="169"/>
      <c r="S396" s="169"/>
      <c r="T396" s="169"/>
      <c r="U396" s="169"/>
      <c r="V396" s="169"/>
      <c r="W396" s="169"/>
      <c r="X396" s="169"/>
      <c r="Y396" s="169"/>
      <c r="Z396" s="169"/>
      <c r="AA396" s="169"/>
      <c r="AB396" s="169"/>
      <c r="AC396" s="169"/>
      <c r="AD396" s="169"/>
      <c r="AE396" s="169"/>
      <c r="AF396" s="169"/>
      <c r="AG396" s="169"/>
      <c r="AH396" s="169"/>
      <c r="AI396" s="169"/>
      <c r="AJ396" s="169"/>
      <c r="AK396" s="169"/>
      <c r="AL396" s="169"/>
      <c r="AM396" s="169"/>
      <c r="AN396" s="169"/>
      <c r="AO396" s="169"/>
      <c r="AP396" s="169"/>
      <c r="AQ396" s="169"/>
      <c r="AR396" s="169"/>
      <c r="AS396" s="169"/>
      <c r="AT396" s="169"/>
      <c r="AU396" s="169"/>
      <c r="AV396" s="169"/>
      <c r="AW396" s="169"/>
      <c r="AX396" s="169"/>
      <c r="AY396" s="169"/>
      <c r="AZ396" s="169"/>
      <c r="BA396" s="169"/>
      <c r="BB396" s="169"/>
      <c r="BC396" s="169"/>
      <c r="BD396" s="169"/>
      <c r="BE396" s="169"/>
      <c r="BF396" s="169"/>
      <c r="BG396" s="169"/>
      <c r="BH396" s="169"/>
      <c r="BI396" s="169"/>
      <c r="BJ396" s="169"/>
      <c r="BK396" s="169"/>
      <c r="BL396" s="169"/>
      <c r="BM396" s="169"/>
      <c r="BN396" s="169"/>
      <c r="BO396" s="169"/>
      <c r="BP396" s="169"/>
      <c r="BQ396" s="169"/>
      <c r="BR396" s="169"/>
      <c r="BS396" s="169"/>
      <c r="BT396" s="169"/>
      <c r="BU396" s="169"/>
      <c r="BV396" s="169"/>
      <c r="BW396" s="169"/>
      <c r="BX396" s="169"/>
      <c r="BY396" s="169"/>
      <c r="BZ396" s="169"/>
      <c r="CA396" s="169"/>
      <c r="CB396" s="169"/>
      <c r="CC396" s="169"/>
      <c r="CD396" s="169"/>
      <c r="CE396" s="169"/>
      <c r="CF396" s="169"/>
      <c r="CG396" s="169"/>
      <c r="CH396" s="169"/>
      <c r="CI396" s="169"/>
      <c r="CJ396" s="169"/>
      <c r="CK396" s="169"/>
      <c r="CL396" s="169"/>
      <c r="CM396" s="169"/>
      <c r="CN396" s="169"/>
      <c r="CO396" s="169"/>
      <c r="CP396" s="169"/>
      <c r="CQ396" s="169"/>
      <c r="CR396" s="169"/>
      <c r="CS396" s="169"/>
      <c r="CT396" s="169"/>
      <c r="CU396" s="169"/>
      <c r="CV396" s="169"/>
      <c r="CW396" s="169"/>
      <c r="CX396" s="169"/>
      <c r="CY396" s="169"/>
      <c r="CZ396" s="169"/>
      <c r="DA396" s="169"/>
      <c r="DB396" s="169"/>
      <c r="DC396" s="169"/>
      <c r="DD396" s="169"/>
      <c r="DE396" s="169"/>
      <c r="DF396" s="169"/>
      <c r="DG396" s="169"/>
      <c r="DH396" s="169"/>
      <c r="DI396" s="169"/>
      <c r="DJ396" s="169"/>
      <c r="DK396" s="169"/>
      <c r="DL396" s="169"/>
      <c r="DM396" s="169"/>
      <c r="DN396" s="169"/>
      <c r="DO396" s="169"/>
      <c r="DP396" s="169"/>
      <c r="DQ396" s="169"/>
      <c r="DR396" s="169"/>
      <c r="DS396" s="169"/>
      <c r="DT396" s="169"/>
      <c r="DU396" s="169"/>
      <c r="DV396" s="169"/>
      <c r="DW396" s="169"/>
      <c r="DX396" s="169"/>
      <c r="DY396" s="169"/>
      <c r="DZ396" s="169"/>
      <c r="EA396" s="169"/>
      <c r="EB396" s="169"/>
      <c r="EC396" s="169"/>
      <c r="ED396" s="169"/>
      <c r="EE396" s="169"/>
      <c r="EF396" s="169"/>
      <c r="EG396" s="169"/>
      <c r="EH396" s="169"/>
      <c r="EI396" s="169"/>
      <c r="EJ396" s="169"/>
      <c r="EK396" s="169"/>
      <c r="EL396" s="169"/>
      <c r="EM396" s="169"/>
      <c r="EN396" s="169"/>
      <c r="EO396" s="169"/>
      <c r="EP396" s="169"/>
      <c r="EQ396" s="169"/>
      <c r="ER396" s="169"/>
      <c r="ES396" s="169"/>
      <c r="ET396" s="169"/>
      <c r="EU396" s="169"/>
      <c r="EV396" s="169"/>
      <c r="EW396" s="169"/>
      <c r="EX396" s="169"/>
      <c r="EY396" s="169"/>
      <c r="EZ396" s="169"/>
      <c r="FA396" s="169"/>
      <c r="FB396" s="169"/>
      <c r="FC396" s="169"/>
      <c r="FD396" s="169"/>
      <c r="FE396" s="169"/>
      <c r="FF396" s="169"/>
      <c r="FG396" s="169"/>
      <c r="FH396" s="169"/>
      <c r="FI396" s="169"/>
      <c r="FJ396" s="169"/>
      <c r="FK396" s="169"/>
      <c r="FL396" s="169"/>
      <c r="FM396" s="169"/>
      <c r="FN396" s="169"/>
      <c r="FO396" s="169"/>
      <c r="FP396" s="169"/>
      <c r="FQ396" s="169"/>
      <c r="FR396" s="169"/>
      <c r="FS396" s="169"/>
      <c r="FT396" s="169"/>
      <c r="FU396" s="169"/>
      <c r="FV396" s="169"/>
      <c r="FW396" s="169"/>
      <c r="FX396" s="169"/>
      <c r="FY396" s="169"/>
      <c r="FZ396" s="169"/>
      <c r="GA396" s="169"/>
      <c r="GB396" s="169"/>
      <c r="GC396" s="169"/>
      <c r="GD396" s="169"/>
      <c r="GE396" s="169"/>
      <c r="GF396" s="169"/>
      <c r="GG396" s="169"/>
      <c r="GH396" s="169"/>
      <c r="GI396" s="169"/>
      <c r="GJ396" s="169"/>
      <c r="GK396" s="169"/>
      <c r="GL396" s="169"/>
      <c r="GM396" s="169"/>
      <c r="GN396" s="169"/>
      <c r="GO396" s="169"/>
      <c r="GP396" s="169"/>
      <c r="GQ396" s="169"/>
      <c r="GR396" s="169"/>
      <c r="GS396" s="169"/>
      <c r="GT396" s="169"/>
      <c r="GU396" s="169"/>
      <c r="GV396" s="169"/>
      <c r="GW396" s="169"/>
      <c r="GX396" s="169"/>
      <c r="GY396" s="169"/>
      <c r="GZ396" s="169"/>
      <c r="HA396" s="169"/>
      <c r="HB396" s="169"/>
      <c r="HC396" s="169"/>
      <c r="HD396" s="169"/>
      <c r="HE396" s="169"/>
      <c r="HF396" s="169"/>
      <c r="HG396" s="169"/>
      <c r="HH396" s="169"/>
      <c r="HI396" s="169"/>
      <c r="HJ396" s="169"/>
      <c r="HK396" s="169"/>
      <c r="HL396" s="169"/>
      <c r="HM396" s="169"/>
      <c r="HN396" s="169"/>
      <c r="HO396" s="169"/>
      <c r="HP396" s="169"/>
      <c r="HQ396" s="169"/>
      <c r="HR396" s="169"/>
      <c r="HS396" s="169"/>
      <c r="HT396" s="169"/>
      <c r="HU396" s="169"/>
      <c r="HV396" s="169"/>
      <c r="HW396" s="169"/>
      <c r="HX396" s="169"/>
      <c r="HY396" s="169"/>
      <c r="HZ396" s="169"/>
      <c r="IA396" s="169"/>
      <c r="IB396" s="169"/>
      <c r="IC396" s="169"/>
      <c r="ID396" s="169"/>
      <c r="IE396" s="169"/>
      <c r="IF396" s="169"/>
      <c r="IG396" s="169"/>
      <c r="IH396" s="169"/>
      <c r="II396" s="169"/>
      <c r="IJ396" s="169"/>
      <c r="IK396" s="169"/>
      <c r="IL396" s="169"/>
      <c r="IM396" s="169"/>
      <c r="IN396" s="169"/>
      <c r="IO396" s="169"/>
      <c r="IP396" s="169"/>
    </row>
    <row r="397" spans="1:253" s="145" customFormat="1" ht="15" customHeight="1">
      <c r="A397" s="170" t="s">
        <v>6</v>
      </c>
      <c r="B397" s="170" t="s">
        <v>76</v>
      </c>
      <c r="C397" s="172">
        <v>5</v>
      </c>
      <c r="D397" s="172" t="s">
        <v>24</v>
      </c>
      <c r="E397" s="173">
        <v>5912</v>
      </c>
      <c r="F397" s="174">
        <v>29560</v>
      </c>
      <c r="G397" s="169"/>
      <c r="H397" s="169"/>
      <c r="I397" s="169"/>
      <c r="J397" s="169"/>
      <c r="K397" s="169"/>
      <c r="L397" s="169"/>
      <c r="M397" s="169"/>
      <c r="N397" s="169"/>
      <c r="O397" s="169"/>
      <c r="P397" s="169"/>
      <c r="Q397" s="169"/>
      <c r="R397" s="169"/>
      <c r="S397" s="169"/>
      <c r="T397" s="169"/>
      <c r="U397" s="169"/>
      <c r="V397" s="169"/>
      <c r="W397" s="169"/>
      <c r="X397" s="169"/>
      <c r="Y397" s="169"/>
      <c r="Z397" s="169"/>
      <c r="AA397" s="169"/>
      <c r="AB397" s="169"/>
      <c r="AC397" s="169"/>
      <c r="AD397" s="169"/>
      <c r="AE397" s="169"/>
      <c r="AF397" s="169"/>
      <c r="AG397" s="169"/>
      <c r="AH397" s="169"/>
      <c r="AI397" s="169"/>
      <c r="AJ397" s="169"/>
      <c r="AK397" s="169"/>
      <c r="AL397" s="169"/>
      <c r="AM397" s="169"/>
      <c r="AN397" s="169"/>
      <c r="AO397" s="169"/>
      <c r="AP397" s="169"/>
      <c r="AQ397" s="169"/>
      <c r="AR397" s="169"/>
      <c r="AS397" s="169"/>
      <c r="AT397" s="169"/>
      <c r="AU397" s="169"/>
      <c r="AV397" s="169"/>
      <c r="AW397" s="169"/>
      <c r="AX397" s="169"/>
      <c r="AY397" s="169"/>
      <c r="AZ397" s="169"/>
      <c r="BA397" s="169"/>
      <c r="BB397" s="169"/>
      <c r="BC397" s="169"/>
      <c r="BD397" s="169"/>
      <c r="BE397" s="169"/>
      <c r="BF397" s="169"/>
      <c r="BG397" s="169"/>
      <c r="BH397" s="169"/>
      <c r="BI397" s="169"/>
      <c r="BJ397" s="169"/>
      <c r="BK397" s="169"/>
      <c r="BL397" s="169"/>
      <c r="BM397" s="169"/>
      <c r="BN397" s="169"/>
      <c r="BO397" s="169"/>
      <c r="BP397" s="169"/>
      <c r="BQ397" s="169"/>
      <c r="BR397" s="169"/>
      <c r="BS397" s="169"/>
      <c r="BT397" s="169"/>
      <c r="BU397" s="169"/>
      <c r="BV397" s="169"/>
      <c r="BW397" s="169"/>
      <c r="BX397" s="169"/>
      <c r="BY397" s="169"/>
      <c r="BZ397" s="169"/>
      <c r="CA397" s="169"/>
      <c r="CB397" s="169"/>
      <c r="CC397" s="169"/>
      <c r="CD397" s="169"/>
      <c r="CE397" s="169"/>
      <c r="CF397" s="169"/>
      <c r="CG397" s="169"/>
      <c r="CH397" s="169"/>
      <c r="CI397" s="169"/>
      <c r="CJ397" s="169"/>
      <c r="CK397" s="169"/>
      <c r="CL397" s="169"/>
      <c r="CM397" s="169"/>
      <c r="CN397" s="169"/>
      <c r="CO397" s="169"/>
      <c r="CP397" s="169"/>
      <c r="CQ397" s="169"/>
      <c r="CR397" s="169"/>
      <c r="CS397" s="169"/>
      <c r="CT397" s="169"/>
      <c r="CU397" s="169"/>
      <c r="CV397" s="169"/>
      <c r="CW397" s="169"/>
      <c r="CX397" s="169"/>
      <c r="CY397" s="169"/>
      <c r="CZ397" s="169"/>
      <c r="DA397" s="169"/>
      <c r="DB397" s="169"/>
      <c r="DC397" s="169"/>
      <c r="DD397" s="169"/>
      <c r="DE397" s="169"/>
      <c r="DF397" s="169"/>
      <c r="DG397" s="169"/>
      <c r="DH397" s="169"/>
      <c r="DI397" s="169"/>
      <c r="DJ397" s="169"/>
      <c r="DK397" s="169"/>
      <c r="DL397" s="169"/>
      <c r="DM397" s="169"/>
      <c r="DN397" s="169"/>
      <c r="DO397" s="169"/>
      <c r="DP397" s="169"/>
      <c r="DQ397" s="169"/>
      <c r="DR397" s="169"/>
      <c r="DS397" s="169"/>
      <c r="DT397" s="169"/>
      <c r="DU397" s="169"/>
      <c r="DV397" s="169"/>
      <c r="DW397" s="169"/>
      <c r="DX397" s="169"/>
      <c r="DY397" s="169"/>
      <c r="DZ397" s="169"/>
      <c r="EA397" s="169"/>
      <c r="EB397" s="169"/>
      <c r="EC397" s="169"/>
      <c r="ED397" s="169"/>
      <c r="EE397" s="169"/>
      <c r="EF397" s="169"/>
      <c r="EG397" s="169"/>
      <c r="EH397" s="169"/>
      <c r="EI397" s="169"/>
      <c r="EJ397" s="169"/>
      <c r="EK397" s="169"/>
      <c r="EL397" s="169"/>
      <c r="EM397" s="169"/>
      <c r="EN397" s="169"/>
      <c r="EO397" s="169"/>
      <c r="EP397" s="169"/>
      <c r="EQ397" s="169"/>
      <c r="ER397" s="169"/>
      <c r="ES397" s="169"/>
      <c r="ET397" s="169"/>
      <c r="EU397" s="169"/>
      <c r="EV397" s="169"/>
      <c r="EW397" s="169"/>
      <c r="EX397" s="169"/>
      <c r="EY397" s="169"/>
      <c r="EZ397" s="169"/>
      <c r="FA397" s="169"/>
      <c r="FB397" s="169"/>
      <c r="FC397" s="169"/>
      <c r="FD397" s="169"/>
      <c r="FE397" s="169"/>
      <c r="FF397" s="169"/>
      <c r="FG397" s="169"/>
      <c r="FH397" s="169"/>
      <c r="FI397" s="169"/>
      <c r="FJ397" s="169"/>
      <c r="FK397" s="169"/>
      <c r="FL397" s="169"/>
      <c r="FM397" s="169"/>
      <c r="FN397" s="169"/>
      <c r="FO397" s="169"/>
      <c r="FP397" s="169"/>
      <c r="FQ397" s="169"/>
      <c r="FR397" s="169"/>
      <c r="FS397" s="169"/>
      <c r="FT397" s="169"/>
      <c r="FU397" s="169"/>
      <c r="FV397" s="169"/>
      <c r="FW397" s="169"/>
      <c r="FX397" s="169"/>
      <c r="FY397" s="169"/>
      <c r="FZ397" s="169"/>
      <c r="GA397" s="169"/>
      <c r="GB397" s="169"/>
      <c r="GC397" s="169"/>
      <c r="GD397" s="169"/>
      <c r="GE397" s="169"/>
      <c r="GF397" s="169"/>
      <c r="GG397" s="169"/>
      <c r="GH397" s="169"/>
      <c r="GI397" s="169"/>
      <c r="GJ397" s="169"/>
      <c r="GK397" s="169"/>
      <c r="GL397" s="169"/>
      <c r="GM397" s="169"/>
      <c r="GN397" s="169"/>
      <c r="GO397" s="169"/>
      <c r="GP397" s="169"/>
      <c r="GQ397" s="169"/>
      <c r="GR397" s="169"/>
      <c r="GS397" s="169"/>
      <c r="GT397" s="169"/>
      <c r="GU397" s="169"/>
      <c r="GV397" s="169"/>
      <c r="GW397" s="169"/>
      <c r="GX397" s="169"/>
      <c r="GY397" s="169"/>
      <c r="GZ397" s="169"/>
      <c r="HA397" s="169"/>
      <c r="HB397" s="169"/>
      <c r="HC397" s="169"/>
      <c r="HD397" s="169"/>
      <c r="HE397" s="169"/>
      <c r="HF397" s="169"/>
      <c r="HG397" s="169"/>
      <c r="HH397" s="169"/>
      <c r="HI397" s="169"/>
      <c r="HJ397" s="169"/>
      <c r="HK397" s="169"/>
      <c r="HL397" s="169"/>
      <c r="HM397" s="169"/>
      <c r="HN397" s="169"/>
      <c r="HO397" s="169"/>
      <c r="HP397" s="169"/>
      <c r="HQ397" s="169"/>
      <c r="HR397" s="169"/>
      <c r="HS397" s="169"/>
      <c r="HT397" s="169"/>
      <c r="HU397" s="169"/>
      <c r="HV397" s="169"/>
      <c r="HW397" s="169"/>
      <c r="HX397" s="169"/>
      <c r="HY397" s="169"/>
      <c r="HZ397" s="169"/>
      <c r="IA397" s="169"/>
      <c r="IB397" s="169"/>
      <c r="IC397" s="169"/>
      <c r="ID397" s="169"/>
      <c r="IE397" s="169"/>
      <c r="IF397" s="169"/>
      <c r="IG397" s="169"/>
      <c r="IH397" s="169"/>
      <c r="II397" s="169"/>
      <c r="IJ397" s="169"/>
      <c r="IK397" s="169"/>
      <c r="IL397" s="169"/>
      <c r="IM397" s="169"/>
      <c r="IN397" s="169"/>
      <c r="IO397" s="169"/>
      <c r="IP397" s="169"/>
    </row>
    <row r="398" spans="1:253" s="145" customFormat="1" ht="15" customHeight="1">
      <c r="A398" s="170" t="s">
        <v>6</v>
      </c>
      <c r="B398" s="170" t="s">
        <v>76</v>
      </c>
      <c r="C398" s="172">
        <v>19</v>
      </c>
      <c r="D398" s="172" t="s">
        <v>24</v>
      </c>
      <c r="E398" s="173">
        <v>5912</v>
      </c>
      <c r="F398" s="174">
        <v>112328</v>
      </c>
      <c r="G398" s="169"/>
      <c r="H398" s="169"/>
      <c r="I398" s="169"/>
      <c r="J398" s="169"/>
      <c r="K398" s="169"/>
      <c r="L398" s="169"/>
      <c r="M398" s="169"/>
      <c r="N398" s="169"/>
      <c r="O398" s="169"/>
      <c r="P398" s="169"/>
      <c r="Q398" s="169"/>
      <c r="R398" s="169"/>
      <c r="S398" s="169"/>
      <c r="T398" s="169"/>
      <c r="U398" s="169"/>
      <c r="V398" s="169"/>
      <c r="W398" s="169"/>
      <c r="X398" s="169"/>
      <c r="Y398" s="169"/>
      <c r="Z398" s="169"/>
      <c r="AA398" s="169"/>
      <c r="AB398" s="169"/>
      <c r="AC398" s="169"/>
      <c r="AD398" s="169"/>
      <c r="AE398" s="169"/>
      <c r="AF398" s="169"/>
      <c r="AG398" s="169"/>
      <c r="AH398" s="169"/>
      <c r="AI398" s="169"/>
      <c r="AJ398" s="169"/>
      <c r="AK398" s="169"/>
      <c r="AL398" s="169"/>
      <c r="AM398" s="169"/>
      <c r="AN398" s="169"/>
      <c r="AO398" s="169"/>
      <c r="AP398" s="169"/>
      <c r="AQ398" s="169"/>
      <c r="AR398" s="169"/>
      <c r="AS398" s="169"/>
      <c r="AT398" s="169"/>
      <c r="AU398" s="169"/>
      <c r="AV398" s="169"/>
      <c r="AW398" s="169"/>
      <c r="AX398" s="169"/>
      <c r="AY398" s="169"/>
      <c r="AZ398" s="169"/>
      <c r="BA398" s="169"/>
      <c r="BB398" s="169"/>
      <c r="BC398" s="169"/>
      <c r="BD398" s="169"/>
      <c r="BE398" s="169"/>
      <c r="BF398" s="169"/>
      <c r="BG398" s="169"/>
      <c r="BH398" s="169"/>
      <c r="BI398" s="169"/>
      <c r="BJ398" s="169"/>
      <c r="BK398" s="169"/>
      <c r="BL398" s="169"/>
      <c r="BM398" s="169"/>
      <c r="BN398" s="169"/>
      <c r="BO398" s="169"/>
      <c r="BP398" s="169"/>
      <c r="BQ398" s="169"/>
      <c r="BR398" s="169"/>
      <c r="BS398" s="169"/>
      <c r="BT398" s="169"/>
      <c r="BU398" s="169"/>
      <c r="BV398" s="169"/>
      <c r="BW398" s="169"/>
      <c r="BX398" s="169"/>
      <c r="BY398" s="169"/>
      <c r="BZ398" s="169"/>
      <c r="CA398" s="169"/>
      <c r="CB398" s="169"/>
      <c r="CC398" s="169"/>
      <c r="CD398" s="169"/>
      <c r="CE398" s="169"/>
      <c r="CF398" s="169"/>
      <c r="CG398" s="169"/>
      <c r="CH398" s="169"/>
      <c r="CI398" s="169"/>
      <c r="CJ398" s="169"/>
      <c r="CK398" s="169"/>
      <c r="CL398" s="169"/>
      <c r="CM398" s="169"/>
      <c r="CN398" s="169"/>
      <c r="CO398" s="169"/>
      <c r="CP398" s="169"/>
      <c r="CQ398" s="169"/>
      <c r="CR398" s="169"/>
      <c r="CS398" s="169"/>
      <c r="CT398" s="169"/>
      <c r="CU398" s="169"/>
      <c r="CV398" s="169"/>
      <c r="CW398" s="169"/>
      <c r="CX398" s="169"/>
      <c r="CY398" s="169"/>
      <c r="CZ398" s="169"/>
      <c r="DA398" s="169"/>
      <c r="DB398" s="169"/>
      <c r="DC398" s="169"/>
      <c r="DD398" s="169"/>
      <c r="DE398" s="169"/>
      <c r="DF398" s="169"/>
      <c r="DG398" s="169"/>
      <c r="DH398" s="169"/>
      <c r="DI398" s="169"/>
      <c r="DJ398" s="169"/>
      <c r="DK398" s="169"/>
      <c r="DL398" s="169"/>
      <c r="DM398" s="169"/>
      <c r="DN398" s="169"/>
      <c r="DO398" s="169"/>
      <c r="DP398" s="169"/>
      <c r="DQ398" s="169"/>
      <c r="DR398" s="169"/>
      <c r="DS398" s="169"/>
      <c r="DT398" s="169"/>
      <c r="DU398" s="169"/>
      <c r="DV398" s="169"/>
      <c r="DW398" s="169"/>
      <c r="DX398" s="169"/>
      <c r="DY398" s="169"/>
      <c r="DZ398" s="169"/>
      <c r="EA398" s="169"/>
      <c r="EB398" s="169"/>
      <c r="EC398" s="169"/>
      <c r="ED398" s="169"/>
      <c r="EE398" s="169"/>
      <c r="EF398" s="169"/>
      <c r="EG398" s="169"/>
      <c r="EH398" s="169"/>
      <c r="EI398" s="169"/>
      <c r="EJ398" s="169"/>
      <c r="EK398" s="169"/>
      <c r="EL398" s="169"/>
      <c r="EM398" s="169"/>
      <c r="EN398" s="169"/>
      <c r="EO398" s="169"/>
      <c r="EP398" s="169"/>
      <c r="EQ398" s="169"/>
      <c r="ER398" s="169"/>
      <c r="ES398" s="169"/>
      <c r="ET398" s="169"/>
      <c r="EU398" s="169"/>
      <c r="EV398" s="169"/>
      <c r="EW398" s="169"/>
      <c r="EX398" s="169"/>
      <c r="EY398" s="169"/>
      <c r="EZ398" s="169"/>
      <c r="FA398" s="169"/>
      <c r="FB398" s="169"/>
      <c r="FC398" s="169"/>
      <c r="FD398" s="169"/>
      <c r="FE398" s="169"/>
      <c r="FF398" s="169"/>
      <c r="FG398" s="169"/>
      <c r="FH398" s="169"/>
      <c r="FI398" s="169"/>
      <c r="FJ398" s="169"/>
      <c r="FK398" s="169"/>
      <c r="FL398" s="169"/>
      <c r="FM398" s="169"/>
      <c r="FN398" s="169"/>
      <c r="FO398" s="169"/>
      <c r="FP398" s="169"/>
      <c r="FQ398" s="169"/>
      <c r="FR398" s="169"/>
      <c r="FS398" s="169"/>
      <c r="FT398" s="169"/>
      <c r="FU398" s="169"/>
      <c r="FV398" s="169"/>
      <c r="FW398" s="169"/>
      <c r="FX398" s="169"/>
      <c r="FY398" s="169"/>
      <c r="FZ398" s="169"/>
      <c r="GA398" s="169"/>
      <c r="GB398" s="169"/>
      <c r="GC398" s="169"/>
      <c r="GD398" s="169"/>
      <c r="GE398" s="169"/>
      <c r="GF398" s="169"/>
      <c r="GG398" s="169"/>
      <c r="GH398" s="169"/>
      <c r="GI398" s="169"/>
      <c r="GJ398" s="169"/>
      <c r="GK398" s="169"/>
      <c r="GL398" s="169"/>
      <c r="GM398" s="169"/>
      <c r="GN398" s="169"/>
      <c r="GO398" s="169"/>
      <c r="GP398" s="169"/>
      <c r="GQ398" s="169"/>
      <c r="GR398" s="169"/>
      <c r="GS398" s="169"/>
      <c r="GT398" s="169"/>
      <c r="GU398" s="169"/>
      <c r="GV398" s="169"/>
      <c r="GW398" s="169"/>
      <c r="GX398" s="169"/>
      <c r="GY398" s="169"/>
      <c r="GZ398" s="169"/>
      <c r="HA398" s="169"/>
      <c r="HB398" s="169"/>
      <c r="HC398" s="169"/>
      <c r="HD398" s="169"/>
      <c r="HE398" s="169"/>
      <c r="HF398" s="169"/>
      <c r="HG398" s="169"/>
      <c r="HH398" s="169"/>
      <c r="HI398" s="169"/>
      <c r="HJ398" s="169"/>
      <c r="HK398" s="169"/>
      <c r="HL398" s="169"/>
      <c r="HM398" s="169"/>
      <c r="HN398" s="169"/>
      <c r="HO398" s="169"/>
      <c r="HP398" s="169"/>
      <c r="HQ398" s="169"/>
      <c r="HR398" s="169"/>
      <c r="HS398" s="169"/>
      <c r="HT398" s="169"/>
      <c r="HU398" s="169"/>
      <c r="HV398" s="169"/>
      <c r="HW398" s="169"/>
      <c r="HX398" s="169"/>
      <c r="HY398" s="169"/>
      <c r="HZ398" s="169"/>
      <c r="IA398" s="169"/>
      <c r="IB398" s="169"/>
      <c r="IC398" s="169"/>
      <c r="ID398" s="169"/>
      <c r="IE398" s="169"/>
      <c r="IF398" s="169"/>
      <c r="IG398" s="169"/>
      <c r="IH398" s="169"/>
      <c r="II398" s="169"/>
      <c r="IJ398" s="169"/>
      <c r="IK398" s="169"/>
      <c r="IL398" s="169"/>
      <c r="IM398" s="169"/>
      <c r="IN398" s="169"/>
      <c r="IO398" s="169"/>
      <c r="IP398" s="169"/>
    </row>
    <row r="399" spans="1:253" s="145" customFormat="1" ht="15" customHeight="1">
      <c r="A399" s="170" t="s">
        <v>6</v>
      </c>
      <c r="B399" s="170" t="s">
        <v>226</v>
      </c>
      <c r="C399" s="172">
        <v>990</v>
      </c>
      <c r="D399" s="172" t="s">
        <v>24</v>
      </c>
      <c r="E399" s="173">
        <v>100</v>
      </c>
      <c r="F399" s="174">
        <v>99000</v>
      </c>
      <c r="G399" s="169"/>
      <c r="H399" s="169"/>
      <c r="I399" s="169"/>
      <c r="J399" s="169"/>
      <c r="K399" s="169"/>
      <c r="L399" s="169"/>
      <c r="M399" s="169"/>
      <c r="N399" s="169"/>
      <c r="O399" s="169"/>
      <c r="P399" s="169"/>
      <c r="Q399" s="169"/>
      <c r="R399" s="169"/>
      <c r="S399" s="169"/>
      <c r="T399" s="169"/>
      <c r="U399" s="169"/>
      <c r="V399" s="169"/>
      <c r="W399" s="169"/>
      <c r="X399" s="169"/>
      <c r="Y399" s="169"/>
      <c r="Z399" s="169"/>
      <c r="AA399" s="169"/>
      <c r="AB399" s="169"/>
      <c r="AC399" s="169"/>
      <c r="AD399" s="169"/>
      <c r="AE399" s="169"/>
      <c r="AF399" s="169"/>
      <c r="AG399" s="169"/>
      <c r="AH399" s="169"/>
      <c r="AI399" s="169"/>
      <c r="AJ399" s="169"/>
      <c r="AK399" s="169"/>
      <c r="AL399" s="169"/>
      <c r="AM399" s="169"/>
      <c r="AN399" s="169"/>
      <c r="AO399" s="169"/>
      <c r="AP399" s="169"/>
      <c r="AQ399" s="169"/>
      <c r="AR399" s="169"/>
      <c r="AS399" s="169"/>
      <c r="AT399" s="169"/>
      <c r="AU399" s="169"/>
      <c r="AV399" s="169"/>
      <c r="AW399" s="169"/>
      <c r="AX399" s="169"/>
      <c r="AY399" s="169"/>
      <c r="AZ399" s="169"/>
      <c r="BA399" s="169"/>
      <c r="BB399" s="169"/>
      <c r="BC399" s="169"/>
      <c r="BD399" s="169"/>
      <c r="BE399" s="169"/>
      <c r="BF399" s="169"/>
      <c r="BG399" s="169"/>
      <c r="BH399" s="169"/>
      <c r="BI399" s="169"/>
      <c r="BJ399" s="169"/>
      <c r="BK399" s="169"/>
      <c r="BL399" s="169"/>
      <c r="BM399" s="169"/>
      <c r="BN399" s="169"/>
      <c r="BO399" s="169"/>
      <c r="BP399" s="169"/>
      <c r="BQ399" s="169"/>
      <c r="BR399" s="169"/>
      <c r="BS399" s="169"/>
      <c r="BT399" s="169"/>
      <c r="BU399" s="169"/>
      <c r="BV399" s="169"/>
      <c r="BW399" s="169"/>
      <c r="BX399" s="169"/>
      <c r="BY399" s="169"/>
      <c r="BZ399" s="169"/>
      <c r="CA399" s="169"/>
      <c r="CB399" s="169"/>
      <c r="CC399" s="169"/>
      <c r="CD399" s="169"/>
      <c r="CE399" s="169"/>
      <c r="CF399" s="169"/>
      <c r="CG399" s="169"/>
      <c r="CH399" s="169"/>
      <c r="CI399" s="169"/>
      <c r="CJ399" s="169"/>
      <c r="CK399" s="169"/>
      <c r="CL399" s="169"/>
      <c r="CM399" s="169"/>
      <c r="CN399" s="169"/>
      <c r="CO399" s="169"/>
      <c r="CP399" s="169"/>
      <c r="CQ399" s="169"/>
      <c r="CR399" s="169"/>
      <c r="CS399" s="169"/>
      <c r="CT399" s="169"/>
      <c r="CU399" s="169"/>
      <c r="CV399" s="169"/>
      <c r="CW399" s="169"/>
      <c r="CX399" s="169"/>
      <c r="CY399" s="169"/>
      <c r="CZ399" s="169"/>
      <c r="DA399" s="169"/>
      <c r="DB399" s="169"/>
      <c r="DC399" s="169"/>
      <c r="DD399" s="169"/>
      <c r="DE399" s="169"/>
      <c r="DF399" s="169"/>
      <c r="DG399" s="169"/>
      <c r="DH399" s="169"/>
      <c r="DI399" s="169"/>
      <c r="DJ399" s="169"/>
      <c r="DK399" s="169"/>
      <c r="DL399" s="169"/>
      <c r="DM399" s="169"/>
      <c r="DN399" s="169"/>
      <c r="DO399" s="169"/>
      <c r="DP399" s="169"/>
      <c r="DQ399" s="169"/>
      <c r="DR399" s="169"/>
      <c r="DS399" s="169"/>
      <c r="DT399" s="169"/>
      <c r="DU399" s="169"/>
      <c r="DV399" s="169"/>
      <c r="DW399" s="169"/>
      <c r="DX399" s="169"/>
      <c r="DY399" s="169"/>
      <c r="DZ399" s="169"/>
      <c r="EA399" s="169"/>
      <c r="EB399" s="169"/>
      <c r="EC399" s="169"/>
      <c r="ED399" s="169"/>
      <c r="EE399" s="169"/>
      <c r="EF399" s="169"/>
      <c r="EG399" s="169"/>
      <c r="EH399" s="169"/>
      <c r="EI399" s="169"/>
      <c r="EJ399" s="169"/>
      <c r="EK399" s="169"/>
      <c r="EL399" s="169"/>
      <c r="EM399" s="169"/>
      <c r="EN399" s="169"/>
      <c r="EO399" s="169"/>
      <c r="EP399" s="169"/>
      <c r="EQ399" s="169"/>
      <c r="ER399" s="169"/>
      <c r="ES399" s="169"/>
      <c r="ET399" s="169"/>
      <c r="EU399" s="169"/>
      <c r="EV399" s="169"/>
      <c r="EW399" s="169"/>
      <c r="EX399" s="169"/>
      <c r="EY399" s="169"/>
      <c r="EZ399" s="169"/>
      <c r="FA399" s="169"/>
      <c r="FB399" s="169"/>
      <c r="FC399" s="169"/>
      <c r="FD399" s="169"/>
      <c r="FE399" s="169"/>
      <c r="FF399" s="169"/>
      <c r="FG399" s="169"/>
      <c r="FH399" s="169"/>
      <c r="FI399" s="169"/>
      <c r="FJ399" s="169"/>
      <c r="FK399" s="169"/>
      <c r="FL399" s="169"/>
      <c r="FM399" s="169"/>
      <c r="FN399" s="169"/>
      <c r="FO399" s="169"/>
      <c r="FP399" s="169"/>
      <c r="FQ399" s="169"/>
      <c r="FR399" s="169"/>
      <c r="FS399" s="169"/>
      <c r="FT399" s="169"/>
      <c r="FU399" s="169"/>
      <c r="FV399" s="169"/>
      <c r="FW399" s="169"/>
      <c r="FX399" s="169"/>
      <c r="FY399" s="169"/>
      <c r="FZ399" s="169"/>
      <c r="GA399" s="169"/>
      <c r="GB399" s="169"/>
      <c r="GC399" s="169"/>
      <c r="GD399" s="169"/>
      <c r="GE399" s="169"/>
      <c r="GF399" s="169"/>
      <c r="GG399" s="169"/>
      <c r="GH399" s="169"/>
      <c r="GI399" s="169"/>
      <c r="GJ399" s="169"/>
      <c r="GK399" s="169"/>
      <c r="GL399" s="169"/>
      <c r="GM399" s="169"/>
      <c r="GN399" s="169"/>
      <c r="GO399" s="169"/>
      <c r="GP399" s="169"/>
      <c r="GQ399" s="169"/>
      <c r="GR399" s="169"/>
      <c r="GS399" s="169"/>
      <c r="GT399" s="169"/>
      <c r="GU399" s="169"/>
      <c r="GV399" s="169"/>
      <c r="GW399" s="169"/>
      <c r="GX399" s="169"/>
      <c r="GY399" s="169"/>
      <c r="GZ399" s="169"/>
      <c r="HA399" s="169"/>
      <c r="HB399" s="169"/>
      <c r="HC399" s="169"/>
      <c r="HD399" s="169"/>
      <c r="HE399" s="169"/>
      <c r="HF399" s="169"/>
      <c r="HG399" s="169"/>
      <c r="HH399" s="169"/>
      <c r="HI399" s="169"/>
      <c r="HJ399" s="169"/>
      <c r="HK399" s="169"/>
      <c r="HL399" s="169"/>
      <c r="HM399" s="169"/>
      <c r="HN399" s="169"/>
      <c r="HO399" s="169"/>
      <c r="HP399" s="169"/>
      <c r="HQ399" s="169"/>
      <c r="HR399" s="169"/>
      <c r="HS399" s="169"/>
      <c r="HT399" s="169"/>
      <c r="HU399" s="169"/>
      <c r="HV399" s="169"/>
      <c r="HW399" s="169"/>
      <c r="HX399" s="169"/>
      <c r="HY399" s="169"/>
      <c r="HZ399" s="169"/>
      <c r="IA399" s="169"/>
      <c r="IB399" s="169"/>
      <c r="IC399" s="169"/>
      <c r="ID399" s="169"/>
      <c r="IE399" s="169"/>
      <c r="IF399" s="169"/>
      <c r="IG399" s="169"/>
      <c r="IH399" s="169"/>
      <c r="II399" s="169"/>
      <c r="IJ399" s="169"/>
      <c r="IK399" s="169"/>
      <c r="IL399" s="169"/>
      <c r="IM399" s="169"/>
      <c r="IN399" s="169"/>
      <c r="IO399" s="169"/>
      <c r="IP399" s="169"/>
    </row>
    <row r="400" spans="1:253" s="145" customFormat="1" ht="15" customHeight="1">
      <c r="A400" s="170" t="s">
        <v>6</v>
      </c>
      <c r="B400" s="170" t="s">
        <v>107</v>
      </c>
      <c r="C400" s="172">
        <v>19</v>
      </c>
      <c r="D400" s="172" t="s">
        <v>24</v>
      </c>
      <c r="E400" s="173">
        <v>29558</v>
      </c>
      <c r="F400" s="174">
        <v>561602</v>
      </c>
      <c r="G400" s="169"/>
      <c r="H400" s="169"/>
      <c r="I400" s="169"/>
      <c r="J400" s="169"/>
      <c r="K400" s="169"/>
      <c r="L400" s="169"/>
      <c r="M400" s="169"/>
      <c r="N400" s="169"/>
      <c r="O400" s="169"/>
      <c r="P400" s="169"/>
      <c r="Q400" s="169"/>
      <c r="R400" s="169"/>
      <c r="S400" s="169"/>
      <c r="T400" s="169"/>
      <c r="U400" s="169"/>
      <c r="V400" s="169"/>
      <c r="W400" s="169"/>
      <c r="X400" s="169"/>
      <c r="Y400" s="169"/>
      <c r="Z400" s="169"/>
      <c r="AA400" s="169"/>
      <c r="AB400" s="169"/>
      <c r="AC400" s="169"/>
      <c r="AD400" s="169"/>
      <c r="AE400" s="169"/>
      <c r="AF400" s="169"/>
      <c r="AG400" s="169"/>
      <c r="AH400" s="169"/>
      <c r="AI400" s="169"/>
      <c r="AJ400" s="169"/>
      <c r="AK400" s="169"/>
      <c r="AL400" s="169"/>
      <c r="AM400" s="169"/>
      <c r="AN400" s="169"/>
      <c r="AO400" s="169"/>
      <c r="AP400" s="169"/>
      <c r="AQ400" s="169"/>
      <c r="AR400" s="169"/>
      <c r="AS400" s="169"/>
      <c r="AT400" s="169"/>
      <c r="AU400" s="169"/>
      <c r="AV400" s="169"/>
      <c r="AW400" s="169"/>
      <c r="AX400" s="169"/>
      <c r="AY400" s="169"/>
      <c r="AZ400" s="169"/>
      <c r="BA400" s="169"/>
      <c r="BB400" s="169"/>
      <c r="BC400" s="169"/>
      <c r="BD400" s="169"/>
      <c r="BE400" s="169"/>
      <c r="BF400" s="169"/>
      <c r="BG400" s="169"/>
      <c r="BH400" s="169"/>
      <c r="BI400" s="169"/>
      <c r="BJ400" s="169"/>
      <c r="BK400" s="169"/>
      <c r="BL400" s="169"/>
      <c r="BM400" s="169"/>
      <c r="BN400" s="169"/>
      <c r="BO400" s="169"/>
      <c r="BP400" s="169"/>
      <c r="BQ400" s="169"/>
      <c r="BR400" s="169"/>
      <c r="BS400" s="169"/>
      <c r="BT400" s="169"/>
      <c r="BU400" s="169"/>
      <c r="BV400" s="169"/>
      <c r="BW400" s="169"/>
      <c r="BX400" s="169"/>
      <c r="BY400" s="169"/>
      <c r="BZ400" s="169"/>
      <c r="CA400" s="169"/>
      <c r="CB400" s="169"/>
      <c r="CC400" s="169"/>
      <c r="CD400" s="169"/>
      <c r="CE400" s="169"/>
      <c r="CF400" s="169"/>
      <c r="CG400" s="169"/>
      <c r="CH400" s="169"/>
      <c r="CI400" s="169"/>
      <c r="CJ400" s="169"/>
      <c r="CK400" s="169"/>
      <c r="CL400" s="169"/>
      <c r="CM400" s="169"/>
      <c r="CN400" s="169"/>
      <c r="CO400" s="169"/>
      <c r="CP400" s="169"/>
      <c r="CQ400" s="169"/>
      <c r="CR400" s="169"/>
      <c r="CS400" s="169"/>
      <c r="CT400" s="169"/>
      <c r="CU400" s="169"/>
      <c r="CV400" s="169"/>
      <c r="CW400" s="169"/>
      <c r="CX400" s="169"/>
      <c r="CY400" s="169"/>
      <c r="CZ400" s="169"/>
      <c r="DA400" s="169"/>
      <c r="DB400" s="169"/>
      <c r="DC400" s="169"/>
      <c r="DD400" s="169"/>
      <c r="DE400" s="169"/>
      <c r="DF400" s="169"/>
      <c r="DG400" s="169"/>
      <c r="DH400" s="169"/>
      <c r="DI400" s="169"/>
      <c r="DJ400" s="169"/>
      <c r="DK400" s="169"/>
      <c r="DL400" s="169"/>
      <c r="DM400" s="169"/>
      <c r="DN400" s="169"/>
      <c r="DO400" s="169"/>
      <c r="DP400" s="169"/>
      <c r="DQ400" s="169"/>
      <c r="DR400" s="169"/>
      <c r="DS400" s="169"/>
      <c r="DT400" s="169"/>
      <c r="DU400" s="169"/>
      <c r="DV400" s="169"/>
      <c r="DW400" s="169"/>
      <c r="DX400" s="169"/>
      <c r="DY400" s="169"/>
      <c r="DZ400" s="169"/>
      <c r="EA400" s="169"/>
      <c r="EB400" s="169"/>
      <c r="EC400" s="169"/>
      <c r="ED400" s="169"/>
      <c r="EE400" s="169"/>
      <c r="EF400" s="169"/>
      <c r="EG400" s="169"/>
      <c r="EH400" s="169"/>
      <c r="EI400" s="169"/>
      <c r="EJ400" s="169"/>
      <c r="EK400" s="169"/>
      <c r="EL400" s="169"/>
      <c r="EM400" s="169"/>
      <c r="EN400" s="169"/>
      <c r="EO400" s="169"/>
      <c r="EP400" s="169"/>
      <c r="EQ400" s="169"/>
      <c r="ER400" s="169"/>
      <c r="ES400" s="169"/>
      <c r="ET400" s="169"/>
      <c r="EU400" s="169"/>
      <c r="EV400" s="169"/>
      <c r="EW400" s="169"/>
      <c r="EX400" s="169"/>
      <c r="EY400" s="169"/>
      <c r="EZ400" s="169"/>
      <c r="FA400" s="169"/>
      <c r="FB400" s="169"/>
      <c r="FC400" s="169"/>
      <c r="FD400" s="169"/>
      <c r="FE400" s="169"/>
      <c r="FF400" s="169"/>
      <c r="FG400" s="169"/>
      <c r="FH400" s="169"/>
      <c r="FI400" s="169"/>
      <c r="FJ400" s="169"/>
      <c r="FK400" s="169"/>
      <c r="FL400" s="169"/>
      <c r="FM400" s="169"/>
      <c r="FN400" s="169"/>
      <c r="FO400" s="169"/>
      <c r="FP400" s="169"/>
      <c r="FQ400" s="169"/>
      <c r="FR400" s="169"/>
      <c r="FS400" s="169"/>
      <c r="FT400" s="169"/>
      <c r="FU400" s="169"/>
      <c r="FV400" s="169"/>
      <c r="FW400" s="169"/>
      <c r="FX400" s="169"/>
      <c r="FY400" s="169"/>
      <c r="FZ400" s="169"/>
      <c r="GA400" s="169"/>
      <c r="GB400" s="169"/>
      <c r="GC400" s="169"/>
      <c r="GD400" s="169"/>
      <c r="GE400" s="169"/>
      <c r="GF400" s="169"/>
      <c r="GG400" s="169"/>
      <c r="GH400" s="169"/>
      <c r="GI400" s="169"/>
      <c r="GJ400" s="169"/>
      <c r="GK400" s="169"/>
      <c r="GL400" s="169"/>
      <c r="GM400" s="169"/>
      <c r="GN400" s="169"/>
      <c r="GO400" s="169"/>
      <c r="GP400" s="169"/>
      <c r="GQ400" s="169"/>
      <c r="GR400" s="169"/>
      <c r="GS400" s="169"/>
      <c r="GT400" s="169"/>
      <c r="GU400" s="169"/>
      <c r="GV400" s="169"/>
      <c r="GW400" s="169"/>
      <c r="GX400" s="169"/>
      <c r="GY400" s="169"/>
      <c r="GZ400" s="169"/>
      <c r="HA400" s="169"/>
      <c r="HB400" s="169"/>
      <c r="HC400" s="169"/>
      <c r="HD400" s="169"/>
      <c r="HE400" s="169"/>
      <c r="HF400" s="169"/>
      <c r="HG400" s="169"/>
      <c r="HH400" s="169"/>
      <c r="HI400" s="169"/>
      <c r="HJ400" s="169"/>
      <c r="HK400" s="169"/>
      <c r="HL400" s="169"/>
      <c r="HM400" s="169"/>
      <c r="HN400" s="169"/>
      <c r="HO400" s="169"/>
      <c r="HP400" s="169"/>
      <c r="HQ400" s="169"/>
      <c r="HR400" s="169"/>
      <c r="HS400" s="169"/>
      <c r="HT400" s="169"/>
      <c r="HU400" s="169"/>
      <c r="HV400" s="169"/>
      <c r="HW400" s="169"/>
      <c r="HX400" s="169"/>
      <c r="HY400" s="169"/>
      <c r="HZ400" s="169"/>
      <c r="IA400" s="169"/>
      <c r="IB400" s="169"/>
      <c r="IC400" s="169"/>
      <c r="ID400" s="169"/>
      <c r="IE400" s="169"/>
      <c r="IF400" s="169"/>
      <c r="IG400" s="169"/>
      <c r="IH400" s="169"/>
      <c r="II400" s="169"/>
      <c r="IJ400" s="169"/>
      <c r="IK400" s="169"/>
      <c r="IL400" s="169"/>
      <c r="IM400" s="169"/>
      <c r="IN400" s="169"/>
      <c r="IO400" s="169"/>
      <c r="IP400" s="169"/>
    </row>
    <row r="401" spans="1:250" s="145" customFormat="1" ht="15" customHeight="1">
      <c r="A401" s="170" t="s">
        <v>6</v>
      </c>
      <c r="B401" s="170" t="s">
        <v>107</v>
      </c>
      <c r="C401" s="172">
        <v>5</v>
      </c>
      <c r="D401" s="172" t="s">
        <v>24</v>
      </c>
      <c r="E401" s="173">
        <v>29558</v>
      </c>
      <c r="F401" s="174">
        <v>147790</v>
      </c>
      <c r="G401" s="169"/>
      <c r="H401" s="169"/>
      <c r="I401" s="169"/>
      <c r="J401" s="169"/>
      <c r="K401" s="169"/>
      <c r="L401" s="169"/>
      <c r="M401" s="169"/>
      <c r="N401" s="169"/>
      <c r="O401" s="169"/>
      <c r="P401" s="169"/>
      <c r="Q401" s="169"/>
      <c r="R401" s="169"/>
      <c r="S401" s="169"/>
      <c r="T401" s="169"/>
      <c r="U401" s="169"/>
      <c r="V401" s="169"/>
      <c r="W401" s="169"/>
      <c r="X401" s="169"/>
      <c r="Y401" s="169"/>
      <c r="Z401" s="169"/>
      <c r="AA401" s="169"/>
      <c r="AB401" s="169"/>
      <c r="AC401" s="169"/>
      <c r="AD401" s="169"/>
      <c r="AE401" s="169"/>
      <c r="AF401" s="169"/>
      <c r="AG401" s="169"/>
      <c r="AH401" s="169"/>
      <c r="AI401" s="169"/>
      <c r="AJ401" s="169"/>
      <c r="AK401" s="169"/>
      <c r="AL401" s="169"/>
      <c r="AM401" s="169"/>
      <c r="AN401" s="169"/>
      <c r="AO401" s="169"/>
      <c r="AP401" s="169"/>
      <c r="AQ401" s="169"/>
      <c r="AR401" s="169"/>
      <c r="AS401" s="169"/>
      <c r="AT401" s="169"/>
      <c r="AU401" s="169"/>
      <c r="AV401" s="169"/>
      <c r="AW401" s="169"/>
      <c r="AX401" s="169"/>
      <c r="AY401" s="169"/>
      <c r="AZ401" s="169"/>
      <c r="BA401" s="169"/>
      <c r="BB401" s="169"/>
      <c r="BC401" s="169"/>
      <c r="BD401" s="169"/>
      <c r="BE401" s="169"/>
      <c r="BF401" s="169"/>
      <c r="BG401" s="169"/>
      <c r="BH401" s="169"/>
      <c r="BI401" s="169"/>
      <c r="BJ401" s="169"/>
      <c r="BK401" s="169"/>
      <c r="BL401" s="169"/>
      <c r="BM401" s="169"/>
      <c r="BN401" s="169"/>
      <c r="BO401" s="169"/>
      <c r="BP401" s="169"/>
      <c r="BQ401" s="169"/>
      <c r="BR401" s="169"/>
      <c r="BS401" s="169"/>
      <c r="BT401" s="169"/>
      <c r="BU401" s="169"/>
      <c r="BV401" s="169"/>
      <c r="BW401" s="169"/>
      <c r="BX401" s="169"/>
      <c r="BY401" s="169"/>
      <c r="BZ401" s="169"/>
      <c r="CA401" s="169"/>
      <c r="CB401" s="169"/>
      <c r="CC401" s="169"/>
      <c r="CD401" s="169"/>
      <c r="CE401" s="169"/>
      <c r="CF401" s="169"/>
      <c r="CG401" s="169"/>
      <c r="CH401" s="169"/>
      <c r="CI401" s="169"/>
      <c r="CJ401" s="169"/>
      <c r="CK401" s="169"/>
      <c r="CL401" s="169"/>
      <c r="CM401" s="169"/>
      <c r="CN401" s="169"/>
      <c r="CO401" s="169"/>
      <c r="CP401" s="169"/>
      <c r="CQ401" s="169"/>
      <c r="CR401" s="169"/>
      <c r="CS401" s="169"/>
      <c r="CT401" s="169"/>
      <c r="CU401" s="169"/>
      <c r="CV401" s="169"/>
      <c r="CW401" s="169"/>
      <c r="CX401" s="169"/>
      <c r="CY401" s="169"/>
      <c r="CZ401" s="169"/>
      <c r="DA401" s="169"/>
      <c r="DB401" s="169"/>
      <c r="DC401" s="169"/>
      <c r="DD401" s="169"/>
      <c r="DE401" s="169"/>
      <c r="DF401" s="169"/>
      <c r="DG401" s="169"/>
      <c r="DH401" s="169"/>
      <c r="DI401" s="169"/>
      <c r="DJ401" s="169"/>
      <c r="DK401" s="169"/>
      <c r="DL401" s="169"/>
      <c r="DM401" s="169"/>
      <c r="DN401" s="169"/>
      <c r="DO401" s="169"/>
      <c r="DP401" s="169"/>
      <c r="DQ401" s="169"/>
      <c r="DR401" s="169"/>
      <c r="DS401" s="169"/>
      <c r="DT401" s="169"/>
      <c r="DU401" s="169"/>
      <c r="DV401" s="169"/>
      <c r="DW401" s="169"/>
      <c r="DX401" s="169"/>
      <c r="DY401" s="169"/>
      <c r="DZ401" s="169"/>
      <c r="EA401" s="169"/>
      <c r="EB401" s="169"/>
      <c r="EC401" s="169"/>
      <c r="ED401" s="169"/>
      <c r="EE401" s="169"/>
      <c r="EF401" s="169"/>
      <c r="EG401" s="169"/>
      <c r="EH401" s="169"/>
      <c r="EI401" s="169"/>
      <c r="EJ401" s="169"/>
      <c r="EK401" s="169"/>
      <c r="EL401" s="169"/>
      <c r="EM401" s="169"/>
      <c r="EN401" s="169"/>
      <c r="EO401" s="169"/>
      <c r="EP401" s="169"/>
      <c r="EQ401" s="169"/>
      <c r="ER401" s="169"/>
      <c r="ES401" s="169"/>
      <c r="ET401" s="169"/>
      <c r="EU401" s="169"/>
      <c r="EV401" s="169"/>
      <c r="EW401" s="169"/>
      <c r="EX401" s="169"/>
      <c r="EY401" s="169"/>
      <c r="EZ401" s="169"/>
      <c r="FA401" s="169"/>
      <c r="FB401" s="169"/>
      <c r="FC401" s="169"/>
      <c r="FD401" s="169"/>
      <c r="FE401" s="169"/>
      <c r="FF401" s="169"/>
      <c r="FG401" s="169"/>
      <c r="FH401" s="169"/>
      <c r="FI401" s="169"/>
      <c r="FJ401" s="169"/>
      <c r="FK401" s="169"/>
      <c r="FL401" s="169"/>
      <c r="FM401" s="169"/>
      <c r="FN401" s="169"/>
      <c r="FO401" s="169"/>
      <c r="FP401" s="169"/>
      <c r="FQ401" s="169"/>
      <c r="FR401" s="169"/>
      <c r="FS401" s="169"/>
      <c r="FT401" s="169"/>
      <c r="FU401" s="169"/>
      <c r="FV401" s="169"/>
      <c r="FW401" s="169"/>
      <c r="FX401" s="169"/>
      <c r="FY401" s="169"/>
      <c r="FZ401" s="169"/>
      <c r="GA401" s="169"/>
      <c r="GB401" s="169"/>
      <c r="GC401" s="169"/>
      <c r="GD401" s="169"/>
      <c r="GE401" s="169"/>
      <c r="GF401" s="169"/>
      <c r="GG401" s="169"/>
      <c r="GH401" s="169"/>
      <c r="GI401" s="169"/>
      <c r="GJ401" s="169"/>
      <c r="GK401" s="169"/>
      <c r="GL401" s="169"/>
      <c r="GM401" s="169"/>
      <c r="GN401" s="169"/>
      <c r="GO401" s="169"/>
      <c r="GP401" s="169"/>
      <c r="GQ401" s="169"/>
      <c r="GR401" s="169"/>
      <c r="GS401" s="169"/>
      <c r="GT401" s="169"/>
      <c r="GU401" s="169"/>
      <c r="GV401" s="169"/>
      <c r="GW401" s="169"/>
      <c r="GX401" s="169"/>
      <c r="GY401" s="169"/>
      <c r="GZ401" s="169"/>
      <c r="HA401" s="169"/>
      <c r="HB401" s="169"/>
      <c r="HC401" s="169"/>
      <c r="HD401" s="169"/>
      <c r="HE401" s="169"/>
      <c r="HF401" s="169"/>
      <c r="HG401" s="169"/>
      <c r="HH401" s="169"/>
      <c r="HI401" s="169"/>
      <c r="HJ401" s="169"/>
      <c r="HK401" s="169"/>
      <c r="HL401" s="169"/>
      <c r="HM401" s="169"/>
      <c r="HN401" s="169"/>
      <c r="HO401" s="169"/>
      <c r="HP401" s="169"/>
      <c r="HQ401" s="169"/>
      <c r="HR401" s="169"/>
      <c r="HS401" s="169"/>
      <c r="HT401" s="169"/>
      <c r="HU401" s="169"/>
      <c r="HV401" s="169"/>
      <c r="HW401" s="169"/>
      <c r="HX401" s="169"/>
      <c r="HY401" s="169"/>
      <c r="HZ401" s="169"/>
      <c r="IA401" s="169"/>
      <c r="IB401" s="169"/>
      <c r="IC401" s="169"/>
      <c r="ID401" s="169"/>
      <c r="IE401" s="169"/>
      <c r="IF401" s="169"/>
      <c r="IG401" s="169"/>
      <c r="IH401" s="169"/>
      <c r="II401" s="169"/>
      <c r="IJ401" s="169"/>
      <c r="IK401" s="169"/>
      <c r="IL401" s="169"/>
      <c r="IM401" s="169"/>
      <c r="IN401" s="169"/>
      <c r="IO401" s="169"/>
      <c r="IP401" s="169"/>
    </row>
    <row r="402" spans="1:250" s="145" customFormat="1" ht="15" customHeight="1">
      <c r="A402" s="170" t="s">
        <v>6</v>
      </c>
      <c r="B402" s="170" t="s">
        <v>64</v>
      </c>
      <c r="C402" s="172">
        <v>180</v>
      </c>
      <c r="D402" s="172" t="s">
        <v>24</v>
      </c>
      <c r="E402" s="173">
        <v>233</v>
      </c>
      <c r="F402" s="174">
        <v>41940</v>
      </c>
      <c r="G402" s="169"/>
      <c r="H402" s="169"/>
      <c r="I402" s="169"/>
      <c r="J402" s="169"/>
      <c r="K402" s="169"/>
      <c r="L402" s="169"/>
      <c r="M402" s="169"/>
      <c r="N402" s="169"/>
      <c r="O402" s="169"/>
      <c r="P402" s="169"/>
      <c r="Q402" s="169"/>
      <c r="R402" s="169"/>
      <c r="S402" s="169"/>
      <c r="T402" s="169"/>
      <c r="U402" s="169"/>
      <c r="V402" s="169"/>
      <c r="W402" s="169"/>
      <c r="X402" s="169"/>
      <c r="Y402" s="169"/>
      <c r="Z402" s="169"/>
      <c r="AA402" s="169"/>
      <c r="AB402" s="169"/>
      <c r="AC402" s="169"/>
      <c r="AD402" s="169"/>
      <c r="AE402" s="169"/>
      <c r="AF402" s="169"/>
      <c r="AG402" s="169"/>
      <c r="AH402" s="169"/>
      <c r="AI402" s="169"/>
      <c r="AJ402" s="169"/>
      <c r="AK402" s="169"/>
      <c r="AL402" s="169"/>
      <c r="AM402" s="169"/>
      <c r="AN402" s="169"/>
      <c r="AO402" s="169"/>
      <c r="AP402" s="169"/>
      <c r="AQ402" s="169"/>
      <c r="AR402" s="169"/>
      <c r="AS402" s="169"/>
      <c r="AT402" s="169"/>
      <c r="AU402" s="169"/>
      <c r="AV402" s="169"/>
      <c r="AW402" s="169"/>
      <c r="AX402" s="169"/>
      <c r="AY402" s="169"/>
      <c r="AZ402" s="169"/>
      <c r="BA402" s="169"/>
      <c r="BB402" s="169"/>
      <c r="BC402" s="169"/>
      <c r="BD402" s="169"/>
      <c r="BE402" s="169"/>
      <c r="BF402" s="169"/>
      <c r="BG402" s="169"/>
      <c r="BH402" s="169"/>
      <c r="BI402" s="169"/>
      <c r="BJ402" s="169"/>
      <c r="BK402" s="169"/>
      <c r="BL402" s="169"/>
      <c r="BM402" s="169"/>
      <c r="BN402" s="169"/>
      <c r="BO402" s="169"/>
      <c r="BP402" s="169"/>
      <c r="BQ402" s="169"/>
      <c r="BR402" s="169"/>
      <c r="BS402" s="169"/>
      <c r="BT402" s="169"/>
      <c r="BU402" s="169"/>
      <c r="BV402" s="169"/>
      <c r="BW402" s="169"/>
      <c r="BX402" s="169"/>
      <c r="BY402" s="169"/>
      <c r="BZ402" s="169"/>
      <c r="CA402" s="169"/>
      <c r="CB402" s="169"/>
      <c r="CC402" s="169"/>
      <c r="CD402" s="169"/>
      <c r="CE402" s="169"/>
      <c r="CF402" s="169"/>
      <c r="CG402" s="169"/>
      <c r="CH402" s="169"/>
      <c r="CI402" s="169"/>
      <c r="CJ402" s="169"/>
      <c r="CK402" s="169"/>
      <c r="CL402" s="169"/>
      <c r="CM402" s="169"/>
      <c r="CN402" s="169"/>
      <c r="CO402" s="169"/>
      <c r="CP402" s="169"/>
      <c r="CQ402" s="169"/>
      <c r="CR402" s="169"/>
      <c r="CS402" s="169"/>
      <c r="CT402" s="169"/>
      <c r="CU402" s="169"/>
      <c r="CV402" s="169"/>
      <c r="CW402" s="169"/>
      <c r="CX402" s="169"/>
      <c r="CY402" s="169"/>
      <c r="CZ402" s="169"/>
      <c r="DA402" s="169"/>
      <c r="DB402" s="169"/>
      <c r="DC402" s="169"/>
      <c r="DD402" s="169"/>
      <c r="DE402" s="169"/>
      <c r="DF402" s="169"/>
      <c r="DG402" s="169"/>
      <c r="DH402" s="169"/>
      <c r="DI402" s="169"/>
      <c r="DJ402" s="169"/>
      <c r="DK402" s="169"/>
      <c r="DL402" s="169"/>
      <c r="DM402" s="169"/>
      <c r="DN402" s="169"/>
      <c r="DO402" s="169"/>
      <c r="DP402" s="169"/>
      <c r="DQ402" s="169"/>
      <c r="DR402" s="169"/>
      <c r="DS402" s="169"/>
      <c r="DT402" s="169"/>
      <c r="DU402" s="169"/>
      <c r="DV402" s="169"/>
      <c r="DW402" s="169"/>
      <c r="DX402" s="169"/>
      <c r="DY402" s="169"/>
      <c r="DZ402" s="169"/>
      <c r="EA402" s="169"/>
      <c r="EB402" s="169"/>
      <c r="EC402" s="169"/>
      <c r="ED402" s="169"/>
      <c r="EE402" s="169"/>
      <c r="EF402" s="169"/>
      <c r="EG402" s="169"/>
      <c r="EH402" s="169"/>
      <c r="EI402" s="169"/>
      <c r="EJ402" s="169"/>
      <c r="EK402" s="169"/>
      <c r="EL402" s="169"/>
      <c r="EM402" s="169"/>
      <c r="EN402" s="169"/>
      <c r="EO402" s="169"/>
      <c r="EP402" s="169"/>
      <c r="EQ402" s="169"/>
      <c r="ER402" s="169"/>
      <c r="ES402" s="169"/>
      <c r="ET402" s="169"/>
      <c r="EU402" s="169"/>
      <c r="EV402" s="169"/>
      <c r="EW402" s="169"/>
      <c r="EX402" s="169"/>
      <c r="EY402" s="169"/>
      <c r="EZ402" s="169"/>
      <c r="FA402" s="169"/>
      <c r="FB402" s="169"/>
      <c r="FC402" s="169"/>
      <c r="FD402" s="169"/>
      <c r="FE402" s="169"/>
      <c r="FF402" s="169"/>
      <c r="FG402" s="169"/>
      <c r="FH402" s="169"/>
      <c r="FI402" s="169"/>
      <c r="FJ402" s="169"/>
      <c r="FK402" s="169"/>
      <c r="FL402" s="169"/>
      <c r="FM402" s="169"/>
      <c r="FN402" s="169"/>
      <c r="FO402" s="169"/>
      <c r="FP402" s="169"/>
      <c r="FQ402" s="169"/>
      <c r="FR402" s="169"/>
      <c r="FS402" s="169"/>
      <c r="FT402" s="169"/>
      <c r="FU402" s="169"/>
      <c r="FV402" s="169"/>
      <c r="FW402" s="169"/>
      <c r="FX402" s="169"/>
      <c r="FY402" s="169"/>
      <c r="FZ402" s="169"/>
      <c r="GA402" s="169"/>
      <c r="GB402" s="169"/>
      <c r="GC402" s="169"/>
      <c r="GD402" s="169"/>
      <c r="GE402" s="169"/>
      <c r="GF402" s="169"/>
      <c r="GG402" s="169"/>
      <c r="GH402" s="169"/>
      <c r="GI402" s="169"/>
      <c r="GJ402" s="169"/>
      <c r="GK402" s="169"/>
      <c r="GL402" s="169"/>
      <c r="GM402" s="169"/>
      <c r="GN402" s="169"/>
      <c r="GO402" s="169"/>
      <c r="GP402" s="169"/>
      <c r="GQ402" s="169"/>
      <c r="GR402" s="169"/>
      <c r="GS402" s="169"/>
      <c r="GT402" s="169"/>
      <c r="GU402" s="169"/>
      <c r="GV402" s="169"/>
      <c r="GW402" s="169"/>
      <c r="GX402" s="169"/>
      <c r="GY402" s="169"/>
      <c r="GZ402" s="169"/>
      <c r="HA402" s="169"/>
      <c r="HB402" s="169"/>
      <c r="HC402" s="169"/>
      <c r="HD402" s="169"/>
      <c r="HE402" s="169"/>
      <c r="HF402" s="169"/>
      <c r="HG402" s="169"/>
      <c r="HH402" s="169"/>
      <c r="HI402" s="169"/>
      <c r="HJ402" s="169"/>
      <c r="HK402" s="169"/>
      <c r="HL402" s="169"/>
      <c r="HM402" s="169"/>
      <c r="HN402" s="169"/>
      <c r="HO402" s="169"/>
      <c r="HP402" s="169"/>
      <c r="HQ402" s="169"/>
      <c r="HR402" s="169"/>
      <c r="HS402" s="169"/>
      <c r="HT402" s="169"/>
      <c r="HU402" s="169"/>
      <c r="HV402" s="169"/>
      <c r="HW402" s="169"/>
      <c r="HX402" s="169"/>
      <c r="HY402" s="169"/>
      <c r="HZ402" s="169"/>
      <c r="IA402" s="169"/>
      <c r="IB402" s="169"/>
      <c r="IC402" s="169"/>
      <c r="ID402" s="169"/>
      <c r="IE402" s="169"/>
      <c r="IF402" s="169"/>
      <c r="IG402" s="169"/>
      <c r="IH402" s="169"/>
      <c r="II402" s="169"/>
      <c r="IJ402" s="169"/>
      <c r="IK402" s="169"/>
      <c r="IL402" s="169"/>
      <c r="IM402" s="169"/>
      <c r="IN402" s="169"/>
      <c r="IO402" s="169"/>
      <c r="IP402" s="169"/>
    </row>
    <row r="403" spans="1:250" s="145" customFormat="1" ht="15" customHeight="1">
      <c r="A403" s="170" t="s">
        <v>6</v>
      </c>
      <c r="B403" s="170" t="s">
        <v>64</v>
      </c>
      <c r="C403" s="172">
        <v>60</v>
      </c>
      <c r="D403" s="172" t="s">
        <v>394</v>
      </c>
      <c r="E403" s="173">
        <v>233</v>
      </c>
      <c r="F403" s="174">
        <v>13980</v>
      </c>
      <c r="G403" s="169"/>
      <c r="H403" s="169"/>
      <c r="I403" s="169"/>
      <c r="J403" s="169"/>
      <c r="K403" s="169"/>
      <c r="L403" s="169"/>
      <c r="M403" s="169"/>
      <c r="N403" s="169"/>
      <c r="O403" s="169"/>
      <c r="P403" s="169"/>
      <c r="Q403" s="169"/>
      <c r="R403" s="169"/>
      <c r="S403" s="169"/>
      <c r="T403" s="169"/>
      <c r="U403" s="169"/>
      <c r="V403" s="169"/>
      <c r="W403" s="169"/>
      <c r="X403" s="169"/>
      <c r="Y403" s="169"/>
      <c r="Z403" s="169"/>
      <c r="AA403" s="169"/>
      <c r="AB403" s="169"/>
      <c r="AC403" s="169"/>
      <c r="AD403" s="169"/>
      <c r="AE403" s="169"/>
      <c r="AF403" s="169"/>
      <c r="AG403" s="169"/>
      <c r="AH403" s="169"/>
      <c r="AI403" s="169"/>
      <c r="AJ403" s="169"/>
      <c r="AK403" s="169"/>
      <c r="AL403" s="169"/>
      <c r="AM403" s="169"/>
      <c r="AN403" s="169"/>
      <c r="AO403" s="169"/>
      <c r="AP403" s="169"/>
      <c r="AQ403" s="169"/>
      <c r="AR403" s="169"/>
      <c r="AS403" s="169"/>
      <c r="AT403" s="169"/>
      <c r="AU403" s="169"/>
      <c r="AV403" s="169"/>
      <c r="AW403" s="169"/>
      <c r="AX403" s="169"/>
      <c r="AY403" s="169"/>
      <c r="AZ403" s="169"/>
      <c r="BA403" s="169"/>
      <c r="BB403" s="169"/>
      <c r="BC403" s="169"/>
      <c r="BD403" s="169"/>
      <c r="BE403" s="169"/>
      <c r="BF403" s="169"/>
      <c r="BG403" s="169"/>
      <c r="BH403" s="169"/>
      <c r="BI403" s="169"/>
      <c r="BJ403" s="169"/>
      <c r="BK403" s="169"/>
      <c r="BL403" s="169"/>
      <c r="BM403" s="169"/>
      <c r="BN403" s="169"/>
      <c r="BO403" s="169"/>
      <c r="BP403" s="169"/>
      <c r="BQ403" s="169"/>
      <c r="BR403" s="169"/>
      <c r="BS403" s="169"/>
      <c r="BT403" s="169"/>
      <c r="BU403" s="169"/>
      <c r="BV403" s="169"/>
      <c r="BW403" s="169"/>
      <c r="BX403" s="169"/>
      <c r="BY403" s="169"/>
      <c r="BZ403" s="169"/>
      <c r="CA403" s="169"/>
      <c r="CB403" s="169"/>
      <c r="CC403" s="169"/>
      <c r="CD403" s="169"/>
      <c r="CE403" s="169"/>
      <c r="CF403" s="169"/>
      <c r="CG403" s="169"/>
      <c r="CH403" s="169"/>
      <c r="CI403" s="169"/>
      <c r="CJ403" s="169"/>
      <c r="CK403" s="169"/>
      <c r="CL403" s="169"/>
      <c r="CM403" s="169"/>
      <c r="CN403" s="169"/>
      <c r="CO403" s="169"/>
      <c r="CP403" s="169"/>
      <c r="CQ403" s="169"/>
      <c r="CR403" s="169"/>
      <c r="CS403" s="169"/>
      <c r="CT403" s="169"/>
      <c r="CU403" s="169"/>
      <c r="CV403" s="169"/>
      <c r="CW403" s="169"/>
      <c r="CX403" s="169"/>
      <c r="CY403" s="169"/>
      <c r="CZ403" s="169"/>
      <c r="DA403" s="169"/>
      <c r="DB403" s="169"/>
      <c r="DC403" s="169"/>
      <c r="DD403" s="169"/>
      <c r="DE403" s="169"/>
      <c r="DF403" s="169"/>
      <c r="DG403" s="169"/>
      <c r="DH403" s="169"/>
      <c r="DI403" s="169"/>
      <c r="DJ403" s="169"/>
      <c r="DK403" s="169"/>
      <c r="DL403" s="169"/>
      <c r="DM403" s="169"/>
      <c r="DN403" s="169"/>
      <c r="DO403" s="169"/>
      <c r="DP403" s="169"/>
      <c r="DQ403" s="169"/>
      <c r="DR403" s="169"/>
      <c r="DS403" s="169"/>
      <c r="DT403" s="169"/>
      <c r="DU403" s="169"/>
      <c r="DV403" s="169"/>
      <c r="DW403" s="169"/>
      <c r="DX403" s="169"/>
      <c r="DY403" s="169"/>
      <c r="DZ403" s="169"/>
      <c r="EA403" s="169"/>
      <c r="EB403" s="169"/>
      <c r="EC403" s="169"/>
      <c r="ED403" s="169"/>
      <c r="EE403" s="169"/>
      <c r="EF403" s="169"/>
      <c r="EG403" s="169"/>
      <c r="EH403" s="169"/>
      <c r="EI403" s="169"/>
      <c r="EJ403" s="169"/>
      <c r="EK403" s="169"/>
      <c r="EL403" s="169"/>
      <c r="EM403" s="169"/>
      <c r="EN403" s="169"/>
      <c r="EO403" s="169"/>
      <c r="EP403" s="169"/>
      <c r="EQ403" s="169"/>
      <c r="ER403" s="169"/>
      <c r="ES403" s="169"/>
      <c r="ET403" s="169"/>
      <c r="EU403" s="169"/>
      <c r="EV403" s="169"/>
      <c r="EW403" s="169"/>
      <c r="EX403" s="169"/>
      <c r="EY403" s="169"/>
      <c r="EZ403" s="169"/>
      <c r="FA403" s="169"/>
      <c r="FB403" s="169"/>
      <c r="FC403" s="169"/>
      <c r="FD403" s="169"/>
      <c r="FE403" s="169"/>
      <c r="FF403" s="169"/>
      <c r="FG403" s="169"/>
      <c r="FH403" s="169"/>
      <c r="FI403" s="169"/>
      <c r="FJ403" s="169"/>
      <c r="FK403" s="169"/>
      <c r="FL403" s="169"/>
      <c r="FM403" s="169"/>
      <c r="FN403" s="169"/>
      <c r="FO403" s="169"/>
      <c r="FP403" s="169"/>
      <c r="FQ403" s="169"/>
      <c r="FR403" s="169"/>
      <c r="FS403" s="169"/>
      <c r="FT403" s="169"/>
      <c r="FU403" s="169"/>
      <c r="FV403" s="169"/>
      <c r="FW403" s="169"/>
      <c r="FX403" s="169"/>
      <c r="FY403" s="169"/>
      <c r="FZ403" s="169"/>
      <c r="GA403" s="169"/>
      <c r="GB403" s="169"/>
      <c r="GC403" s="169"/>
      <c r="GD403" s="169"/>
      <c r="GE403" s="169"/>
      <c r="GF403" s="169"/>
      <c r="GG403" s="169"/>
      <c r="GH403" s="169"/>
      <c r="GI403" s="169"/>
      <c r="GJ403" s="169"/>
      <c r="GK403" s="169"/>
      <c r="GL403" s="169"/>
      <c r="GM403" s="169"/>
      <c r="GN403" s="169"/>
      <c r="GO403" s="169"/>
      <c r="GP403" s="169"/>
      <c r="GQ403" s="169"/>
      <c r="GR403" s="169"/>
      <c r="GS403" s="169"/>
      <c r="GT403" s="169"/>
      <c r="GU403" s="169"/>
      <c r="GV403" s="169"/>
      <c r="GW403" s="169"/>
      <c r="GX403" s="169"/>
      <c r="GY403" s="169"/>
      <c r="GZ403" s="169"/>
      <c r="HA403" s="169"/>
      <c r="HB403" s="169"/>
      <c r="HC403" s="169"/>
      <c r="HD403" s="169"/>
      <c r="HE403" s="169"/>
      <c r="HF403" s="169"/>
      <c r="HG403" s="169"/>
      <c r="HH403" s="169"/>
      <c r="HI403" s="169"/>
      <c r="HJ403" s="169"/>
      <c r="HK403" s="169"/>
      <c r="HL403" s="169"/>
      <c r="HM403" s="169"/>
      <c r="HN403" s="169"/>
      <c r="HO403" s="169"/>
      <c r="HP403" s="169"/>
      <c r="HQ403" s="169"/>
      <c r="HR403" s="169"/>
      <c r="HS403" s="169"/>
      <c r="HT403" s="169"/>
      <c r="HU403" s="169"/>
      <c r="HV403" s="169"/>
      <c r="HW403" s="169"/>
      <c r="HX403" s="169"/>
      <c r="HY403" s="169"/>
      <c r="HZ403" s="169"/>
      <c r="IA403" s="169"/>
      <c r="IB403" s="169"/>
      <c r="IC403" s="169"/>
      <c r="ID403" s="169"/>
      <c r="IE403" s="169"/>
      <c r="IF403" s="169"/>
      <c r="IG403" s="169"/>
      <c r="IH403" s="169"/>
      <c r="II403" s="169"/>
      <c r="IJ403" s="169"/>
      <c r="IK403" s="169"/>
      <c r="IL403" s="169"/>
      <c r="IM403" s="169"/>
      <c r="IN403" s="169"/>
      <c r="IO403" s="169"/>
      <c r="IP403" s="169"/>
    </row>
    <row r="404" spans="1:250" s="145" customFormat="1" ht="15" customHeight="1">
      <c r="A404" s="170" t="s">
        <v>6</v>
      </c>
      <c r="B404" s="170" t="s">
        <v>64</v>
      </c>
      <c r="C404" s="172">
        <v>60</v>
      </c>
      <c r="D404" s="172" t="s">
        <v>394</v>
      </c>
      <c r="E404" s="173">
        <v>233</v>
      </c>
      <c r="F404" s="174">
        <v>13980</v>
      </c>
      <c r="G404" s="169"/>
      <c r="H404" s="169"/>
      <c r="I404" s="169"/>
      <c r="J404" s="169"/>
      <c r="K404" s="169"/>
      <c r="L404" s="169"/>
      <c r="M404" s="169"/>
      <c r="N404" s="169"/>
      <c r="O404" s="169"/>
      <c r="P404" s="169"/>
      <c r="Q404" s="169"/>
      <c r="R404" s="169"/>
      <c r="S404" s="169"/>
      <c r="T404" s="169"/>
      <c r="U404" s="169"/>
      <c r="V404" s="169"/>
      <c r="W404" s="169"/>
      <c r="X404" s="169"/>
      <c r="Y404" s="169"/>
      <c r="Z404" s="169"/>
      <c r="AA404" s="169"/>
      <c r="AB404" s="169"/>
      <c r="AC404" s="169"/>
      <c r="AD404" s="169"/>
      <c r="AE404" s="169"/>
      <c r="AF404" s="169"/>
      <c r="AG404" s="169"/>
      <c r="AH404" s="169"/>
      <c r="AI404" s="169"/>
      <c r="AJ404" s="169"/>
      <c r="AK404" s="169"/>
      <c r="AL404" s="169"/>
      <c r="AM404" s="169"/>
      <c r="AN404" s="169"/>
      <c r="AO404" s="169"/>
      <c r="AP404" s="169"/>
      <c r="AQ404" s="169"/>
      <c r="AR404" s="169"/>
      <c r="AS404" s="169"/>
      <c r="AT404" s="169"/>
      <c r="AU404" s="169"/>
      <c r="AV404" s="169"/>
      <c r="AW404" s="169"/>
      <c r="AX404" s="169"/>
      <c r="AY404" s="169"/>
      <c r="AZ404" s="169"/>
      <c r="BA404" s="169"/>
      <c r="BB404" s="169"/>
      <c r="BC404" s="169"/>
      <c r="BD404" s="169"/>
      <c r="BE404" s="169"/>
      <c r="BF404" s="169"/>
      <c r="BG404" s="169"/>
      <c r="BH404" s="169"/>
      <c r="BI404" s="169"/>
      <c r="BJ404" s="169"/>
      <c r="BK404" s="169"/>
      <c r="BL404" s="169"/>
      <c r="BM404" s="169"/>
      <c r="BN404" s="169"/>
      <c r="BO404" s="169"/>
      <c r="BP404" s="169"/>
      <c r="BQ404" s="169"/>
      <c r="BR404" s="169"/>
      <c r="BS404" s="169"/>
      <c r="BT404" s="169"/>
      <c r="BU404" s="169"/>
      <c r="BV404" s="169"/>
      <c r="BW404" s="169"/>
      <c r="BX404" s="169"/>
      <c r="BY404" s="169"/>
      <c r="BZ404" s="169"/>
      <c r="CA404" s="169"/>
      <c r="CB404" s="169"/>
      <c r="CC404" s="169"/>
      <c r="CD404" s="169"/>
      <c r="CE404" s="169"/>
      <c r="CF404" s="169"/>
      <c r="CG404" s="169"/>
      <c r="CH404" s="169"/>
      <c r="CI404" s="169"/>
      <c r="CJ404" s="169"/>
      <c r="CK404" s="169"/>
      <c r="CL404" s="169"/>
      <c r="CM404" s="169"/>
      <c r="CN404" s="169"/>
      <c r="CO404" s="169"/>
      <c r="CP404" s="169"/>
      <c r="CQ404" s="169"/>
      <c r="CR404" s="169"/>
      <c r="CS404" s="169"/>
      <c r="CT404" s="169"/>
      <c r="CU404" s="169"/>
      <c r="CV404" s="169"/>
      <c r="CW404" s="169"/>
      <c r="CX404" s="169"/>
      <c r="CY404" s="169"/>
      <c r="CZ404" s="169"/>
      <c r="DA404" s="169"/>
      <c r="DB404" s="169"/>
      <c r="DC404" s="169"/>
      <c r="DD404" s="169"/>
      <c r="DE404" s="169"/>
      <c r="DF404" s="169"/>
      <c r="DG404" s="169"/>
      <c r="DH404" s="169"/>
      <c r="DI404" s="169"/>
      <c r="DJ404" s="169"/>
      <c r="DK404" s="169"/>
      <c r="DL404" s="169"/>
      <c r="DM404" s="169"/>
      <c r="DN404" s="169"/>
      <c r="DO404" s="169"/>
      <c r="DP404" s="169"/>
      <c r="DQ404" s="169"/>
      <c r="DR404" s="169"/>
      <c r="DS404" s="169"/>
      <c r="DT404" s="169"/>
      <c r="DU404" s="169"/>
      <c r="DV404" s="169"/>
      <c r="DW404" s="169"/>
      <c r="DX404" s="169"/>
      <c r="DY404" s="169"/>
      <c r="DZ404" s="169"/>
      <c r="EA404" s="169"/>
      <c r="EB404" s="169"/>
      <c r="EC404" s="169"/>
      <c r="ED404" s="169"/>
      <c r="EE404" s="169"/>
      <c r="EF404" s="169"/>
      <c r="EG404" s="169"/>
      <c r="EH404" s="169"/>
      <c r="EI404" s="169"/>
      <c r="EJ404" s="169"/>
      <c r="EK404" s="169"/>
      <c r="EL404" s="169"/>
      <c r="EM404" s="169"/>
      <c r="EN404" s="169"/>
      <c r="EO404" s="169"/>
      <c r="EP404" s="169"/>
      <c r="EQ404" s="169"/>
      <c r="ER404" s="169"/>
      <c r="ES404" s="169"/>
      <c r="ET404" s="169"/>
      <c r="EU404" s="169"/>
      <c r="EV404" s="169"/>
      <c r="EW404" s="169"/>
      <c r="EX404" s="169"/>
      <c r="EY404" s="169"/>
      <c r="EZ404" s="169"/>
      <c r="FA404" s="169"/>
      <c r="FB404" s="169"/>
      <c r="FC404" s="169"/>
      <c r="FD404" s="169"/>
      <c r="FE404" s="169"/>
      <c r="FF404" s="169"/>
      <c r="FG404" s="169"/>
      <c r="FH404" s="169"/>
      <c r="FI404" s="169"/>
      <c r="FJ404" s="169"/>
      <c r="FK404" s="169"/>
      <c r="FL404" s="169"/>
      <c r="FM404" s="169"/>
      <c r="FN404" s="169"/>
      <c r="FO404" s="169"/>
      <c r="FP404" s="169"/>
      <c r="FQ404" s="169"/>
      <c r="FR404" s="169"/>
      <c r="FS404" s="169"/>
      <c r="FT404" s="169"/>
      <c r="FU404" s="169"/>
      <c r="FV404" s="169"/>
      <c r="FW404" s="169"/>
      <c r="FX404" s="169"/>
      <c r="FY404" s="169"/>
      <c r="FZ404" s="169"/>
      <c r="GA404" s="169"/>
      <c r="GB404" s="169"/>
      <c r="GC404" s="169"/>
      <c r="GD404" s="169"/>
      <c r="GE404" s="169"/>
      <c r="GF404" s="169"/>
      <c r="GG404" s="169"/>
      <c r="GH404" s="169"/>
      <c r="GI404" s="169"/>
      <c r="GJ404" s="169"/>
      <c r="GK404" s="169"/>
      <c r="GL404" s="169"/>
      <c r="GM404" s="169"/>
      <c r="GN404" s="169"/>
      <c r="GO404" s="169"/>
      <c r="GP404" s="169"/>
      <c r="GQ404" s="169"/>
      <c r="GR404" s="169"/>
      <c r="GS404" s="169"/>
      <c r="GT404" s="169"/>
      <c r="GU404" s="169"/>
      <c r="GV404" s="169"/>
      <c r="GW404" s="169"/>
      <c r="GX404" s="169"/>
      <c r="GY404" s="169"/>
      <c r="GZ404" s="169"/>
      <c r="HA404" s="169"/>
      <c r="HB404" s="169"/>
      <c r="HC404" s="169"/>
      <c r="HD404" s="169"/>
      <c r="HE404" s="169"/>
      <c r="HF404" s="169"/>
      <c r="HG404" s="169"/>
      <c r="HH404" s="169"/>
      <c r="HI404" s="169"/>
      <c r="HJ404" s="169"/>
      <c r="HK404" s="169"/>
      <c r="HL404" s="169"/>
      <c r="HM404" s="169"/>
      <c r="HN404" s="169"/>
      <c r="HO404" s="169"/>
      <c r="HP404" s="169"/>
      <c r="HQ404" s="169"/>
      <c r="HR404" s="169"/>
      <c r="HS404" s="169"/>
      <c r="HT404" s="169"/>
      <c r="HU404" s="169"/>
      <c r="HV404" s="169"/>
      <c r="HW404" s="169"/>
      <c r="HX404" s="169"/>
      <c r="HY404" s="169"/>
      <c r="HZ404" s="169"/>
      <c r="IA404" s="169"/>
      <c r="IB404" s="169"/>
      <c r="IC404" s="169"/>
      <c r="ID404" s="169"/>
      <c r="IE404" s="169"/>
      <c r="IF404" s="169"/>
      <c r="IG404" s="169"/>
      <c r="IH404" s="169"/>
      <c r="II404" s="169"/>
      <c r="IJ404" s="169"/>
      <c r="IK404" s="169"/>
      <c r="IL404" s="169"/>
      <c r="IM404" s="169"/>
      <c r="IN404" s="169"/>
      <c r="IO404" s="169"/>
      <c r="IP404" s="169"/>
    </row>
    <row r="405" spans="1:250" s="145" customFormat="1" ht="15" customHeight="1">
      <c r="A405" s="170" t="s">
        <v>6</v>
      </c>
      <c r="B405" s="170" t="s">
        <v>107</v>
      </c>
      <c r="C405" s="172"/>
      <c r="D405" s="172"/>
      <c r="E405" s="173"/>
      <c r="F405" s="174">
        <v>147790</v>
      </c>
      <c r="G405" s="169"/>
      <c r="H405" s="169"/>
      <c r="I405" s="169"/>
      <c r="J405" s="169"/>
      <c r="K405" s="169"/>
      <c r="L405" s="169"/>
      <c r="M405" s="169"/>
      <c r="N405" s="169"/>
      <c r="O405" s="169"/>
      <c r="P405" s="169"/>
      <c r="Q405" s="169"/>
      <c r="R405" s="169"/>
      <c r="S405" s="169"/>
      <c r="T405" s="169"/>
      <c r="U405" s="169"/>
      <c r="V405" s="169"/>
      <c r="W405" s="169"/>
      <c r="X405" s="169"/>
      <c r="Y405" s="169"/>
      <c r="Z405" s="169"/>
      <c r="AA405" s="169"/>
      <c r="AB405" s="169"/>
      <c r="AC405" s="169"/>
      <c r="AD405" s="169"/>
      <c r="AE405" s="169"/>
      <c r="AF405" s="169"/>
      <c r="AG405" s="169"/>
      <c r="AH405" s="169"/>
      <c r="AI405" s="169"/>
      <c r="AJ405" s="169"/>
      <c r="AK405" s="169"/>
      <c r="AL405" s="169"/>
      <c r="AM405" s="169"/>
      <c r="AN405" s="169"/>
      <c r="AO405" s="169"/>
      <c r="AP405" s="169"/>
      <c r="AQ405" s="169"/>
      <c r="AR405" s="169"/>
      <c r="AS405" s="169"/>
      <c r="AT405" s="169"/>
      <c r="AU405" s="169"/>
      <c r="AV405" s="169"/>
      <c r="AW405" s="169"/>
      <c r="AX405" s="169"/>
      <c r="AY405" s="169"/>
      <c r="AZ405" s="169"/>
      <c r="BA405" s="169"/>
      <c r="BB405" s="169"/>
      <c r="BC405" s="169"/>
      <c r="BD405" s="169"/>
      <c r="BE405" s="169"/>
      <c r="BF405" s="169"/>
      <c r="BG405" s="169"/>
      <c r="BH405" s="169"/>
      <c r="BI405" s="169"/>
      <c r="BJ405" s="169"/>
      <c r="BK405" s="169"/>
      <c r="BL405" s="169"/>
      <c r="BM405" s="169"/>
      <c r="BN405" s="169"/>
      <c r="BO405" s="169"/>
      <c r="BP405" s="169"/>
      <c r="BQ405" s="169"/>
      <c r="BR405" s="169"/>
      <c r="BS405" s="169"/>
      <c r="BT405" s="169"/>
      <c r="BU405" s="169"/>
      <c r="BV405" s="169"/>
      <c r="BW405" s="169"/>
      <c r="BX405" s="169"/>
      <c r="BY405" s="169"/>
      <c r="BZ405" s="169"/>
      <c r="CA405" s="169"/>
      <c r="CB405" s="169"/>
      <c r="CC405" s="169"/>
      <c r="CD405" s="169"/>
      <c r="CE405" s="169"/>
      <c r="CF405" s="169"/>
      <c r="CG405" s="169"/>
      <c r="CH405" s="169"/>
      <c r="CI405" s="169"/>
      <c r="CJ405" s="169"/>
      <c r="CK405" s="169"/>
      <c r="CL405" s="169"/>
      <c r="CM405" s="169"/>
      <c r="CN405" s="169"/>
      <c r="CO405" s="169"/>
      <c r="CP405" s="169"/>
      <c r="CQ405" s="169"/>
      <c r="CR405" s="169"/>
      <c r="CS405" s="169"/>
      <c r="CT405" s="169"/>
      <c r="CU405" s="169"/>
      <c r="CV405" s="169"/>
      <c r="CW405" s="169"/>
      <c r="CX405" s="169"/>
      <c r="CY405" s="169"/>
      <c r="CZ405" s="169"/>
      <c r="DA405" s="169"/>
      <c r="DB405" s="169"/>
      <c r="DC405" s="169"/>
      <c r="DD405" s="169"/>
      <c r="DE405" s="169"/>
      <c r="DF405" s="169"/>
      <c r="DG405" s="169"/>
      <c r="DH405" s="169"/>
      <c r="DI405" s="169"/>
      <c r="DJ405" s="169"/>
      <c r="DK405" s="169"/>
      <c r="DL405" s="169"/>
      <c r="DM405" s="169"/>
      <c r="DN405" s="169"/>
      <c r="DO405" s="169"/>
      <c r="DP405" s="169"/>
      <c r="DQ405" s="169"/>
      <c r="DR405" s="169"/>
      <c r="DS405" s="169"/>
      <c r="DT405" s="169"/>
      <c r="DU405" s="169"/>
      <c r="DV405" s="169"/>
      <c r="DW405" s="169"/>
      <c r="DX405" s="169"/>
      <c r="DY405" s="169"/>
      <c r="DZ405" s="169"/>
      <c r="EA405" s="169"/>
      <c r="EB405" s="169"/>
      <c r="EC405" s="169"/>
      <c r="ED405" s="169"/>
      <c r="EE405" s="169"/>
      <c r="EF405" s="169"/>
      <c r="EG405" s="169"/>
      <c r="EH405" s="169"/>
      <c r="EI405" s="169"/>
      <c r="EJ405" s="169"/>
      <c r="EK405" s="169"/>
      <c r="EL405" s="169"/>
      <c r="EM405" s="169"/>
      <c r="EN405" s="169"/>
      <c r="EO405" s="169"/>
      <c r="EP405" s="169"/>
      <c r="EQ405" s="169"/>
      <c r="ER405" s="169"/>
      <c r="ES405" s="169"/>
      <c r="ET405" s="169"/>
      <c r="EU405" s="169"/>
      <c r="EV405" s="169"/>
      <c r="EW405" s="169"/>
      <c r="EX405" s="169"/>
      <c r="EY405" s="169"/>
      <c r="EZ405" s="169"/>
      <c r="FA405" s="169"/>
      <c r="FB405" s="169"/>
      <c r="FC405" s="169"/>
      <c r="FD405" s="169"/>
      <c r="FE405" s="169"/>
      <c r="FF405" s="169"/>
      <c r="FG405" s="169"/>
      <c r="FH405" s="169"/>
      <c r="FI405" s="169"/>
      <c r="FJ405" s="169"/>
      <c r="FK405" s="169"/>
      <c r="FL405" s="169"/>
      <c r="FM405" s="169"/>
      <c r="FN405" s="169"/>
      <c r="FO405" s="169"/>
      <c r="FP405" s="169"/>
      <c r="FQ405" s="169"/>
      <c r="FR405" s="169"/>
      <c r="FS405" s="169"/>
      <c r="FT405" s="169"/>
      <c r="FU405" s="169"/>
      <c r="FV405" s="169"/>
      <c r="FW405" s="169"/>
      <c r="FX405" s="169"/>
      <c r="FY405" s="169"/>
      <c r="FZ405" s="169"/>
      <c r="GA405" s="169"/>
      <c r="GB405" s="169"/>
      <c r="GC405" s="169"/>
      <c r="GD405" s="169"/>
      <c r="GE405" s="169"/>
      <c r="GF405" s="169"/>
      <c r="GG405" s="169"/>
      <c r="GH405" s="169"/>
      <c r="GI405" s="169"/>
      <c r="GJ405" s="169"/>
      <c r="GK405" s="169"/>
      <c r="GL405" s="169"/>
      <c r="GM405" s="169"/>
      <c r="GN405" s="169"/>
      <c r="GO405" s="169"/>
      <c r="GP405" s="169"/>
      <c r="GQ405" s="169"/>
      <c r="GR405" s="169"/>
      <c r="GS405" s="169"/>
      <c r="GT405" s="169"/>
      <c r="GU405" s="169"/>
      <c r="GV405" s="169"/>
      <c r="GW405" s="169"/>
      <c r="GX405" s="169"/>
      <c r="GY405" s="169"/>
      <c r="GZ405" s="169"/>
      <c r="HA405" s="169"/>
      <c r="HB405" s="169"/>
      <c r="HC405" s="169"/>
      <c r="HD405" s="169"/>
      <c r="HE405" s="169"/>
      <c r="HF405" s="169"/>
      <c r="HG405" s="169"/>
      <c r="HH405" s="169"/>
      <c r="HI405" s="169"/>
      <c r="HJ405" s="169"/>
      <c r="HK405" s="169"/>
      <c r="HL405" s="169"/>
      <c r="HM405" s="169"/>
      <c r="HN405" s="169"/>
      <c r="HO405" s="169"/>
      <c r="HP405" s="169"/>
      <c r="HQ405" s="169"/>
      <c r="HR405" s="169"/>
      <c r="HS405" s="169"/>
      <c r="HT405" s="169"/>
      <c r="HU405" s="169"/>
      <c r="HV405" s="169"/>
      <c r="HW405" s="169"/>
      <c r="HX405" s="169"/>
      <c r="HY405" s="169"/>
      <c r="HZ405" s="169"/>
      <c r="IA405" s="169"/>
      <c r="IB405" s="169"/>
      <c r="IC405" s="169"/>
      <c r="ID405" s="169"/>
      <c r="IE405" s="169"/>
      <c r="IF405" s="169"/>
      <c r="IG405" s="169"/>
      <c r="IH405" s="169"/>
      <c r="II405" s="169"/>
      <c r="IJ405" s="169"/>
      <c r="IK405" s="169"/>
      <c r="IL405" s="169"/>
      <c r="IM405" s="169"/>
      <c r="IN405" s="169"/>
      <c r="IO405" s="169"/>
      <c r="IP405" s="169"/>
    </row>
    <row r="406" spans="1:250" s="145" customFormat="1" ht="15" customHeight="1">
      <c r="A406" s="170" t="s">
        <v>6</v>
      </c>
      <c r="B406" s="170" t="s">
        <v>243</v>
      </c>
      <c r="C406" s="172">
        <v>4</v>
      </c>
      <c r="D406" s="172" t="s">
        <v>237</v>
      </c>
      <c r="E406" s="173">
        <v>6223</v>
      </c>
      <c r="F406" s="174">
        <v>24892</v>
      </c>
      <c r="G406" s="169"/>
      <c r="H406" s="169"/>
      <c r="I406" s="169"/>
      <c r="J406" s="169"/>
      <c r="K406" s="169"/>
      <c r="L406" s="169"/>
      <c r="M406" s="169"/>
      <c r="N406" s="169"/>
      <c r="O406" s="169"/>
      <c r="P406" s="169"/>
      <c r="Q406" s="169"/>
      <c r="R406" s="169"/>
      <c r="S406" s="169"/>
      <c r="T406" s="169"/>
      <c r="U406" s="169"/>
      <c r="V406" s="169"/>
      <c r="W406" s="169"/>
      <c r="X406" s="169"/>
      <c r="Y406" s="169"/>
      <c r="Z406" s="169"/>
      <c r="AA406" s="169"/>
      <c r="AB406" s="169"/>
      <c r="AC406" s="169"/>
      <c r="AD406" s="169"/>
      <c r="AE406" s="169"/>
      <c r="AF406" s="169"/>
      <c r="AG406" s="169"/>
      <c r="AH406" s="169"/>
      <c r="AI406" s="169"/>
      <c r="AJ406" s="169"/>
      <c r="AK406" s="169"/>
      <c r="AL406" s="169"/>
      <c r="AM406" s="169"/>
      <c r="AN406" s="169"/>
      <c r="AO406" s="169"/>
      <c r="AP406" s="169"/>
      <c r="AQ406" s="169"/>
      <c r="AR406" s="169"/>
      <c r="AS406" s="169"/>
      <c r="AT406" s="169"/>
      <c r="AU406" s="169"/>
      <c r="AV406" s="169"/>
      <c r="AW406" s="169"/>
      <c r="AX406" s="169"/>
      <c r="AY406" s="169"/>
      <c r="AZ406" s="169"/>
      <c r="BA406" s="169"/>
      <c r="BB406" s="169"/>
      <c r="BC406" s="169"/>
      <c r="BD406" s="169"/>
      <c r="BE406" s="169"/>
      <c r="BF406" s="169"/>
      <c r="BG406" s="169"/>
      <c r="BH406" s="169"/>
      <c r="BI406" s="169"/>
      <c r="BJ406" s="169"/>
      <c r="BK406" s="169"/>
      <c r="BL406" s="169"/>
      <c r="BM406" s="169"/>
      <c r="BN406" s="169"/>
      <c r="BO406" s="169"/>
      <c r="BP406" s="169"/>
      <c r="BQ406" s="169"/>
      <c r="BR406" s="169"/>
      <c r="BS406" s="169"/>
      <c r="BT406" s="169"/>
      <c r="BU406" s="169"/>
      <c r="BV406" s="169"/>
      <c r="BW406" s="169"/>
      <c r="BX406" s="169"/>
      <c r="BY406" s="169"/>
      <c r="BZ406" s="169"/>
      <c r="CA406" s="169"/>
      <c r="CB406" s="169"/>
      <c r="CC406" s="169"/>
      <c r="CD406" s="169"/>
      <c r="CE406" s="169"/>
      <c r="CF406" s="169"/>
      <c r="CG406" s="169"/>
      <c r="CH406" s="169"/>
      <c r="CI406" s="169"/>
      <c r="CJ406" s="169"/>
      <c r="CK406" s="169"/>
      <c r="CL406" s="169"/>
      <c r="CM406" s="169"/>
      <c r="CN406" s="169"/>
      <c r="CO406" s="169"/>
      <c r="CP406" s="169"/>
      <c r="CQ406" s="169"/>
      <c r="CR406" s="169"/>
      <c r="CS406" s="169"/>
      <c r="CT406" s="169"/>
      <c r="CU406" s="169"/>
      <c r="CV406" s="169"/>
      <c r="CW406" s="169"/>
      <c r="CX406" s="169"/>
      <c r="CY406" s="169"/>
      <c r="CZ406" s="169"/>
      <c r="DA406" s="169"/>
      <c r="DB406" s="169"/>
      <c r="DC406" s="169"/>
      <c r="DD406" s="169"/>
      <c r="DE406" s="169"/>
      <c r="DF406" s="169"/>
      <c r="DG406" s="169"/>
      <c r="DH406" s="169"/>
      <c r="DI406" s="169"/>
      <c r="DJ406" s="169"/>
      <c r="DK406" s="169"/>
      <c r="DL406" s="169"/>
      <c r="DM406" s="169"/>
      <c r="DN406" s="169"/>
      <c r="DO406" s="169"/>
      <c r="DP406" s="169"/>
      <c r="DQ406" s="169"/>
      <c r="DR406" s="169"/>
      <c r="DS406" s="169"/>
      <c r="DT406" s="169"/>
      <c r="DU406" s="169"/>
      <c r="DV406" s="169"/>
      <c r="DW406" s="169"/>
      <c r="DX406" s="169"/>
      <c r="DY406" s="169"/>
      <c r="DZ406" s="169"/>
      <c r="EA406" s="169"/>
      <c r="EB406" s="169"/>
      <c r="EC406" s="169"/>
      <c r="ED406" s="169"/>
      <c r="EE406" s="169"/>
      <c r="EF406" s="169"/>
      <c r="EG406" s="169"/>
      <c r="EH406" s="169"/>
      <c r="EI406" s="169"/>
      <c r="EJ406" s="169"/>
      <c r="EK406" s="169"/>
      <c r="EL406" s="169"/>
      <c r="EM406" s="169"/>
      <c r="EN406" s="169"/>
      <c r="EO406" s="169"/>
      <c r="EP406" s="169"/>
      <c r="EQ406" s="169"/>
      <c r="ER406" s="169"/>
      <c r="ES406" s="169"/>
      <c r="ET406" s="169"/>
      <c r="EU406" s="169"/>
      <c r="EV406" s="169"/>
      <c r="EW406" s="169"/>
      <c r="EX406" s="169"/>
      <c r="EY406" s="169"/>
      <c r="EZ406" s="169"/>
      <c r="FA406" s="169"/>
      <c r="FB406" s="169"/>
      <c r="FC406" s="169"/>
      <c r="FD406" s="169"/>
      <c r="FE406" s="169"/>
      <c r="FF406" s="169"/>
      <c r="FG406" s="169"/>
      <c r="FH406" s="169"/>
      <c r="FI406" s="169"/>
      <c r="FJ406" s="169"/>
      <c r="FK406" s="169"/>
      <c r="FL406" s="169"/>
      <c r="FM406" s="169"/>
      <c r="FN406" s="169"/>
      <c r="FO406" s="169"/>
      <c r="FP406" s="169"/>
      <c r="FQ406" s="169"/>
      <c r="FR406" s="169"/>
      <c r="FS406" s="169"/>
      <c r="FT406" s="169"/>
      <c r="FU406" s="169"/>
      <c r="FV406" s="169"/>
      <c r="FW406" s="169"/>
      <c r="FX406" s="169"/>
      <c r="FY406" s="169"/>
      <c r="FZ406" s="169"/>
      <c r="GA406" s="169"/>
      <c r="GB406" s="169"/>
      <c r="GC406" s="169"/>
      <c r="GD406" s="169"/>
      <c r="GE406" s="169"/>
      <c r="GF406" s="169"/>
      <c r="GG406" s="169"/>
      <c r="GH406" s="169"/>
      <c r="GI406" s="169"/>
      <c r="GJ406" s="169"/>
      <c r="GK406" s="169"/>
      <c r="GL406" s="169"/>
      <c r="GM406" s="169"/>
      <c r="GN406" s="169"/>
      <c r="GO406" s="169"/>
      <c r="GP406" s="169"/>
      <c r="GQ406" s="169"/>
      <c r="GR406" s="169"/>
      <c r="GS406" s="169"/>
      <c r="GT406" s="169"/>
      <c r="GU406" s="169"/>
      <c r="GV406" s="169"/>
      <c r="GW406" s="169"/>
      <c r="GX406" s="169"/>
      <c r="GY406" s="169"/>
      <c r="GZ406" s="169"/>
      <c r="HA406" s="169"/>
      <c r="HB406" s="169"/>
      <c r="HC406" s="169"/>
      <c r="HD406" s="169"/>
      <c r="HE406" s="169"/>
      <c r="HF406" s="169"/>
      <c r="HG406" s="169"/>
      <c r="HH406" s="169"/>
      <c r="HI406" s="169"/>
      <c r="HJ406" s="169"/>
      <c r="HK406" s="169"/>
      <c r="HL406" s="169"/>
      <c r="HM406" s="169"/>
      <c r="HN406" s="169"/>
      <c r="HO406" s="169"/>
      <c r="HP406" s="169"/>
      <c r="HQ406" s="169"/>
      <c r="HR406" s="169"/>
      <c r="HS406" s="169"/>
      <c r="HT406" s="169"/>
      <c r="HU406" s="169"/>
      <c r="HV406" s="169"/>
      <c r="HW406" s="169"/>
      <c r="HX406" s="169"/>
      <c r="HY406" s="169"/>
      <c r="HZ406" s="169"/>
      <c r="IA406" s="169"/>
      <c r="IB406" s="169"/>
      <c r="IC406" s="169"/>
      <c r="ID406" s="169"/>
      <c r="IE406" s="169"/>
      <c r="IF406" s="169"/>
      <c r="IG406" s="169"/>
      <c r="IH406" s="169"/>
      <c r="II406" s="169"/>
      <c r="IJ406" s="169"/>
      <c r="IK406" s="169"/>
      <c r="IL406" s="169"/>
      <c r="IM406" s="169"/>
      <c r="IN406" s="169"/>
      <c r="IO406" s="169"/>
      <c r="IP406" s="169"/>
    </row>
    <row r="407" spans="1:250" s="145" customFormat="1" ht="15" customHeight="1">
      <c r="A407" s="170" t="s">
        <v>6</v>
      </c>
      <c r="B407" s="170" t="s">
        <v>243</v>
      </c>
      <c r="C407" s="172">
        <v>4</v>
      </c>
      <c r="D407" s="172" t="s">
        <v>237</v>
      </c>
      <c r="E407" s="173">
        <v>6223</v>
      </c>
      <c r="F407" s="174">
        <v>24892</v>
      </c>
      <c r="G407" s="169"/>
      <c r="H407" s="169"/>
      <c r="I407" s="169"/>
      <c r="J407" s="169"/>
      <c r="K407" s="169"/>
      <c r="L407" s="169"/>
      <c r="M407" s="169"/>
      <c r="N407" s="169"/>
      <c r="O407" s="169"/>
      <c r="P407" s="169"/>
      <c r="Q407" s="169"/>
      <c r="R407" s="169"/>
      <c r="S407" s="169"/>
      <c r="T407" s="169"/>
      <c r="U407" s="169"/>
      <c r="V407" s="169"/>
      <c r="W407" s="169"/>
      <c r="X407" s="169"/>
      <c r="Y407" s="169"/>
      <c r="Z407" s="169"/>
      <c r="AA407" s="169"/>
      <c r="AB407" s="169"/>
      <c r="AC407" s="169"/>
      <c r="AD407" s="169"/>
      <c r="AE407" s="169"/>
      <c r="AF407" s="169"/>
      <c r="AG407" s="169"/>
      <c r="AH407" s="169"/>
      <c r="AI407" s="169"/>
      <c r="AJ407" s="169"/>
      <c r="AK407" s="169"/>
      <c r="AL407" s="169"/>
      <c r="AM407" s="169"/>
      <c r="AN407" s="169"/>
      <c r="AO407" s="169"/>
      <c r="AP407" s="169"/>
      <c r="AQ407" s="169"/>
      <c r="AR407" s="169"/>
      <c r="AS407" s="169"/>
      <c r="AT407" s="169"/>
      <c r="AU407" s="169"/>
      <c r="AV407" s="169"/>
      <c r="AW407" s="169"/>
      <c r="AX407" s="169"/>
      <c r="AY407" s="169"/>
      <c r="AZ407" s="169"/>
      <c r="BA407" s="169"/>
      <c r="BB407" s="169"/>
      <c r="BC407" s="169"/>
      <c r="BD407" s="169"/>
      <c r="BE407" s="169"/>
      <c r="BF407" s="169"/>
      <c r="BG407" s="169"/>
      <c r="BH407" s="169"/>
      <c r="BI407" s="169"/>
      <c r="BJ407" s="169"/>
      <c r="BK407" s="169"/>
      <c r="BL407" s="169"/>
      <c r="BM407" s="169"/>
      <c r="BN407" s="169"/>
      <c r="BO407" s="169"/>
      <c r="BP407" s="169"/>
      <c r="BQ407" s="169"/>
      <c r="BR407" s="169"/>
      <c r="BS407" s="169"/>
      <c r="BT407" s="169"/>
      <c r="BU407" s="169"/>
      <c r="BV407" s="169"/>
      <c r="BW407" s="169"/>
      <c r="BX407" s="169"/>
      <c r="BY407" s="169"/>
      <c r="BZ407" s="169"/>
      <c r="CA407" s="169"/>
      <c r="CB407" s="169"/>
      <c r="CC407" s="169"/>
      <c r="CD407" s="169"/>
      <c r="CE407" s="169"/>
      <c r="CF407" s="169"/>
      <c r="CG407" s="169"/>
      <c r="CH407" s="169"/>
      <c r="CI407" s="169"/>
      <c r="CJ407" s="169"/>
      <c r="CK407" s="169"/>
      <c r="CL407" s="169"/>
      <c r="CM407" s="169"/>
      <c r="CN407" s="169"/>
      <c r="CO407" s="169"/>
      <c r="CP407" s="169"/>
      <c r="CQ407" s="169"/>
      <c r="CR407" s="169"/>
      <c r="CS407" s="169"/>
      <c r="CT407" s="169"/>
      <c r="CU407" s="169"/>
      <c r="CV407" s="169"/>
      <c r="CW407" s="169"/>
      <c r="CX407" s="169"/>
      <c r="CY407" s="169"/>
      <c r="CZ407" s="169"/>
      <c r="DA407" s="169"/>
      <c r="DB407" s="169"/>
      <c r="DC407" s="169"/>
      <c r="DD407" s="169"/>
      <c r="DE407" s="169"/>
      <c r="DF407" s="169"/>
      <c r="DG407" s="169"/>
      <c r="DH407" s="169"/>
      <c r="DI407" s="169"/>
      <c r="DJ407" s="169"/>
      <c r="DK407" s="169"/>
      <c r="DL407" s="169"/>
      <c r="DM407" s="169"/>
      <c r="DN407" s="169"/>
      <c r="DO407" s="169"/>
      <c r="DP407" s="169"/>
      <c r="DQ407" s="169"/>
      <c r="DR407" s="169"/>
      <c r="DS407" s="169"/>
      <c r="DT407" s="169"/>
      <c r="DU407" s="169"/>
      <c r="DV407" s="169"/>
      <c r="DW407" s="169"/>
      <c r="DX407" s="169"/>
      <c r="DY407" s="169"/>
      <c r="DZ407" s="169"/>
      <c r="EA407" s="169"/>
      <c r="EB407" s="169"/>
      <c r="EC407" s="169"/>
      <c r="ED407" s="169"/>
      <c r="EE407" s="169"/>
      <c r="EF407" s="169"/>
      <c r="EG407" s="169"/>
      <c r="EH407" s="169"/>
      <c r="EI407" s="169"/>
      <c r="EJ407" s="169"/>
      <c r="EK407" s="169"/>
      <c r="EL407" s="169"/>
      <c r="EM407" s="169"/>
      <c r="EN407" s="169"/>
      <c r="EO407" s="169"/>
      <c r="EP407" s="169"/>
      <c r="EQ407" s="169"/>
      <c r="ER407" s="169"/>
      <c r="ES407" s="169"/>
      <c r="ET407" s="169"/>
      <c r="EU407" s="169"/>
      <c r="EV407" s="169"/>
      <c r="EW407" s="169"/>
      <c r="EX407" s="169"/>
      <c r="EY407" s="169"/>
      <c r="EZ407" s="169"/>
      <c r="FA407" s="169"/>
      <c r="FB407" s="169"/>
      <c r="FC407" s="169"/>
      <c r="FD407" s="169"/>
      <c r="FE407" s="169"/>
      <c r="FF407" s="169"/>
      <c r="FG407" s="169"/>
      <c r="FH407" s="169"/>
      <c r="FI407" s="169"/>
      <c r="FJ407" s="169"/>
      <c r="FK407" s="169"/>
      <c r="FL407" s="169"/>
      <c r="FM407" s="169"/>
      <c r="FN407" s="169"/>
      <c r="FO407" s="169"/>
      <c r="FP407" s="169"/>
      <c r="FQ407" s="169"/>
      <c r="FR407" s="169"/>
      <c r="FS407" s="169"/>
      <c r="FT407" s="169"/>
      <c r="FU407" s="169"/>
      <c r="FV407" s="169"/>
      <c r="FW407" s="169"/>
      <c r="FX407" s="169"/>
      <c r="FY407" s="169"/>
      <c r="FZ407" s="169"/>
      <c r="GA407" s="169"/>
      <c r="GB407" s="169"/>
      <c r="GC407" s="169"/>
      <c r="GD407" s="169"/>
      <c r="GE407" s="169"/>
      <c r="GF407" s="169"/>
      <c r="GG407" s="169"/>
      <c r="GH407" s="169"/>
      <c r="GI407" s="169"/>
      <c r="GJ407" s="169"/>
      <c r="GK407" s="169"/>
      <c r="GL407" s="169"/>
      <c r="GM407" s="169"/>
      <c r="GN407" s="169"/>
      <c r="GO407" s="169"/>
      <c r="GP407" s="169"/>
      <c r="GQ407" s="169"/>
      <c r="GR407" s="169"/>
      <c r="GS407" s="169"/>
      <c r="GT407" s="169"/>
      <c r="GU407" s="169"/>
      <c r="GV407" s="169"/>
      <c r="GW407" s="169"/>
      <c r="GX407" s="169"/>
      <c r="GY407" s="169"/>
      <c r="GZ407" s="169"/>
      <c r="HA407" s="169"/>
      <c r="HB407" s="169"/>
      <c r="HC407" s="169"/>
      <c r="HD407" s="169"/>
      <c r="HE407" s="169"/>
      <c r="HF407" s="169"/>
      <c r="HG407" s="169"/>
      <c r="HH407" s="169"/>
      <c r="HI407" s="169"/>
      <c r="HJ407" s="169"/>
      <c r="HK407" s="169"/>
      <c r="HL407" s="169"/>
      <c r="HM407" s="169"/>
      <c r="HN407" s="169"/>
      <c r="HO407" s="169"/>
      <c r="HP407" s="169"/>
      <c r="HQ407" s="169"/>
      <c r="HR407" s="169"/>
      <c r="HS407" s="169"/>
      <c r="HT407" s="169"/>
      <c r="HU407" s="169"/>
      <c r="HV407" s="169"/>
      <c r="HW407" s="169"/>
      <c r="HX407" s="169"/>
      <c r="HY407" s="169"/>
      <c r="HZ407" s="169"/>
      <c r="IA407" s="169"/>
      <c r="IB407" s="169"/>
      <c r="IC407" s="169"/>
      <c r="ID407" s="169"/>
      <c r="IE407" s="169"/>
      <c r="IF407" s="169"/>
      <c r="IG407" s="169"/>
      <c r="IH407" s="169"/>
      <c r="II407" s="169"/>
      <c r="IJ407" s="169"/>
      <c r="IK407" s="169"/>
      <c r="IL407" s="169"/>
      <c r="IM407" s="169"/>
      <c r="IN407" s="169"/>
      <c r="IO407" s="169"/>
      <c r="IP407" s="169"/>
    </row>
    <row r="408" spans="1:250" s="145" customFormat="1" ht="15" customHeight="1">
      <c r="A408" s="170" t="s">
        <v>6</v>
      </c>
      <c r="B408" s="170" t="s">
        <v>243</v>
      </c>
      <c r="C408" s="172">
        <v>9</v>
      </c>
      <c r="D408" s="172" t="s">
        <v>237</v>
      </c>
      <c r="E408" s="173">
        <v>6902</v>
      </c>
      <c r="F408" s="174">
        <v>61092</v>
      </c>
      <c r="G408" s="169"/>
      <c r="H408" s="169"/>
      <c r="I408" s="169"/>
      <c r="J408" s="169"/>
      <c r="K408" s="169"/>
      <c r="L408" s="169"/>
      <c r="M408" s="169"/>
      <c r="N408" s="169"/>
      <c r="O408" s="169"/>
      <c r="P408" s="169"/>
      <c r="Q408" s="169"/>
      <c r="R408" s="169"/>
      <c r="S408" s="169"/>
      <c r="T408" s="169"/>
      <c r="U408" s="169"/>
      <c r="V408" s="169"/>
      <c r="W408" s="169"/>
      <c r="X408" s="169"/>
      <c r="Y408" s="169"/>
      <c r="Z408" s="169"/>
      <c r="AA408" s="169"/>
      <c r="AB408" s="169"/>
      <c r="AC408" s="169"/>
      <c r="AD408" s="169"/>
      <c r="AE408" s="169"/>
      <c r="AF408" s="169"/>
      <c r="AG408" s="169"/>
      <c r="AH408" s="169"/>
      <c r="AI408" s="169"/>
      <c r="AJ408" s="169"/>
      <c r="AK408" s="169"/>
      <c r="AL408" s="169"/>
      <c r="AM408" s="169"/>
      <c r="AN408" s="169"/>
      <c r="AO408" s="169"/>
      <c r="AP408" s="169"/>
      <c r="AQ408" s="169"/>
      <c r="AR408" s="169"/>
      <c r="AS408" s="169"/>
      <c r="AT408" s="169"/>
      <c r="AU408" s="169"/>
      <c r="AV408" s="169"/>
      <c r="AW408" s="169"/>
      <c r="AX408" s="169"/>
      <c r="AY408" s="169"/>
      <c r="AZ408" s="169"/>
      <c r="BA408" s="169"/>
      <c r="BB408" s="169"/>
      <c r="BC408" s="169"/>
      <c r="BD408" s="169"/>
      <c r="BE408" s="169"/>
      <c r="BF408" s="169"/>
      <c r="BG408" s="169"/>
      <c r="BH408" s="169"/>
      <c r="BI408" s="169"/>
      <c r="BJ408" s="169"/>
      <c r="BK408" s="169"/>
      <c r="BL408" s="169"/>
      <c r="BM408" s="169"/>
      <c r="BN408" s="169"/>
      <c r="BO408" s="169"/>
      <c r="BP408" s="169"/>
      <c r="BQ408" s="169"/>
      <c r="BR408" s="169"/>
      <c r="BS408" s="169"/>
      <c r="BT408" s="169"/>
      <c r="BU408" s="169"/>
      <c r="BV408" s="169"/>
      <c r="BW408" s="169"/>
      <c r="BX408" s="169"/>
      <c r="BY408" s="169"/>
      <c r="BZ408" s="169"/>
      <c r="CA408" s="169"/>
      <c r="CB408" s="169"/>
      <c r="CC408" s="169"/>
      <c r="CD408" s="169"/>
      <c r="CE408" s="169"/>
      <c r="CF408" s="169"/>
      <c r="CG408" s="169"/>
      <c r="CH408" s="169"/>
      <c r="CI408" s="169"/>
      <c r="CJ408" s="169"/>
      <c r="CK408" s="169"/>
      <c r="CL408" s="169"/>
      <c r="CM408" s="169"/>
      <c r="CN408" s="169"/>
      <c r="CO408" s="169"/>
      <c r="CP408" s="169"/>
      <c r="CQ408" s="169"/>
      <c r="CR408" s="169"/>
      <c r="CS408" s="169"/>
      <c r="CT408" s="169"/>
      <c r="CU408" s="169"/>
      <c r="CV408" s="169"/>
      <c r="CW408" s="169"/>
      <c r="CX408" s="169"/>
      <c r="CY408" s="169"/>
      <c r="CZ408" s="169"/>
      <c r="DA408" s="169"/>
      <c r="DB408" s="169"/>
      <c r="DC408" s="169"/>
      <c r="DD408" s="169"/>
      <c r="DE408" s="169"/>
      <c r="DF408" s="169"/>
      <c r="DG408" s="169"/>
      <c r="DH408" s="169"/>
      <c r="DI408" s="169"/>
      <c r="DJ408" s="169"/>
      <c r="DK408" s="169"/>
      <c r="DL408" s="169"/>
      <c r="DM408" s="169"/>
      <c r="DN408" s="169"/>
      <c r="DO408" s="169"/>
      <c r="DP408" s="169"/>
      <c r="DQ408" s="169"/>
      <c r="DR408" s="169"/>
      <c r="DS408" s="169"/>
      <c r="DT408" s="169"/>
      <c r="DU408" s="169"/>
      <c r="DV408" s="169"/>
      <c r="DW408" s="169"/>
      <c r="DX408" s="169"/>
      <c r="DY408" s="169"/>
      <c r="DZ408" s="169"/>
      <c r="EA408" s="169"/>
      <c r="EB408" s="169"/>
      <c r="EC408" s="169"/>
      <c r="ED408" s="169"/>
      <c r="EE408" s="169"/>
      <c r="EF408" s="169"/>
      <c r="EG408" s="169"/>
      <c r="EH408" s="169"/>
      <c r="EI408" s="169"/>
      <c r="EJ408" s="169"/>
      <c r="EK408" s="169"/>
      <c r="EL408" s="169"/>
      <c r="EM408" s="169"/>
      <c r="EN408" s="169"/>
      <c r="EO408" s="169"/>
      <c r="EP408" s="169"/>
      <c r="EQ408" s="169"/>
      <c r="ER408" s="169"/>
      <c r="ES408" s="169"/>
      <c r="ET408" s="169"/>
      <c r="EU408" s="169"/>
      <c r="EV408" s="169"/>
      <c r="EW408" s="169"/>
      <c r="EX408" s="169"/>
      <c r="EY408" s="169"/>
      <c r="EZ408" s="169"/>
      <c r="FA408" s="169"/>
      <c r="FB408" s="169"/>
      <c r="FC408" s="169"/>
      <c r="FD408" s="169"/>
      <c r="FE408" s="169"/>
      <c r="FF408" s="169"/>
      <c r="FG408" s="169"/>
      <c r="FH408" s="169"/>
      <c r="FI408" s="169"/>
      <c r="FJ408" s="169"/>
      <c r="FK408" s="169"/>
      <c r="FL408" s="169"/>
      <c r="FM408" s="169"/>
      <c r="FN408" s="169"/>
      <c r="FO408" s="169"/>
      <c r="FP408" s="169"/>
      <c r="FQ408" s="169"/>
      <c r="FR408" s="169"/>
      <c r="FS408" s="169"/>
      <c r="FT408" s="169"/>
      <c r="FU408" s="169"/>
      <c r="FV408" s="169"/>
      <c r="FW408" s="169"/>
      <c r="FX408" s="169"/>
      <c r="FY408" s="169"/>
      <c r="FZ408" s="169"/>
      <c r="GA408" s="169"/>
      <c r="GB408" s="169"/>
      <c r="GC408" s="169"/>
      <c r="GD408" s="169"/>
      <c r="GE408" s="169"/>
      <c r="GF408" s="169"/>
      <c r="GG408" s="169"/>
      <c r="GH408" s="169"/>
      <c r="GI408" s="169"/>
      <c r="GJ408" s="169"/>
      <c r="GK408" s="169"/>
      <c r="GL408" s="169"/>
      <c r="GM408" s="169"/>
      <c r="GN408" s="169"/>
      <c r="GO408" s="169"/>
      <c r="GP408" s="169"/>
      <c r="GQ408" s="169"/>
      <c r="GR408" s="169"/>
      <c r="GS408" s="169"/>
      <c r="GT408" s="169"/>
      <c r="GU408" s="169"/>
      <c r="GV408" s="169"/>
      <c r="GW408" s="169"/>
      <c r="GX408" s="169"/>
      <c r="GY408" s="169"/>
      <c r="GZ408" s="169"/>
      <c r="HA408" s="169"/>
      <c r="HB408" s="169"/>
      <c r="HC408" s="169"/>
      <c r="HD408" s="169"/>
      <c r="HE408" s="169"/>
      <c r="HF408" s="169"/>
      <c r="HG408" s="169"/>
      <c r="HH408" s="169"/>
      <c r="HI408" s="169"/>
      <c r="HJ408" s="169"/>
      <c r="HK408" s="169"/>
      <c r="HL408" s="169"/>
      <c r="HM408" s="169"/>
      <c r="HN408" s="169"/>
      <c r="HO408" s="169"/>
      <c r="HP408" s="169"/>
      <c r="HQ408" s="169"/>
      <c r="HR408" s="169"/>
      <c r="HS408" s="169"/>
      <c r="HT408" s="169"/>
      <c r="HU408" s="169"/>
      <c r="HV408" s="169"/>
      <c r="HW408" s="169"/>
      <c r="HX408" s="169"/>
      <c r="HY408" s="169"/>
      <c r="HZ408" s="169"/>
      <c r="IA408" s="169"/>
      <c r="IB408" s="169"/>
      <c r="IC408" s="169"/>
      <c r="ID408" s="169"/>
      <c r="IE408" s="169"/>
      <c r="IF408" s="169"/>
      <c r="IG408" s="169"/>
      <c r="IH408" s="169"/>
      <c r="II408" s="169"/>
      <c r="IJ408" s="169"/>
      <c r="IK408" s="169"/>
      <c r="IL408" s="169"/>
      <c r="IM408" s="169"/>
      <c r="IN408" s="169"/>
      <c r="IO408" s="169"/>
      <c r="IP408" s="169"/>
    </row>
    <row r="409" spans="1:250" s="145" customFormat="1" ht="15" customHeight="1">
      <c r="A409" s="170" t="s">
        <v>6</v>
      </c>
      <c r="B409" s="170" t="s">
        <v>243</v>
      </c>
      <c r="C409" s="172">
        <v>7</v>
      </c>
      <c r="D409" s="172" t="s">
        <v>237</v>
      </c>
      <c r="E409" s="173">
        <v>6902</v>
      </c>
      <c r="F409" s="174">
        <v>36200</v>
      </c>
      <c r="G409" s="169"/>
      <c r="H409" s="169"/>
      <c r="I409" s="169"/>
      <c r="J409" s="169"/>
      <c r="K409" s="169"/>
      <c r="L409" s="169"/>
      <c r="M409" s="169"/>
      <c r="N409" s="169"/>
      <c r="O409" s="169"/>
      <c r="P409" s="169"/>
      <c r="Q409" s="169"/>
      <c r="R409" s="169"/>
      <c r="S409" s="169"/>
      <c r="T409" s="169"/>
      <c r="U409" s="169"/>
      <c r="V409" s="169"/>
      <c r="W409" s="169"/>
      <c r="X409" s="169"/>
      <c r="Y409" s="169"/>
      <c r="Z409" s="169"/>
      <c r="AA409" s="169"/>
      <c r="AB409" s="169"/>
      <c r="AC409" s="169"/>
      <c r="AD409" s="169"/>
      <c r="AE409" s="169"/>
      <c r="AF409" s="169"/>
      <c r="AG409" s="169"/>
      <c r="AH409" s="169"/>
      <c r="AI409" s="169"/>
      <c r="AJ409" s="169"/>
      <c r="AK409" s="169"/>
      <c r="AL409" s="169"/>
      <c r="AM409" s="169"/>
      <c r="AN409" s="169"/>
      <c r="AO409" s="169"/>
      <c r="AP409" s="169"/>
      <c r="AQ409" s="169"/>
      <c r="AR409" s="169"/>
      <c r="AS409" s="169"/>
      <c r="AT409" s="169"/>
      <c r="AU409" s="169"/>
      <c r="AV409" s="169"/>
      <c r="AW409" s="169"/>
      <c r="AX409" s="169"/>
      <c r="AY409" s="169"/>
      <c r="AZ409" s="169"/>
      <c r="BA409" s="169"/>
      <c r="BB409" s="169"/>
      <c r="BC409" s="169"/>
      <c r="BD409" s="169"/>
      <c r="BE409" s="169"/>
      <c r="BF409" s="169"/>
      <c r="BG409" s="169"/>
      <c r="BH409" s="169"/>
      <c r="BI409" s="169"/>
      <c r="BJ409" s="169"/>
      <c r="BK409" s="169"/>
      <c r="BL409" s="169"/>
      <c r="BM409" s="169"/>
      <c r="BN409" s="169"/>
      <c r="BO409" s="169"/>
      <c r="BP409" s="169"/>
      <c r="BQ409" s="169"/>
      <c r="BR409" s="169"/>
      <c r="BS409" s="169"/>
      <c r="BT409" s="169"/>
      <c r="BU409" s="169"/>
      <c r="BV409" s="169"/>
      <c r="BW409" s="169"/>
      <c r="BX409" s="169"/>
      <c r="BY409" s="169"/>
      <c r="BZ409" s="169"/>
      <c r="CA409" s="169"/>
      <c r="CB409" s="169"/>
      <c r="CC409" s="169"/>
      <c r="CD409" s="169"/>
      <c r="CE409" s="169"/>
      <c r="CF409" s="169"/>
      <c r="CG409" s="169"/>
      <c r="CH409" s="169"/>
      <c r="CI409" s="169"/>
      <c r="CJ409" s="169"/>
      <c r="CK409" s="169"/>
      <c r="CL409" s="169"/>
      <c r="CM409" s="169"/>
      <c r="CN409" s="169"/>
      <c r="CO409" s="169"/>
      <c r="CP409" s="169"/>
      <c r="CQ409" s="169"/>
      <c r="CR409" s="169"/>
      <c r="CS409" s="169"/>
      <c r="CT409" s="169"/>
      <c r="CU409" s="169"/>
      <c r="CV409" s="169"/>
      <c r="CW409" s="169"/>
      <c r="CX409" s="169"/>
      <c r="CY409" s="169"/>
      <c r="CZ409" s="169"/>
      <c r="DA409" s="169"/>
      <c r="DB409" s="169"/>
      <c r="DC409" s="169"/>
      <c r="DD409" s="169"/>
      <c r="DE409" s="169"/>
      <c r="DF409" s="169"/>
      <c r="DG409" s="169"/>
      <c r="DH409" s="169"/>
      <c r="DI409" s="169"/>
      <c r="DJ409" s="169"/>
      <c r="DK409" s="169"/>
      <c r="DL409" s="169"/>
      <c r="DM409" s="169"/>
      <c r="DN409" s="169"/>
      <c r="DO409" s="169"/>
      <c r="DP409" s="169"/>
      <c r="DQ409" s="169"/>
      <c r="DR409" s="169"/>
      <c r="DS409" s="169"/>
      <c r="DT409" s="169"/>
      <c r="DU409" s="169"/>
      <c r="DV409" s="169"/>
      <c r="DW409" s="169"/>
      <c r="DX409" s="169"/>
      <c r="DY409" s="169"/>
      <c r="DZ409" s="169"/>
      <c r="EA409" s="169"/>
      <c r="EB409" s="169"/>
      <c r="EC409" s="169"/>
      <c r="ED409" s="169"/>
      <c r="EE409" s="169"/>
      <c r="EF409" s="169"/>
      <c r="EG409" s="169"/>
      <c r="EH409" s="169"/>
      <c r="EI409" s="169"/>
      <c r="EJ409" s="169"/>
      <c r="EK409" s="169"/>
      <c r="EL409" s="169"/>
      <c r="EM409" s="169"/>
      <c r="EN409" s="169"/>
      <c r="EO409" s="169"/>
      <c r="EP409" s="169"/>
      <c r="EQ409" s="169"/>
      <c r="ER409" s="169"/>
      <c r="ES409" s="169"/>
      <c r="ET409" s="169"/>
      <c r="EU409" s="169"/>
      <c r="EV409" s="169"/>
      <c r="EW409" s="169"/>
      <c r="EX409" s="169"/>
      <c r="EY409" s="169"/>
      <c r="EZ409" s="169"/>
      <c r="FA409" s="169"/>
      <c r="FB409" s="169"/>
      <c r="FC409" s="169"/>
      <c r="FD409" s="169"/>
      <c r="FE409" s="169"/>
      <c r="FF409" s="169"/>
      <c r="FG409" s="169"/>
      <c r="FH409" s="169"/>
      <c r="FI409" s="169"/>
      <c r="FJ409" s="169"/>
      <c r="FK409" s="169"/>
      <c r="FL409" s="169"/>
      <c r="FM409" s="169"/>
      <c r="FN409" s="169"/>
      <c r="FO409" s="169"/>
      <c r="FP409" s="169"/>
      <c r="FQ409" s="169"/>
      <c r="FR409" s="169"/>
      <c r="FS409" s="169"/>
      <c r="FT409" s="169"/>
      <c r="FU409" s="169"/>
      <c r="FV409" s="169"/>
      <c r="FW409" s="169"/>
      <c r="FX409" s="169"/>
      <c r="FY409" s="169"/>
      <c r="FZ409" s="169"/>
      <c r="GA409" s="169"/>
      <c r="GB409" s="169"/>
      <c r="GC409" s="169"/>
      <c r="GD409" s="169"/>
      <c r="GE409" s="169"/>
      <c r="GF409" s="169"/>
      <c r="GG409" s="169"/>
      <c r="GH409" s="169"/>
      <c r="GI409" s="169"/>
      <c r="GJ409" s="169"/>
      <c r="GK409" s="169"/>
      <c r="GL409" s="169"/>
      <c r="GM409" s="169"/>
      <c r="GN409" s="169"/>
      <c r="GO409" s="169"/>
      <c r="GP409" s="169"/>
      <c r="GQ409" s="169"/>
      <c r="GR409" s="169"/>
      <c r="GS409" s="169"/>
      <c r="GT409" s="169"/>
      <c r="GU409" s="169"/>
      <c r="GV409" s="169"/>
      <c r="GW409" s="169"/>
      <c r="GX409" s="169"/>
      <c r="GY409" s="169"/>
      <c r="GZ409" s="169"/>
      <c r="HA409" s="169"/>
      <c r="HB409" s="169"/>
      <c r="HC409" s="169"/>
      <c r="HD409" s="169"/>
      <c r="HE409" s="169"/>
      <c r="HF409" s="169"/>
      <c r="HG409" s="169"/>
      <c r="HH409" s="169"/>
      <c r="HI409" s="169"/>
      <c r="HJ409" s="169"/>
      <c r="HK409" s="169"/>
      <c r="HL409" s="169"/>
      <c r="HM409" s="169"/>
      <c r="HN409" s="169"/>
      <c r="HO409" s="169"/>
      <c r="HP409" s="169"/>
      <c r="HQ409" s="169"/>
      <c r="HR409" s="169"/>
      <c r="HS409" s="169"/>
      <c r="HT409" s="169"/>
      <c r="HU409" s="169"/>
      <c r="HV409" s="169"/>
      <c r="HW409" s="169"/>
      <c r="HX409" s="169"/>
      <c r="HY409" s="169"/>
      <c r="HZ409" s="169"/>
      <c r="IA409" s="169"/>
      <c r="IB409" s="169"/>
      <c r="IC409" s="169"/>
      <c r="ID409" s="169"/>
      <c r="IE409" s="169"/>
      <c r="IF409" s="169"/>
      <c r="IG409" s="169"/>
      <c r="IH409" s="169"/>
      <c r="II409" s="169"/>
      <c r="IJ409" s="169"/>
      <c r="IK409" s="169"/>
      <c r="IL409" s="169"/>
      <c r="IM409" s="169"/>
      <c r="IN409" s="169"/>
      <c r="IO409" s="169"/>
      <c r="IP409" s="169"/>
    </row>
    <row r="410" spans="1:250" s="145" customFormat="1" ht="15" customHeight="1">
      <c r="A410" s="170" t="s">
        <v>6</v>
      </c>
      <c r="B410" s="170" t="s">
        <v>243</v>
      </c>
      <c r="C410" s="172">
        <v>12</v>
      </c>
      <c r="D410" s="172" t="s">
        <v>237</v>
      </c>
      <c r="E410" s="173">
        <v>6223</v>
      </c>
      <c r="F410" s="174">
        <v>74676</v>
      </c>
      <c r="G410" s="169"/>
      <c r="H410" s="169"/>
      <c r="I410" s="169"/>
      <c r="J410" s="169"/>
      <c r="K410" s="169"/>
      <c r="L410" s="169"/>
      <c r="M410" s="169"/>
      <c r="N410" s="169"/>
      <c r="O410" s="169"/>
      <c r="P410" s="169"/>
      <c r="Q410" s="169"/>
      <c r="R410" s="169"/>
      <c r="S410" s="169"/>
      <c r="T410" s="169"/>
      <c r="U410" s="169"/>
      <c r="V410" s="169"/>
      <c r="W410" s="169"/>
      <c r="X410" s="169"/>
      <c r="Y410" s="169"/>
      <c r="Z410" s="169"/>
      <c r="AA410" s="169"/>
      <c r="AB410" s="169"/>
      <c r="AC410" s="169"/>
      <c r="AD410" s="169"/>
      <c r="AE410" s="169"/>
      <c r="AF410" s="169"/>
      <c r="AG410" s="169"/>
      <c r="AH410" s="169"/>
      <c r="AI410" s="169"/>
      <c r="AJ410" s="169"/>
      <c r="AK410" s="169"/>
      <c r="AL410" s="169"/>
      <c r="AM410" s="169"/>
      <c r="AN410" s="169"/>
      <c r="AO410" s="169"/>
      <c r="AP410" s="169"/>
      <c r="AQ410" s="169"/>
      <c r="AR410" s="169"/>
      <c r="AS410" s="169"/>
      <c r="AT410" s="169"/>
      <c r="AU410" s="169"/>
      <c r="AV410" s="169"/>
      <c r="AW410" s="169"/>
      <c r="AX410" s="169"/>
      <c r="AY410" s="169"/>
      <c r="AZ410" s="169"/>
      <c r="BA410" s="169"/>
      <c r="BB410" s="169"/>
      <c r="BC410" s="169"/>
      <c r="BD410" s="169"/>
      <c r="BE410" s="169"/>
      <c r="BF410" s="169"/>
      <c r="BG410" s="169"/>
      <c r="BH410" s="169"/>
      <c r="BI410" s="169"/>
      <c r="BJ410" s="169"/>
      <c r="BK410" s="169"/>
      <c r="BL410" s="169"/>
      <c r="BM410" s="169"/>
      <c r="BN410" s="169"/>
      <c r="BO410" s="169"/>
      <c r="BP410" s="169"/>
      <c r="BQ410" s="169"/>
      <c r="BR410" s="169"/>
      <c r="BS410" s="169"/>
      <c r="BT410" s="169"/>
      <c r="BU410" s="169"/>
      <c r="BV410" s="169"/>
      <c r="BW410" s="169"/>
      <c r="BX410" s="169"/>
      <c r="BY410" s="169"/>
      <c r="BZ410" s="169"/>
      <c r="CA410" s="169"/>
      <c r="CB410" s="169"/>
      <c r="CC410" s="169"/>
      <c r="CD410" s="169"/>
      <c r="CE410" s="169"/>
      <c r="CF410" s="169"/>
      <c r="CG410" s="169"/>
      <c r="CH410" s="169"/>
      <c r="CI410" s="169"/>
      <c r="CJ410" s="169"/>
      <c r="CK410" s="169"/>
      <c r="CL410" s="169"/>
      <c r="CM410" s="169"/>
      <c r="CN410" s="169"/>
      <c r="CO410" s="169"/>
      <c r="CP410" s="169"/>
      <c r="CQ410" s="169"/>
      <c r="CR410" s="169"/>
      <c r="CS410" s="169"/>
      <c r="CT410" s="169"/>
      <c r="CU410" s="169"/>
      <c r="CV410" s="169"/>
      <c r="CW410" s="169"/>
      <c r="CX410" s="169"/>
      <c r="CY410" s="169"/>
      <c r="CZ410" s="169"/>
      <c r="DA410" s="169"/>
      <c r="DB410" s="169"/>
      <c r="DC410" s="169"/>
      <c r="DD410" s="169"/>
      <c r="DE410" s="169"/>
      <c r="DF410" s="169"/>
      <c r="DG410" s="169"/>
      <c r="DH410" s="169"/>
      <c r="DI410" s="169"/>
      <c r="DJ410" s="169"/>
      <c r="DK410" s="169"/>
      <c r="DL410" s="169"/>
      <c r="DM410" s="169"/>
      <c r="DN410" s="169"/>
      <c r="DO410" s="169"/>
      <c r="DP410" s="169"/>
      <c r="DQ410" s="169"/>
      <c r="DR410" s="169"/>
      <c r="DS410" s="169"/>
      <c r="DT410" s="169"/>
      <c r="DU410" s="169"/>
      <c r="DV410" s="169"/>
      <c r="DW410" s="169"/>
      <c r="DX410" s="169"/>
      <c r="DY410" s="169"/>
      <c r="DZ410" s="169"/>
      <c r="EA410" s="169"/>
      <c r="EB410" s="169"/>
      <c r="EC410" s="169"/>
      <c r="ED410" s="169"/>
      <c r="EE410" s="169"/>
      <c r="EF410" s="169"/>
      <c r="EG410" s="169"/>
      <c r="EH410" s="169"/>
      <c r="EI410" s="169"/>
      <c r="EJ410" s="169"/>
      <c r="EK410" s="169"/>
      <c r="EL410" s="169"/>
      <c r="EM410" s="169"/>
      <c r="EN410" s="169"/>
      <c r="EO410" s="169"/>
      <c r="EP410" s="169"/>
      <c r="EQ410" s="169"/>
      <c r="ER410" s="169"/>
      <c r="ES410" s="169"/>
      <c r="ET410" s="169"/>
      <c r="EU410" s="169"/>
      <c r="EV410" s="169"/>
      <c r="EW410" s="169"/>
      <c r="EX410" s="169"/>
      <c r="EY410" s="169"/>
      <c r="EZ410" s="169"/>
      <c r="FA410" s="169"/>
      <c r="FB410" s="169"/>
      <c r="FC410" s="169"/>
      <c r="FD410" s="169"/>
      <c r="FE410" s="169"/>
      <c r="FF410" s="169"/>
      <c r="FG410" s="169"/>
      <c r="FH410" s="169"/>
      <c r="FI410" s="169"/>
      <c r="FJ410" s="169"/>
      <c r="FK410" s="169"/>
      <c r="FL410" s="169"/>
      <c r="FM410" s="169"/>
      <c r="FN410" s="169"/>
      <c r="FO410" s="169"/>
      <c r="FP410" s="169"/>
      <c r="FQ410" s="169"/>
      <c r="FR410" s="169"/>
      <c r="FS410" s="169"/>
      <c r="FT410" s="169"/>
      <c r="FU410" s="169"/>
      <c r="FV410" s="169"/>
      <c r="FW410" s="169"/>
      <c r="FX410" s="169"/>
      <c r="FY410" s="169"/>
      <c r="FZ410" s="169"/>
      <c r="GA410" s="169"/>
      <c r="GB410" s="169"/>
      <c r="GC410" s="169"/>
      <c r="GD410" s="169"/>
      <c r="GE410" s="169"/>
      <c r="GF410" s="169"/>
      <c r="GG410" s="169"/>
      <c r="GH410" s="169"/>
      <c r="GI410" s="169"/>
      <c r="GJ410" s="169"/>
      <c r="GK410" s="169"/>
      <c r="GL410" s="169"/>
      <c r="GM410" s="169"/>
      <c r="GN410" s="169"/>
      <c r="GO410" s="169"/>
      <c r="GP410" s="169"/>
      <c r="GQ410" s="169"/>
      <c r="GR410" s="169"/>
      <c r="GS410" s="169"/>
      <c r="GT410" s="169"/>
      <c r="GU410" s="169"/>
      <c r="GV410" s="169"/>
      <c r="GW410" s="169"/>
      <c r="GX410" s="169"/>
      <c r="GY410" s="169"/>
      <c r="GZ410" s="169"/>
      <c r="HA410" s="169"/>
      <c r="HB410" s="169"/>
      <c r="HC410" s="169"/>
      <c r="HD410" s="169"/>
      <c r="HE410" s="169"/>
      <c r="HF410" s="169"/>
      <c r="HG410" s="169"/>
      <c r="HH410" s="169"/>
      <c r="HI410" s="169"/>
      <c r="HJ410" s="169"/>
      <c r="HK410" s="169"/>
      <c r="HL410" s="169"/>
      <c r="HM410" s="169"/>
      <c r="HN410" s="169"/>
      <c r="HO410" s="169"/>
      <c r="HP410" s="169"/>
      <c r="HQ410" s="169"/>
      <c r="HR410" s="169"/>
      <c r="HS410" s="169"/>
      <c r="HT410" s="169"/>
      <c r="HU410" s="169"/>
      <c r="HV410" s="169"/>
      <c r="HW410" s="169"/>
      <c r="HX410" s="169"/>
      <c r="HY410" s="169"/>
      <c r="HZ410" s="169"/>
      <c r="IA410" s="169"/>
      <c r="IB410" s="169"/>
      <c r="IC410" s="169"/>
      <c r="ID410" s="169"/>
      <c r="IE410" s="169"/>
      <c r="IF410" s="169"/>
      <c r="IG410" s="169"/>
      <c r="IH410" s="169"/>
      <c r="II410" s="169"/>
      <c r="IJ410" s="169"/>
      <c r="IK410" s="169"/>
      <c r="IL410" s="169"/>
      <c r="IM410" s="169"/>
      <c r="IN410" s="169"/>
      <c r="IO410" s="169"/>
      <c r="IP410" s="169"/>
    </row>
    <row r="411" spans="1:250" s="145" customFormat="1" ht="15" customHeight="1">
      <c r="A411" s="170" t="s">
        <v>6</v>
      </c>
      <c r="B411" s="170" t="s">
        <v>243</v>
      </c>
      <c r="C411" s="172">
        <v>18</v>
      </c>
      <c r="D411" s="172" t="s">
        <v>237</v>
      </c>
      <c r="E411" s="173">
        <v>6902</v>
      </c>
      <c r="F411" s="174">
        <v>126700</v>
      </c>
      <c r="G411" s="169"/>
      <c r="H411" s="169"/>
      <c r="I411" s="169"/>
      <c r="J411" s="169"/>
      <c r="K411" s="169"/>
      <c r="L411" s="169"/>
      <c r="M411" s="169"/>
      <c r="N411" s="169"/>
      <c r="O411" s="169"/>
      <c r="P411" s="169"/>
      <c r="Q411" s="169"/>
      <c r="R411" s="169"/>
      <c r="S411" s="169"/>
      <c r="T411" s="169"/>
      <c r="U411" s="169"/>
      <c r="V411" s="169"/>
      <c r="W411" s="169"/>
      <c r="X411" s="169"/>
      <c r="Y411" s="169"/>
      <c r="Z411" s="169"/>
      <c r="AA411" s="169"/>
      <c r="AB411" s="169"/>
      <c r="AC411" s="169"/>
      <c r="AD411" s="169"/>
      <c r="AE411" s="169"/>
      <c r="AF411" s="169"/>
      <c r="AG411" s="169"/>
      <c r="AH411" s="169"/>
      <c r="AI411" s="169"/>
      <c r="AJ411" s="169"/>
      <c r="AK411" s="169"/>
      <c r="AL411" s="169"/>
      <c r="AM411" s="169"/>
      <c r="AN411" s="169"/>
      <c r="AO411" s="169"/>
      <c r="AP411" s="169"/>
      <c r="AQ411" s="169"/>
      <c r="AR411" s="169"/>
      <c r="AS411" s="169"/>
      <c r="AT411" s="169"/>
      <c r="AU411" s="169"/>
      <c r="AV411" s="169"/>
      <c r="AW411" s="169"/>
      <c r="AX411" s="169"/>
      <c r="AY411" s="169"/>
      <c r="AZ411" s="169"/>
      <c r="BA411" s="169"/>
      <c r="BB411" s="169"/>
      <c r="BC411" s="169"/>
      <c r="BD411" s="169"/>
      <c r="BE411" s="169"/>
      <c r="BF411" s="169"/>
      <c r="BG411" s="169"/>
      <c r="BH411" s="169"/>
      <c r="BI411" s="169"/>
      <c r="BJ411" s="169"/>
      <c r="BK411" s="169"/>
      <c r="BL411" s="169"/>
      <c r="BM411" s="169"/>
      <c r="BN411" s="169"/>
      <c r="BO411" s="169"/>
      <c r="BP411" s="169"/>
      <c r="BQ411" s="169"/>
      <c r="BR411" s="169"/>
      <c r="BS411" s="169"/>
      <c r="BT411" s="169"/>
      <c r="BU411" s="169"/>
      <c r="BV411" s="169"/>
      <c r="BW411" s="169"/>
      <c r="BX411" s="169"/>
      <c r="BY411" s="169"/>
      <c r="BZ411" s="169"/>
      <c r="CA411" s="169"/>
      <c r="CB411" s="169"/>
      <c r="CC411" s="169"/>
      <c r="CD411" s="169"/>
      <c r="CE411" s="169"/>
      <c r="CF411" s="169"/>
      <c r="CG411" s="169"/>
      <c r="CH411" s="169"/>
      <c r="CI411" s="169"/>
      <c r="CJ411" s="169"/>
      <c r="CK411" s="169"/>
      <c r="CL411" s="169"/>
      <c r="CM411" s="169"/>
      <c r="CN411" s="169"/>
      <c r="CO411" s="169"/>
      <c r="CP411" s="169"/>
      <c r="CQ411" s="169"/>
      <c r="CR411" s="169"/>
      <c r="CS411" s="169"/>
      <c r="CT411" s="169"/>
      <c r="CU411" s="169"/>
      <c r="CV411" s="169"/>
      <c r="CW411" s="169"/>
      <c r="CX411" s="169"/>
      <c r="CY411" s="169"/>
      <c r="CZ411" s="169"/>
      <c r="DA411" s="169"/>
      <c r="DB411" s="169"/>
      <c r="DC411" s="169"/>
      <c r="DD411" s="169"/>
      <c r="DE411" s="169"/>
      <c r="DF411" s="169"/>
      <c r="DG411" s="169"/>
      <c r="DH411" s="169"/>
      <c r="DI411" s="169"/>
      <c r="DJ411" s="169"/>
      <c r="DK411" s="169"/>
      <c r="DL411" s="169"/>
      <c r="DM411" s="169"/>
      <c r="DN411" s="169"/>
      <c r="DO411" s="169"/>
      <c r="DP411" s="169"/>
      <c r="DQ411" s="169"/>
      <c r="DR411" s="169"/>
      <c r="DS411" s="169"/>
      <c r="DT411" s="169"/>
      <c r="DU411" s="169"/>
      <c r="DV411" s="169"/>
      <c r="DW411" s="169"/>
      <c r="DX411" s="169"/>
      <c r="DY411" s="169"/>
      <c r="DZ411" s="169"/>
      <c r="EA411" s="169"/>
      <c r="EB411" s="169"/>
      <c r="EC411" s="169"/>
      <c r="ED411" s="169"/>
      <c r="EE411" s="169"/>
      <c r="EF411" s="169"/>
      <c r="EG411" s="169"/>
      <c r="EH411" s="169"/>
      <c r="EI411" s="169"/>
      <c r="EJ411" s="169"/>
      <c r="EK411" s="169"/>
      <c r="EL411" s="169"/>
      <c r="EM411" s="169"/>
      <c r="EN411" s="169"/>
      <c r="EO411" s="169"/>
      <c r="EP411" s="169"/>
      <c r="EQ411" s="169"/>
      <c r="ER411" s="169"/>
      <c r="ES411" s="169"/>
      <c r="ET411" s="169"/>
      <c r="EU411" s="169"/>
      <c r="EV411" s="169"/>
      <c r="EW411" s="169"/>
      <c r="EX411" s="169"/>
      <c r="EY411" s="169"/>
      <c r="EZ411" s="169"/>
      <c r="FA411" s="169"/>
      <c r="FB411" s="169"/>
      <c r="FC411" s="169"/>
      <c r="FD411" s="169"/>
      <c r="FE411" s="169"/>
      <c r="FF411" s="169"/>
      <c r="FG411" s="169"/>
      <c r="FH411" s="169"/>
      <c r="FI411" s="169"/>
      <c r="FJ411" s="169"/>
      <c r="FK411" s="169"/>
      <c r="FL411" s="169"/>
      <c r="FM411" s="169"/>
      <c r="FN411" s="169"/>
      <c r="FO411" s="169"/>
      <c r="FP411" s="169"/>
      <c r="FQ411" s="169"/>
      <c r="FR411" s="169"/>
      <c r="FS411" s="169"/>
      <c r="FT411" s="169"/>
      <c r="FU411" s="169"/>
      <c r="FV411" s="169"/>
      <c r="FW411" s="169"/>
      <c r="FX411" s="169"/>
      <c r="FY411" s="169"/>
      <c r="FZ411" s="169"/>
      <c r="GA411" s="169"/>
      <c r="GB411" s="169"/>
      <c r="GC411" s="169"/>
      <c r="GD411" s="169"/>
      <c r="GE411" s="169"/>
      <c r="GF411" s="169"/>
      <c r="GG411" s="169"/>
      <c r="GH411" s="169"/>
      <c r="GI411" s="169"/>
      <c r="GJ411" s="169"/>
      <c r="GK411" s="169"/>
      <c r="GL411" s="169"/>
      <c r="GM411" s="169"/>
      <c r="GN411" s="169"/>
      <c r="GO411" s="169"/>
      <c r="GP411" s="169"/>
      <c r="GQ411" s="169"/>
      <c r="GR411" s="169"/>
      <c r="GS411" s="169"/>
      <c r="GT411" s="169"/>
      <c r="GU411" s="169"/>
      <c r="GV411" s="169"/>
      <c r="GW411" s="169"/>
      <c r="GX411" s="169"/>
      <c r="GY411" s="169"/>
      <c r="GZ411" s="169"/>
      <c r="HA411" s="169"/>
      <c r="HB411" s="169"/>
      <c r="HC411" s="169"/>
      <c r="HD411" s="169"/>
      <c r="HE411" s="169"/>
      <c r="HF411" s="169"/>
      <c r="HG411" s="169"/>
      <c r="HH411" s="169"/>
      <c r="HI411" s="169"/>
      <c r="HJ411" s="169"/>
      <c r="HK411" s="169"/>
      <c r="HL411" s="169"/>
      <c r="HM411" s="169"/>
      <c r="HN411" s="169"/>
      <c r="HO411" s="169"/>
      <c r="HP411" s="169"/>
      <c r="HQ411" s="169"/>
      <c r="HR411" s="169"/>
      <c r="HS411" s="169"/>
      <c r="HT411" s="169"/>
      <c r="HU411" s="169"/>
      <c r="HV411" s="169"/>
      <c r="HW411" s="169"/>
      <c r="HX411" s="169"/>
      <c r="HY411" s="169"/>
      <c r="HZ411" s="169"/>
      <c r="IA411" s="169"/>
      <c r="IB411" s="169"/>
      <c r="IC411" s="169"/>
      <c r="ID411" s="169"/>
      <c r="IE411" s="169"/>
      <c r="IF411" s="169"/>
      <c r="IG411" s="169"/>
      <c r="IH411" s="169"/>
      <c r="II411" s="169"/>
      <c r="IJ411" s="169"/>
      <c r="IK411" s="169"/>
      <c r="IL411" s="169"/>
      <c r="IM411" s="169"/>
      <c r="IN411" s="169"/>
      <c r="IO411" s="169"/>
      <c r="IP411" s="169"/>
    </row>
    <row r="412" spans="1:250" s="145" customFormat="1" ht="15" customHeight="1">
      <c r="A412" s="170" t="s">
        <v>6</v>
      </c>
      <c r="B412" s="170" t="s">
        <v>863</v>
      </c>
      <c r="C412" s="172">
        <v>7</v>
      </c>
      <c r="D412" s="172" t="s">
        <v>237</v>
      </c>
      <c r="E412" s="173">
        <v>6902</v>
      </c>
      <c r="F412" s="174">
        <v>34510</v>
      </c>
      <c r="G412" s="169"/>
      <c r="H412" s="169"/>
      <c r="I412" s="169"/>
      <c r="J412" s="169"/>
      <c r="K412" s="169"/>
      <c r="L412" s="169"/>
      <c r="M412" s="169"/>
      <c r="N412" s="169"/>
      <c r="O412" s="169"/>
      <c r="P412" s="169"/>
      <c r="Q412" s="169"/>
      <c r="R412" s="169"/>
      <c r="S412" s="169"/>
      <c r="T412" s="169"/>
      <c r="U412" s="169"/>
      <c r="V412" s="169"/>
      <c r="W412" s="169"/>
      <c r="X412" s="169"/>
      <c r="Y412" s="169"/>
      <c r="Z412" s="169"/>
      <c r="AA412" s="169"/>
      <c r="AB412" s="169"/>
      <c r="AC412" s="169"/>
      <c r="AD412" s="169"/>
      <c r="AE412" s="169"/>
      <c r="AF412" s="169"/>
      <c r="AG412" s="169"/>
      <c r="AH412" s="169"/>
      <c r="AI412" s="169"/>
      <c r="AJ412" s="169"/>
      <c r="AK412" s="169"/>
      <c r="AL412" s="169"/>
      <c r="AM412" s="169"/>
      <c r="AN412" s="169"/>
      <c r="AO412" s="169"/>
      <c r="AP412" s="169"/>
      <c r="AQ412" s="169"/>
      <c r="AR412" s="169"/>
      <c r="AS412" s="169"/>
      <c r="AT412" s="169"/>
      <c r="AU412" s="169"/>
      <c r="AV412" s="169"/>
      <c r="AW412" s="169"/>
      <c r="AX412" s="169"/>
      <c r="AY412" s="169"/>
      <c r="AZ412" s="169"/>
      <c r="BA412" s="169"/>
      <c r="BB412" s="169"/>
      <c r="BC412" s="169"/>
      <c r="BD412" s="169"/>
      <c r="BE412" s="169"/>
      <c r="BF412" s="169"/>
      <c r="BG412" s="169"/>
      <c r="BH412" s="169"/>
      <c r="BI412" s="169"/>
      <c r="BJ412" s="169"/>
      <c r="BK412" s="169"/>
      <c r="BL412" s="169"/>
      <c r="BM412" s="169"/>
      <c r="BN412" s="169"/>
      <c r="BO412" s="169"/>
      <c r="BP412" s="169"/>
      <c r="BQ412" s="169"/>
      <c r="BR412" s="169"/>
      <c r="BS412" s="169"/>
      <c r="BT412" s="169"/>
      <c r="BU412" s="169"/>
      <c r="BV412" s="169"/>
      <c r="BW412" s="169"/>
      <c r="BX412" s="169"/>
      <c r="BY412" s="169"/>
      <c r="BZ412" s="169"/>
      <c r="CA412" s="169"/>
      <c r="CB412" s="169"/>
      <c r="CC412" s="169"/>
      <c r="CD412" s="169"/>
      <c r="CE412" s="169"/>
      <c r="CF412" s="169"/>
      <c r="CG412" s="169"/>
      <c r="CH412" s="169"/>
      <c r="CI412" s="169"/>
      <c r="CJ412" s="169"/>
      <c r="CK412" s="169"/>
      <c r="CL412" s="169"/>
      <c r="CM412" s="169"/>
      <c r="CN412" s="169"/>
      <c r="CO412" s="169"/>
      <c r="CP412" s="169"/>
      <c r="CQ412" s="169"/>
      <c r="CR412" s="169"/>
      <c r="CS412" s="169"/>
      <c r="CT412" s="169"/>
      <c r="CU412" s="169"/>
      <c r="CV412" s="169"/>
      <c r="CW412" s="169"/>
      <c r="CX412" s="169"/>
      <c r="CY412" s="169"/>
      <c r="CZ412" s="169"/>
      <c r="DA412" s="169"/>
      <c r="DB412" s="169"/>
      <c r="DC412" s="169"/>
      <c r="DD412" s="169"/>
      <c r="DE412" s="169"/>
      <c r="DF412" s="169"/>
      <c r="DG412" s="169"/>
      <c r="DH412" s="169"/>
      <c r="DI412" s="169"/>
      <c r="DJ412" s="169"/>
      <c r="DK412" s="169"/>
      <c r="DL412" s="169"/>
      <c r="DM412" s="169"/>
      <c r="DN412" s="169"/>
      <c r="DO412" s="169"/>
      <c r="DP412" s="169"/>
      <c r="DQ412" s="169"/>
      <c r="DR412" s="169"/>
      <c r="DS412" s="169"/>
      <c r="DT412" s="169"/>
      <c r="DU412" s="169"/>
      <c r="DV412" s="169"/>
      <c r="DW412" s="169"/>
      <c r="DX412" s="169"/>
      <c r="DY412" s="169"/>
      <c r="DZ412" s="169"/>
      <c r="EA412" s="169"/>
      <c r="EB412" s="169"/>
      <c r="EC412" s="169"/>
      <c r="ED412" s="169"/>
      <c r="EE412" s="169"/>
      <c r="EF412" s="169"/>
      <c r="EG412" s="169"/>
      <c r="EH412" s="169"/>
      <c r="EI412" s="169"/>
      <c r="EJ412" s="169"/>
      <c r="EK412" s="169"/>
      <c r="EL412" s="169"/>
      <c r="EM412" s="169"/>
      <c r="EN412" s="169"/>
      <c r="EO412" s="169"/>
      <c r="EP412" s="169"/>
      <c r="EQ412" s="169"/>
      <c r="ER412" s="169"/>
      <c r="ES412" s="169"/>
      <c r="ET412" s="169"/>
      <c r="EU412" s="169"/>
      <c r="EV412" s="169"/>
      <c r="EW412" s="169"/>
      <c r="EX412" s="169"/>
      <c r="EY412" s="169"/>
      <c r="EZ412" s="169"/>
      <c r="FA412" s="169"/>
      <c r="FB412" s="169"/>
      <c r="FC412" s="169"/>
      <c r="FD412" s="169"/>
      <c r="FE412" s="169"/>
      <c r="FF412" s="169"/>
      <c r="FG412" s="169"/>
      <c r="FH412" s="169"/>
      <c r="FI412" s="169"/>
      <c r="FJ412" s="169"/>
      <c r="FK412" s="169"/>
      <c r="FL412" s="169"/>
      <c r="FM412" s="169"/>
      <c r="FN412" s="169"/>
      <c r="FO412" s="169"/>
      <c r="FP412" s="169"/>
      <c r="FQ412" s="169"/>
      <c r="FR412" s="169"/>
      <c r="FS412" s="169"/>
      <c r="FT412" s="169"/>
      <c r="FU412" s="169"/>
      <c r="FV412" s="169"/>
      <c r="FW412" s="169"/>
      <c r="FX412" s="169"/>
      <c r="FY412" s="169"/>
      <c r="FZ412" s="169"/>
      <c r="GA412" s="169"/>
      <c r="GB412" s="169"/>
      <c r="GC412" s="169"/>
      <c r="GD412" s="169"/>
      <c r="GE412" s="169"/>
      <c r="GF412" s="169"/>
      <c r="GG412" s="169"/>
      <c r="GH412" s="169"/>
      <c r="GI412" s="169"/>
      <c r="GJ412" s="169"/>
      <c r="GK412" s="169"/>
      <c r="GL412" s="169"/>
      <c r="GM412" s="169"/>
      <c r="GN412" s="169"/>
      <c r="GO412" s="169"/>
      <c r="GP412" s="169"/>
      <c r="GQ412" s="169"/>
      <c r="GR412" s="169"/>
      <c r="GS412" s="169"/>
      <c r="GT412" s="169"/>
      <c r="GU412" s="169"/>
      <c r="GV412" s="169"/>
      <c r="GW412" s="169"/>
      <c r="GX412" s="169"/>
      <c r="GY412" s="169"/>
      <c r="GZ412" s="169"/>
      <c r="HA412" s="169"/>
      <c r="HB412" s="169"/>
      <c r="HC412" s="169"/>
      <c r="HD412" s="169"/>
      <c r="HE412" s="169"/>
      <c r="HF412" s="169"/>
      <c r="HG412" s="169"/>
      <c r="HH412" s="169"/>
      <c r="HI412" s="169"/>
      <c r="HJ412" s="169"/>
      <c r="HK412" s="169"/>
      <c r="HL412" s="169"/>
      <c r="HM412" s="169"/>
      <c r="HN412" s="169"/>
      <c r="HO412" s="169"/>
      <c r="HP412" s="169"/>
      <c r="HQ412" s="169"/>
      <c r="HR412" s="169"/>
      <c r="HS412" s="169"/>
      <c r="HT412" s="169"/>
      <c r="HU412" s="169"/>
      <c r="HV412" s="169"/>
      <c r="HW412" s="169"/>
      <c r="HX412" s="169"/>
      <c r="HY412" s="169"/>
      <c r="HZ412" s="169"/>
      <c r="IA412" s="169"/>
      <c r="IB412" s="169"/>
      <c r="IC412" s="169"/>
      <c r="ID412" s="169"/>
      <c r="IE412" s="169"/>
      <c r="IF412" s="169"/>
      <c r="IG412" s="169"/>
      <c r="IH412" s="169"/>
      <c r="II412" s="169"/>
      <c r="IJ412" s="169"/>
      <c r="IK412" s="169"/>
      <c r="IL412" s="169"/>
      <c r="IM412" s="169"/>
      <c r="IN412" s="169"/>
      <c r="IO412" s="169"/>
      <c r="IP412" s="169"/>
    </row>
    <row r="413" spans="1:250" s="145" customFormat="1" ht="15" customHeight="1">
      <c r="A413" s="170" t="s">
        <v>6</v>
      </c>
      <c r="B413" s="170" t="s">
        <v>245</v>
      </c>
      <c r="C413" s="172">
        <v>14</v>
      </c>
      <c r="D413" s="172" t="s">
        <v>237</v>
      </c>
      <c r="E413" s="173">
        <v>9050</v>
      </c>
      <c r="F413" s="174">
        <v>126700</v>
      </c>
      <c r="G413" s="169"/>
      <c r="H413" s="169"/>
      <c r="I413" s="169"/>
      <c r="J413" s="169"/>
      <c r="K413" s="169"/>
      <c r="L413" s="169"/>
      <c r="M413" s="169"/>
      <c r="N413" s="169"/>
      <c r="O413" s="169"/>
      <c r="P413" s="169"/>
      <c r="Q413" s="169"/>
      <c r="R413" s="169"/>
      <c r="S413" s="169"/>
      <c r="T413" s="169"/>
      <c r="U413" s="169"/>
      <c r="V413" s="169"/>
      <c r="W413" s="169"/>
      <c r="X413" s="169"/>
      <c r="Y413" s="169"/>
      <c r="Z413" s="169"/>
      <c r="AA413" s="169"/>
      <c r="AB413" s="169"/>
      <c r="AC413" s="169"/>
      <c r="AD413" s="169"/>
      <c r="AE413" s="169"/>
      <c r="AF413" s="169"/>
      <c r="AG413" s="169"/>
      <c r="AH413" s="169"/>
      <c r="AI413" s="169"/>
      <c r="AJ413" s="169"/>
      <c r="AK413" s="169"/>
      <c r="AL413" s="169"/>
      <c r="AM413" s="169"/>
      <c r="AN413" s="169"/>
      <c r="AO413" s="169"/>
      <c r="AP413" s="169"/>
      <c r="AQ413" s="169"/>
      <c r="AR413" s="169"/>
      <c r="AS413" s="169"/>
      <c r="AT413" s="169"/>
      <c r="AU413" s="169"/>
      <c r="AV413" s="169"/>
      <c r="AW413" s="169"/>
      <c r="AX413" s="169"/>
      <c r="AY413" s="169"/>
      <c r="AZ413" s="169"/>
      <c r="BA413" s="169"/>
      <c r="BB413" s="169"/>
      <c r="BC413" s="169"/>
      <c r="BD413" s="169"/>
      <c r="BE413" s="169"/>
      <c r="BF413" s="169"/>
      <c r="BG413" s="169"/>
      <c r="BH413" s="169"/>
      <c r="BI413" s="169"/>
      <c r="BJ413" s="169"/>
      <c r="BK413" s="169"/>
      <c r="BL413" s="169"/>
      <c r="BM413" s="169"/>
      <c r="BN413" s="169"/>
      <c r="BO413" s="169"/>
      <c r="BP413" s="169"/>
      <c r="BQ413" s="169"/>
      <c r="BR413" s="169"/>
      <c r="BS413" s="169"/>
      <c r="BT413" s="169"/>
      <c r="BU413" s="169"/>
      <c r="BV413" s="169"/>
      <c r="BW413" s="169"/>
      <c r="BX413" s="169"/>
      <c r="BY413" s="169"/>
      <c r="BZ413" s="169"/>
      <c r="CA413" s="169"/>
      <c r="CB413" s="169"/>
      <c r="CC413" s="169"/>
      <c r="CD413" s="169"/>
      <c r="CE413" s="169"/>
      <c r="CF413" s="169"/>
      <c r="CG413" s="169"/>
      <c r="CH413" s="169"/>
      <c r="CI413" s="169"/>
      <c r="CJ413" s="169"/>
      <c r="CK413" s="169"/>
      <c r="CL413" s="169"/>
      <c r="CM413" s="169"/>
      <c r="CN413" s="169"/>
      <c r="CO413" s="169"/>
      <c r="CP413" s="169"/>
      <c r="CQ413" s="169"/>
      <c r="CR413" s="169"/>
      <c r="CS413" s="169"/>
      <c r="CT413" s="169"/>
      <c r="CU413" s="169"/>
      <c r="CV413" s="169"/>
      <c r="CW413" s="169"/>
      <c r="CX413" s="169"/>
      <c r="CY413" s="169"/>
      <c r="CZ413" s="169"/>
      <c r="DA413" s="169"/>
      <c r="DB413" s="169"/>
      <c r="DC413" s="169"/>
      <c r="DD413" s="169"/>
      <c r="DE413" s="169"/>
      <c r="DF413" s="169"/>
      <c r="DG413" s="169"/>
      <c r="DH413" s="169"/>
      <c r="DI413" s="169"/>
      <c r="DJ413" s="169"/>
      <c r="DK413" s="169"/>
      <c r="DL413" s="169"/>
      <c r="DM413" s="169"/>
      <c r="DN413" s="169"/>
      <c r="DO413" s="169"/>
      <c r="DP413" s="169"/>
      <c r="DQ413" s="169"/>
      <c r="DR413" s="169"/>
      <c r="DS413" s="169"/>
      <c r="DT413" s="169"/>
      <c r="DU413" s="169"/>
      <c r="DV413" s="169"/>
      <c r="DW413" s="169"/>
      <c r="DX413" s="169"/>
      <c r="DY413" s="169"/>
      <c r="DZ413" s="169"/>
      <c r="EA413" s="169"/>
      <c r="EB413" s="169"/>
      <c r="EC413" s="169"/>
      <c r="ED413" s="169"/>
      <c r="EE413" s="169"/>
      <c r="EF413" s="169"/>
      <c r="EG413" s="169"/>
      <c r="EH413" s="169"/>
      <c r="EI413" s="169"/>
      <c r="EJ413" s="169"/>
      <c r="EK413" s="169"/>
      <c r="EL413" s="169"/>
      <c r="EM413" s="169"/>
      <c r="EN413" s="169"/>
      <c r="EO413" s="169"/>
      <c r="EP413" s="169"/>
      <c r="EQ413" s="169"/>
      <c r="ER413" s="169"/>
      <c r="ES413" s="169"/>
      <c r="ET413" s="169"/>
      <c r="EU413" s="169"/>
      <c r="EV413" s="169"/>
      <c r="EW413" s="169"/>
      <c r="EX413" s="169"/>
      <c r="EY413" s="169"/>
      <c r="EZ413" s="169"/>
      <c r="FA413" s="169"/>
      <c r="FB413" s="169"/>
      <c r="FC413" s="169"/>
      <c r="FD413" s="169"/>
      <c r="FE413" s="169"/>
      <c r="FF413" s="169"/>
      <c r="FG413" s="169"/>
      <c r="FH413" s="169"/>
      <c r="FI413" s="169"/>
      <c r="FJ413" s="169"/>
      <c r="FK413" s="169"/>
      <c r="FL413" s="169"/>
      <c r="FM413" s="169"/>
      <c r="FN413" s="169"/>
      <c r="FO413" s="169"/>
      <c r="FP413" s="169"/>
      <c r="FQ413" s="169"/>
      <c r="FR413" s="169"/>
      <c r="FS413" s="169"/>
      <c r="FT413" s="169"/>
      <c r="FU413" s="169"/>
      <c r="FV413" s="169"/>
      <c r="FW413" s="169"/>
      <c r="FX413" s="169"/>
      <c r="FY413" s="169"/>
      <c r="FZ413" s="169"/>
      <c r="GA413" s="169"/>
      <c r="GB413" s="169"/>
      <c r="GC413" s="169"/>
      <c r="GD413" s="169"/>
      <c r="GE413" s="169"/>
      <c r="GF413" s="169"/>
      <c r="GG413" s="169"/>
      <c r="GH413" s="169"/>
      <c r="GI413" s="169"/>
      <c r="GJ413" s="169"/>
      <c r="GK413" s="169"/>
      <c r="GL413" s="169"/>
      <c r="GM413" s="169"/>
      <c r="GN413" s="169"/>
      <c r="GO413" s="169"/>
      <c r="GP413" s="169"/>
      <c r="GQ413" s="169"/>
      <c r="GR413" s="169"/>
      <c r="GS413" s="169"/>
      <c r="GT413" s="169"/>
      <c r="GU413" s="169"/>
      <c r="GV413" s="169"/>
      <c r="GW413" s="169"/>
      <c r="GX413" s="169"/>
      <c r="GY413" s="169"/>
      <c r="GZ413" s="169"/>
      <c r="HA413" s="169"/>
      <c r="HB413" s="169"/>
      <c r="HC413" s="169"/>
      <c r="HD413" s="169"/>
      <c r="HE413" s="169"/>
      <c r="HF413" s="169"/>
      <c r="HG413" s="169"/>
      <c r="HH413" s="169"/>
      <c r="HI413" s="169"/>
      <c r="HJ413" s="169"/>
      <c r="HK413" s="169"/>
      <c r="HL413" s="169"/>
      <c r="HM413" s="169"/>
      <c r="HN413" s="169"/>
      <c r="HO413" s="169"/>
      <c r="HP413" s="169"/>
      <c r="HQ413" s="169"/>
      <c r="HR413" s="169"/>
      <c r="HS413" s="169"/>
      <c r="HT413" s="169"/>
      <c r="HU413" s="169"/>
      <c r="HV413" s="169"/>
      <c r="HW413" s="169"/>
      <c r="HX413" s="169"/>
      <c r="HY413" s="169"/>
      <c r="HZ413" s="169"/>
      <c r="IA413" s="169"/>
      <c r="IB413" s="169"/>
      <c r="IC413" s="169"/>
      <c r="ID413" s="169"/>
      <c r="IE413" s="169"/>
      <c r="IF413" s="169"/>
      <c r="IG413" s="169"/>
      <c r="IH413" s="169"/>
      <c r="II413" s="169"/>
      <c r="IJ413" s="169"/>
      <c r="IK413" s="169"/>
      <c r="IL413" s="169"/>
      <c r="IM413" s="169"/>
      <c r="IN413" s="169"/>
      <c r="IO413" s="169"/>
      <c r="IP413" s="169"/>
    </row>
    <row r="414" spans="1:250" s="145" customFormat="1" ht="15" customHeight="1">
      <c r="A414" s="170" t="s">
        <v>6</v>
      </c>
      <c r="B414" s="170" t="s">
        <v>245</v>
      </c>
      <c r="C414" s="172">
        <v>4</v>
      </c>
      <c r="D414" s="172" t="s">
        <v>401</v>
      </c>
      <c r="E414" s="173">
        <v>9050</v>
      </c>
      <c r="F414" s="174">
        <v>36200</v>
      </c>
      <c r="G414" s="169"/>
      <c r="H414" s="169"/>
      <c r="I414" s="169"/>
      <c r="J414" s="169"/>
      <c r="K414" s="169"/>
      <c r="L414" s="169"/>
      <c r="M414" s="169"/>
      <c r="N414" s="169"/>
      <c r="O414" s="169"/>
      <c r="P414" s="169"/>
      <c r="Q414" s="169"/>
      <c r="R414" s="169"/>
      <c r="S414" s="169"/>
      <c r="T414" s="169"/>
      <c r="U414" s="169"/>
      <c r="V414" s="169"/>
      <c r="W414" s="169"/>
      <c r="X414" s="169"/>
      <c r="Y414" s="169"/>
      <c r="Z414" s="169"/>
      <c r="AA414" s="169"/>
      <c r="AB414" s="169"/>
      <c r="AC414" s="169"/>
      <c r="AD414" s="169"/>
      <c r="AE414" s="169"/>
      <c r="AF414" s="169"/>
      <c r="AG414" s="169"/>
      <c r="AH414" s="169"/>
      <c r="AI414" s="169"/>
      <c r="AJ414" s="169"/>
      <c r="AK414" s="169"/>
      <c r="AL414" s="169"/>
      <c r="AM414" s="169"/>
      <c r="AN414" s="169"/>
      <c r="AO414" s="169"/>
      <c r="AP414" s="169"/>
      <c r="AQ414" s="169"/>
      <c r="AR414" s="169"/>
      <c r="AS414" s="169"/>
      <c r="AT414" s="169"/>
      <c r="AU414" s="169"/>
      <c r="AV414" s="169"/>
      <c r="AW414" s="169"/>
      <c r="AX414" s="169"/>
      <c r="AY414" s="169"/>
      <c r="AZ414" s="169"/>
      <c r="BA414" s="169"/>
      <c r="BB414" s="169"/>
      <c r="BC414" s="169"/>
      <c r="BD414" s="169"/>
      <c r="BE414" s="169"/>
      <c r="BF414" s="169"/>
      <c r="BG414" s="169"/>
      <c r="BH414" s="169"/>
      <c r="BI414" s="169"/>
      <c r="BJ414" s="169"/>
      <c r="BK414" s="169"/>
      <c r="BL414" s="169"/>
      <c r="BM414" s="169"/>
      <c r="BN414" s="169"/>
      <c r="BO414" s="169"/>
      <c r="BP414" s="169"/>
      <c r="BQ414" s="169"/>
      <c r="BR414" s="169"/>
      <c r="BS414" s="169"/>
      <c r="BT414" s="169"/>
      <c r="BU414" s="169"/>
      <c r="BV414" s="169"/>
      <c r="BW414" s="169"/>
      <c r="BX414" s="169"/>
      <c r="BY414" s="169"/>
      <c r="BZ414" s="169"/>
      <c r="CA414" s="169"/>
      <c r="CB414" s="169"/>
      <c r="CC414" s="169"/>
      <c r="CD414" s="169"/>
      <c r="CE414" s="169"/>
      <c r="CF414" s="169"/>
      <c r="CG414" s="169"/>
      <c r="CH414" s="169"/>
      <c r="CI414" s="169"/>
      <c r="CJ414" s="169"/>
      <c r="CK414" s="169"/>
      <c r="CL414" s="169"/>
      <c r="CM414" s="169"/>
      <c r="CN414" s="169"/>
      <c r="CO414" s="169"/>
      <c r="CP414" s="169"/>
      <c r="CQ414" s="169"/>
      <c r="CR414" s="169"/>
      <c r="CS414" s="169"/>
      <c r="CT414" s="169"/>
      <c r="CU414" s="169"/>
      <c r="CV414" s="169"/>
      <c r="CW414" s="169"/>
      <c r="CX414" s="169"/>
      <c r="CY414" s="169"/>
      <c r="CZ414" s="169"/>
      <c r="DA414" s="169"/>
      <c r="DB414" s="169"/>
      <c r="DC414" s="169"/>
      <c r="DD414" s="169"/>
      <c r="DE414" s="169"/>
      <c r="DF414" s="169"/>
      <c r="DG414" s="169"/>
      <c r="DH414" s="169"/>
      <c r="DI414" s="169"/>
      <c r="DJ414" s="169"/>
      <c r="DK414" s="169"/>
      <c r="DL414" s="169"/>
      <c r="DM414" s="169"/>
      <c r="DN414" s="169"/>
      <c r="DO414" s="169"/>
      <c r="DP414" s="169"/>
      <c r="DQ414" s="169"/>
      <c r="DR414" s="169"/>
      <c r="DS414" s="169"/>
      <c r="DT414" s="169"/>
      <c r="DU414" s="169"/>
      <c r="DV414" s="169"/>
      <c r="DW414" s="169"/>
      <c r="DX414" s="169"/>
      <c r="DY414" s="169"/>
      <c r="DZ414" s="169"/>
      <c r="EA414" s="169"/>
      <c r="EB414" s="169"/>
      <c r="EC414" s="169"/>
      <c r="ED414" s="169"/>
      <c r="EE414" s="169"/>
      <c r="EF414" s="169"/>
      <c r="EG414" s="169"/>
      <c r="EH414" s="169"/>
      <c r="EI414" s="169"/>
      <c r="EJ414" s="169"/>
      <c r="EK414" s="169"/>
      <c r="EL414" s="169"/>
      <c r="EM414" s="169"/>
      <c r="EN414" s="169"/>
      <c r="EO414" s="169"/>
      <c r="EP414" s="169"/>
      <c r="EQ414" s="169"/>
      <c r="ER414" s="169"/>
      <c r="ES414" s="169"/>
      <c r="ET414" s="169"/>
      <c r="EU414" s="169"/>
      <c r="EV414" s="169"/>
      <c r="EW414" s="169"/>
      <c r="EX414" s="169"/>
      <c r="EY414" s="169"/>
      <c r="EZ414" s="169"/>
      <c r="FA414" s="169"/>
      <c r="FB414" s="169"/>
      <c r="FC414" s="169"/>
      <c r="FD414" s="169"/>
      <c r="FE414" s="169"/>
      <c r="FF414" s="169"/>
      <c r="FG414" s="169"/>
      <c r="FH414" s="169"/>
      <c r="FI414" s="169"/>
      <c r="FJ414" s="169"/>
      <c r="FK414" s="169"/>
      <c r="FL414" s="169"/>
      <c r="FM414" s="169"/>
      <c r="FN414" s="169"/>
      <c r="FO414" s="169"/>
      <c r="FP414" s="169"/>
      <c r="FQ414" s="169"/>
      <c r="FR414" s="169"/>
      <c r="FS414" s="169"/>
      <c r="FT414" s="169"/>
      <c r="FU414" s="169"/>
      <c r="FV414" s="169"/>
      <c r="FW414" s="169"/>
      <c r="FX414" s="169"/>
      <c r="FY414" s="169"/>
      <c r="FZ414" s="169"/>
      <c r="GA414" s="169"/>
      <c r="GB414" s="169"/>
      <c r="GC414" s="169"/>
      <c r="GD414" s="169"/>
      <c r="GE414" s="169"/>
      <c r="GF414" s="169"/>
      <c r="GG414" s="169"/>
      <c r="GH414" s="169"/>
      <c r="GI414" s="169"/>
      <c r="GJ414" s="169"/>
      <c r="GK414" s="169"/>
      <c r="GL414" s="169"/>
      <c r="GM414" s="169"/>
      <c r="GN414" s="169"/>
      <c r="GO414" s="169"/>
      <c r="GP414" s="169"/>
      <c r="GQ414" s="169"/>
      <c r="GR414" s="169"/>
      <c r="GS414" s="169"/>
      <c r="GT414" s="169"/>
      <c r="GU414" s="169"/>
      <c r="GV414" s="169"/>
      <c r="GW414" s="169"/>
      <c r="GX414" s="169"/>
      <c r="GY414" s="169"/>
      <c r="GZ414" s="169"/>
      <c r="HA414" s="169"/>
      <c r="HB414" s="169"/>
      <c r="HC414" s="169"/>
      <c r="HD414" s="169"/>
      <c r="HE414" s="169"/>
      <c r="HF414" s="169"/>
      <c r="HG414" s="169"/>
      <c r="HH414" s="169"/>
      <c r="HI414" s="169"/>
      <c r="HJ414" s="169"/>
      <c r="HK414" s="169"/>
      <c r="HL414" s="169"/>
      <c r="HM414" s="169"/>
      <c r="HN414" s="169"/>
      <c r="HO414" s="169"/>
      <c r="HP414" s="169"/>
      <c r="HQ414" s="169"/>
      <c r="HR414" s="169"/>
      <c r="HS414" s="169"/>
      <c r="HT414" s="169"/>
      <c r="HU414" s="169"/>
      <c r="HV414" s="169"/>
      <c r="HW414" s="169"/>
      <c r="HX414" s="169"/>
      <c r="HY414" s="169"/>
      <c r="HZ414" s="169"/>
      <c r="IA414" s="169"/>
      <c r="IB414" s="169"/>
      <c r="IC414" s="169"/>
      <c r="ID414" s="169"/>
      <c r="IE414" s="169"/>
      <c r="IF414" s="169"/>
      <c r="IG414" s="169"/>
      <c r="IH414" s="169"/>
      <c r="II414" s="169"/>
      <c r="IJ414" s="169"/>
      <c r="IK414" s="169"/>
      <c r="IL414" s="169"/>
      <c r="IM414" s="169"/>
      <c r="IN414" s="169"/>
      <c r="IO414" s="169"/>
      <c r="IP414" s="169"/>
    </row>
    <row r="415" spans="1:250" s="145" customFormat="1" ht="15" customHeight="1">
      <c r="A415" s="170" t="s">
        <v>6</v>
      </c>
      <c r="B415" s="170" t="s">
        <v>245</v>
      </c>
      <c r="C415" s="172">
        <v>4</v>
      </c>
      <c r="D415" s="172" t="s">
        <v>401</v>
      </c>
      <c r="E415" s="173">
        <v>9050</v>
      </c>
      <c r="F415" s="174">
        <v>36200</v>
      </c>
      <c r="G415" s="169"/>
      <c r="H415" s="169"/>
      <c r="I415" s="169"/>
      <c r="J415" s="169"/>
      <c r="K415" s="169"/>
      <c r="L415" s="169"/>
      <c r="M415" s="169"/>
      <c r="N415" s="169"/>
      <c r="O415" s="169"/>
      <c r="P415" s="169"/>
      <c r="Q415" s="169"/>
      <c r="R415" s="169"/>
      <c r="S415" s="169"/>
      <c r="T415" s="169"/>
      <c r="U415" s="169"/>
      <c r="V415" s="169"/>
      <c r="W415" s="169"/>
      <c r="X415" s="169"/>
      <c r="Y415" s="169"/>
      <c r="Z415" s="169"/>
      <c r="AA415" s="169"/>
      <c r="AB415" s="169"/>
      <c r="AC415" s="169"/>
      <c r="AD415" s="169"/>
      <c r="AE415" s="169"/>
      <c r="AF415" s="169"/>
      <c r="AG415" s="169"/>
      <c r="AH415" s="169"/>
      <c r="AI415" s="169"/>
      <c r="AJ415" s="169"/>
      <c r="AK415" s="169"/>
      <c r="AL415" s="169"/>
      <c r="AM415" s="169"/>
      <c r="AN415" s="169"/>
      <c r="AO415" s="169"/>
      <c r="AP415" s="169"/>
      <c r="AQ415" s="169"/>
      <c r="AR415" s="169"/>
      <c r="AS415" s="169"/>
      <c r="AT415" s="169"/>
      <c r="AU415" s="169"/>
      <c r="AV415" s="169"/>
      <c r="AW415" s="169"/>
      <c r="AX415" s="169"/>
      <c r="AY415" s="169"/>
      <c r="AZ415" s="169"/>
      <c r="BA415" s="169"/>
      <c r="BB415" s="169"/>
      <c r="BC415" s="169"/>
      <c r="BD415" s="169"/>
      <c r="BE415" s="169"/>
      <c r="BF415" s="169"/>
      <c r="BG415" s="169"/>
      <c r="BH415" s="169"/>
      <c r="BI415" s="169"/>
      <c r="BJ415" s="169"/>
      <c r="BK415" s="169"/>
      <c r="BL415" s="169"/>
      <c r="BM415" s="169"/>
      <c r="BN415" s="169"/>
      <c r="BO415" s="169"/>
      <c r="BP415" s="169"/>
      <c r="BQ415" s="169"/>
      <c r="BR415" s="169"/>
      <c r="BS415" s="169"/>
      <c r="BT415" s="169"/>
      <c r="BU415" s="169"/>
      <c r="BV415" s="169"/>
      <c r="BW415" s="169"/>
      <c r="BX415" s="169"/>
      <c r="BY415" s="169"/>
      <c r="BZ415" s="169"/>
      <c r="CA415" s="169"/>
      <c r="CB415" s="169"/>
      <c r="CC415" s="169"/>
      <c r="CD415" s="169"/>
      <c r="CE415" s="169"/>
      <c r="CF415" s="169"/>
      <c r="CG415" s="169"/>
      <c r="CH415" s="169"/>
      <c r="CI415" s="169"/>
      <c r="CJ415" s="169"/>
      <c r="CK415" s="169"/>
      <c r="CL415" s="169"/>
      <c r="CM415" s="169"/>
      <c r="CN415" s="169"/>
      <c r="CO415" s="169"/>
      <c r="CP415" s="169"/>
      <c r="CQ415" s="169"/>
      <c r="CR415" s="169"/>
      <c r="CS415" s="169"/>
      <c r="CT415" s="169"/>
      <c r="CU415" s="169"/>
      <c r="CV415" s="169"/>
      <c r="CW415" s="169"/>
      <c r="CX415" s="169"/>
      <c r="CY415" s="169"/>
      <c r="CZ415" s="169"/>
      <c r="DA415" s="169"/>
      <c r="DB415" s="169"/>
      <c r="DC415" s="169"/>
      <c r="DD415" s="169"/>
      <c r="DE415" s="169"/>
      <c r="DF415" s="169"/>
      <c r="DG415" s="169"/>
      <c r="DH415" s="169"/>
      <c r="DI415" s="169"/>
      <c r="DJ415" s="169"/>
      <c r="DK415" s="169"/>
      <c r="DL415" s="169"/>
      <c r="DM415" s="169"/>
      <c r="DN415" s="169"/>
      <c r="DO415" s="169"/>
      <c r="DP415" s="169"/>
      <c r="DQ415" s="169"/>
      <c r="DR415" s="169"/>
      <c r="DS415" s="169"/>
      <c r="DT415" s="169"/>
      <c r="DU415" s="169"/>
      <c r="DV415" s="169"/>
      <c r="DW415" s="169"/>
      <c r="DX415" s="169"/>
      <c r="DY415" s="169"/>
      <c r="DZ415" s="169"/>
      <c r="EA415" s="169"/>
      <c r="EB415" s="169"/>
      <c r="EC415" s="169"/>
      <c r="ED415" s="169"/>
      <c r="EE415" s="169"/>
      <c r="EF415" s="169"/>
      <c r="EG415" s="169"/>
      <c r="EH415" s="169"/>
      <c r="EI415" s="169"/>
      <c r="EJ415" s="169"/>
      <c r="EK415" s="169"/>
      <c r="EL415" s="169"/>
      <c r="EM415" s="169"/>
      <c r="EN415" s="169"/>
      <c r="EO415" s="169"/>
      <c r="EP415" s="169"/>
      <c r="EQ415" s="169"/>
      <c r="ER415" s="169"/>
      <c r="ES415" s="169"/>
      <c r="ET415" s="169"/>
      <c r="EU415" s="169"/>
      <c r="EV415" s="169"/>
      <c r="EW415" s="169"/>
      <c r="EX415" s="169"/>
      <c r="EY415" s="169"/>
      <c r="EZ415" s="169"/>
      <c r="FA415" s="169"/>
      <c r="FB415" s="169"/>
      <c r="FC415" s="169"/>
      <c r="FD415" s="169"/>
      <c r="FE415" s="169"/>
      <c r="FF415" s="169"/>
      <c r="FG415" s="169"/>
      <c r="FH415" s="169"/>
      <c r="FI415" s="169"/>
      <c r="FJ415" s="169"/>
      <c r="FK415" s="169"/>
      <c r="FL415" s="169"/>
      <c r="FM415" s="169"/>
      <c r="FN415" s="169"/>
      <c r="FO415" s="169"/>
      <c r="FP415" s="169"/>
      <c r="FQ415" s="169"/>
      <c r="FR415" s="169"/>
      <c r="FS415" s="169"/>
      <c r="FT415" s="169"/>
      <c r="FU415" s="169"/>
      <c r="FV415" s="169"/>
      <c r="FW415" s="169"/>
      <c r="FX415" s="169"/>
      <c r="FY415" s="169"/>
      <c r="FZ415" s="169"/>
      <c r="GA415" s="169"/>
      <c r="GB415" s="169"/>
      <c r="GC415" s="169"/>
      <c r="GD415" s="169"/>
      <c r="GE415" s="169"/>
      <c r="GF415" s="169"/>
      <c r="GG415" s="169"/>
      <c r="GH415" s="169"/>
      <c r="GI415" s="169"/>
      <c r="GJ415" s="169"/>
      <c r="GK415" s="169"/>
      <c r="GL415" s="169"/>
      <c r="GM415" s="169"/>
      <c r="GN415" s="169"/>
      <c r="GO415" s="169"/>
      <c r="GP415" s="169"/>
      <c r="GQ415" s="169"/>
      <c r="GR415" s="169"/>
      <c r="GS415" s="169"/>
      <c r="GT415" s="169"/>
      <c r="GU415" s="169"/>
      <c r="GV415" s="169"/>
      <c r="GW415" s="169"/>
      <c r="GX415" s="169"/>
      <c r="GY415" s="169"/>
      <c r="GZ415" s="169"/>
      <c r="HA415" s="169"/>
      <c r="HB415" s="169"/>
      <c r="HC415" s="169"/>
      <c r="HD415" s="169"/>
      <c r="HE415" s="169"/>
      <c r="HF415" s="169"/>
      <c r="HG415" s="169"/>
      <c r="HH415" s="169"/>
      <c r="HI415" s="169"/>
      <c r="HJ415" s="169"/>
      <c r="HK415" s="169"/>
      <c r="HL415" s="169"/>
      <c r="HM415" s="169"/>
      <c r="HN415" s="169"/>
      <c r="HO415" s="169"/>
      <c r="HP415" s="169"/>
      <c r="HQ415" s="169"/>
      <c r="HR415" s="169"/>
      <c r="HS415" s="169"/>
      <c r="HT415" s="169"/>
      <c r="HU415" s="169"/>
      <c r="HV415" s="169"/>
      <c r="HW415" s="169"/>
      <c r="HX415" s="169"/>
      <c r="HY415" s="169"/>
      <c r="HZ415" s="169"/>
      <c r="IA415" s="169"/>
      <c r="IB415" s="169"/>
      <c r="IC415" s="169"/>
      <c r="ID415" s="169"/>
      <c r="IE415" s="169"/>
      <c r="IF415" s="169"/>
      <c r="IG415" s="169"/>
      <c r="IH415" s="169"/>
      <c r="II415" s="169"/>
      <c r="IJ415" s="169"/>
      <c r="IK415" s="169"/>
      <c r="IL415" s="169"/>
      <c r="IM415" s="169"/>
      <c r="IN415" s="169"/>
      <c r="IO415" s="169"/>
      <c r="IP415" s="169"/>
    </row>
    <row r="416" spans="1:250" s="145" customFormat="1" ht="15" customHeight="1">
      <c r="A416" s="170" t="s">
        <v>6</v>
      </c>
      <c r="B416" s="170" t="s">
        <v>245</v>
      </c>
      <c r="C416" s="172">
        <v>4</v>
      </c>
      <c r="D416" s="172" t="s">
        <v>401</v>
      </c>
      <c r="E416" s="173">
        <v>9050</v>
      </c>
      <c r="F416" s="174">
        <v>36200</v>
      </c>
      <c r="G416" s="169"/>
      <c r="H416" s="169"/>
      <c r="I416" s="169"/>
      <c r="J416" s="169"/>
      <c r="K416" s="169"/>
      <c r="L416" s="169"/>
      <c r="M416" s="169"/>
      <c r="N416" s="169"/>
      <c r="O416" s="169"/>
      <c r="P416" s="169"/>
      <c r="Q416" s="169"/>
      <c r="R416" s="169"/>
      <c r="S416" s="169"/>
      <c r="T416" s="169"/>
      <c r="U416" s="169"/>
      <c r="V416" s="169"/>
      <c r="W416" s="169"/>
      <c r="X416" s="169"/>
      <c r="Y416" s="169"/>
      <c r="Z416" s="169"/>
      <c r="AA416" s="169"/>
      <c r="AB416" s="169"/>
      <c r="AC416" s="169"/>
      <c r="AD416" s="169"/>
      <c r="AE416" s="169"/>
      <c r="AF416" s="169"/>
      <c r="AG416" s="169"/>
      <c r="AH416" s="169"/>
      <c r="AI416" s="169"/>
      <c r="AJ416" s="169"/>
      <c r="AK416" s="169"/>
      <c r="AL416" s="169"/>
      <c r="AM416" s="169"/>
      <c r="AN416" s="169"/>
      <c r="AO416" s="169"/>
      <c r="AP416" s="169"/>
      <c r="AQ416" s="169"/>
      <c r="AR416" s="169"/>
      <c r="AS416" s="169"/>
      <c r="AT416" s="169"/>
      <c r="AU416" s="169"/>
      <c r="AV416" s="169"/>
      <c r="AW416" s="169"/>
      <c r="AX416" s="169"/>
      <c r="AY416" s="169"/>
      <c r="AZ416" s="169"/>
      <c r="BA416" s="169"/>
      <c r="BB416" s="169"/>
      <c r="BC416" s="169"/>
      <c r="BD416" s="169"/>
      <c r="BE416" s="169"/>
      <c r="BF416" s="169"/>
      <c r="BG416" s="169"/>
      <c r="BH416" s="169"/>
      <c r="BI416" s="169"/>
      <c r="BJ416" s="169"/>
      <c r="BK416" s="169"/>
      <c r="BL416" s="169"/>
      <c r="BM416" s="169"/>
      <c r="BN416" s="169"/>
      <c r="BO416" s="169"/>
      <c r="BP416" s="169"/>
      <c r="BQ416" s="169"/>
      <c r="BR416" s="169"/>
      <c r="BS416" s="169"/>
      <c r="BT416" s="169"/>
      <c r="BU416" s="169"/>
      <c r="BV416" s="169"/>
      <c r="BW416" s="169"/>
      <c r="BX416" s="169"/>
      <c r="BY416" s="169"/>
      <c r="BZ416" s="169"/>
      <c r="CA416" s="169"/>
      <c r="CB416" s="169"/>
      <c r="CC416" s="169"/>
      <c r="CD416" s="169"/>
      <c r="CE416" s="169"/>
      <c r="CF416" s="169"/>
      <c r="CG416" s="169"/>
      <c r="CH416" s="169"/>
      <c r="CI416" s="169"/>
      <c r="CJ416" s="169"/>
      <c r="CK416" s="169"/>
      <c r="CL416" s="169"/>
      <c r="CM416" s="169"/>
      <c r="CN416" s="169"/>
      <c r="CO416" s="169"/>
      <c r="CP416" s="169"/>
      <c r="CQ416" s="169"/>
      <c r="CR416" s="169"/>
      <c r="CS416" s="169"/>
      <c r="CT416" s="169"/>
      <c r="CU416" s="169"/>
      <c r="CV416" s="169"/>
      <c r="CW416" s="169"/>
      <c r="CX416" s="169"/>
      <c r="CY416" s="169"/>
      <c r="CZ416" s="169"/>
      <c r="DA416" s="169"/>
      <c r="DB416" s="169"/>
      <c r="DC416" s="169"/>
      <c r="DD416" s="169"/>
      <c r="DE416" s="169"/>
      <c r="DF416" s="169"/>
      <c r="DG416" s="169"/>
      <c r="DH416" s="169"/>
      <c r="DI416" s="169"/>
      <c r="DJ416" s="169"/>
      <c r="DK416" s="169"/>
      <c r="DL416" s="169"/>
      <c r="DM416" s="169"/>
      <c r="DN416" s="169"/>
      <c r="DO416" s="169"/>
      <c r="DP416" s="169"/>
      <c r="DQ416" s="169"/>
      <c r="DR416" s="169"/>
      <c r="DS416" s="169"/>
      <c r="DT416" s="169"/>
      <c r="DU416" s="169"/>
      <c r="DV416" s="169"/>
      <c r="DW416" s="169"/>
      <c r="DX416" s="169"/>
      <c r="DY416" s="169"/>
      <c r="DZ416" s="169"/>
      <c r="EA416" s="169"/>
      <c r="EB416" s="169"/>
      <c r="EC416" s="169"/>
      <c r="ED416" s="169"/>
      <c r="EE416" s="169"/>
      <c r="EF416" s="169"/>
      <c r="EG416" s="169"/>
      <c r="EH416" s="169"/>
      <c r="EI416" s="169"/>
      <c r="EJ416" s="169"/>
      <c r="EK416" s="169"/>
      <c r="EL416" s="169"/>
      <c r="EM416" s="169"/>
      <c r="EN416" s="169"/>
      <c r="EO416" s="169"/>
      <c r="EP416" s="169"/>
      <c r="EQ416" s="169"/>
      <c r="ER416" s="169"/>
      <c r="ES416" s="169"/>
      <c r="ET416" s="169"/>
      <c r="EU416" s="169"/>
      <c r="EV416" s="169"/>
      <c r="EW416" s="169"/>
      <c r="EX416" s="169"/>
      <c r="EY416" s="169"/>
      <c r="EZ416" s="169"/>
      <c r="FA416" s="169"/>
      <c r="FB416" s="169"/>
      <c r="FC416" s="169"/>
      <c r="FD416" s="169"/>
      <c r="FE416" s="169"/>
      <c r="FF416" s="169"/>
      <c r="FG416" s="169"/>
      <c r="FH416" s="169"/>
      <c r="FI416" s="169"/>
      <c r="FJ416" s="169"/>
      <c r="FK416" s="169"/>
      <c r="FL416" s="169"/>
      <c r="FM416" s="169"/>
      <c r="FN416" s="169"/>
      <c r="FO416" s="169"/>
      <c r="FP416" s="169"/>
      <c r="FQ416" s="169"/>
      <c r="FR416" s="169"/>
      <c r="FS416" s="169"/>
      <c r="FT416" s="169"/>
      <c r="FU416" s="169"/>
      <c r="FV416" s="169"/>
      <c r="FW416" s="169"/>
      <c r="FX416" s="169"/>
      <c r="FY416" s="169"/>
      <c r="FZ416" s="169"/>
      <c r="GA416" s="169"/>
      <c r="GB416" s="169"/>
      <c r="GC416" s="169"/>
      <c r="GD416" s="169"/>
      <c r="GE416" s="169"/>
      <c r="GF416" s="169"/>
      <c r="GG416" s="169"/>
      <c r="GH416" s="169"/>
      <c r="GI416" s="169"/>
      <c r="GJ416" s="169"/>
      <c r="GK416" s="169"/>
      <c r="GL416" s="169"/>
      <c r="GM416" s="169"/>
      <c r="GN416" s="169"/>
      <c r="GO416" s="169"/>
      <c r="GP416" s="169"/>
      <c r="GQ416" s="169"/>
      <c r="GR416" s="169"/>
      <c r="GS416" s="169"/>
      <c r="GT416" s="169"/>
      <c r="GU416" s="169"/>
      <c r="GV416" s="169"/>
      <c r="GW416" s="169"/>
      <c r="GX416" s="169"/>
      <c r="GY416" s="169"/>
      <c r="GZ416" s="169"/>
      <c r="HA416" s="169"/>
      <c r="HB416" s="169"/>
      <c r="HC416" s="169"/>
      <c r="HD416" s="169"/>
      <c r="HE416" s="169"/>
      <c r="HF416" s="169"/>
      <c r="HG416" s="169"/>
      <c r="HH416" s="169"/>
      <c r="HI416" s="169"/>
      <c r="HJ416" s="169"/>
      <c r="HK416" s="169"/>
      <c r="HL416" s="169"/>
      <c r="HM416" s="169"/>
      <c r="HN416" s="169"/>
      <c r="HO416" s="169"/>
      <c r="HP416" s="169"/>
      <c r="HQ416" s="169"/>
      <c r="HR416" s="169"/>
      <c r="HS416" s="169"/>
      <c r="HT416" s="169"/>
      <c r="HU416" s="169"/>
      <c r="HV416" s="169"/>
      <c r="HW416" s="169"/>
      <c r="HX416" s="169"/>
      <c r="HY416" s="169"/>
      <c r="HZ416" s="169"/>
      <c r="IA416" s="169"/>
      <c r="IB416" s="169"/>
      <c r="IC416" s="169"/>
      <c r="ID416" s="169"/>
      <c r="IE416" s="169"/>
      <c r="IF416" s="169"/>
      <c r="IG416" s="169"/>
      <c r="IH416" s="169"/>
      <c r="II416" s="169"/>
      <c r="IJ416" s="169"/>
      <c r="IK416" s="169"/>
      <c r="IL416" s="169"/>
      <c r="IM416" s="169"/>
      <c r="IN416" s="169"/>
      <c r="IO416" s="169"/>
      <c r="IP416" s="169"/>
    </row>
    <row r="417" spans="1:250" s="145" customFormat="1" ht="15" customHeight="1">
      <c r="A417" s="170" t="s">
        <v>6</v>
      </c>
      <c r="B417" s="170" t="s">
        <v>545</v>
      </c>
      <c r="C417" s="172">
        <v>1</v>
      </c>
      <c r="D417" s="172" t="s">
        <v>24</v>
      </c>
      <c r="E417" s="173">
        <v>549006</v>
      </c>
      <c r="F417" s="174">
        <v>549006</v>
      </c>
      <c r="G417" s="169"/>
      <c r="H417" s="169"/>
      <c r="I417" s="169"/>
      <c r="J417" s="169"/>
      <c r="K417" s="169"/>
      <c r="L417" s="169"/>
      <c r="M417" s="169"/>
      <c r="N417" s="169"/>
      <c r="O417" s="169"/>
      <c r="P417" s="169"/>
      <c r="Q417" s="169"/>
      <c r="R417" s="169"/>
      <c r="S417" s="169"/>
      <c r="T417" s="169"/>
      <c r="U417" s="169"/>
      <c r="V417" s="169"/>
      <c r="W417" s="169"/>
      <c r="X417" s="169"/>
      <c r="Y417" s="169"/>
      <c r="Z417" s="169"/>
      <c r="AA417" s="169"/>
      <c r="AB417" s="169"/>
      <c r="AC417" s="169"/>
      <c r="AD417" s="169"/>
      <c r="AE417" s="169"/>
      <c r="AF417" s="169"/>
      <c r="AG417" s="169"/>
      <c r="AH417" s="169"/>
      <c r="AI417" s="169"/>
      <c r="AJ417" s="169"/>
      <c r="AK417" s="169"/>
      <c r="AL417" s="169"/>
      <c r="AM417" s="169"/>
      <c r="AN417" s="169"/>
      <c r="AO417" s="169"/>
      <c r="AP417" s="169"/>
      <c r="AQ417" s="169"/>
      <c r="AR417" s="169"/>
      <c r="AS417" s="169"/>
      <c r="AT417" s="169"/>
      <c r="AU417" s="169"/>
      <c r="AV417" s="169"/>
      <c r="AW417" s="169"/>
      <c r="AX417" s="169"/>
      <c r="AY417" s="169"/>
      <c r="AZ417" s="169"/>
      <c r="BA417" s="169"/>
      <c r="BB417" s="169"/>
      <c r="BC417" s="169"/>
      <c r="BD417" s="169"/>
      <c r="BE417" s="169"/>
      <c r="BF417" s="169"/>
      <c r="BG417" s="169"/>
      <c r="BH417" s="169"/>
      <c r="BI417" s="169"/>
      <c r="BJ417" s="169"/>
      <c r="BK417" s="169"/>
      <c r="BL417" s="169"/>
      <c r="BM417" s="169"/>
      <c r="BN417" s="169"/>
      <c r="BO417" s="169"/>
      <c r="BP417" s="169"/>
      <c r="BQ417" s="169"/>
      <c r="BR417" s="169"/>
      <c r="BS417" s="169"/>
      <c r="BT417" s="169"/>
      <c r="BU417" s="169"/>
      <c r="BV417" s="169"/>
      <c r="BW417" s="169"/>
      <c r="BX417" s="169"/>
      <c r="BY417" s="169"/>
      <c r="BZ417" s="169"/>
      <c r="CA417" s="169"/>
      <c r="CB417" s="169"/>
      <c r="CC417" s="169"/>
      <c r="CD417" s="169"/>
      <c r="CE417" s="169"/>
      <c r="CF417" s="169"/>
      <c r="CG417" s="169"/>
      <c r="CH417" s="169"/>
      <c r="CI417" s="169"/>
      <c r="CJ417" s="169"/>
      <c r="CK417" s="169"/>
      <c r="CL417" s="169"/>
      <c r="CM417" s="169"/>
      <c r="CN417" s="169"/>
      <c r="CO417" s="169"/>
      <c r="CP417" s="169"/>
      <c r="CQ417" s="169"/>
      <c r="CR417" s="169"/>
      <c r="CS417" s="169"/>
      <c r="CT417" s="169"/>
      <c r="CU417" s="169"/>
      <c r="CV417" s="169"/>
      <c r="CW417" s="169"/>
      <c r="CX417" s="169"/>
      <c r="CY417" s="169"/>
      <c r="CZ417" s="169"/>
      <c r="DA417" s="169"/>
      <c r="DB417" s="169"/>
      <c r="DC417" s="169"/>
      <c r="DD417" s="169"/>
      <c r="DE417" s="169"/>
      <c r="DF417" s="169"/>
      <c r="DG417" s="169"/>
      <c r="DH417" s="169"/>
      <c r="DI417" s="169"/>
      <c r="DJ417" s="169"/>
      <c r="DK417" s="169"/>
      <c r="DL417" s="169"/>
      <c r="DM417" s="169"/>
      <c r="DN417" s="169"/>
      <c r="DO417" s="169"/>
      <c r="DP417" s="169"/>
      <c r="DQ417" s="169"/>
      <c r="DR417" s="169"/>
      <c r="DS417" s="169"/>
      <c r="DT417" s="169"/>
      <c r="DU417" s="169"/>
      <c r="DV417" s="169"/>
      <c r="DW417" s="169"/>
      <c r="DX417" s="169"/>
      <c r="DY417" s="169"/>
      <c r="DZ417" s="169"/>
      <c r="EA417" s="169"/>
      <c r="EB417" s="169"/>
      <c r="EC417" s="169"/>
      <c r="ED417" s="169"/>
      <c r="EE417" s="169"/>
      <c r="EF417" s="169"/>
      <c r="EG417" s="169"/>
      <c r="EH417" s="169"/>
      <c r="EI417" s="169"/>
      <c r="EJ417" s="169"/>
      <c r="EK417" s="169"/>
      <c r="EL417" s="169"/>
      <c r="EM417" s="169"/>
      <c r="EN417" s="169"/>
      <c r="EO417" s="169"/>
      <c r="EP417" s="169"/>
      <c r="EQ417" s="169"/>
      <c r="ER417" s="169"/>
      <c r="ES417" s="169"/>
      <c r="ET417" s="169"/>
      <c r="EU417" s="169"/>
      <c r="EV417" s="169"/>
      <c r="EW417" s="169"/>
      <c r="EX417" s="169"/>
      <c r="EY417" s="169"/>
      <c r="EZ417" s="169"/>
      <c r="FA417" s="169"/>
      <c r="FB417" s="169"/>
      <c r="FC417" s="169"/>
      <c r="FD417" s="169"/>
      <c r="FE417" s="169"/>
      <c r="FF417" s="169"/>
      <c r="FG417" s="169"/>
      <c r="FH417" s="169"/>
      <c r="FI417" s="169"/>
      <c r="FJ417" s="169"/>
      <c r="FK417" s="169"/>
      <c r="FL417" s="169"/>
      <c r="FM417" s="169"/>
      <c r="FN417" s="169"/>
      <c r="FO417" s="169"/>
      <c r="FP417" s="169"/>
      <c r="FQ417" s="169"/>
      <c r="FR417" s="169"/>
      <c r="FS417" s="169"/>
      <c r="FT417" s="169"/>
      <c r="FU417" s="169"/>
      <c r="FV417" s="169"/>
      <c r="FW417" s="169"/>
      <c r="FX417" s="169"/>
      <c r="FY417" s="169"/>
      <c r="FZ417" s="169"/>
      <c r="GA417" s="169"/>
      <c r="GB417" s="169"/>
      <c r="GC417" s="169"/>
      <c r="GD417" s="169"/>
      <c r="GE417" s="169"/>
      <c r="GF417" s="169"/>
      <c r="GG417" s="169"/>
      <c r="GH417" s="169"/>
      <c r="GI417" s="169"/>
      <c r="GJ417" s="169"/>
      <c r="GK417" s="169"/>
      <c r="GL417" s="169"/>
      <c r="GM417" s="169"/>
      <c r="GN417" s="169"/>
      <c r="GO417" s="169"/>
      <c r="GP417" s="169"/>
      <c r="GQ417" s="169"/>
      <c r="GR417" s="169"/>
      <c r="GS417" s="169"/>
      <c r="GT417" s="169"/>
      <c r="GU417" s="169"/>
      <c r="GV417" s="169"/>
      <c r="GW417" s="169"/>
      <c r="GX417" s="169"/>
      <c r="GY417" s="169"/>
      <c r="GZ417" s="169"/>
      <c r="HA417" s="169"/>
      <c r="HB417" s="169"/>
      <c r="HC417" s="169"/>
      <c r="HD417" s="169"/>
      <c r="HE417" s="169"/>
      <c r="HF417" s="169"/>
      <c r="HG417" s="169"/>
      <c r="HH417" s="169"/>
      <c r="HI417" s="169"/>
      <c r="HJ417" s="169"/>
      <c r="HK417" s="169"/>
      <c r="HL417" s="169"/>
      <c r="HM417" s="169"/>
      <c r="HN417" s="169"/>
      <c r="HO417" s="169"/>
      <c r="HP417" s="169"/>
      <c r="HQ417" s="169"/>
      <c r="HR417" s="169"/>
      <c r="HS417" s="169"/>
      <c r="HT417" s="169"/>
      <c r="HU417" s="169"/>
      <c r="HV417" s="169"/>
      <c r="HW417" s="169"/>
      <c r="HX417" s="169"/>
      <c r="HY417" s="169"/>
      <c r="HZ417" s="169"/>
      <c r="IA417" s="169"/>
      <c r="IB417" s="169"/>
      <c r="IC417" s="169"/>
      <c r="ID417" s="169"/>
      <c r="IE417" s="169"/>
      <c r="IF417" s="169"/>
      <c r="IG417" s="169"/>
      <c r="IH417" s="169"/>
      <c r="II417" s="169"/>
      <c r="IJ417" s="169"/>
      <c r="IK417" s="169"/>
      <c r="IL417" s="169"/>
      <c r="IM417" s="169"/>
      <c r="IN417" s="169"/>
      <c r="IO417" s="169"/>
      <c r="IP417" s="169"/>
    </row>
    <row r="418" spans="1:250" s="145" customFormat="1" ht="15" customHeight="1">
      <c r="A418" s="170" t="s">
        <v>6</v>
      </c>
      <c r="B418" s="170" t="s">
        <v>545</v>
      </c>
      <c r="C418" s="172">
        <v>1</v>
      </c>
      <c r="D418" s="172" t="s">
        <v>394</v>
      </c>
      <c r="E418" s="173">
        <v>549006</v>
      </c>
      <c r="F418" s="174">
        <v>549006</v>
      </c>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Q418" s="169"/>
      <c r="BR418" s="169"/>
      <c r="BS418" s="169"/>
      <c r="BT418" s="169"/>
      <c r="BU418" s="169"/>
      <c r="BV418" s="169"/>
      <c r="BW418" s="169"/>
      <c r="BX418" s="169"/>
      <c r="BY418" s="169"/>
      <c r="BZ418" s="169"/>
      <c r="CA418" s="169"/>
      <c r="CB418" s="169"/>
      <c r="CC418" s="169"/>
      <c r="CD418" s="169"/>
      <c r="CE418" s="169"/>
      <c r="CF418" s="169"/>
      <c r="CG418" s="169"/>
      <c r="CH418" s="169"/>
      <c r="CI418" s="169"/>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c r="EU418" s="169"/>
      <c r="EV418" s="169"/>
      <c r="EW418" s="169"/>
      <c r="EX418" s="169"/>
      <c r="EY418" s="169"/>
      <c r="EZ418" s="169"/>
      <c r="FA418" s="169"/>
      <c r="FB418" s="169"/>
      <c r="FC418" s="169"/>
      <c r="FD418" s="169"/>
      <c r="FE418" s="169"/>
      <c r="FF418" s="169"/>
      <c r="FG418" s="169"/>
      <c r="FH418" s="169"/>
      <c r="FI418" s="169"/>
      <c r="FJ418" s="169"/>
      <c r="FK418" s="169"/>
      <c r="FL418" s="169"/>
      <c r="FM418" s="169"/>
      <c r="FN418" s="169"/>
      <c r="FO418" s="169"/>
      <c r="FP418" s="169"/>
      <c r="FQ418" s="169"/>
      <c r="FR418" s="169"/>
      <c r="FS418" s="169"/>
      <c r="FT418" s="169"/>
      <c r="FU418" s="169"/>
      <c r="FV418" s="169"/>
      <c r="FW418" s="169"/>
      <c r="FX418" s="169"/>
      <c r="FY418" s="169"/>
      <c r="FZ418" s="169"/>
      <c r="GA418" s="169"/>
      <c r="GB418" s="169"/>
      <c r="GC418" s="169"/>
      <c r="GD418" s="169"/>
      <c r="GE418" s="169"/>
      <c r="GF418" s="169"/>
      <c r="GG418" s="169"/>
      <c r="GH418" s="169"/>
      <c r="GI418" s="169"/>
      <c r="GJ418" s="169"/>
      <c r="GK418" s="169"/>
      <c r="GL418" s="169"/>
      <c r="GM418" s="169"/>
      <c r="GN418" s="169"/>
      <c r="GO418" s="169"/>
      <c r="GP418" s="169"/>
      <c r="GQ418" s="169"/>
      <c r="GR418" s="169"/>
      <c r="GS418" s="169"/>
      <c r="GT418" s="169"/>
      <c r="GU418" s="169"/>
      <c r="GV418" s="169"/>
      <c r="GW418" s="169"/>
      <c r="GX418" s="169"/>
      <c r="GY418" s="169"/>
      <c r="GZ418" s="169"/>
      <c r="HA418" s="169"/>
      <c r="HB418" s="169"/>
      <c r="HC418" s="169"/>
      <c r="HD418" s="169"/>
      <c r="HE418" s="169"/>
      <c r="HF418" s="169"/>
      <c r="HG418" s="169"/>
      <c r="HH418" s="169"/>
      <c r="HI418" s="169"/>
      <c r="HJ418" s="169"/>
      <c r="HK418" s="169"/>
      <c r="HL418" s="169"/>
      <c r="HM418" s="169"/>
      <c r="HN418" s="169"/>
      <c r="HO418" s="169"/>
      <c r="HP418" s="169"/>
      <c r="HQ418" s="169"/>
      <c r="HR418" s="169"/>
      <c r="HS418" s="169"/>
      <c r="HT418" s="169"/>
      <c r="HU418" s="169"/>
      <c r="HV418" s="169"/>
      <c r="HW418" s="169"/>
      <c r="HX418" s="169"/>
      <c r="HY418" s="169"/>
      <c r="HZ418" s="169"/>
      <c r="IA418" s="169"/>
      <c r="IB418" s="169"/>
      <c r="IC418" s="169"/>
      <c r="ID418" s="169"/>
      <c r="IE418" s="169"/>
      <c r="IF418" s="169"/>
      <c r="IG418" s="169"/>
      <c r="IH418" s="169"/>
      <c r="II418" s="169"/>
      <c r="IJ418" s="169"/>
      <c r="IK418" s="169"/>
      <c r="IL418" s="169"/>
      <c r="IM418" s="169"/>
      <c r="IN418" s="169"/>
      <c r="IO418" s="169"/>
      <c r="IP418" s="169"/>
    </row>
    <row r="419" spans="1:250" s="145" customFormat="1" ht="15" customHeight="1">
      <c r="A419" s="170" t="s">
        <v>6</v>
      </c>
      <c r="B419" s="170" t="s">
        <v>864</v>
      </c>
      <c r="C419" s="172">
        <v>1</v>
      </c>
      <c r="D419" s="172" t="s">
        <v>394</v>
      </c>
      <c r="E419" s="173">
        <v>638000</v>
      </c>
      <c r="F419" s="174">
        <v>538462</v>
      </c>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Q419" s="169"/>
      <c r="BR419" s="169"/>
      <c r="BS419" s="169"/>
      <c r="BT419" s="169"/>
      <c r="BU419" s="169"/>
      <c r="BV419" s="169"/>
      <c r="BW419" s="169"/>
      <c r="BX419" s="169"/>
      <c r="BY419" s="169"/>
      <c r="BZ419" s="169"/>
      <c r="CA419" s="169"/>
      <c r="CB419" s="169"/>
      <c r="CC419" s="169"/>
      <c r="CD419" s="169"/>
      <c r="CE419" s="169"/>
      <c r="CF419" s="169"/>
      <c r="CG419" s="169"/>
      <c r="CH419" s="169"/>
      <c r="CI419" s="169"/>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c r="EU419" s="169"/>
      <c r="EV419" s="169"/>
      <c r="EW419" s="169"/>
      <c r="EX419" s="169"/>
      <c r="EY419" s="169"/>
      <c r="EZ419" s="169"/>
      <c r="FA419" s="169"/>
      <c r="FB419" s="169"/>
      <c r="FC419" s="169"/>
      <c r="FD419" s="169"/>
      <c r="FE419" s="169"/>
      <c r="FF419" s="169"/>
      <c r="FG419" s="169"/>
      <c r="FH419" s="169"/>
      <c r="FI419" s="169"/>
      <c r="FJ419" s="169"/>
      <c r="FK419" s="169"/>
      <c r="FL419" s="169"/>
      <c r="FM419" s="169"/>
      <c r="FN419" s="169"/>
      <c r="FO419" s="169"/>
      <c r="FP419" s="169"/>
      <c r="FQ419" s="169"/>
      <c r="FR419" s="169"/>
      <c r="FS419" s="169"/>
      <c r="FT419" s="169"/>
      <c r="FU419" s="169"/>
      <c r="FV419" s="169"/>
      <c r="FW419" s="169"/>
      <c r="FX419" s="169"/>
      <c r="FY419" s="169"/>
      <c r="FZ419" s="169"/>
      <c r="GA419" s="169"/>
      <c r="GB419" s="169"/>
      <c r="GC419" s="169"/>
      <c r="GD419" s="169"/>
      <c r="GE419" s="169"/>
      <c r="GF419" s="169"/>
      <c r="GG419" s="169"/>
      <c r="GH419" s="169"/>
      <c r="GI419" s="169"/>
      <c r="GJ419" s="169"/>
      <c r="GK419" s="169"/>
      <c r="GL419" s="169"/>
      <c r="GM419" s="169"/>
      <c r="GN419" s="169"/>
      <c r="GO419" s="169"/>
      <c r="GP419" s="169"/>
      <c r="GQ419" s="169"/>
      <c r="GR419" s="169"/>
      <c r="GS419" s="169"/>
      <c r="GT419" s="169"/>
      <c r="GU419" s="169"/>
      <c r="GV419" s="169"/>
      <c r="GW419" s="169"/>
      <c r="GX419" s="169"/>
      <c r="GY419" s="169"/>
      <c r="GZ419" s="169"/>
      <c r="HA419" s="169"/>
      <c r="HB419" s="169"/>
      <c r="HC419" s="169"/>
      <c r="HD419" s="169"/>
      <c r="HE419" s="169"/>
      <c r="HF419" s="169"/>
      <c r="HG419" s="169"/>
      <c r="HH419" s="169"/>
      <c r="HI419" s="169"/>
      <c r="HJ419" s="169"/>
      <c r="HK419" s="169"/>
      <c r="HL419" s="169"/>
      <c r="HM419" s="169"/>
      <c r="HN419" s="169"/>
      <c r="HO419" s="169"/>
      <c r="HP419" s="169"/>
      <c r="HQ419" s="169"/>
      <c r="HR419" s="169"/>
      <c r="HS419" s="169"/>
      <c r="HT419" s="169"/>
      <c r="HU419" s="169"/>
      <c r="HV419" s="169"/>
      <c r="HW419" s="169"/>
      <c r="HX419" s="169"/>
      <c r="HY419" s="169"/>
      <c r="HZ419" s="169"/>
      <c r="IA419" s="169"/>
      <c r="IB419" s="169"/>
      <c r="IC419" s="169"/>
      <c r="ID419" s="169"/>
      <c r="IE419" s="169"/>
      <c r="IF419" s="169"/>
      <c r="IG419" s="169"/>
      <c r="IH419" s="169"/>
      <c r="II419" s="169"/>
      <c r="IJ419" s="169"/>
      <c r="IK419" s="169"/>
      <c r="IL419" s="169"/>
      <c r="IM419" s="169"/>
      <c r="IN419" s="169"/>
      <c r="IO419" s="169"/>
      <c r="IP419" s="169"/>
    </row>
    <row r="420" spans="1:250" s="145" customFormat="1" ht="15" customHeight="1">
      <c r="A420" s="170" t="s">
        <v>6</v>
      </c>
      <c r="B420" s="170" t="s">
        <v>864</v>
      </c>
      <c r="C420" s="172">
        <v>1</v>
      </c>
      <c r="D420" s="172" t="s">
        <v>394</v>
      </c>
      <c r="E420" s="173">
        <v>638000</v>
      </c>
      <c r="F420" s="174">
        <v>549006</v>
      </c>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Q420" s="169"/>
      <c r="BR420" s="169"/>
      <c r="BS420" s="169"/>
      <c r="BT420" s="169"/>
      <c r="BU420" s="169"/>
      <c r="BV420" s="169"/>
      <c r="BW420" s="169"/>
      <c r="BX420" s="169"/>
      <c r="BY420" s="169"/>
      <c r="BZ420" s="169"/>
      <c r="CA420" s="169"/>
      <c r="CB420" s="169"/>
      <c r="CC420" s="169"/>
      <c r="CD420" s="169"/>
      <c r="CE420" s="169"/>
      <c r="CF420" s="169"/>
      <c r="CG420" s="169"/>
      <c r="CH420" s="169"/>
      <c r="CI420" s="169"/>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c r="EU420" s="169"/>
      <c r="EV420" s="169"/>
      <c r="EW420" s="169"/>
      <c r="EX420" s="169"/>
      <c r="EY420" s="169"/>
      <c r="EZ420" s="169"/>
      <c r="FA420" s="169"/>
      <c r="FB420" s="169"/>
      <c r="FC420" s="169"/>
      <c r="FD420" s="169"/>
      <c r="FE420" s="169"/>
      <c r="FF420" s="169"/>
      <c r="FG420" s="169"/>
      <c r="FH420" s="169"/>
      <c r="FI420" s="169"/>
      <c r="FJ420" s="169"/>
      <c r="FK420" s="169"/>
      <c r="FL420" s="169"/>
      <c r="FM420" s="169"/>
      <c r="FN420" s="169"/>
      <c r="FO420" s="169"/>
      <c r="FP420" s="169"/>
      <c r="FQ420" s="169"/>
      <c r="FR420" s="169"/>
      <c r="FS420" s="169"/>
      <c r="FT420" s="169"/>
      <c r="FU420" s="169"/>
      <c r="FV420" s="169"/>
      <c r="FW420" s="169"/>
      <c r="FX420" s="169"/>
      <c r="FY420" s="169"/>
      <c r="FZ420" s="169"/>
      <c r="GA420" s="169"/>
      <c r="GB420" s="169"/>
      <c r="GC420" s="169"/>
      <c r="GD420" s="169"/>
      <c r="GE420" s="169"/>
      <c r="GF420" s="169"/>
      <c r="GG420" s="169"/>
      <c r="GH420" s="169"/>
      <c r="GI420" s="169"/>
      <c r="GJ420" s="169"/>
      <c r="GK420" s="169"/>
      <c r="GL420" s="169"/>
      <c r="GM420" s="169"/>
      <c r="GN420" s="169"/>
      <c r="GO420" s="169"/>
      <c r="GP420" s="169"/>
      <c r="GQ420" s="169"/>
      <c r="GR420" s="169"/>
      <c r="GS420" s="169"/>
      <c r="GT420" s="169"/>
      <c r="GU420" s="169"/>
      <c r="GV420" s="169"/>
      <c r="GW420" s="169"/>
      <c r="GX420" s="169"/>
      <c r="GY420" s="169"/>
      <c r="GZ420" s="169"/>
      <c r="HA420" s="169"/>
      <c r="HB420" s="169"/>
      <c r="HC420" s="169"/>
      <c r="HD420" s="169"/>
      <c r="HE420" s="169"/>
      <c r="HF420" s="169"/>
      <c r="HG420" s="169"/>
      <c r="HH420" s="169"/>
      <c r="HI420" s="169"/>
      <c r="HJ420" s="169"/>
      <c r="HK420" s="169"/>
      <c r="HL420" s="169"/>
      <c r="HM420" s="169"/>
      <c r="HN420" s="169"/>
      <c r="HO420" s="169"/>
      <c r="HP420" s="169"/>
      <c r="HQ420" s="169"/>
      <c r="HR420" s="169"/>
      <c r="HS420" s="169"/>
      <c r="HT420" s="169"/>
      <c r="HU420" s="169"/>
      <c r="HV420" s="169"/>
      <c r="HW420" s="169"/>
      <c r="HX420" s="169"/>
      <c r="HY420" s="169"/>
      <c r="HZ420" s="169"/>
      <c r="IA420" s="169"/>
      <c r="IB420" s="169"/>
      <c r="IC420" s="169"/>
      <c r="ID420" s="169"/>
      <c r="IE420" s="169"/>
      <c r="IF420" s="169"/>
      <c r="IG420" s="169"/>
      <c r="IH420" s="169"/>
      <c r="II420" s="169"/>
      <c r="IJ420" s="169"/>
      <c r="IK420" s="169"/>
      <c r="IL420" s="169"/>
      <c r="IM420" s="169"/>
      <c r="IN420" s="169"/>
      <c r="IO420" s="169"/>
      <c r="IP420" s="169"/>
    </row>
    <row r="421" spans="1:250" s="145" customFormat="1" ht="15" customHeight="1">
      <c r="A421" s="170" t="s">
        <v>6</v>
      </c>
      <c r="B421" s="170" t="s">
        <v>864</v>
      </c>
      <c r="C421" s="172">
        <v>1</v>
      </c>
      <c r="D421" s="172" t="s">
        <v>394</v>
      </c>
      <c r="E421" s="173">
        <v>549006</v>
      </c>
      <c r="F421" s="174">
        <v>549006</v>
      </c>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Q421" s="169"/>
      <c r="BR421" s="169"/>
      <c r="BS421" s="169"/>
      <c r="BT421" s="169"/>
      <c r="BU421" s="169"/>
      <c r="BV421" s="169"/>
      <c r="BW421" s="169"/>
      <c r="BX421" s="169"/>
      <c r="BY421" s="169"/>
      <c r="BZ421" s="169"/>
      <c r="CA421" s="169"/>
      <c r="CB421" s="169"/>
      <c r="CC421" s="169"/>
      <c r="CD421" s="169"/>
      <c r="CE421" s="169"/>
      <c r="CF421" s="169"/>
      <c r="CG421" s="169"/>
      <c r="CH421" s="169"/>
      <c r="CI421" s="169"/>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c r="EU421" s="169"/>
      <c r="EV421" s="169"/>
      <c r="EW421" s="169"/>
      <c r="EX421" s="169"/>
      <c r="EY421" s="169"/>
      <c r="EZ421" s="169"/>
      <c r="FA421" s="169"/>
      <c r="FB421" s="169"/>
      <c r="FC421" s="169"/>
      <c r="FD421" s="169"/>
      <c r="FE421" s="169"/>
      <c r="FF421" s="169"/>
      <c r="FG421" s="169"/>
      <c r="FH421" s="169"/>
      <c r="FI421" s="169"/>
      <c r="FJ421" s="169"/>
      <c r="FK421" s="169"/>
      <c r="FL421" s="169"/>
      <c r="FM421" s="169"/>
      <c r="FN421" s="169"/>
      <c r="FO421" s="169"/>
      <c r="FP421" s="169"/>
      <c r="FQ421" s="169"/>
      <c r="FR421" s="169"/>
      <c r="FS421" s="169"/>
      <c r="FT421" s="169"/>
      <c r="FU421" s="169"/>
      <c r="FV421" s="169"/>
      <c r="FW421" s="169"/>
      <c r="FX421" s="169"/>
      <c r="FY421" s="169"/>
      <c r="FZ421" s="169"/>
      <c r="GA421" s="169"/>
      <c r="GB421" s="169"/>
      <c r="GC421" s="169"/>
      <c r="GD421" s="169"/>
      <c r="GE421" s="169"/>
      <c r="GF421" s="169"/>
      <c r="GG421" s="169"/>
      <c r="GH421" s="169"/>
      <c r="GI421" s="169"/>
      <c r="GJ421" s="169"/>
      <c r="GK421" s="169"/>
      <c r="GL421" s="169"/>
      <c r="GM421" s="169"/>
      <c r="GN421" s="169"/>
      <c r="GO421" s="169"/>
      <c r="GP421" s="169"/>
      <c r="GQ421" s="169"/>
      <c r="GR421" s="169"/>
      <c r="GS421" s="169"/>
      <c r="GT421" s="169"/>
      <c r="GU421" s="169"/>
      <c r="GV421" s="169"/>
      <c r="GW421" s="169"/>
      <c r="GX421" s="169"/>
      <c r="GY421" s="169"/>
      <c r="GZ421" s="169"/>
      <c r="HA421" s="169"/>
      <c r="HB421" s="169"/>
      <c r="HC421" s="169"/>
      <c r="HD421" s="169"/>
      <c r="HE421" s="169"/>
      <c r="HF421" s="169"/>
      <c r="HG421" s="169"/>
      <c r="HH421" s="169"/>
      <c r="HI421" s="169"/>
      <c r="HJ421" s="169"/>
      <c r="HK421" s="169"/>
      <c r="HL421" s="169"/>
      <c r="HM421" s="169"/>
      <c r="HN421" s="169"/>
      <c r="HO421" s="169"/>
      <c r="HP421" s="169"/>
      <c r="HQ421" s="169"/>
      <c r="HR421" s="169"/>
      <c r="HS421" s="169"/>
      <c r="HT421" s="169"/>
      <c r="HU421" s="169"/>
      <c r="HV421" s="169"/>
      <c r="HW421" s="169"/>
      <c r="HX421" s="169"/>
      <c r="HY421" s="169"/>
      <c r="HZ421" s="169"/>
      <c r="IA421" s="169"/>
      <c r="IB421" s="169"/>
      <c r="IC421" s="169"/>
      <c r="ID421" s="169"/>
      <c r="IE421" s="169"/>
      <c r="IF421" s="169"/>
      <c r="IG421" s="169"/>
      <c r="IH421" s="169"/>
      <c r="II421" s="169"/>
      <c r="IJ421" s="169"/>
      <c r="IK421" s="169"/>
      <c r="IL421" s="169"/>
      <c r="IM421" s="169"/>
      <c r="IN421" s="169"/>
      <c r="IO421" s="169"/>
      <c r="IP421" s="169"/>
    </row>
    <row r="422" spans="1:250" s="145" customFormat="1" ht="15" customHeight="1">
      <c r="A422" s="170" t="s">
        <v>6</v>
      </c>
      <c r="B422" s="170" t="s">
        <v>365</v>
      </c>
      <c r="C422" s="172">
        <v>1</v>
      </c>
      <c r="D422" s="172" t="s">
        <v>394</v>
      </c>
      <c r="E422" s="173">
        <v>538462</v>
      </c>
      <c r="F422" s="174">
        <v>538462</v>
      </c>
      <c r="G422" s="169"/>
      <c r="H422" s="169"/>
      <c r="I422" s="169"/>
      <c r="J422" s="169"/>
      <c r="K422" s="169"/>
      <c r="L422" s="169"/>
      <c r="M422" s="169"/>
      <c r="N422" s="169"/>
      <c r="O422" s="169"/>
      <c r="P422" s="169"/>
      <c r="Q422" s="169"/>
      <c r="R422" s="169"/>
      <c r="S422" s="169"/>
      <c r="T422" s="169"/>
      <c r="U422" s="169"/>
      <c r="V422" s="169"/>
      <c r="W422" s="169"/>
      <c r="X422" s="169"/>
      <c r="Y422" s="169"/>
      <c r="Z422" s="169"/>
      <c r="AA422" s="169"/>
      <c r="AB422" s="169"/>
      <c r="AC422" s="169"/>
      <c r="AD422" s="169"/>
      <c r="AE422" s="169"/>
      <c r="AF422" s="169"/>
      <c r="AG422" s="169"/>
      <c r="AH422" s="169"/>
      <c r="AI422" s="169"/>
      <c r="AJ422" s="169"/>
      <c r="AK422" s="169"/>
      <c r="AL422" s="169"/>
      <c r="AM422" s="169"/>
      <c r="AN422" s="169"/>
      <c r="AO422" s="169"/>
      <c r="AP422" s="169"/>
      <c r="AQ422" s="169"/>
      <c r="AR422" s="169"/>
      <c r="AS422" s="169"/>
      <c r="AT422" s="169"/>
      <c r="AU422" s="169"/>
      <c r="AV422" s="169"/>
      <c r="AW422" s="169"/>
      <c r="AX422" s="169"/>
      <c r="AY422" s="169"/>
      <c r="AZ422" s="169"/>
      <c r="BA422" s="169"/>
      <c r="BB422" s="169"/>
      <c r="BC422" s="169"/>
      <c r="BD422" s="169"/>
      <c r="BE422" s="169"/>
      <c r="BF422" s="169"/>
      <c r="BG422" s="169"/>
      <c r="BH422" s="169"/>
      <c r="BI422" s="169"/>
      <c r="BJ422" s="169"/>
      <c r="BK422" s="169"/>
      <c r="BL422" s="169"/>
      <c r="BM422" s="169"/>
      <c r="BN422" s="169"/>
      <c r="BO422" s="169"/>
      <c r="BP422" s="169"/>
      <c r="BQ422" s="169"/>
      <c r="BR422" s="169"/>
      <c r="BS422" s="169"/>
      <c r="BT422" s="169"/>
      <c r="BU422" s="169"/>
      <c r="BV422" s="169"/>
      <c r="BW422" s="169"/>
      <c r="BX422" s="169"/>
      <c r="BY422" s="169"/>
      <c r="BZ422" s="169"/>
      <c r="CA422" s="169"/>
      <c r="CB422" s="169"/>
      <c r="CC422" s="169"/>
      <c r="CD422" s="169"/>
      <c r="CE422" s="169"/>
      <c r="CF422" s="169"/>
      <c r="CG422" s="169"/>
      <c r="CH422" s="169"/>
      <c r="CI422" s="169"/>
      <c r="CJ422" s="169"/>
      <c r="CK422" s="169"/>
      <c r="CL422" s="169"/>
      <c r="CM422" s="169"/>
      <c r="CN422" s="169"/>
      <c r="CO422" s="169"/>
      <c r="CP422" s="169"/>
      <c r="CQ422" s="169"/>
      <c r="CR422" s="169"/>
      <c r="CS422" s="169"/>
      <c r="CT422" s="169"/>
      <c r="CU422" s="169"/>
      <c r="CV422" s="169"/>
      <c r="CW422" s="169"/>
      <c r="CX422" s="169"/>
      <c r="CY422" s="169"/>
      <c r="CZ422" s="169"/>
      <c r="DA422" s="169"/>
      <c r="DB422" s="169"/>
      <c r="DC422" s="169"/>
      <c r="DD422" s="169"/>
      <c r="DE422" s="169"/>
      <c r="DF422" s="169"/>
      <c r="DG422" s="169"/>
      <c r="DH422" s="169"/>
      <c r="DI422" s="169"/>
      <c r="DJ422" s="169"/>
      <c r="DK422" s="169"/>
      <c r="DL422" s="169"/>
      <c r="DM422" s="169"/>
      <c r="DN422" s="169"/>
      <c r="DO422" s="169"/>
      <c r="DP422" s="169"/>
      <c r="DQ422" s="169"/>
      <c r="DR422" s="169"/>
      <c r="DS422" s="169"/>
      <c r="DT422" s="169"/>
      <c r="DU422" s="169"/>
      <c r="DV422" s="169"/>
      <c r="DW422" s="169"/>
      <c r="DX422" s="169"/>
      <c r="DY422" s="169"/>
      <c r="DZ422" s="169"/>
      <c r="EA422" s="169"/>
      <c r="EB422" s="169"/>
      <c r="EC422" s="169"/>
      <c r="ED422" s="169"/>
      <c r="EE422" s="169"/>
      <c r="EF422" s="169"/>
      <c r="EG422" s="169"/>
      <c r="EH422" s="169"/>
      <c r="EI422" s="169"/>
      <c r="EJ422" s="169"/>
      <c r="EK422" s="169"/>
      <c r="EL422" s="169"/>
      <c r="EM422" s="169"/>
      <c r="EN422" s="169"/>
      <c r="EO422" s="169"/>
      <c r="EP422" s="169"/>
      <c r="EQ422" s="169"/>
      <c r="ER422" s="169"/>
      <c r="ES422" s="169"/>
      <c r="ET422" s="169"/>
      <c r="EU422" s="169"/>
      <c r="EV422" s="169"/>
      <c r="EW422" s="169"/>
      <c r="EX422" s="169"/>
      <c r="EY422" s="169"/>
      <c r="EZ422" s="169"/>
      <c r="FA422" s="169"/>
      <c r="FB422" s="169"/>
      <c r="FC422" s="169"/>
      <c r="FD422" s="169"/>
      <c r="FE422" s="169"/>
      <c r="FF422" s="169"/>
      <c r="FG422" s="169"/>
      <c r="FH422" s="169"/>
      <c r="FI422" s="169"/>
      <c r="FJ422" s="169"/>
      <c r="FK422" s="169"/>
      <c r="FL422" s="169"/>
      <c r="FM422" s="169"/>
      <c r="FN422" s="169"/>
      <c r="FO422" s="169"/>
      <c r="FP422" s="169"/>
      <c r="FQ422" s="169"/>
      <c r="FR422" s="169"/>
      <c r="FS422" s="169"/>
      <c r="FT422" s="169"/>
      <c r="FU422" s="169"/>
      <c r="FV422" s="169"/>
      <c r="FW422" s="169"/>
      <c r="FX422" s="169"/>
      <c r="FY422" s="169"/>
      <c r="FZ422" s="169"/>
      <c r="GA422" s="169"/>
      <c r="GB422" s="169"/>
      <c r="GC422" s="169"/>
      <c r="GD422" s="169"/>
      <c r="GE422" s="169"/>
      <c r="GF422" s="169"/>
      <c r="GG422" s="169"/>
      <c r="GH422" s="169"/>
      <c r="GI422" s="169"/>
      <c r="GJ422" s="169"/>
      <c r="GK422" s="169"/>
      <c r="GL422" s="169"/>
      <c r="GM422" s="169"/>
      <c r="GN422" s="169"/>
      <c r="GO422" s="169"/>
      <c r="GP422" s="169"/>
      <c r="GQ422" s="169"/>
      <c r="GR422" s="169"/>
      <c r="GS422" s="169"/>
      <c r="GT422" s="169"/>
      <c r="GU422" s="169"/>
      <c r="GV422" s="169"/>
      <c r="GW422" s="169"/>
      <c r="GX422" s="169"/>
      <c r="GY422" s="169"/>
      <c r="GZ422" s="169"/>
      <c r="HA422" s="169"/>
      <c r="HB422" s="169"/>
      <c r="HC422" s="169"/>
      <c r="HD422" s="169"/>
      <c r="HE422" s="169"/>
      <c r="HF422" s="169"/>
      <c r="HG422" s="169"/>
      <c r="HH422" s="169"/>
      <c r="HI422" s="169"/>
      <c r="HJ422" s="169"/>
      <c r="HK422" s="169"/>
      <c r="HL422" s="169"/>
      <c r="HM422" s="169"/>
      <c r="HN422" s="169"/>
      <c r="HO422" s="169"/>
      <c r="HP422" s="169"/>
      <c r="HQ422" s="169"/>
      <c r="HR422" s="169"/>
      <c r="HS422" s="169"/>
      <c r="HT422" s="169"/>
      <c r="HU422" s="169"/>
      <c r="HV422" s="169"/>
      <c r="HW422" s="169"/>
      <c r="HX422" s="169"/>
      <c r="HY422" s="169"/>
      <c r="HZ422" s="169"/>
      <c r="IA422" s="169"/>
      <c r="IB422" s="169"/>
      <c r="IC422" s="169"/>
      <c r="ID422" s="169"/>
      <c r="IE422" s="169"/>
      <c r="IF422" s="169"/>
      <c r="IG422" s="169"/>
      <c r="IH422" s="169"/>
      <c r="II422" s="169"/>
      <c r="IJ422" s="169"/>
      <c r="IK422" s="169"/>
      <c r="IL422" s="169"/>
      <c r="IM422" s="169"/>
      <c r="IN422" s="169"/>
      <c r="IO422" s="169"/>
      <c r="IP422" s="169"/>
    </row>
    <row r="423" spans="1:250" s="145" customFormat="1" ht="15" customHeight="1">
      <c r="A423" s="170" t="s">
        <v>6</v>
      </c>
      <c r="B423" s="170" t="s">
        <v>865</v>
      </c>
      <c r="C423" s="172">
        <v>1</v>
      </c>
      <c r="D423" s="172" t="s">
        <v>394</v>
      </c>
      <c r="E423" s="173">
        <v>346839</v>
      </c>
      <c r="F423" s="174">
        <v>346839</v>
      </c>
      <c r="G423" s="169"/>
      <c r="H423" s="169"/>
      <c r="I423" s="169"/>
      <c r="J423" s="169"/>
      <c r="K423" s="169"/>
      <c r="L423" s="169"/>
      <c r="M423" s="169"/>
      <c r="N423" s="169"/>
      <c r="O423" s="169"/>
      <c r="P423" s="169"/>
      <c r="Q423" s="169"/>
      <c r="R423" s="169"/>
      <c r="S423" s="169"/>
      <c r="T423" s="169"/>
      <c r="U423" s="169"/>
      <c r="V423" s="169"/>
      <c r="W423" s="169"/>
      <c r="X423" s="169"/>
      <c r="Y423" s="169"/>
      <c r="Z423" s="169"/>
      <c r="AA423" s="169"/>
      <c r="AB423" s="169"/>
      <c r="AC423" s="169"/>
      <c r="AD423" s="169"/>
      <c r="AE423" s="169"/>
      <c r="AF423" s="169"/>
      <c r="AG423" s="169"/>
      <c r="AH423" s="169"/>
      <c r="AI423" s="169"/>
      <c r="AJ423" s="169"/>
      <c r="AK423" s="169"/>
      <c r="AL423" s="169"/>
      <c r="AM423" s="169"/>
      <c r="AN423" s="169"/>
      <c r="AO423" s="169"/>
      <c r="AP423" s="169"/>
      <c r="AQ423" s="169"/>
      <c r="AR423" s="169"/>
      <c r="AS423" s="169"/>
      <c r="AT423" s="169"/>
      <c r="AU423" s="169"/>
      <c r="AV423" s="169"/>
      <c r="AW423" s="169"/>
      <c r="AX423" s="169"/>
      <c r="AY423" s="169"/>
      <c r="AZ423" s="169"/>
      <c r="BA423" s="169"/>
      <c r="BB423" s="169"/>
      <c r="BC423" s="169"/>
      <c r="BD423" s="169"/>
      <c r="BE423" s="169"/>
      <c r="BF423" s="169"/>
      <c r="BG423" s="169"/>
      <c r="BH423" s="169"/>
      <c r="BI423" s="169"/>
      <c r="BJ423" s="169"/>
      <c r="BK423" s="169"/>
      <c r="BL423" s="169"/>
      <c r="BM423" s="169"/>
      <c r="BN423" s="169"/>
      <c r="BO423" s="169"/>
      <c r="BP423" s="169"/>
      <c r="BQ423" s="169"/>
      <c r="BR423" s="169"/>
      <c r="BS423" s="169"/>
      <c r="BT423" s="169"/>
      <c r="BU423" s="169"/>
      <c r="BV423" s="169"/>
      <c r="BW423" s="169"/>
      <c r="BX423" s="169"/>
      <c r="BY423" s="169"/>
      <c r="BZ423" s="169"/>
      <c r="CA423" s="169"/>
      <c r="CB423" s="169"/>
      <c r="CC423" s="169"/>
      <c r="CD423" s="169"/>
      <c r="CE423" s="169"/>
      <c r="CF423" s="169"/>
      <c r="CG423" s="169"/>
      <c r="CH423" s="169"/>
      <c r="CI423" s="169"/>
      <c r="CJ423" s="169"/>
      <c r="CK423" s="169"/>
      <c r="CL423" s="169"/>
      <c r="CM423" s="169"/>
      <c r="CN423" s="169"/>
      <c r="CO423" s="169"/>
      <c r="CP423" s="169"/>
      <c r="CQ423" s="169"/>
      <c r="CR423" s="169"/>
      <c r="CS423" s="169"/>
      <c r="CT423" s="169"/>
      <c r="CU423" s="169"/>
      <c r="CV423" s="169"/>
      <c r="CW423" s="169"/>
      <c r="CX423" s="169"/>
      <c r="CY423" s="169"/>
      <c r="CZ423" s="169"/>
      <c r="DA423" s="169"/>
      <c r="DB423" s="169"/>
      <c r="DC423" s="169"/>
      <c r="DD423" s="169"/>
      <c r="DE423" s="169"/>
      <c r="DF423" s="169"/>
      <c r="DG423" s="169"/>
      <c r="DH423" s="169"/>
      <c r="DI423" s="169"/>
      <c r="DJ423" s="169"/>
      <c r="DK423" s="169"/>
      <c r="DL423" s="169"/>
      <c r="DM423" s="169"/>
      <c r="DN423" s="169"/>
      <c r="DO423" s="169"/>
      <c r="DP423" s="169"/>
      <c r="DQ423" s="169"/>
      <c r="DR423" s="169"/>
      <c r="DS423" s="169"/>
      <c r="DT423" s="169"/>
      <c r="DU423" s="169"/>
      <c r="DV423" s="169"/>
      <c r="DW423" s="169"/>
      <c r="DX423" s="169"/>
      <c r="DY423" s="169"/>
      <c r="DZ423" s="169"/>
      <c r="EA423" s="169"/>
      <c r="EB423" s="169"/>
      <c r="EC423" s="169"/>
      <c r="ED423" s="169"/>
      <c r="EE423" s="169"/>
      <c r="EF423" s="169"/>
      <c r="EG423" s="169"/>
      <c r="EH423" s="169"/>
      <c r="EI423" s="169"/>
      <c r="EJ423" s="169"/>
      <c r="EK423" s="169"/>
      <c r="EL423" s="169"/>
      <c r="EM423" s="169"/>
      <c r="EN423" s="169"/>
      <c r="EO423" s="169"/>
      <c r="EP423" s="169"/>
      <c r="EQ423" s="169"/>
      <c r="ER423" s="169"/>
      <c r="ES423" s="169"/>
      <c r="ET423" s="169"/>
      <c r="EU423" s="169"/>
      <c r="EV423" s="169"/>
      <c r="EW423" s="169"/>
      <c r="EX423" s="169"/>
      <c r="EY423" s="169"/>
      <c r="EZ423" s="169"/>
      <c r="FA423" s="169"/>
      <c r="FB423" s="169"/>
      <c r="FC423" s="169"/>
      <c r="FD423" s="169"/>
      <c r="FE423" s="169"/>
      <c r="FF423" s="169"/>
      <c r="FG423" s="169"/>
      <c r="FH423" s="169"/>
      <c r="FI423" s="169"/>
      <c r="FJ423" s="169"/>
      <c r="FK423" s="169"/>
      <c r="FL423" s="169"/>
      <c r="FM423" s="169"/>
      <c r="FN423" s="169"/>
      <c r="FO423" s="169"/>
      <c r="FP423" s="169"/>
      <c r="FQ423" s="169"/>
      <c r="FR423" s="169"/>
      <c r="FS423" s="169"/>
      <c r="FT423" s="169"/>
      <c r="FU423" s="169"/>
      <c r="FV423" s="169"/>
      <c r="FW423" s="169"/>
      <c r="FX423" s="169"/>
      <c r="FY423" s="169"/>
      <c r="FZ423" s="169"/>
      <c r="GA423" s="169"/>
      <c r="GB423" s="169"/>
      <c r="GC423" s="169"/>
      <c r="GD423" s="169"/>
      <c r="GE423" s="169"/>
      <c r="GF423" s="169"/>
      <c r="GG423" s="169"/>
      <c r="GH423" s="169"/>
      <c r="GI423" s="169"/>
      <c r="GJ423" s="169"/>
      <c r="GK423" s="169"/>
      <c r="GL423" s="169"/>
      <c r="GM423" s="169"/>
      <c r="GN423" s="169"/>
      <c r="GO423" s="169"/>
      <c r="GP423" s="169"/>
      <c r="GQ423" s="169"/>
      <c r="GR423" s="169"/>
      <c r="GS423" s="169"/>
      <c r="GT423" s="169"/>
      <c r="GU423" s="169"/>
      <c r="GV423" s="169"/>
      <c r="GW423" s="169"/>
      <c r="GX423" s="169"/>
      <c r="GY423" s="169"/>
      <c r="GZ423" s="169"/>
      <c r="HA423" s="169"/>
      <c r="HB423" s="169"/>
      <c r="HC423" s="169"/>
      <c r="HD423" s="169"/>
      <c r="HE423" s="169"/>
      <c r="HF423" s="169"/>
      <c r="HG423" s="169"/>
      <c r="HH423" s="169"/>
      <c r="HI423" s="169"/>
      <c r="HJ423" s="169"/>
      <c r="HK423" s="169"/>
      <c r="HL423" s="169"/>
      <c r="HM423" s="169"/>
      <c r="HN423" s="169"/>
      <c r="HO423" s="169"/>
      <c r="HP423" s="169"/>
      <c r="HQ423" s="169"/>
      <c r="HR423" s="169"/>
      <c r="HS423" s="169"/>
      <c r="HT423" s="169"/>
      <c r="HU423" s="169"/>
      <c r="HV423" s="169"/>
      <c r="HW423" s="169"/>
      <c r="HX423" s="169"/>
      <c r="HY423" s="169"/>
      <c r="HZ423" s="169"/>
      <c r="IA423" s="169"/>
      <c r="IB423" s="169"/>
      <c r="IC423" s="169"/>
      <c r="ID423" s="169"/>
      <c r="IE423" s="169"/>
      <c r="IF423" s="169"/>
      <c r="IG423" s="169"/>
      <c r="IH423" s="169"/>
      <c r="II423" s="169"/>
      <c r="IJ423" s="169"/>
      <c r="IK423" s="169"/>
      <c r="IL423" s="169"/>
      <c r="IM423" s="169"/>
      <c r="IN423" s="169"/>
      <c r="IO423" s="169"/>
      <c r="IP423" s="169"/>
    </row>
    <row r="424" spans="1:250" s="145" customFormat="1" ht="15" customHeight="1">
      <c r="A424" s="170" t="s">
        <v>6</v>
      </c>
      <c r="B424" s="170" t="s">
        <v>231</v>
      </c>
      <c r="C424" s="172">
        <v>1</v>
      </c>
      <c r="D424" s="172" t="s">
        <v>394</v>
      </c>
      <c r="E424" s="173">
        <v>70</v>
      </c>
      <c r="F424" s="174">
        <v>200000</v>
      </c>
      <c r="G424" s="169"/>
      <c r="H424" s="169"/>
      <c r="I424" s="169"/>
      <c r="J424" s="169"/>
      <c r="K424" s="169"/>
      <c r="L424" s="169"/>
      <c r="M424" s="169"/>
      <c r="N424" s="169"/>
      <c r="O424" s="169"/>
      <c r="P424" s="169"/>
      <c r="Q424" s="169"/>
      <c r="R424" s="169"/>
      <c r="S424" s="169"/>
      <c r="T424" s="169"/>
      <c r="U424" s="169"/>
      <c r="V424" s="169"/>
      <c r="W424" s="169"/>
      <c r="X424" s="169"/>
      <c r="Y424" s="169"/>
      <c r="Z424" s="169"/>
      <c r="AA424" s="169"/>
      <c r="AB424" s="169"/>
      <c r="AC424" s="169"/>
      <c r="AD424" s="169"/>
      <c r="AE424" s="169"/>
      <c r="AF424" s="169"/>
      <c r="AG424" s="169"/>
      <c r="AH424" s="169"/>
      <c r="AI424" s="169"/>
      <c r="AJ424" s="169"/>
      <c r="AK424" s="169"/>
      <c r="AL424" s="169"/>
      <c r="AM424" s="169"/>
      <c r="AN424" s="169"/>
      <c r="AO424" s="169"/>
      <c r="AP424" s="169"/>
      <c r="AQ424" s="169"/>
      <c r="AR424" s="169"/>
      <c r="AS424" s="169"/>
      <c r="AT424" s="169"/>
      <c r="AU424" s="169"/>
      <c r="AV424" s="169"/>
      <c r="AW424" s="169"/>
      <c r="AX424" s="169"/>
      <c r="AY424" s="169"/>
      <c r="AZ424" s="169"/>
      <c r="BA424" s="169"/>
      <c r="BB424" s="169"/>
      <c r="BC424" s="169"/>
      <c r="BD424" s="169"/>
      <c r="BE424" s="169"/>
      <c r="BF424" s="169"/>
      <c r="BG424" s="169"/>
      <c r="BH424" s="169"/>
      <c r="BI424" s="169"/>
      <c r="BJ424" s="169"/>
      <c r="BK424" s="169"/>
      <c r="BL424" s="169"/>
      <c r="BM424" s="169"/>
      <c r="BN424" s="169"/>
      <c r="BO424" s="169"/>
      <c r="BP424" s="169"/>
      <c r="BQ424" s="169"/>
      <c r="BR424" s="169"/>
      <c r="BS424" s="169"/>
      <c r="BT424" s="169"/>
      <c r="BU424" s="169"/>
      <c r="BV424" s="169"/>
      <c r="BW424" s="169"/>
      <c r="BX424" s="169"/>
      <c r="BY424" s="169"/>
      <c r="BZ424" s="169"/>
      <c r="CA424" s="169"/>
      <c r="CB424" s="169"/>
      <c r="CC424" s="169"/>
      <c r="CD424" s="169"/>
      <c r="CE424" s="169"/>
      <c r="CF424" s="169"/>
      <c r="CG424" s="169"/>
      <c r="CH424" s="169"/>
      <c r="CI424" s="169"/>
      <c r="CJ424" s="169"/>
      <c r="CK424" s="169"/>
      <c r="CL424" s="169"/>
      <c r="CM424" s="169"/>
      <c r="CN424" s="169"/>
      <c r="CO424" s="169"/>
      <c r="CP424" s="169"/>
      <c r="CQ424" s="169"/>
      <c r="CR424" s="169"/>
      <c r="CS424" s="169"/>
      <c r="CT424" s="169"/>
      <c r="CU424" s="169"/>
      <c r="CV424" s="169"/>
      <c r="CW424" s="169"/>
      <c r="CX424" s="169"/>
      <c r="CY424" s="169"/>
      <c r="CZ424" s="169"/>
      <c r="DA424" s="169"/>
      <c r="DB424" s="169"/>
      <c r="DC424" s="169"/>
      <c r="DD424" s="169"/>
      <c r="DE424" s="169"/>
      <c r="DF424" s="169"/>
      <c r="DG424" s="169"/>
      <c r="DH424" s="169"/>
      <c r="DI424" s="169"/>
      <c r="DJ424" s="169"/>
      <c r="DK424" s="169"/>
      <c r="DL424" s="169"/>
      <c r="DM424" s="169"/>
      <c r="DN424" s="169"/>
      <c r="DO424" s="169"/>
      <c r="DP424" s="169"/>
      <c r="DQ424" s="169"/>
      <c r="DR424" s="169"/>
      <c r="DS424" s="169"/>
      <c r="DT424" s="169"/>
      <c r="DU424" s="169"/>
      <c r="DV424" s="169"/>
      <c r="DW424" s="169"/>
      <c r="DX424" s="169"/>
      <c r="DY424" s="169"/>
      <c r="DZ424" s="169"/>
      <c r="EA424" s="169"/>
      <c r="EB424" s="169"/>
      <c r="EC424" s="169"/>
      <c r="ED424" s="169"/>
      <c r="EE424" s="169"/>
      <c r="EF424" s="169"/>
      <c r="EG424" s="169"/>
      <c r="EH424" s="169"/>
      <c r="EI424" s="169"/>
      <c r="EJ424" s="169"/>
      <c r="EK424" s="169"/>
      <c r="EL424" s="169"/>
      <c r="EM424" s="169"/>
      <c r="EN424" s="169"/>
      <c r="EO424" s="169"/>
      <c r="EP424" s="169"/>
      <c r="EQ424" s="169"/>
      <c r="ER424" s="169"/>
      <c r="ES424" s="169"/>
      <c r="ET424" s="169"/>
      <c r="EU424" s="169"/>
      <c r="EV424" s="169"/>
      <c r="EW424" s="169"/>
      <c r="EX424" s="169"/>
      <c r="EY424" s="169"/>
      <c r="EZ424" s="169"/>
      <c r="FA424" s="169"/>
      <c r="FB424" s="169"/>
      <c r="FC424" s="169"/>
      <c r="FD424" s="169"/>
      <c r="FE424" s="169"/>
      <c r="FF424" s="169"/>
      <c r="FG424" s="169"/>
      <c r="FH424" s="169"/>
      <c r="FI424" s="169"/>
      <c r="FJ424" s="169"/>
      <c r="FK424" s="169"/>
      <c r="FL424" s="169"/>
      <c r="FM424" s="169"/>
      <c r="FN424" s="169"/>
      <c r="FO424" s="169"/>
      <c r="FP424" s="169"/>
      <c r="FQ424" s="169"/>
      <c r="FR424" s="169"/>
      <c r="FS424" s="169"/>
      <c r="FT424" s="169"/>
      <c r="FU424" s="169"/>
      <c r="FV424" s="169"/>
      <c r="FW424" s="169"/>
      <c r="FX424" s="169"/>
      <c r="FY424" s="169"/>
      <c r="FZ424" s="169"/>
      <c r="GA424" s="169"/>
      <c r="GB424" s="169"/>
      <c r="GC424" s="169"/>
      <c r="GD424" s="169"/>
      <c r="GE424" s="169"/>
      <c r="GF424" s="169"/>
      <c r="GG424" s="169"/>
      <c r="GH424" s="169"/>
      <c r="GI424" s="169"/>
      <c r="GJ424" s="169"/>
      <c r="GK424" s="169"/>
      <c r="GL424" s="169"/>
      <c r="GM424" s="169"/>
      <c r="GN424" s="169"/>
      <c r="GO424" s="169"/>
      <c r="GP424" s="169"/>
      <c r="GQ424" s="169"/>
      <c r="GR424" s="169"/>
      <c r="GS424" s="169"/>
      <c r="GT424" s="169"/>
      <c r="GU424" s="169"/>
      <c r="GV424" s="169"/>
      <c r="GW424" s="169"/>
      <c r="GX424" s="169"/>
      <c r="GY424" s="169"/>
      <c r="GZ424" s="169"/>
      <c r="HA424" s="169"/>
      <c r="HB424" s="169"/>
      <c r="HC424" s="169"/>
      <c r="HD424" s="169"/>
      <c r="HE424" s="169"/>
      <c r="HF424" s="169"/>
      <c r="HG424" s="169"/>
      <c r="HH424" s="169"/>
      <c r="HI424" s="169"/>
      <c r="HJ424" s="169"/>
      <c r="HK424" s="169"/>
      <c r="HL424" s="169"/>
      <c r="HM424" s="169"/>
      <c r="HN424" s="169"/>
      <c r="HO424" s="169"/>
      <c r="HP424" s="169"/>
      <c r="HQ424" s="169"/>
      <c r="HR424" s="169"/>
      <c r="HS424" s="169"/>
      <c r="HT424" s="169"/>
      <c r="HU424" s="169"/>
      <c r="HV424" s="169"/>
      <c r="HW424" s="169"/>
      <c r="HX424" s="169"/>
      <c r="HY424" s="169"/>
      <c r="HZ424" s="169"/>
      <c r="IA424" s="169"/>
      <c r="IB424" s="169"/>
      <c r="IC424" s="169"/>
      <c r="ID424" s="169"/>
      <c r="IE424" s="169"/>
      <c r="IF424" s="169"/>
      <c r="IG424" s="169"/>
      <c r="IH424" s="169"/>
      <c r="II424" s="169"/>
      <c r="IJ424" s="169"/>
      <c r="IK424" s="169"/>
      <c r="IL424" s="169"/>
      <c r="IM424" s="169"/>
      <c r="IN424" s="169"/>
      <c r="IO424" s="169"/>
      <c r="IP424" s="169"/>
    </row>
    <row r="425" spans="1:250" s="145" customFormat="1" ht="15" customHeight="1">
      <c r="A425" s="170" t="s">
        <v>6</v>
      </c>
      <c r="B425" s="170" t="s">
        <v>231</v>
      </c>
      <c r="C425" s="172">
        <v>1</v>
      </c>
      <c r="D425" s="172" t="s">
        <v>394</v>
      </c>
      <c r="E425" s="173"/>
      <c r="F425" s="174">
        <v>60000</v>
      </c>
      <c r="G425" s="169"/>
      <c r="H425" s="169"/>
      <c r="I425" s="169"/>
      <c r="J425" s="169"/>
      <c r="K425" s="169"/>
      <c r="L425" s="169"/>
      <c r="M425" s="169"/>
      <c r="N425" s="169"/>
      <c r="O425" s="169"/>
      <c r="P425" s="169"/>
      <c r="Q425" s="169"/>
      <c r="R425" s="169"/>
      <c r="S425" s="169"/>
      <c r="T425" s="169"/>
      <c r="U425" s="169"/>
      <c r="V425" s="169"/>
      <c r="W425" s="169"/>
      <c r="X425" s="169"/>
      <c r="Y425" s="169"/>
      <c r="Z425" s="169"/>
      <c r="AA425" s="169"/>
      <c r="AB425" s="169"/>
      <c r="AC425" s="169"/>
      <c r="AD425" s="169"/>
      <c r="AE425" s="169"/>
      <c r="AF425" s="169"/>
      <c r="AG425" s="169"/>
      <c r="AH425" s="169"/>
      <c r="AI425" s="169"/>
      <c r="AJ425" s="169"/>
      <c r="AK425" s="169"/>
      <c r="AL425" s="169"/>
      <c r="AM425" s="169"/>
      <c r="AN425" s="169"/>
      <c r="AO425" s="169"/>
      <c r="AP425" s="169"/>
      <c r="AQ425" s="169"/>
      <c r="AR425" s="169"/>
      <c r="AS425" s="169"/>
      <c r="AT425" s="169"/>
      <c r="AU425" s="169"/>
      <c r="AV425" s="169"/>
      <c r="AW425" s="169"/>
      <c r="AX425" s="169"/>
      <c r="AY425" s="169"/>
      <c r="AZ425" s="169"/>
      <c r="BA425" s="169"/>
      <c r="BB425" s="169"/>
      <c r="BC425" s="169"/>
      <c r="BD425" s="169"/>
      <c r="BE425" s="169"/>
      <c r="BF425" s="169"/>
      <c r="BG425" s="169"/>
      <c r="BH425" s="169"/>
      <c r="BI425" s="169"/>
      <c r="BJ425" s="169"/>
      <c r="BK425" s="169"/>
      <c r="BL425" s="169"/>
      <c r="BM425" s="169"/>
      <c r="BN425" s="169"/>
      <c r="BO425" s="169"/>
      <c r="BP425" s="169"/>
      <c r="BQ425" s="169"/>
      <c r="BR425" s="169"/>
      <c r="BS425" s="169"/>
      <c r="BT425" s="169"/>
      <c r="BU425" s="169"/>
      <c r="BV425" s="169"/>
      <c r="BW425" s="169"/>
      <c r="BX425" s="169"/>
      <c r="BY425" s="169"/>
      <c r="BZ425" s="169"/>
      <c r="CA425" s="169"/>
      <c r="CB425" s="169"/>
      <c r="CC425" s="169"/>
      <c r="CD425" s="169"/>
      <c r="CE425" s="169"/>
      <c r="CF425" s="169"/>
      <c r="CG425" s="169"/>
      <c r="CH425" s="169"/>
      <c r="CI425" s="169"/>
      <c r="CJ425" s="169"/>
      <c r="CK425" s="169"/>
      <c r="CL425" s="169"/>
      <c r="CM425" s="169"/>
      <c r="CN425" s="169"/>
      <c r="CO425" s="169"/>
      <c r="CP425" s="169"/>
      <c r="CQ425" s="169"/>
      <c r="CR425" s="169"/>
      <c r="CS425" s="169"/>
      <c r="CT425" s="169"/>
      <c r="CU425" s="169"/>
      <c r="CV425" s="169"/>
      <c r="CW425" s="169"/>
      <c r="CX425" s="169"/>
      <c r="CY425" s="169"/>
      <c r="CZ425" s="169"/>
      <c r="DA425" s="169"/>
      <c r="DB425" s="169"/>
      <c r="DC425" s="169"/>
      <c r="DD425" s="169"/>
      <c r="DE425" s="169"/>
      <c r="DF425" s="169"/>
      <c r="DG425" s="169"/>
      <c r="DH425" s="169"/>
      <c r="DI425" s="169"/>
      <c r="DJ425" s="169"/>
      <c r="DK425" s="169"/>
      <c r="DL425" s="169"/>
      <c r="DM425" s="169"/>
      <c r="DN425" s="169"/>
      <c r="DO425" s="169"/>
      <c r="DP425" s="169"/>
      <c r="DQ425" s="169"/>
      <c r="DR425" s="169"/>
      <c r="DS425" s="169"/>
      <c r="DT425" s="169"/>
      <c r="DU425" s="169"/>
      <c r="DV425" s="169"/>
      <c r="DW425" s="169"/>
      <c r="DX425" s="169"/>
      <c r="DY425" s="169"/>
      <c r="DZ425" s="169"/>
      <c r="EA425" s="169"/>
      <c r="EB425" s="169"/>
      <c r="EC425" s="169"/>
      <c r="ED425" s="169"/>
      <c r="EE425" s="169"/>
      <c r="EF425" s="169"/>
      <c r="EG425" s="169"/>
      <c r="EH425" s="169"/>
      <c r="EI425" s="169"/>
      <c r="EJ425" s="169"/>
      <c r="EK425" s="169"/>
      <c r="EL425" s="169"/>
      <c r="EM425" s="169"/>
      <c r="EN425" s="169"/>
      <c r="EO425" s="169"/>
      <c r="EP425" s="169"/>
      <c r="EQ425" s="169"/>
      <c r="ER425" s="169"/>
      <c r="ES425" s="169"/>
      <c r="ET425" s="169"/>
      <c r="EU425" s="169"/>
      <c r="EV425" s="169"/>
      <c r="EW425" s="169"/>
      <c r="EX425" s="169"/>
      <c r="EY425" s="169"/>
      <c r="EZ425" s="169"/>
      <c r="FA425" s="169"/>
      <c r="FB425" s="169"/>
      <c r="FC425" s="169"/>
      <c r="FD425" s="169"/>
      <c r="FE425" s="169"/>
      <c r="FF425" s="169"/>
      <c r="FG425" s="169"/>
      <c r="FH425" s="169"/>
      <c r="FI425" s="169"/>
      <c r="FJ425" s="169"/>
      <c r="FK425" s="169"/>
      <c r="FL425" s="169"/>
      <c r="FM425" s="169"/>
      <c r="FN425" s="169"/>
      <c r="FO425" s="169"/>
      <c r="FP425" s="169"/>
      <c r="FQ425" s="169"/>
      <c r="FR425" s="169"/>
      <c r="FS425" s="169"/>
      <c r="FT425" s="169"/>
      <c r="FU425" s="169"/>
      <c r="FV425" s="169"/>
      <c r="FW425" s="169"/>
      <c r="FX425" s="169"/>
      <c r="FY425" s="169"/>
      <c r="FZ425" s="169"/>
      <c r="GA425" s="169"/>
      <c r="GB425" s="169"/>
      <c r="GC425" s="169"/>
      <c r="GD425" s="169"/>
      <c r="GE425" s="169"/>
      <c r="GF425" s="169"/>
      <c r="GG425" s="169"/>
      <c r="GH425" s="169"/>
      <c r="GI425" s="169"/>
      <c r="GJ425" s="169"/>
      <c r="GK425" s="169"/>
      <c r="GL425" s="169"/>
      <c r="GM425" s="169"/>
      <c r="GN425" s="169"/>
      <c r="GO425" s="169"/>
      <c r="GP425" s="169"/>
      <c r="GQ425" s="169"/>
      <c r="GR425" s="169"/>
      <c r="GS425" s="169"/>
      <c r="GT425" s="169"/>
      <c r="GU425" s="169"/>
      <c r="GV425" s="169"/>
      <c r="GW425" s="169"/>
      <c r="GX425" s="169"/>
      <c r="GY425" s="169"/>
      <c r="GZ425" s="169"/>
      <c r="HA425" s="169"/>
      <c r="HB425" s="169"/>
      <c r="HC425" s="169"/>
      <c r="HD425" s="169"/>
      <c r="HE425" s="169"/>
      <c r="HF425" s="169"/>
      <c r="HG425" s="169"/>
      <c r="HH425" s="169"/>
      <c r="HI425" s="169"/>
      <c r="HJ425" s="169"/>
      <c r="HK425" s="169"/>
      <c r="HL425" s="169"/>
      <c r="HM425" s="169"/>
      <c r="HN425" s="169"/>
      <c r="HO425" s="169"/>
      <c r="HP425" s="169"/>
      <c r="HQ425" s="169"/>
      <c r="HR425" s="169"/>
      <c r="HS425" s="169"/>
      <c r="HT425" s="169"/>
      <c r="HU425" s="169"/>
      <c r="HV425" s="169"/>
      <c r="HW425" s="169"/>
      <c r="HX425" s="169"/>
      <c r="HY425" s="169"/>
      <c r="HZ425" s="169"/>
      <c r="IA425" s="169"/>
      <c r="IB425" s="169"/>
      <c r="IC425" s="169"/>
      <c r="ID425" s="169"/>
      <c r="IE425" s="169"/>
      <c r="IF425" s="169"/>
      <c r="IG425" s="169"/>
      <c r="IH425" s="169"/>
      <c r="II425" s="169"/>
      <c r="IJ425" s="169"/>
      <c r="IK425" s="169"/>
      <c r="IL425" s="169"/>
      <c r="IM425" s="169"/>
      <c r="IN425" s="169"/>
      <c r="IO425" s="169"/>
      <c r="IP425" s="169"/>
    </row>
    <row r="426" spans="1:250" s="145" customFormat="1" ht="15" customHeight="1">
      <c r="A426" s="170" t="s">
        <v>6</v>
      </c>
      <c r="B426" s="170" t="s">
        <v>231</v>
      </c>
      <c r="C426" s="172">
        <v>1</v>
      </c>
      <c r="D426" s="172" t="s">
        <v>394</v>
      </c>
      <c r="E426" s="173"/>
      <c r="F426" s="174">
        <v>60000</v>
      </c>
      <c r="G426" s="169"/>
      <c r="H426" s="169"/>
      <c r="I426" s="169"/>
      <c r="J426" s="169"/>
      <c r="K426" s="169"/>
      <c r="L426" s="169"/>
      <c r="M426" s="169"/>
      <c r="N426" s="169"/>
      <c r="O426" s="169"/>
      <c r="P426" s="169"/>
      <c r="Q426" s="169"/>
      <c r="R426" s="169"/>
      <c r="S426" s="169"/>
      <c r="T426" s="169"/>
      <c r="U426" s="169"/>
      <c r="V426" s="169"/>
      <c r="W426" s="169"/>
      <c r="X426" s="169"/>
      <c r="Y426" s="169"/>
      <c r="Z426" s="169"/>
      <c r="AA426" s="169"/>
      <c r="AB426" s="169"/>
      <c r="AC426" s="169"/>
      <c r="AD426" s="169"/>
      <c r="AE426" s="169"/>
      <c r="AF426" s="169"/>
      <c r="AG426" s="169"/>
      <c r="AH426" s="169"/>
      <c r="AI426" s="169"/>
      <c r="AJ426" s="169"/>
      <c r="AK426" s="169"/>
      <c r="AL426" s="169"/>
      <c r="AM426" s="169"/>
      <c r="AN426" s="169"/>
      <c r="AO426" s="169"/>
      <c r="AP426" s="169"/>
      <c r="AQ426" s="169"/>
      <c r="AR426" s="169"/>
      <c r="AS426" s="169"/>
      <c r="AT426" s="169"/>
      <c r="AU426" s="169"/>
      <c r="AV426" s="169"/>
      <c r="AW426" s="169"/>
      <c r="AX426" s="169"/>
      <c r="AY426" s="169"/>
      <c r="AZ426" s="169"/>
      <c r="BA426" s="169"/>
      <c r="BB426" s="169"/>
      <c r="BC426" s="169"/>
      <c r="BD426" s="169"/>
      <c r="BE426" s="169"/>
      <c r="BF426" s="169"/>
      <c r="BG426" s="169"/>
      <c r="BH426" s="169"/>
      <c r="BI426" s="169"/>
      <c r="BJ426" s="169"/>
      <c r="BK426" s="169"/>
      <c r="BL426" s="169"/>
      <c r="BM426" s="169"/>
      <c r="BN426" s="169"/>
      <c r="BO426" s="169"/>
      <c r="BP426" s="169"/>
      <c r="BQ426" s="169"/>
      <c r="BR426" s="169"/>
      <c r="BS426" s="169"/>
      <c r="BT426" s="169"/>
      <c r="BU426" s="169"/>
      <c r="BV426" s="169"/>
      <c r="BW426" s="169"/>
      <c r="BX426" s="169"/>
      <c r="BY426" s="169"/>
      <c r="BZ426" s="169"/>
      <c r="CA426" s="169"/>
      <c r="CB426" s="169"/>
      <c r="CC426" s="169"/>
      <c r="CD426" s="169"/>
      <c r="CE426" s="169"/>
      <c r="CF426" s="169"/>
      <c r="CG426" s="169"/>
      <c r="CH426" s="169"/>
      <c r="CI426" s="169"/>
      <c r="CJ426" s="169"/>
      <c r="CK426" s="169"/>
      <c r="CL426" s="169"/>
      <c r="CM426" s="169"/>
      <c r="CN426" s="169"/>
      <c r="CO426" s="169"/>
      <c r="CP426" s="169"/>
      <c r="CQ426" s="169"/>
      <c r="CR426" s="169"/>
      <c r="CS426" s="169"/>
      <c r="CT426" s="169"/>
      <c r="CU426" s="169"/>
      <c r="CV426" s="169"/>
      <c r="CW426" s="169"/>
      <c r="CX426" s="169"/>
      <c r="CY426" s="169"/>
      <c r="CZ426" s="169"/>
      <c r="DA426" s="169"/>
      <c r="DB426" s="169"/>
      <c r="DC426" s="169"/>
      <c r="DD426" s="169"/>
      <c r="DE426" s="169"/>
      <c r="DF426" s="169"/>
      <c r="DG426" s="169"/>
      <c r="DH426" s="169"/>
      <c r="DI426" s="169"/>
      <c r="DJ426" s="169"/>
      <c r="DK426" s="169"/>
      <c r="DL426" s="169"/>
      <c r="DM426" s="169"/>
      <c r="DN426" s="169"/>
      <c r="DO426" s="169"/>
      <c r="DP426" s="169"/>
      <c r="DQ426" s="169"/>
      <c r="DR426" s="169"/>
      <c r="DS426" s="169"/>
      <c r="DT426" s="169"/>
      <c r="DU426" s="169"/>
      <c r="DV426" s="169"/>
      <c r="DW426" s="169"/>
      <c r="DX426" s="169"/>
      <c r="DY426" s="169"/>
      <c r="DZ426" s="169"/>
      <c r="EA426" s="169"/>
      <c r="EB426" s="169"/>
      <c r="EC426" s="169"/>
      <c r="ED426" s="169"/>
      <c r="EE426" s="169"/>
      <c r="EF426" s="169"/>
      <c r="EG426" s="169"/>
      <c r="EH426" s="169"/>
      <c r="EI426" s="169"/>
      <c r="EJ426" s="169"/>
      <c r="EK426" s="169"/>
      <c r="EL426" s="169"/>
      <c r="EM426" s="169"/>
      <c r="EN426" s="169"/>
      <c r="EO426" s="169"/>
      <c r="EP426" s="169"/>
      <c r="EQ426" s="169"/>
      <c r="ER426" s="169"/>
      <c r="ES426" s="169"/>
      <c r="ET426" s="169"/>
      <c r="EU426" s="169"/>
      <c r="EV426" s="169"/>
      <c r="EW426" s="169"/>
      <c r="EX426" s="169"/>
      <c r="EY426" s="169"/>
      <c r="EZ426" s="169"/>
      <c r="FA426" s="169"/>
      <c r="FB426" s="169"/>
      <c r="FC426" s="169"/>
      <c r="FD426" s="169"/>
      <c r="FE426" s="169"/>
      <c r="FF426" s="169"/>
      <c r="FG426" s="169"/>
      <c r="FH426" s="169"/>
      <c r="FI426" s="169"/>
      <c r="FJ426" s="169"/>
      <c r="FK426" s="169"/>
      <c r="FL426" s="169"/>
      <c r="FM426" s="169"/>
      <c r="FN426" s="169"/>
      <c r="FO426" s="169"/>
      <c r="FP426" s="169"/>
      <c r="FQ426" s="169"/>
      <c r="FR426" s="169"/>
      <c r="FS426" s="169"/>
      <c r="FT426" s="169"/>
      <c r="FU426" s="169"/>
      <c r="FV426" s="169"/>
      <c r="FW426" s="169"/>
      <c r="FX426" s="169"/>
      <c r="FY426" s="169"/>
      <c r="FZ426" s="169"/>
      <c r="GA426" s="169"/>
      <c r="GB426" s="169"/>
      <c r="GC426" s="169"/>
      <c r="GD426" s="169"/>
      <c r="GE426" s="169"/>
      <c r="GF426" s="169"/>
      <c r="GG426" s="169"/>
      <c r="GH426" s="169"/>
      <c r="GI426" s="169"/>
      <c r="GJ426" s="169"/>
      <c r="GK426" s="169"/>
      <c r="GL426" s="169"/>
      <c r="GM426" s="169"/>
      <c r="GN426" s="169"/>
      <c r="GO426" s="169"/>
      <c r="GP426" s="169"/>
      <c r="GQ426" s="169"/>
      <c r="GR426" s="169"/>
      <c r="GS426" s="169"/>
      <c r="GT426" s="169"/>
      <c r="GU426" s="169"/>
      <c r="GV426" s="169"/>
      <c r="GW426" s="169"/>
      <c r="GX426" s="169"/>
      <c r="GY426" s="169"/>
      <c r="GZ426" s="169"/>
      <c r="HA426" s="169"/>
      <c r="HB426" s="169"/>
      <c r="HC426" s="169"/>
      <c r="HD426" s="169"/>
      <c r="HE426" s="169"/>
      <c r="HF426" s="169"/>
      <c r="HG426" s="169"/>
      <c r="HH426" s="169"/>
      <c r="HI426" s="169"/>
      <c r="HJ426" s="169"/>
      <c r="HK426" s="169"/>
      <c r="HL426" s="169"/>
      <c r="HM426" s="169"/>
      <c r="HN426" s="169"/>
      <c r="HO426" s="169"/>
      <c r="HP426" s="169"/>
      <c r="HQ426" s="169"/>
      <c r="HR426" s="169"/>
      <c r="HS426" s="169"/>
      <c r="HT426" s="169"/>
      <c r="HU426" s="169"/>
      <c r="HV426" s="169"/>
      <c r="HW426" s="169"/>
      <c r="HX426" s="169"/>
      <c r="HY426" s="169"/>
      <c r="HZ426" s="169"/>
      <c r="IA426" s="169"/>
      <c r="IB426" s="169"/>
      <c r="IC426" s="169"/>
      <c r="ID426" s="169"/>
      <c r="IE426" s="169"/>
      <c r="IF426" s="169"/>
      <c r="IG426" s="169"/>
      <c r="IH426" s="169"/>
      <c r="II426" s="169"/>
      <c r="IJ426" s="169"/>
      <c r="IK426" s="169"/>
      <c r="IL426" s="169"/>
      <c r="IM426" s="169"/>
      <c r="IN426" s="169"/>
      <c r="IO426" s="169"/>
      <c r="IP426" s="169"/>
    </row>
    <row r="427" spans="1:250" s="145" customFormat="1" ht="15" customHeight="1">
      <c r="A427" s="170" t="s">
        <v>6</v>
      </c>
      <c r="B427" s="170" t="s">
        <v>231</v>
      </c>
      <c r="C427" s="172">
        <v>1</v>
      </c>
      <c r="D427" s="172" t="s">
        <v>394</v>
      </c>
      <c r="E427" s="173"/>
      <c r="F427" s="174">
        <v>60000</v>
      </c>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69"/>
      <c r="AY427" s="169"/>
      <c r="AZ427" s="169"/>
      <c r="BA427" s="169"/>
      <c r="BB427" s="169"/>
      <c r="BC427" s="169"/>
      <c r="BD427" s="169"/>
      <c r="BE427" s="169"/>
      <c r="BF427" s="169"/>
      <c r="BG427" s="169"/>
      <c r="BH427" s="169"/>
      <c r="BI427" s="169"/>
      <c r="BJ427" s="169"/>
      <c r="BK427" s="169"/>
      <c r="BL427" s="169"/>
      <c r="BM427" s="169"/>
      <c r="BN427" s="169"/>
      <c r="BO427" s="169"/>
      <c r="BP427" s="169"/>
      <c r="BQ427" s="169"/>
      <c r="BR427" s="169"/>
      <c r="BS427" s="169"/>
      <c r="BT427" s="169"/>
      <c r="BU427" s="169"/>
      <c r="BV427" s="169"/>
      <c r="BW427" s="169"/>
      <c r="BX427" s="169"/>
      <c r="BY427" s="169"/>
      <c r="BZ427" s="169"/>
      <c r="CA427" s="169"/>
      <c r="CB427" s="169"/>
      <c r="CC427" s="169"/>
      <c r="CD427" s="169"/>
      <c r="CE427" s="169"/>
      <c r="CF427" s="169"/>
      <c r="CG427" s="169"/>
      <c r="CH427" s="169"/>
      <c r="CI427" s="169"/>
      <c r="CJ427" s="169"/>
      <c r="CK427" s="169"/>
      <c r="CL427" s="169"/>
      <c r="CM427" s="169"/>
      <c r="CN427" s="169"/>
      <c r="CO427" s="169"/>
      <c r="CP427" s="169"/>
      <c r="CQ427" s="169"/>
      <c r="CR427" s="169"/>
      <c r="CS427" s="169"/>
      <c r="CT427" s="169"/>
      <c r="CU427" s="169"/>
      <c r="CV427" s="169"/>
      <c r="CW427" s="169"/>
      <c r="CX427" s="169"/>
      <c r="CY427" s="169"/>
      <c r="CZ427" s="169"/>
      <c r="DA427" s="169"/>
      <c r="DB427" s="169"/>
      <c r="DC427" s="169"/>
      <c r="DD427" s="169"/>
      <c r="DE427" s="169"/>
      <c r="DF427" s="169"/>
      <c r="DG427" s="169"/>
      <c r="DH427" s="169"/>
      <c r="DI427" s="169"/>
      <c r="DJ427" s="169"/>
      <c r="DK427" s="169"/>
      <c r="DL427" s="169"/>
      <c r="DM427" s="169"/>
      <c r="DN427" s="169"/>
      <c r="DO427" s="169"/>
      <c r="DP427" s="169"/>
      <c r="DQ427" s="169"/>
      <c r="DR427" s="169"/>
      <c r="DS427" s="169"/>
      <c r="DT427" s="169"/>
      <c r="DU427" s="169"/>
      <c r="DV427" s="169"/>
      <c r="DW427" s="169"/>
      <c r="DX427" s="169"/>
      <c r="DY427" s="169"/>
      <c r="DZ427" s="169"/>
      <c r="EA427" s="169"/>
      <c r="EB427" s="169"/>
      <c r="EC427" s="169"/>
      <c r="ED427" s="169"/>
      <c r="EE427" s="169"/>
      <c r="EF427" s="169"/>
      <c r="EG427" s="169"/>
      <c r="EH427" s="169"/>
      <c r="EI427" s="169"/>
      <c r="EJ427" s="169"/>
      <c r="EK427" s="169"/>
      <c r="EL427" s="169"/>
      <c r="EM427" s="169"/>
      <c r="EN427" s="169"/>
      <c r="EO427" s="169"/>
      <c r="EP427" s="169"/>
      <c r="EQ427" s="169"/>
      <c r="ER427" s="169"/>
      <c r="ES427" s="169"/>
      <c r="ET427" s="169"/>
      <c r="EU427" s="169"/>
      <c r="EV427" s="169"/>
      <c r="EW427" s="169"/>
      <c r="EX427" s="169"/>
      <c r="EY427" s="169"/>
      <c r="EZ427" s="169"/>
      <c r="FA427" s="169"/>
      <c r="FB427" s="169"/>
      <c r="FC427" s="169"/>
      <c r="FD427" s="169"/>
      <c r="FE427" s="169"/>
      <c r="FF427" s="169"/>
      <c r="FG427" s="169"/>
      <c r="FH427" s="169"/>
      <c r="FI427" s="169"/>
      <c r="FJ427" s="169"/>
      <c r="FK427" s="169"/>
      <c r="FL427" s="169"/>
      <c r="FM427" s="169"/>
      <c r="FN427" s="169"/>
      <c r="FO427" s="169"/>
      <c r="FP427" s="169"/>
      <c r="FQ427" s="169"/>
      <c r="FR427" s="169"/>
      <c r="FS427" s="169"/>
      <c r="FT427" s="169"/>
      <c r="FU427" s="169"/>
      <c r="FV427" s="169"/>
      <c r="FW427" s="169"/>
      <c r="FX427" s="169"/>
      <c r="FY427" s="169"/>
      <c r="FZ427" s="169"/>
      <c r="GA427" s="169"/>
      <c r="GB427" s="169"/>
      <c r="GC427" s="169"/>
      <c r="GD427" s="169"/>
      <c r="GE427" s="169"/>
      <c r="GF427" s="169"/>
      <c r="GG427" s="169"/>
      <c r="GH427" s="169"/>
      <c r="GI427" s="169"/>
      <c r="GJ427" s="169"/>
      <c r="GK427" s="169"/>
      <c r="GL427" s="169"/>
      <c r="GM427" s="169"/>
      <c r="GN427" s="169"/>
      <c r="GO427" s="169"/>
      <c r="GP427" s="169"/>
      <c r="GQ427" s="169"/>
      <c r="GR427" s="169"/>
      <c r="GS427" s="169"/>
      <c r="GT427" s="169"/>
      <c r="GU427" s="169"/>
      <c r="GV427" s="169"/>
      <c r="GW427" s="169"/>
      <c r="GX427" s="169"/>
      <c r="GY427" s="169"/>
      <c r="GZ427" s="169"/>
      <c r="HA427" s="169"/>
      <c r="HB427" s="169"/>
      <c r="HC427" s="169"/>
      <c r="HD427" s="169"/>
      <c r="HE427" s="169"/>
      <c r="HF427" s="169"/>
      <c r="HG427" s="169"/>
      <c r="HH427" s="169"/>
      <c r="HI427" s="169"/>
      <c r="HJ427" s="169"/>
      <c r="HK427" s="169"/>
      <c r="HL427" s="169"/>
      <c r="HM427" s="169"/>
      <c r="HN427" s="169"/>
      <c r="HO427" s="169"/>
      <c r="HP427" s="169"/>
      <c r="HQ427" s="169"/>
      <c r="HR427" s="169"/>
      <c r="HS427" s="169"/>
      <c r="HT427" s="169"/>
      <c r="HU427" s="169"/>
      <c r="HV427" s="169"/>
      <c r="HW427" s="169"/>
      <c r="HX427" s="169"/>
      <c r="HY427" s="169"/>
      <c r="HZ427" s="169"/>
      <c r="IA427" s="169"/>
      <c r="IB427" s="169"/>
      <c r="IC427" s="169"/>
      <c r="ID427" s="169"/>
      <c r="IE427" s="169"/>
      <c r="IF427" s="169"/>
      <c r="IG427" s="169"/>
      <c r="IH427" s="169"/>
      <c r="II427" s="169"/>
      <c r="IJ427" s="169"/>
      <c r="IK427" s="169"/>
      <c r="IL427" s="169"/>
      <c r="IM427" s="169"/>
      <c r="IN427" s="169"/>
      <c r="IO427" s="169"/>
      <c r="IP427" s="169"/>
    </row>
    <row r="428" spans="1:250" s="145" customFormat="1" ht="15" customHeight="1">
      <c r="A428" s="170" t="s">
        <v>6</v>
      </c>
      <c r="B428" s="170" t="s">
        <v>81</v>
      </c>
      <c r="C428" s="172">
        <v>1</v>
      </c>
      <c r="D428" s="172" t="s">
        <v>9</v>
      </c>
      <c r="E428" s="173">
        <v>2000000</v>
      </c>
      <c r="F428" s="174">
        <v>2000000</v>
      </c>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69"/>
      <c r="AY428" s="169"/>
      <c r="AZ428" s="169"/>
      <c r="BA428" s="169"/>
      <c r="BB428" s="169"/>
      <c r="BC428" s="169"/>
      <c r="BD428" s="169"/>
      <c r="BE428" s="169"/>
      <c r="BF428" s="169"/>
      <c r="BG428" s="169"/>
      <c r="BH428" s="169"/>
      <c r="BI428" s="169"/>
      <c r="BJ428" s="169"/>
      <c r="BK428" s="169"/>
      <c r="BL428" s="169"/>
      <c r="BM428" s="169"/>
      <c r="BN428" s="169"/>
      <c r="BO428" s="169"/>
      <c r="BP428" s="169"/>
      <c r="BQ428" s="169"/>
      <c r="BR428" s="169"/>
      <c r="BS428" s="169"/>
      <c r="BT428" s="169"/>
      <c r="BU428" s="169"/>
      <c r="BV428" s="169"/>
      <c r="BW428" s="169"/>
      <c r="BX428" s="169"/>
      <c r="BY428" s="169"/>
      <c r="BZ428" s="169"/>
      <c r="CA428" s="169"/>
      <c r="CB428" s="169"/>
      <c r="CC428" s="169"/>
      <c r="CD428" s="169"/>
      <c r="CE428" s="169"/>
      <c r="CF428" s="169"/>
      <c r="CG428" s="169"/>
      <c r="CH428" s="169"/>
      <c r="CI428" s="169"/>
      <c r="CJ428" s="169"/>
      <c r="CK428" s="169"/>
      <c r="CL428" s="169"/>
      <c r="CM428" s="169"/>
      <c r="CN428" s="169"/>
      <c r="CO428" s="169"/>
      <c r="CP428" s="169"/>
      <c r="CQ428" s="169"/>
      <c r="CR428" s="169"/>
      <c r="CS428" s="169"/>
      <c r="CT428" s="169"/>
      <c r="CU428" s="169"/>
      <c r="CV428" s="169"/>
      <c r="CW428" s="169"/>
      <c r="CX428" s="169"/>
      <c r="CY428" s="169"/>
      <c r="CZ428" s="169"/>
      <c r="DA428" s="169"/>
      <c r="DB428" s="169"/>
      <c r="DC428" s="169"/>
      <c r="DD428" s="169"/>
      <c r="DE428" s="169"/>
      <c r="DF428" s="169"/>
      <c r="DG428" s="169"/>
      <c r="DH428" s="169"/>
      <c r="DI428" s="169"/>
      <c r="DJ428" s="169"/>
      <c r="DK428" s="169"/>
      <c r="DL428" s="169"/>
      <c r="DM428" s="169"/>
      <c r="DN428" s="169"/>
      <c r="DO428" s="169"/>
      <c r="DP428" s="169"/>
      <c r="DQ428" s="169"/>
      <c r="DR428" s="169"/>
      <c r="DS428" s="169"/>
      <c r="DT428" s="169"/>
      <c r="DU428" s="169"/>
      <c r="DV428" s="169"/>
      <c r="DW428" s="169"/>
      <c r="DX428" s="169"/>
      <c r="DY428" s="169"/>
      <c r="DZ428" s="169"/>
      <c r="EA428" s="169"/>
      <c r="EB428" s="169"/>
      <c r="EC428" s="169"/>
      <c r="ED428" s="169"/>
      <c r="EE428" s="169"/>
      <c r="EF428" s="169"/>
      <c r="EG428" s="169"/>
      <c r="EH428" s="169"/>
      <c r="EI428" s="169"/>
      <c r="EJ428" s="169"/>
      <c r="EK428" s="169"/>
      <c r="EL428" s="169"/>
      <c r="EM428" s="169"/>
      <c r="EN428" s="169"/>
      <c r="EO428" s="169"/>
      <c r="EP428" s="169"/>
      <c r="EQ428" s="169"/>
      <c r="ER428" s="169"/>
      <c r="ES428" s="169"/>
      <c r="ET428" s="169"/>
      <c r="EU428" s="169"/>
      <c r="EV428" s="169"/>
      <c r="EW428" s="169"/>
      <c r="EX428" s="169"/>
      <c r="EY428" s="169"/>
      <c r="EZ428" s="169"/>
      <c r="FA428" s="169"/>
      <c r="FB428" s="169"/>
      <c r="FC428" s="169"/>
      <c r="FD428" s="169"/>
      <c r="FE428" s="169"/>
      <c r="FF428" s="169"/>
      <c r="FG428" s="169"/>
      <c r="FH428" s="169"/>
      <c r="FI428" s="169"/>
      <c r="FJ428" s="169"/>
      <c r="FK428" s="169"/>
      <c r="FL428" s="169"/>
      <c r="FM428" s="169"/>
      <c r="FN428" s="169"/>
      <c r="FO428" s="169"/>
      <c r="FP428" s="169"/>
      <c r="FQ428" s="169"/>
      <c r="FR428" s="169"/>
      <c r="FS428" s="169"/>
      <c r="FT428" s="169"/>
      <c r="FU428" s="169"/>
      <c r="FV428" s="169"/>
      <c r="FW428" s="169"/>
      <c r="FX428" s="169"/>
      <c r="FY428" s="169"/>
      <c r="FZ428" s="169"/>
      <c r="GA428" s="169"/>
      <c r="GB428" s="169"/>
      <c r="GC428" s="169"/>
      <c r="GD428" s="169"/>
      <c r="GE428" s="169"/>
      <c r="GF428" s="169"/>
      <c r="GG428" s="169"/>
      <c r="GH428" s="169"/>
      <c r="GI428" s="169"/>
      <c r="GJ428" s="169"/>
      <c r="GK428" s="169"/>
      <c r="GL428" s="169"/>
      <c r="GM428" s="169"/>
      <c r="GN428" s="169"/>
      <c r="GO428" s="169"/>
      <c r="GP428" s="169"/>
      <c r="GQ428" s="169"/>
      <c r="GR428" s="169"/>
      <c r="GS428" s="169"/>
      <c r="GT428" s="169"/>
      <c r="GU428" s="169"/>
      <c r="GV428" s="169"/>
      <c r="GW428" s="169"/>
      <c r="GX428" s="169"/>
      <c r="GY428" s="169"/>
      <c r="GZ428" s="169"/>
      <c r="HA428" s="169"/>
      <c r="HB428" s="169"/>
      <c r="HC428" s="169"/>
      <c r="HD428" s="169"/>
      <c r="HE428" s="169"/>
      <c r="HF428" s="169"/>
      <c r="HG428" s="169"/>
      <c r="HH428" s="169"/>
      <c r="HI428" s="169"/>
      <c r="HJ428" s="169"/>
      <c r="HK428" s="169"/>
      <c r="HL428" s="169"/>
      <c r="HM428" s="169"/>
      <c r="HN428" s="169"/>
      <c r="HO428" s="169"/>
      <c r="HP428" s="169"/>
      <c r="HQ428" s="169"/>
      <c r="HR428" s="169"/>
      <c r="HS428" s="169"/>
      <c r="HT428" s="169"/>
      <c r="HU428" s="169"/>
      <c r="HV428" s="169"/>
      <c r="HW428" s="169"/>
      <c r="HX428" s="169"/>
      <c r="HY428" s="169"/>
      <c r="HZ428" s="169"/>
      <c r="IA428" s="169"/>
      <c r="IB428" s="169"/>
      <c r="IC428" s="169"/>
      <c r="ID428" s="169"/>
      <c r="IE428" s="169"/>
      <c r="IF428" s="169"/>
      <c r="IG428" s="169"/>
      <c r="IH428" s="169"/>
      <c r="II428" s="169"/>
      <c r="IJ428" s="169"/>
      <c r="IK428" s="169"/>
      <c r="IL428" s="169"/>
      <c r="IM428" s="169"/>
      <c r="IN428" s="169"/>
      <c r="IO428" s="169"/>
      <c r="IP428" s="169"/>
    </row>
    <row r="429" spans="1:250" s="145" customFormat="1" ht="15" customHeight="1">
      <c r="A429" s="170" t="s">
        <v>6</v>
      </c>
      <c r="B429" s="170" t="s">
        <v>232</v>
      </c>
      <c r="C429" s="172">
        <v>1</v>
      </c>
      <c r="D429" s="172" t="s">
        <v>9</v>
      </c>
      <c r="E429" s="173">
        <v>1734000</v>
      </c>
      <c r="F429" s="174">
        <v>1734000</v>
      </c>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69"/>
      <c r="AY429" s="169"/>
      <c r="AZ429" s="169"/>
      <c r="BA429" s="169"/>
      <c r="BB429" s="169"/>
      <c r="BC429" s="169"/>
      <c r="BD429" s="169"/>
      <c r="BE429" s="169"/>
      <c r="BF429" s="169"/>
      <c r="BG429" s="169"/>
      <c r="BH429" s="169"/>
      <c r="BI429" s="169"/>
      <c r="BJ429" s="169"/>
      <c r="BK429" s="169"/>
      <c r="BL429" s="169"/>
      <c r="BM429" s="169"/>
      <c r="BN429" s="169"/>
      <c r="BO429" s="169"/>
      <c r="BP429" s="169"/>
      <c r="BQ429" s="169"/>
      <c r="BR429" s="169"/>
      <c r="BS429" s="169"/>
      <c r="BT429" s="169"/>
      <c r="BU429" s="169"/>
      <c r="BV429" s="169"/>
      <c r="BW429" s="169"/>
      <c r="BX429" s="169"/>
      <c r="BY429" s="169"/>
      <c r="BZ429" s="169"/>
      <c r="CA429" s="169"/>
      <c r="CB429" s="169"/>
      <c r="CC429" s="169"/>
      <c r="CD429" s="169"/>
      <c r="CE429" s="169"/>
      <c r="CF429" s="169"/>
      <c r="CG429" s="169"/>
      <c r="CH429" s="169"/>
      <c r="CI429" s="169"/>
      <c r="CJ429" s="169"/>
      <c r="CK429" s="169"/>
      <c r="CL429" s="169"/>
      <c r="CM429" s="169"/>
      <c r="CN429" s="169"/>
      <c r="CO429" s="169"/>
      <c r="CP429" s="169"/>
      <c r="CQ429" s="169"/>
      <c r="CR429" s="169"/>
      <c r="CS429" s="169"/>
      <c r="CT429" s="169"/>
      <c r="CU429" s="169"/>
      <c r="CV429" s="169"/>
      <c r="CW429" s="169"/>
      <c r="CX429" s="169"/>
      <c r="CY429" s="169"/>
      <c r="CZ429" s="169"/>
      <c r="DA429" s="169"/>
      <c r="DB429" s="169"/>
      <c r="DC429" s="169"/>
      <c r="DD429" s="169"/>
      <c r="DE429" s="169"/>
      <c r="DF429" s="169"/>
      <c r="DG429" s="169"/>
      <c r="DH429" s="169"/>
      <c r="DI429" s="169"/>
      <c r="DJ429" s="169"/>
      <c r="DK429" s="169"/>
      <c r="DL429" s="169"/>
      <c r="DM429" s="169"/>
      <c r="DN429" s="169"/>
      <c r="DO429" s="169"/>
      <c r="DP429" s="169"/>
      <c r="DQ429" s="169"/>
      <c r="DR429" s="169"/>
      <c r="DS429" s="169"/>
      <c r="DT429" s="169"/>
      <c r="DU429" s="169"/>
      <c r="DV429" s="169"/>
      <c r="DW429" s="169"/>
      <c r="DX429" s="169"/>
      <c r="DY429" s="169"/>
      <c r="DZ429" s="169"/>
      <c r="EA429" s="169"/>
      <c r="EB429" s="169"/>
      <c r="EC429" s="169"/>
      <c r="ED429" s="169"/>
      <c r="EE429" s="169"/>
      <c r="EF429" s="169"/>
      <c r="EG429" s="169"/>
      <c r="EH429" s="169"/>
      <c r="EI429" s="169"/>
      <c r="EJ429" s="169"/>
      <c r="EK429" s="169"/>
      <c r="EL429" s="169"/>
      <c r="EM429" s="169"/>
      <c r="EN429" s="169"/>
      <c r="EO429" s="169"/>
      <c r="EP429" s="169"/>
      <c r="EQ429" s="169"/>
      <c r="ER429" s="169"/>
      <c r="ES429" s="169"/>
      <c r="ET429" s="169"/>
      <c r="EU429" s="169"/>
      <c r="EV429" s="169"/>
      <c r="EW429" s="169"/>
      <c r="EX429" s="169"/>
      <c r="EY429" s="169"/>
      <c r="EZ429" s="169"/>
      <c r="FA429" s="169"/>
      <c r="FB429" s="169"/>
      <c r="FC429" s="169"/>
      <c r="FD429" s="169"/>
      <c r="FE429" s="169"/>
      <c r="FF429" s="169"/>
      <c r="FG429" s="169"/>
      <c r="FH429" s="169"/>
      <c r="FI429" s="169"/>
      <c r="FJ429" s="169"/>
      <c r="FK429" s="169"/>
      <c r="FL429" s="169"/>
      <c r="FM429" s="169"/>
      <c r="FN429" s="169"/>
      <c r="FO429" s="169"/>
      <c r="FP429" s="169"/>
      <c r="FQ429" s="169"/>
      <c r="FR429" s="169"/>
      <c r="FS429" s="169"/>
      <c r="FT429" s="169"/>
      <c r="FU429" s="169"/>
      <c r="FV429" s="169"/>
      <c r="FW429" s="169"/>
      <c r="FX429" s="169"/>
      <c r="FY429" s="169"/>
      <c r="FZ429" s="169"/>
      <c r="GA429" s="169"/>
      <c r="GB429" s="169"/>
      <c r="GC429" s="169"/>
      <c r="GD429" s="169"/>
      <c r="GE429" s="169"/>
      <c r="GF429" s="169"/>
      <c r="GG429" s="169"/>
      <c r="GH429" s="169"/>
      <c r="GI429" s="169"/>
      <c r="GJ429" s="169"/>
      <c r="GK429" s="169"/>
      <c r="GL429" s="169"/>
      <c r="GM429" s="169"/>
      <c r="GN429" s="169"/>
      <c r="GO429" s="169"/>
      <c r="GP429" s="169"/>
      <c r="GQ429" s="169"/>
      <c r="GR429" s="169"/>
      <c r="GS429" s="169"/>
      <c r="GT429" s="169"/>
      <c r="GU429" s="169"/>
      <c r="GV429" s="169"/>
      <c r="GW429" s="169"/>
      <c r="GX429" s="169"/>
      <c r="GY429" s="169"/>
      <c r="GZ429" s="169"/>
      <c r="HA429" s="169"/>
      <c r="HB429" s="169"/>
      <c r="HC429" s="169"/>
      <c r="HD429" s="169"/>
      <c r="HE429" s="169"/>
      <c r="HF429" s="169"/>
      <c r="HG429" s="169"/>
      <c r="HH429" s="169"/>
      <c r="HI429" s="169"/>
      <c r="HJ429" s="169"/>
      <c r="HK429" s="169"/>
      <c r="HL429" s="169"/>
      <c r="HM429" s="169"/>
      <c r="HN429" s="169"/>
      <c r="HO429" s="169"/>
      <c r="HP429" s="169"/>
      <c r="HQ429" s="169"/>
      <c r="HR429" s="169"/>
      <c r="HS429" s="169"/>
      <c r="HT429" s="169"/>
      <c r="HU429" s="169"/>
      <c r="HV429" s="169"/>
      <c r="HW429" s="169"/>
      <c r="HX429" s="169"/>
      <c r="HY429" s="169"/>
      <c r="HZ429" s="169"/>
      <c r="IA429" s="169"/>
      <c r="IB429" s="169"/>
      <c r="IC429" s="169"/>
      <c r="ID429" s="169"/>
      <c r="IE429" s="169"/>
      <c r="IF429" s="169"/>
      <c r="IG429" s="169"/>
      <c r="IH429" s="169"/>
      <c r="II429" s="169"/>
      <c r="IJ429" s="169"/>
      <c r="IK429" s="169"/>
      <c r="IL429" s="169"/>
      <c r="IM429" s="169"/>
      <c r="IN429" s="169"/>
      <c r="IO429" s="169"/>
      <c r="IP429" s="169"/>
    </row>
    <row r="430" spans="1:250" s="145" customFormat="1" ht="15" customHeight="1">
      <c r="A430" s="170" t="s">
        <v>6</v>
      </c>
      <c r="B430" s="170" t="s">
        <v>232</v>
      </c>
      <c r="C430" s="172">
        <v>1</v>
      </c>
      <c r="D430" s="172" t="s">
        <v>9</v>
      </c>
      <c r="E430" s="173">
        <v>465000</v>
      </c>
      <c r="F430" s="174">
        <v>465000</v>
      </c>
      <c r="G430" s="169"/>
      <c r="H430" s="169"/>
      <c r="I430" s="169"/>
      <c r="J430" s="169"/>
      <c r="K430" s="169"/>
      <c r="L430" s="169"/>
      <c r="M430" s="169"/>
      <c r="N430" s="169"/>
      <c r="O430" s="169"/>
      <c r="P430" s="169"/>
      <c r="Q430" s="169"/>
      <c r="R430" s="169"/>
      <c r="S430" s="169"/>
      <c r="T430" s="169"/>
      <c r="U430" s="169"/>
      <c r="V430" s="169"/>
      <c r="W430" s="169"/>
      <c r="X430" s="169"/>
      <c r="Y430" s="169"/>
      <c r="Z430" s="169"/>
      <c r="AA430" s="169"/>
      <c r="AB430" s="169"/>
      <c r="AC430" s="169"/>
      <c r="AD430" s="169"/>
      <c r="AE430" s="169"/>
      <c r="AF430" s="169"/>
      <c r="AG430" s="169"/>
      <c r="AH430" s="169"/>
      <c r="AI430" s="169"/>
      <c r="AJ430" s="169"/>
      <c r="AK430" s="169"/>
      <c r="AL430" s="169"/>
      <c r="AM430" s="169"/>
      <c r="AN430" s="169"/>
      <c r="AO430" s="169"/>
      <c r="AP430" s="169"/>
      <c r="AQ430" s="169"/>
      <c r="AR430" s="169"/>
      <c r="AS430" s="169"/>
      <c r="AT430" s="169"/>
      <c r="AU430" s="169"/>
      <c r="AV430" s="169"/>
      <c r="AW430" s="169"/>
      <c r="AX430" s="169"/>
      <c r="AY430" s="169"/>
      <c r="AZ430" s="169"/>
      <c r="BA430" s="169"/>
      <c r="BB430" s="169"/>
      <c r="BC430" s="169"/>
      <c r="BD430" s="169"/>
      <c r="BE430" s="169"/>
      <c r="BF430" s="169"/>
      <c r="BG430" s="169"/>
      <c r="BH430" s="169"/>
      <c r="BI430" s="169"/>
      <c r="BJ430" s="169"/>
      <c r="BK430" s="169"/>
      <c r="BL430" s="169"/>
      <c r="BM430" s="169"/>
      <c r="BN430" s="169"/>
      <c r="BO430" s="169"/>
      <c r="BP430" s="169"/>
      <c r="BQ430" s="169"/>
      <c r="BR430" s="169"/>
      <c r="BS430" s="169"/>
      <c r="BT430" s="169"/>
      <c r="BU430" s="169"/>
      <c r="BV430" s="169"/>
      <c r="BW430" s="169"/>
      <c r="BX430" s="169"/>
      <c r="BY430" s="169"/>
      <c r="BZ430" s="169"/>
      <c r="CA430" s="169"/>
      <c r="CB430" s="169"/>
      <c r="CC430" s="169"/>
      <c r="CD430" s="169"/>
      <c r="CE430" s="169"/>
      <c r="CF430" s="169"/>
      <c r="CG430" s="169"/>
      <c r="CH430" s="169"/>
      <c r="CI430" s="169"/>
      <c r="CJ430" s="169"/>
      <c r="CK430" s="169"/>
      <c r="CL430" s="169"/>
      <c r="CM430" s="169"/>
      <c r="CN430" s="169"/>
      <c r="CO430" s="169"/>
      <c r="CP430" s="169"/>
      <c r="CQ430" s="169"/>
      <c r="CR430" s="169"/>
      <c r="CS430" s="169"/>
      <c r="CT430" s="169"/>
      <c r="CU430" s="169"/>
      <c r="CV430" s="169"/>
      <c r="CW430" s="169"/>
      <c r="CX430" s="169"/>
      <c r="CY430" s="169"/>
      <c r="CZ430" s="169"/>
      <c r="DA430" s="169"/>
      <c r="DB430" s="169"/>
      <c r="DC430" s="169"/>
      <c r="DD430" s="169"/>
      <c r="DE430" s="169"/>
      <c r="DF430" s="169"/>
      <c r="DG430" s="169"/>
      <c r="DH430" s="169"/>
      <c r="DI430" s="169"/>
      <c r="DJ430" s="169"/>
      <c r="DK430" s="169"/>
      <c r="DL430" s="169"/>
      <c r="DM430" s="169"/>
      <c r="DN430" s="169"/>
      <c r="DO430" s="169"/>
      <c r="DP430" s="169"/>
      <c r="DQ430" s="169"/>
      <c r="DR430" s="169"/>
      <c r="DS430" s="169"/>
      <c r="DT430" s="169"/>
      <c r="DU430" s="169"/>
      <c r="DV430" s="169"/>
      <c r="DW430" s="169"/>
      <c r="DX430" s="169"/>
      <c r="DY430" s="169"/>
      <c r="DZ430" s="169"/>
      <c r="EA430" s="169"/>
      <c r="EB430" s="169"/>
      <c r="EC430" s="169"/>
      <c r="ED430" s="169"/>
      <c r="EE430" s="169"/>
      <c r="EF430" s="169"/>
      <c r="EG430" s="169"/>
      <c r="EH430" s="169"/>
      <c r="EI430" s="169"/>
      <c r="EJ430" s="169"/>
      <c r="EK430" s="169"/>
      <c r="EL430" s="169"/>
      <c r="EM430" s="169"/>
      <c r="EN430" s="169"/>
      <c r="EO430" s="169"/>
      <c r="EP430" s="169"/>
      <c r="EQ430" s="169"/>
      <c r="ER430" s="169"/>
      <c r="ES430" s="169"/>
      <c r="ET430" s="169"/>
      <c r="EU430" s="169"/>
      <c r="EV430" s="169"/>
      <c r="EW430" s="169"/>
      <c r="EX430" s="169"/>
      <c r="EY430" s="169"/>
      <c r="EZ430" s="169"/>
      <c r="FA430" s="169"/>
      <c r="FB430" s="169"/>
      <c r="FC430" s="169"/>
      <c r="FD430" s="169"/>
      <c r="FE430" s="169"/>
      <c r="FF430" s="169"/>
      <c r="FG430" s="169"/>
      <c r="FH430" s="169"/>
      <c r="FI430" s="169"/>
      <c r="FJ430" s="169"/>
      <c r="FK430" s="169"/>
      <c r="FL430" s="169"/>
      <c r="FM430" s="169"/>
      <c r="FN430" s="169"/>
      <c r="FO430" s="169"/>
      <c r="FP430" s="169"/>
      <c r="FQ430" s="169"/>
      <c r="FR430" s="169"/>
      <c r="FS430" s="169"/>
      <c r="FT430" s="169"/>
      <c r="FU430" s="169"/>
      <c r="FV430" s="169"/>
      <c r="FW430" s="169"/>
      <c r="FX430" s="169"/>
      <c r="FY430" s="169"/>
      <c r="FZ430" s="169"/>
      <c r="GA430" s="169"/>
      <c r="GB430" s="169"/>
      <c r="GC430" s="169"/>
      <c r="GD430" s="169"/>
      <c r="GE430" s="169"/>
      <c r="GF430" s="169"/>
      <c r="GG430" s="169"/>
      <c r="GH430" s="169"/>
      <c r="GI430" s="169"/>
      <c r="GJ430" s="169"/>
      <c r="GK430" s="169"/>
      <c r="GL430" s="169"/>
      <c r="GM430" s="169"/>
      <c r="GN430" s="169"/>
      <c r="GO430" s="169"/>
      <c r="GP430" s="169"/>
      <c r="GQ430" s="169"/>
      <c r="GR430" s="169"/>
      <c r="GS430" s="169"/>
      <c r="GT430" s="169"/>
      <c r="GU430" s="169"/>
      <c r="GV430" s="169"/>
      <c r="GW430" s="169"/>
      <c r="GX430" s="169"/>
      <c r="GY430" s="169"/>
      <c r="GZ430" s="169"/>
      <c r="HA430" s="169"/>
      <c r="HB430" s="169"/>
      <c r="HC430" s="169"/>
      <c r="HD430" s="169"/>
      <c r="HE430" s="169"/>
      <c r="HF430" s="169"/>
      <c r="HG430" s="169"/>
      <c r="HH430" s="169"/>
      <c r="HI430" s="169"/>
      <c r="HJ430" s="169"/>
      <c r="HK430" s="169"/>
      <c r="HL430" s="169"/>
      <c r="HM430" s="169"/>
      <c r="HN430" s="169"/>
      <c r="HO430" s="169"/>
      <c r="HP430" s="169"/>
      <c r="HQ430" s="169"/>
      <c r="HR430" s="169"/>
      <c r="HS430" s="169"/>
      <c r="HT430" s="169"/>
      <c r="HU430" s="169"/>
      <c r="HV430" s="169"/>
      <c r="HW430" s="169"/>
      <c r="HX430" s="169"/>
      <c r="HY430" s="169"/>
      <c r="HZ430" s="169"/>
      <c r="IA430" s="169"/>
      <c r="IB430" s="169"/>
      <c r="IC430" s="169"/>
      <c r="ID430" s="169"/>
      <c r="IE430" s="169"/>
      <c r="IF430" s="169"/>
      <c r="IG430" s="169"/>
      <c r="IH430" s="169"/>
      <c r="II430" s="169"/>
      <c r="IJ430" s="169"/>
      <c r="IK430" s="169"/>
      <c r="IL430" s="169"/>
      <c r="IM430" s="169"/>
      <c r="IN430" s="169"/>
      <c r="IO430" s="169"/>
      <c r="IP430" s="169"/>
    </row>
    <row r="431" spans="1:250" s="145" customFormat="1" ht="15" customHeight="1">
      <c r="A431" s="170" t="s">
        <v>6</v>
      </c>
      <c r="B431" s="170" t="s">
        <v>232</v>
      </c>
      <c r="C431" s="172">
        <v>1</v>
      </c>
      <c r="D431" s="172" t="s">
        <v>9</v>
      </c>
      <c r="E431" s="173">
        <v>3020000</v>
      </c>
      <c r="F431" s="174">
        <v>3020000</v>
      </c>
      <c r="G431" s="169"/>
      <c r="H431" s="169"/>
      <c r="I431" s="169"/>
      <c r="J431" s="169"/>
      <c r="K431" s="169"/>
      <c r="L431" s="169"/>
      <c r="M431" s="169"/>
      <c r="N431" s="169"/>
      <c r="O431" s="169"/>
      <c r="P431" s="169"/>
      <c r="Q431" s="169"/>
      <c r="R431" s="169"/>
      <c r="S431" s="169"/>
      <c r="T431" s="169"/>
      <c r="U431" s="169"/>
      <c r="V431" s="169"/>
      <c r="W431" s="169"/>
      <c r="X431" s="169"/>
      <c r="Y431" s="169"/>
      <c r="Z431" s="169"/>
      <c r="AA431" s="169"/>
      <c r="AB431" s="169"/>
      <c r="AC431" s="169"/>
      <c r="AD431" s="169"/>
      <c r="AE431" s="169"/>
      <c r="AF431" s="169"/>
      <c r="AG431" s="169"/>
      <c r="AH431" s="169"/>
      <c r="AI431" s="169"/>
      <c r="AJ431" s="169"/>
      <c r="AK431" s="169"/>
      <c r="AL431" s="169"/>
      <c r="AM431" s="169"/>
      <c r="AN431" s="169"/>
      <c r="AO431" s="169"/>
      <c r="AP431" s="169"/>
      <c r="AQ431" s="169"/>
      <c r="AR431" s="169"/>
      <c r="AS431" s="169"/>
      <c r="AT431" s="169"/>
      <c r="AU431" s="169"/>
      <c r="AV431" s="169"/>
      <c r="AW431" s="169"/>
      <c r="AX431" s="169"/>
      <c r="AY431" s="169"/>
      <c r="AZ431" s="169"/>
      <c r="BA431" s="169"/>
      <c r="BB431" s="169"/>
      <c r="BC431" s="169"/>
      <c r="BD431" s="169"/>
      <c r="BE431" s="169"/>
      <c r="BF431" s="169"/>
      <c r="BG431" s="169"/>
      <c r="BH431" s="169"/>
      <c r="BI431" s="169"/>
      <c r="BJ431" s="169"/>
      <c r="BK431" s="169"/>
      <c r="BL431" s="169"/>
      <c r="BM431" s="169"/>
      <c r="BN431" s="169"/>
      <c r="BO431" s="169"/>
      <c r="BP431" s="169"/>
      <c r="BQ431" s="169"/>
      <c r="BR431" s="169"/>
      <c r="BS431" s="169"/>
      <c r="BT431" s="169"/>
      <c r="BU431" s="169"/>
      <c r="BV431" s="169"/>
      <c r="BW431" s="169"/>
      <c r="BX431" s="169"/>
      <c r="BY431" s="169"/>
      <c r="BZ431" s="169"/>
      <c r="CA431" s="169"/>
      <c r="CB431" s="169"/>
      <c r="CC431" s="169"/>
      <c r="CD431" s="169"/>
      <c r="CE431" s="169"/>
      <c r="CF431" s="169"/>
      <c r="CG431" s="169"/>
      <c r="CH431" s="169"/>
      <c r="CI431" s="169"/>
      <c r="CJ431" s="169"/>
      <c r="CK431" s="169"/>
      <c r="CL431" s="169"/>
      <c r="CM431" s="169"/>
      <c r="CN431" s="169"/>
      <c r="CO431" s="169"/>
      <c r="CP431" s="169"/>
      <c r="CQ431" s="169"/>
      <c r="CR431" s="169"/>
      <c r="CS431" s="169"/>
      <c r="CT431" s="169"/>
      <c r="CU431" s="169"/>
      <c r="CV431" s="169"/>
      <c r="CW431" s="169"/>
      <c r="CX431" s="169"/>
      <c r="CY431" s="169"/>
      <c r="CZ431" s="169"/>
      <c r="DA431" s="169"/>
      <c r="DB431" s="169"/>
      <c r="DC431" s="169"/>
      <c r="DD431" s="169"/>
      <c r="DE431" s="169"/>
      <c r="DF431" s="169"/>
      <c r="DG431" s="169"/>
      <c r="DH431" s="169"/>
      <c r="DI431" s="169"/>
      <c r="DJ431" s="169"/>
      <c r="DK431" s="169"/>
      <c r="DL431" s="169"/>
      <c r="DM431" s="169"/>
      <c r="DN431" s="169"/>
      <c r="DO431" s="169"/>
      <c r="DP431" s="169"/>
      <c r="DQ431" s="169"/>
      <c r="DR431" s="169"/>
      <c r="DS431" s="169"/>
      <c r="DT431" s="169"/>
      <c r="DU431" s="169"/>
      <c r="DV431" s="169"/>
      <c r="DW431" s="169"/>
      <c r="DX431" s="169"/>
      <c r="DY431" s="169"/>
      <c r="DZ431" s="169"/>
      <c r="EA431" s="169"/>
      <c r="EB431" s="169"/>
      <c r="EC431" s="169"/>
      <c r="ED431" s="169"/>
      <c r="EE431" s="169"/>
      <c r="EF431" s="169"/>
      <c r="EG431" s="169"/>
      <c r="EH431" s="169"/>
      <c r="EI431" s="169"/>
      <c r="EJ431" s="169"/>
      <c r="EK431" s="169"/>
      <c r="EL431" s="169"/>
      <c r="EM431" s="169"/>
      <c r="EN431" s="169"/>
      <c r="EO431" s="169"/>
      <c r="EP431" s="169"/>
      <c r="EQ431" s="169"/>
      <c r="ER431" s="169"/>
      <c r="ES431" s="169"/>
      <c r="ET431" s="169"/>
      <c r="EU431" s="169"/>
      <c r="EV431" s="169"/>
      <c r="EW431" s="169"/>
      <c r="EX431" s="169"/>
      <c r="EY431" s="169"/>
      <c r="EZ431" s="169"/>
      <c r="FA431" s="169"/>
      <c r="FB431" s="169"/>
      <c r="FC431" s="169"/>
      <c r="FD431" s="169"/>
      <c r="FE431" s="169"/>
      <c r="FF431" s="169"/>
      <c r="FG431" s="169"/>
      <c r="FH431" s="169"/>
      <c r="FI431" s="169"/>
      <c r="FJ431" s="169"/>
      <c r="FK431" s="169"/>
      <c r="FL431" s="169"/>
      <c r="FM431" s="169"/>
      <c r="FN431" s="169"/>
      <c r="FO431" s="169"/>
      <c r="FP431" s="169"/>
      <c r="FQ431" s="169"/>
      <c r="FR431" s="169"/>
      <c r="FS431" s="169"/>
      <c r="FT431" s="169"/>
      <c r="FU431" s="169"/>
      <c r="FV431" s="169"/>
      <c r="FW431" s="169"/>
      <c r="FX431" s="169"/>
      <c r="FY431" s="169"/>
      <c r="FZ431" s="169"/>
      <c r="GA431" s="169"/>
      <c r="GB431" s="169"/>
      <c r="GC431" s="169"/>
      <c r="GD431" s="169"/>
      <c r="GE431" s="169"/>
      <c r="GF431" s="169"/>
      <c r="GG431" s="169"/>
      <c r="GH431" s="169"/>
      <c r="GI431" s="169"/>
      <c r="GJ431" s="169"/>
      <c r="GK431" s="169"/>
      <c r="GL431" s="169"/>
      <c r="GM431" s="169"/>
      <c r="GN431" s="169"/>
      <c r="GO431" s="169"/>
      <c r="GP431" s="169"/>
      <c r="GQ431" s="169"/>
      <c r="GR431" s="169"/>
      <c r="GS431" s="169"/>
      <c r="GT431" s="169"/>
      <c r="GU431" s="169"/>
      <c r="GV431" s="169"/>
      <c r="GW431" s="169"/>
      <c r="GX431" s="169"/>
      <c r="GY431" s="169"/>
      <c r="GZ431" s="169"/>
      <c r="HA431" s="169"/>
      <c r="HB431" s="169"/>
      <c r="HC431" s="169"/>
      <c r="HD431" s="169"/>
      <c r="HE431" s="169"/>
      <c r="HF431" s="169"/>
      <c r="HG431" s="169"/>
      <c r="HH431" s="169"/>
      <c r="HI431" s="169"/>
      <c r="HJ431" s="169"/>
      <c r="HK431" s="169"/>
      <c r="HL431" s="169"/>
      <c r="HM431" s="169"/>
      <c r="HN431" s="169"/>
      <c r="HO431" s="169"/>
      <c r="HP431" s="169"/>
      <c r="HQ431" s="169"/>
      <c r="HR431" s="169"/>
      <c r="HS431" s="169"/>
      <c r="HT431" s="169"/>
      <c r="HU431" s="169"/>
      <c r="HV431" s="169"/>
      <c r="HW431" s="169"/>
      <c r="HX431" s="169"/>
      <c r="HY431" s="169"/>
      <c r="HZ431" s="169"/>
      <c r="IA431" s="169"/>
      <c r="IB431" s="169"/>
      <c r="IC431" s="169"/>
      <c r="ID431" s="169"/>
      <c r="IE431" s="169"/>
      <c r="IF431" s="169"/>
      <c r="IG431" s="169"/>
      <c r="IH431" s="169"/>
      <c r="II431" s="169"/>
      <c r="IJ431" s="169"/>
      <c r="IK431" s="169"/>
      <c r="IL431" s="169"/>
      <c r="IM431" s="169"/>
      <c r="IN431" s="169"/>
      <c r="IO431" s="169"/>
      <c r="IP431" s="169"/>
    </row>
    <row r="432" spans="1:250" s="145" customFormat="1" ht="15" customHeight="1">
      <c r="A432" s="170" t="s">
        <v>6</v>
      </c>
      <c r="B432" s="170" t="s">
        <v>57</v>
      </c>
      <c r="C432" s="172">
        <v>50</v>
      </c>
      <c r="D432" s="172" t="s">
        <v>24</v>
      </c>
      <c r="E432" s="173">
        <v>1634</v>
      </c>
      <c r="F432" s="174">
        <v>81700</v>
      </c>
      <c r="G432" s="169"/>
      <c r="H432" s="169"/>
      <c r="I432" s="169"/>
      <c r="J432" s="169"/>
      <c r="K432" s="169"/>
      <c r="L432" s="169"/>
      <c r="M432" s="169"/>
      <c r="N432" s="169"/>
      <c r="O432" s="169"/>
      <c r="P432" s="169"/>
      <c r="Q432" s="169"/>
      <c r="R432" s="169"/>
      <c r="S432" s="169"/>
      <c r="T432" s="169"/>
      <c r="U432" s="169"/>
      <c r="V432" s="169"/>
      <c r="W432" s="169"/>
      <c r="X432" s="169"/>
      <c r="Y432" s="169"/>
      <c r="Z432" s="169"/>
      <c r="AA432" s="169"/>
      <c r="AB432" s="169"/>
      <c r="AC432" s="169"/>
      <c r="AD432" s="169"/>
      <c r="AE432" s="169"/>
      <c r="AF432" s="169"/>
      <c r="AG432" s="169"/>
      <c r="AH432" s="169"/>
      <c r="AI432" s="169"/>
      <c r="AJ432" s="169"/>
      <c r="AK432" s="169"/>
      <c r="AL432" s="169"/>
      <c r="AM432" s="169"/>
      <c r="AN432" s="169"/>
      <c r="AO432" s="169"/>
      <c r="AP432" s="169"/>
      <c r="AQ432" s="169"/>
      <c r="AR432" s="169"/>
      <c r="AS432" s="169"/>
      <c r="AT432" s="169"/>
      <c r="AU432" s="169"/>
      <c r="AV432" s="169"/>
      <c r="AW432" s="169"/>
      <c r="AX432" s="169"/>
      <c r="AY432" s="169"/>
      <c r="AZ432" s="169"/>
      <c r="BA432" s="169"/>
      <c r="BB432" s="169"/>
      <c r="BC432" s="169"/>
      <c r="BD432" s="169"/>
      <c r="BE432" s="169"/>
      <c r="BF432" s="169"/>
      <c r="BG432" s="169"/>
      <c r="BH432" s="169"/>
      <c r="BI432" s="169"/>
      <c r="BJ432" s="169"/>
      <c r="BK432" s="169"/>
      <c r="BL432" s="169"/>
      <c r="BM432" s="169"/>
      <c r="BN432" s="169"/>
      <c r="BO432" s="169"/>
      <c r="BP432" s="169"/>
      <c r="BQ432" s="169"/>
      <c r="BR432" s="169"/>
      <c r="BS432" s="169"/>
      <c r="BT432" s="169"/>
      <c r="BU432" s="169"/>
      <c r="BV432" s="169"/>
      <c r="BW432" s="169"/>
      <c r="BX432" s="169"/>
      <c r="BY432" s="169"/>
      <c r="BZ432" s="169"/>
      <c r="CA432" s="169"/>
      <c r="CB432" s="169"/>
      <c r="CC432" s="169"/>
      <c r="CD432" s="169"/>
      <c r="CE432" s="169"/>
      <c r="CF432" s="169"/>
      <c r="CG432" s="169"/>
      <c r="CH432" s="169"/>
      <c r="CI432" s="169"/>
      <c r="CJ432" s="169"/>
      <c r="CK432" s="169"/>
      <c r="CL432" s="169"/>
      <c r="CM432" s="169"/>
      <c r="CN432" s="169"/>
      <c r="CO432" s="169"/>
      <c r="CP432" s="169"/>
      <c r="CQ432" s="169"/>
      <c r="CR432" s="169"/>
      <c r="CS432" s="169"/>
      <c r="CT432" s="169"/>
      <c r="CU432" s="169"/>
      <c r="CV432" s="169"/>
      <c r="CW432" s="169"/>
      <c r="CX432" s="169"/>
      <c r="CY432" s="169"/>
      <c r="CZ432" s="169"/>
      <c r="DA432" s="169"/>
      <c r="DB432" s="169"/>
      <c r="DC432" s="169"/>
      <c r="DD432" s="169"/>
      <c r="DE432" s="169"/>
      <c r="DF432" s="169"/>
      <c r="DG432" s="169"/>
      <c r="DH432" s="169"/>
      <c r="DI432" s="169"/>
      <c r="DJ432" s="169"/>
      <c r="DK432" s="169"/>
      <c r="DL432" s="169"/>
      <c r="DM432" s="169"/>
      <c r="DN432" s="169"/>
      <c r="DO432" s="169"/>
      <c r="DP432" s="169"/>
      <c r="DQ432" s="169"/>
      <c r="DR432" s="169"/>
      <c r="DS432" s="169"/>
      <c r="DT432" s="169"/>
      <c r="DU432" s="169"/>
      <c r="DV432" s="169"/>
      <c r="DW432" s="169"/>
      <c r="DX432" s="169"/>
      <c r="DY432" s="169"/>
      <c r="DZ432" s="169"/>
      <c r="EA432" s="169"/>
      <c r="EB432" s="169"/>
      <c r="EC432" s="169"/>
      <c r="ED432" s="169"/>
      <c r="EE432" s="169"/>
      <c r="EF432" s="169"/>
      <c r="EG432" s="169"/>
      <c r="EH432" s="169"/>
      <c r="EI432" s="169"/>
      <c r="EJ432" s="169"/>
      <c r="EK432" s="169"/>
      <c r="EL432" s="169"/>
      <c r="EM432" s="169"/>
      <c r="EN432" s="169"/>
      <c r="EO432" s="169"/>
      <c r="EP432" s="169"/>
      <c r="EQ432" s="169"/>
      <c r="ER432" s="169"/>
      <c r="ES432" s="169"/>
      <c r="ET432" s="169"/>
      <c r="EU432" s="169"/>
      <c r="EV432" s="169"/>
      <c r="EW432" s="169"/>
      <c r="EX432" s="169"/>
      <c r="EY432" s="169"/>
      <c r="EZ432" s="169"/>
      <c r="FA432" s="169"/>
      <c r="FB432" s="169"/>
      <c r="FC432" s="169"/>
      <c r="FD432" s="169"/>
      <c r="FE432" s="169"/>
      <c r="FF432" s="169"/>
      <c r="FG432" s="169"/>
      <c r="FH432" s="169"/>
      <c r="FI432" s="169"/>
      <c r="FJ432" s="169"/>
      <c r="FK432" s="169"/>
      <c r="FL432" s="169"/>
      <c r="FM432" s="169"/>
      <c r="FN432" s="169"/>
      <c r="FO432" s="169"/>
      <c r="FP432" s="169"/>
      <c r="FQ432" s="169"/>
      <c r="FR432" s="169"/>
      <c r="FS432" s="169"/>
      <c r="FT432" s="169"/>
      <c r="FU432" s="169"/>
      <c r="FV432" s="169"/>
      <c r="FW432" s="169"/>
      <c r="FX432" s="169"/>
      <c r="FY432" s="169"/>
      <c r="FZ432" s="169"/>
      <c r="GA432" s="169"/>
      <c r="GB432" s="169"/>
      <c r="GC432" s="169"/>
      <c r="GD432" s="169"/>
      <c r="GE432" s="169"/>
      <c r="GF432" s="169"/>
      <c r="GG432" s="169"/>
      <c r="GH432" s="169"/>
      <c r="GI432" s="169"/>
      <c r="GJ432" s="169"/>
      <c r="GK432" s="169"/>
      <c r="GL432" s="169"/>
      <c r="GM432" s="169"/>
      <c r="GN432" s="169"/>
      <c r="GO432" s="169"/>
      <c r="GP432" s="169"/>
      <c r="GQ432" s="169"/>
      <c r="GR432" s="169"/>
      <c r="GS432" s="169"/>
      <c r="GT432" s="169"/>
      <c r="GU432" s="169"/>
      <c r="GV432" s="169"/>
      <c r="GW432" s="169"/>
      <c r="GX432" s="169"/>
      <c r="GY432" s="169"/>
      <c r="GZ432" s="169"/>
      <c r="HA432" s="169"/>
      <c r="HB432" s="169"/>
      <c r="HC432" s="169"/>
      <c r="HD432" s="169"/>
      <c r="HE432" s="169"/>
      <c r="HF432" s="169"/>
      <c r="HG432" s="169"/>
      <c r="HH432" s="169"/>
      <c r="HI432" s="169"/>
      <c r="HJ432" s="169"/>
      <c r="HK432" s="169"/>
      <c r="HL432" s="169"/>
      <c r="HM432" s="169"/>
      <c r="HN432" s="169"/>
      <c r="HO432" s="169"/>
      <c r="HP432" s="169"/>
      <c r="HQ432" s="169"/>
      <c r="HR432" s="169"/>
      <c r="HS432" s="169"/>
      <c r="HT432" s="169"/>
      <c r="HU432" s="169"/>
      <c r="HV432" s="169"/>
      <c r="HW432" s="169"/>
      <c r="HX432" s="169"/>
      <c r="HY432" s="169"/>
      <c r="HZ432" s="169"/>
      <c r="IA432" s="169"/>
      <c r="IB432" s="169"/>
      <c r="IC432" s="169"/>
      <c r="ID432" s="169"/>
      <c r="IE432" s="169"/>
      <c r="IF432" s="169"/>
      <c r="IG432" s="169"/>
      <c r="IH432" s="169"/>
      <c r="II432" s="169"/>
      <c r="IJ432" s="169"/>
      <c r="IK432" s="169"/>
      <c r="IL432" s="169"/>
      <c r="IM432" s="169"/>
      <c r="IN432" s="169"/>
      <c r="IO432" s="169"/>
      <c r="IP432" s="169"/>
    </row>
    <row r="433" spans="1:250" s="145" customFormat="1" ht="15" customHeight="1">
      <c r="A433" s="170" t="s">
        <v>6</v>
      </c>
      <c r="B433" s="170" t="s">
        <v>541</v>
      </c>
      <c r="C433" s="172">
        <v>100</v>
      </c>
      <c r="D433" s="172" t="s">
        <v>24</v>
      </c>
      <c r="E433" s="173">
        <v>216</v>
      </c>
      <c r="F433" s="174">
        <v>21600</v>
      </c>
      <c r="G433" s="169"/>
      <c r="H433" s="169"/>
      <c r="I433" s="169"/>
      <c r="J433" s="169"/>
      <c r="K433" s="169"/>
      <c r="L433" s="169"/>
      <c r="M433" s="169"/>
      <c r="N433" s="169"/>
      <c r="O433" s="169"/>
      <c r="P433" s="169"/>
      <c r="Q433" s="169"/>
      <c r="R433" s="169"/>
      <c r="S433" s="169"/>
      <c r="T433" s="169"/>
      <c r="U433" s="169"/>
      <c r="V433" s="169"/>
      <c r="W433" s="169"/>
      <c r="X433" s="169"/>
      <c r="Y433" s="169"/>
      <c r="Z433" s="169"/>
      <c r="AA433" s="169"/>
      <c r="AB433" s="169"/>
      <c r="AC433" s="169"/>
      <c r="AD433" s="169"/>
      <c r="AE433" s="169"/>
      <c r="AF433" s="169"/>
      <c r="AG433" s="169"/>
      <c r="AH433" s="169"/>
      <c r="AI433" s="169"/>
      <c r="AJ433" s="169"/>
      <c r="AK433" s="169"/>
      <c r="AL433" s="169"/>
      <c r="AM433" s="169"/>
      <c r="AN433" s="169"/>
      <c r="AO433" s="169"/>
      <c r="AP433" s="169"/>
      <c r="AQ433" s="169"/>
      <c r="AR433" s="169"/>
      <c r="AS433" s="169"/>
      <c r="AT433" s="169"/>
      <c r="AU433" s="169"/>
      <c r="AV433" s="169"/>
      <c r="AW433" s="169"/>
      <c r="AX433" s="169"/>
      <c r="AY433" s="169"/>
      <c r="AZ433" s="169"/>
      <c r="BA433" s="169"/>
      <c r="BB433" s="169"/>
      <c r="BC433" s="169"/>
      <c r="BD433" s="169"/>
      <c r="BE433" s="169"/>
      <c r="BF433" s="169"/>
      <c r="BG433" s="169"/>
      <c r="BH433" s="169"/>
      <c r="BI433" s="169"/>
      <c r="BJ433" s="169"/>
      <c r="BK433" s="169"/>
      <c r="BL433" s="169"/>
      <c r="BM433" s="169"/>
      <c r="BN433" s="169"/>
      <c r="BO433" s="169"/>
      <c r="BP433" s="169"/>
      <c r="BQ433" s="169"/>
      <c r="BR433" s="169"/>
      <c r="BS433" s="169"/>
      <c r="BT433" s="169"/>
      <c r="BU433" s="169"/>
      <c r="BV433" s="169"/>
      <c r="BW433" s="169"/>
      <c r="BX433" s="169"/>
      <c r="BY433" s="169"/>
      <c r="BZ433" s="169"/>
      <c r="CA433" s="169"/>
      <c r="CB433" s="169"/>
      <c r="CC433" s="169"/>
      <c r="CD433" s="169"/>
      <c r="CE433" s="169"/>
      <c r="CF433" s="169"/>
      <c r="CG433" s="169"/>
      <c r="CH433" s="169"/>
      <c r="CI433" s="169"/>
      <c r="CJ433" s="169"/>
      <c r="CK433" s="169"/>
      <c r="CL433" s="169"/>
      <c r="CM433" s="169"/>
      <c r="CN433" s="169"/>
      <c r="CO433" s="169"/>
      <c r="CP433" s="169"/>
      <c r="CQ433" s="169"/>
      <c r="CR433" s="169"/>
      <c r="CS433" s="169"/>
      <c r="CT433" s="169"/>
      <c r="CU433" s="169"/>
      <c r="CV433" s="169"/>
      <c r="CW433" s="169"/>
      <c r="CX433" s="169"/>
      <c r="CY433" s="169"/>
      <c r="CZ433" s="169"/>
      <c r="DA433" s="169"/>
      <c r="DB433" s="169"/>
      <c r="DC433" s="169"/>
      <c r="DD433" s="169"/>
      <c r="DE433" s="169"/>
      <c r="DF433" s="169"/>
      <c r="DG433" s="169"/>
      <c r="DH433" s="169"/>
      <c r="DI433" s="169"/>
      <c r="DJ433" s="169"/>
      <c r="DK433" s="169"/>
      <c r="DL433" s="169"/>
      <c r="DM433" s="169"/>
      <c r="DN433" s="169"/>
      <c r="DO433" s="169"/>
      <c r="DP433" s="169"/>
      <c r="DQ433" s="169"/>
      <c r="DR433" s="169"/>
      <c r="DS433" s="169"/>
      <c r="DT433" s="169"/>
      <c r="DU433" s="169"/>
      <c r="DV433" s="169"/>
      <c r="DW433" s="169"/>
      <c r="DX433" s="169"/>
      <c r="DY433" s="169"/>
      <c r="DZ433" s="169"/>
      <c r="EA433" s="169"/>
      <c r="EB433" s="169"/>
      <c r="EC433" s="169"/>
      <c r="ED433" s="169"/>
      <c r="EE433" s="169"/>
      <c r="EF433" s="169"/>
      <c r="EG433" s="169"/>
      <c r="EH433" s="169"/>
      <c r="EI433" s="169"/>
      <c r="EJ433" s="169"/>
      <c r="EK433" s="169"/>
      <c r="EL433" s="169"/>
      <c r="EM433" s="169"/>
      <c r="EN433" s="169"/>
      <c r="EO433" s="169"/>
      <c r="EP433" s="169"/>
      <c r="EQ433" s="169"/>
      <c r="ER433" s="169"/>
      <c r="ES433" s="169"/>
      <c r="ET433" s="169"/>
      <c r="EU433" s="169"/>
      <c r="EV433" s="169"/>
      <c r="EW433" s="169"/>
      <c r="EX433" s="169"/>
      <c r="EY433" s="169"/>
      <c r="EZ433" s="169"/>
      <c r="FA433" s="169"/>
      <c r="FB433" s="169"/>
      <c r="FC433" s="169"/>
      <c r="FD433" s="169"/>
      <c r="FE433" s="169"/>
      <c r="FF433" s="169"/>
      <c r="FG433" s="169"/>
      <c r="FH433" s="169"/>
      <c r="FI433" s="169"/>
      <c r="FJ433" s="169"/>
      <c r="FK433" s="169"/>
      <c r="FL433" s="169"/>
      <c r="FM433" s="169"/>
      <c r="FN433" s="169"/>
      <c r="FO433" s="169"/>
      <c r="FP433" s="169"/>
      <c r="FQ433" s="169"/>
      <c r="FR433" s="169"/>
      <c r="FS433" s="169"/>
      <c r="FT433" s="169"/>
      <c r="FU433" s="169"/>
      <c r="FV433" s="169"/>
      <c r="FW433" s="169"/>
      <c r="FX433" s="169"/>
      <c r="FY433" s="169"/>
      <c r="FZ433" s="169"/>
      <c r="GA433" s="169"/>
      <c r="GB433" s="169"/>
      <c r="GC433" s="169"/>
      <c r="GD433" s="169"/>
      <c r="GE433" s="169"/>
      <c r="GF433" s="169"/>
      <c r="GG433" s="169"/>
      <c r="GH433" s="169"/>
      <c r="GI433" s="169"/>
      <c r="GJ433" s="169"/>
      <c r="GK433" s="169"/>
      <c r="GL433" s="169"/>
      <c r="GM433" s="169"/>
      <c r="GN433" s="169"/>
      <c r="GO433" s="169"/>
      <c r="GP433" s="169"/>
      <c r="GQ433" s="169"/>
      <c r="GR433" s="169"/>
      <c r="GS433" s="169"/>
      <c r="GT433" s="169"/>
      <c r="GU433" s="169"/>
      <c r="GV433" s="169"/>
      <c r="GW433" s="169"/>
      <c r="GX433" s="169"/>
      <c r="GY433" s="169"/>
      <c r="GZ433" s="169"/>
      <c r="HA433" s="169"/>
      <c r="HB433" s="169"/>
      <c r="HC433" s="169"/>
      <c r="HD433" s="169"/>
      <c r="HE433" s="169"/>
      <c r="HF433" s="169"/>
      <c r="HG433" s="169"/>
      <c r="HH433" s="169"/>
      <c r="HI433" s="169"/>
      <c r="HJ433" s="169"/>
      <c r="HK433" s="169"/>
      <c r="HL433" s="169"/>
      <c r="HM433" s="169"/>
      <c r="HN433" s="169"/>
      <c r="HO433" s="169"/>
      <c r="HP433" s="169"/>
      <c r="HQ433" s="169"/>
      <c r="HR433" s="169"/>
      <c r="HS433" s="169"/>
      <c r="HT433" s="169"/>
      <c r="HU433" s="169"/>
      <c r="HV433" s="169"/>
      <c r="HW433" s="169"/>
      <c r="HX433" s="169"/>
      <c r="HY433" s="169"/>
      <c r="HZ433" s="169"/>
      <c r="IA433" s="169"/>
      <c r="IB433" s="169"/>
      <c r="IC433" s="169"/>
      <c r="ID433" s="169"/>
      <c r="IE433" s="169"/>
      <c r="IF433" s="169"/>
      <c r="IG433" s="169"/>
      <c r="IH433" s="169"/>
      <c r="II433" s="169"/>
      <c r="IJ433" s="169"/>
      <c r="IK433" s="169"/>
      <c r="IL433" s="169"/>
      <c r="IM433" s="169"/>
      <c r="IN433" s="169"/>
      <c r="IO433" s="169"/>
      <c r="IP433" s="169"/>
    </row>
    <row r="434" spans="1:250" s="145" customFormat="1" ht="15" customHeight="1">
      <c r="A434" s="170" t="s">
        <v>6</v>
      </c>
      <c r="B434" s="170" t="s">
        <v>85</v>
      </c>
      <c r="C434" s="172">
        <v>100</v>
      </c>
      <c r="D434" s="172" t="s">
        <v>24</v>
      </c>
      <c r="E434" s="173">
        <v>111</v>
      </c>
      <c r="F434" s="174">
        <v>11100</v>
      </c>
      <c r="G434" s="169"/>
      <c r="H434" s="169"/>
      <c r="I434" s="169"/>
      <c r="J434" s="169"/>
      <c r="K434" s="169"/>
      <c r="L434" s="169"/>
      <c r="M434" s="169"/>
      <c r="N434" s="169"/>
      <c r="O434" s="169"/>
      <c r="P434" s="169"/>
      <c r="Q434" s="169"/>
      <c r="R434" s="169"/>
      <c r="S434" s="169"/>
      <c r="T434" s="169"/>
      <c r="U434" s="169"/>
      <c r="V434" s="169"/>
      <c r="W434" s="169"/>
      <c r="X434" s="169"/>
      <c r="Y434" s="169"/>
      <c r="Z434" s="169"/>
      <c r="AA434" s="169"/>
      <c r="AB434" s="169"/>
      <c r="AC434" s="169"/>
      <c r="AD434" s="169"/>
      <c r="AE434" s="169"/>
      <c r="AF434" s="169"/>
      <c r="AG434" s="169"/>
      <c r="AH434" s="169"/>
      <c r="AI434" s="169"/>
      <c r="AJ434" s="169"/>
      <c r="AK434" s="169"/>
      <c r="AL434" s="169"/>
      <c r="AM434" s="169"/>
      <c r="AN434" s="169"/>
      <c r="AO434" s="169"/>
      <c r="AP434" s="169"/>
      <c r="AQ434" s="169"/>
      <c r="AR434" s="169"/>
      <c r="AS434" s="169"/>
      <c r="AT434" s="169"/>
      <c r="AU434" s="169"/>
      <c r="AV434" s="169"/>
      <c r="AW434" s="169"/>
      <c r="AX434" s="169"/>
      <c r="AY434" s="169"/>
      <c r="AZ434" s="169"/>
      <c r="BA434" s="169"/>
      <c r="BB434" s="169"/>
      <c r="BC434" s="169"/>
      <c r="BD434" s="169"/>
      <c r="BE434" s="169"/>
      <c r="BF434" s="169"/>
      <c r="BG434" s="169"/>
      <c r="BH434" s="169"/>
      <c r="BI434" s="169"/>
      <c r="BJ434" s="169"/>
      <c r="BK434" s="169"/>
      <c r="BL434" s="169"/>
      <c r="BM434" s="169"/>
      <c r="BN434" s="169"/>
      <c r="BO434" s="169"/>
      <c r="BP434" s="169"/>
      <c r="BQ434" s="169"/>
      <c r="BR434" s="169"/>
      <c r="BS434" s="169"/>
      <c r="BT434" s="169"/>
      <c r="BU434" s="169"/>
      <c r="BV434" s="169"/>
      <c r="BW434" s="169"/>
      <c r="BX434" s="169"/>
      <c r="BY434" s="169"/>
      <c r="BZ434" s="169"/>
      <c r="CA434" s="169"/>
      <c r="CB434" s="169"/>
      <c r="CC434" s="169"/>
      <c r="CD434" s="169"/>
      <c r="CE434" s="169"/>
      <c r="CF434" s="169"/>
      <c r="CG434" s="169"/>
      <c r="CH434" s="169"/>
      <c r="CI434" s="169"/>
      <c r="CJ434" s="169"/>
      <c r="CK434" s="169"/>
      <c r="CL434" s="169"/>
      <c r="CM434" s="169"/>
      <c r="CN434" s="169"/>
      <c r="CO434" s="169"/>
      <c r="CP434" s="169"/>
      <c r="CQ434" s="169"/>
      <c r="CR434" s="169"/>
      <c r="CS434" s="169"/>
      <c r="CT434" s="169"/>
      <c r="CU434" s="169"/>
      <c r="CV434" s="169"/>
      <c r="CW434" s="169"/>
      <c r="CX434" s="169"/>
      <c r="CY434" s="169"/>
      <c r="CZ434" s="169"/>
      <c r="DA434" s="169"/>
      <c r="DB434" s="169"/>
      <c r="DC434" s="169"/>
      <c r="DD434" s="169"/>
      <c r="DE434" s="169"/>
      <c r="DF434" s="169"/>
      <c r="DG434" s="169"/>
      <c r="DH434" s="169"/>
      <c r="DI434" s="169"/>
      <c r="DJ434" s="169"/>
      <c r="DK434" s="169"/>
      <c r="DL434" s="169"/>
      <c r="DM434" s="169"/>
      <c r="DN434" s="169"/>
      <c r="DO434" s="169"/>
      <c r="DP434" s="169"/>
      <c r="DQ434" s="169"/>
      <c r="DR434" s="169"/>
      <c r="DS434" s="169"/>
      <c r="DT434" s="169"/>
      <c r="DU434" s="169"/>
      <c r="DV434" s="169"/>
      <c r="DW434" s="169"/>
      <c r="DX434" s="169"/>
      <c r="DY434" s="169"/>
      <c r="DZ434" s="169"/>
      <c r="EA434" s="169"/>
      <c r="EB434" s="169"/>
      <c r="EC434" s="169"/>
      <c r="ED434" s="169"/>
      <c r="EE434" s="169"/>
      <c r="EF434" s="169"/>
      <c r="EG434" s="169"/>
      <c r="EH434" s="169"/>
      <c r="EI434" s="169"/>
      <c r="EJ434" s="169"/>
      <c r="EK434" s="169"/>
      <c r="EL434" s="169"/>
      <c r="EM434" s="169"/>
      <c r="EN434" s="169"/>
      <c r="EO434" s="169"/>
      <c r="EP434" s="169"/>
      <c r="EQ434" s="169"/>
      <c r="ER434" s="169"/>
      <c r="ES434" s="169"/>
      <c r="ET434" s="169"/>
      <c r="EU434" s="169"/>
      <c r="EV434" s="169"/>
      <c r="EW434" s="169"/>
      <c r="EX434" s="169"/>
      <c r="EY434" s="169"/>
      <c r="EZ434" s="169"/>
      <c r="FA434" s="169"/>
      <c r="FB434" s="169"/>
      <c r="FC434" s="169"/>
      <c r="FD434" s="169"/>
      <c r="FE434" s="169"/>
      <c r="FF434" s="169"/>
      <c r="FG434" s="169"/>
      <c r="FH434" s="169"/>
      <c r="FI434" s="169"/>
      <c r="FJ434" s="169"/>
      <c r="FK434" s="169"/>
      <c r="FL434" s="169"/>
      <c r="FM434" s="169"/>
      <c r="FN434" s="169"/>
      <c r="FO434" s="169"/>
      <c r="FP434" s="169"/>
      <c r="FQ434" s="169"/>
      <c r="FR434" s="169"/>
      <c r="FS434" s="169"/>
      <c r="FT434" s="169"/>
      <c r="FU434" s="169"/>
      <c r="FV434" s="169"/>
      <c r="FW434" s="169"/>
      <c r="FX434" s="169"/>
      <c r="FY434" s="169"/>
      <c r="FZ434" s="169"/>
      <c r="GA434" s="169"/>
      <c r="GB434" s="169"/>
      <c r="GC434" s="169"/>
      <c r="GD434" s="169"/>
      <c r="GE434" s="169"/>
      <c r="GF434" s="169"/>
      <c r="GG434" s="169"/>
      <c r="GH434" s="169"/>
      <c r="GI434" s="169"/>
      <c r="GJ434" s="169"/>
      <c r="GK434" s="169"/>
      <c r="GL434" s="169"/>
      <c r="GM434" s="169"/>
      <c r="GN434" s="169"/>
      <c r="GO434" s="169"/>
      <c r="GP434" s="169"/>
      <c r="GQ434" s="169"/>
      <c r="GR434" s="169"/>
      <c r="GS434" s="169"/>
      <c r="GT434" s="169"/>
      <c r="GU434" s="169"/>
      <c r="GV434" s="169"/>
      <c r="GW434" s="169"/>
      <c r="GX434" s="169"/>
      <c r="GY434" s="169"/>
      <c r="GZ434" s="169"/>
      <c r="HA434" s="169"/>
      <c r="HB434" s="169"/>
      <c r="HC434" s="169"/>
      <c r="HD434" s="169"/>
      <c r="HE434" s="169"/>
      <c r="HF434" s="169"/>
      <c r="HG434" s="169"/>
      <c r="HH434" s="169"/>
      <c r="HI434" s="169"/>
      <c r="HJ434" s="169"/>
      <c r="HK434" s="169"/>
      <c r="HL434" s="169"/>
      <c r="HM434" s="169"/>
      <c r="HN434" s="169"/>
      <c r="HO434" s="169"/>
      <c r="HP434" s="169"/>
      <c r="HQ434" s="169"/>
      <c r="HR434" s="169"/>
      <c r="HS434" s="169"/>
      <c r="HT434" s="169"/>
      <c r="HU434" s="169"/>
      <c r="HV434" s="169"/>
      <c r="HW434" s="169"/>
      <c r="HX434" s="169"/>
      <c r="HY434" s="169"/>
      <c r="HZ434" s="169"/>
      <c r="IA434" s="169"/>
      <c r="IB434" s="169"/>
      <c r="IC434" s="169"/>
      <c r="ID434" s="169"/>
      <c r="IE434" s="169"/>
      <c r="IF434" s="169"/>
      <c r="IG434" s="169"/>
      <c r="IH434" s="169"/>
      <c r="II434" s="169"/>
      <c r="IJ434" s="169"/>
      <c r="IK434" s="169"/>
      <c r="IL434" s="169"/>
      <c r="IM434" s="169"/>
      <c r="IN434" s="169"/>
      <c r="IO434" s="169"/>
      <c r="IP434" s="169"/>
    </row>
    <row r="435" spans="1:250" s="145" customFormat="1" ht="15" customHeight="1">
      <c r="A435" s="170" t="s">
        <v>6</v>
      </c>
      <c r="B435" s="170" t="s">
        <v>113</v>
      </c>
      <c r="C435" s="172">
        <v>3</v>
      </c>
      <c r="D435" s="172" t="s">
        <v>24</v>
      </c>
      <c r="E435" s="173">
        <v>8310</v>
      </c>
      <c r="F435" s="174">
        <v>24930</v>
      </c>
      <c r="G435" s="169"/>
      <c r="H435" s="169"/>
      <c r="I435" s="169"/>
      <c r="J435" s="169"/>
      <c r="K435" s="169"/>
      <c r="L435" s="169"/>
      <c r="M435" s="169"/>
      <c r="N435" s="169"/>
      <c r="O435" s="169"/>
      <c r="P435" s="169"/>
      <c r="Q435" s="169"/>
      <c r="R435" s="169"/>
      <c r="S435" s="169"/>
      <c r="T435" s="169"/>
      <c r="U435" s="169"/>
      <c r="V435" s="169"/>
      <c r="W435" s="169"/>
      <c r="X435" s="169"/>
      <c r="Y435" s="169"/>
      <c r="Z435" s="169"/>
      <c r="AA435" s="169"/>
      <c r="AB435" s="169"/>
      <c r="AC435" s="169"/>
      <c r="AD435" s="169"/>
      <c r="AE435" s="169"/>
      <c r="AF435" s="169"/>
      <c r="AG435" s="169"/>
      <c r="AH435" s="169"/>
      <c r="AI435" s="169"/>
      <c r="AJ435" s="169"/>
      <c r="AK435" s="169"/>
      <c r="AL435" s="169"/>
      <c r="AM435" s="169"/>
      <c r="AN435" s="169"/>
      <c r="AO435" s="169"/>
      <c r="AP435" s="169"/>
      <c r="AQ435" s="169"/>
      <c r="AR435" s="169"/>
      <c r="AS435" s="169"/>
      <c r="AT435" s="169"/>
      <c r="AU435" s="169"/>
      <c r="AV435" s="169"/>
      <c r="AW435" s="169"/>
      <c r="AX435" s="169"/>
      <c r="AY435" s="169"/>
      <c r="AZ435" s="169"/>
      <c r="BA435" s="169"/>
      <c r="BB435" s="169"/>
      <c r="BC435" s="169"/>
      <c r="BD435" s="169"/>
      <c r="BE435" s="169"/>
      <c r="BF435" s="169"/>
      <c r="BG435" s="169"/>
      <c r="BH435" s="169"/>
      <c r="BI435" s="169"/>
      <c r="BJ435" s="169"/>
      <c r="BK435" s="169"/>
      <c r="BL435" s="169"/>
      <c r="BM435" s="169"/>
      <c r="BN435" s="169"/>
      <c r="BO435" s="169"/>
      <c r="BP435" s="169"/>
      <c r="BQ435" s="169"/>
      <c r="BR435" s="169"/>
      <c r="BS435" s="169"/>
      <c r="BT435" s="169"/>
      <c r="BU435" s="169"/>
      <c r="BV435" s="169"/>
      <c r="BW435" s="169"/>
      <c r="BX435" s="169"/>
      <c r="BY435" s="169"/>
      <c r="BZ435" s="169"/>
      <c r="CA435" s="169"/>
      <c r="CB435" s="169"/>
      <c r="CC435" s="169"/>
      <c r="CD435" s="169"/>
      <c r="CE435" s="169"/>
      <c r="CF435" s="169"/>
      <c r="CG435" s="169"/>
      <c r="CH435" s="169"/>
      <c r="CI435" s="169"/>
      <c r="CJ435" s="169"/>
      <c r="CK435" s="169"/>
      <c r="CL435" s="169"/>
      <c r="CM435" s="169"/>
      <c r="CN435" s="169"/>
      <c r="CO435" s="169"/>
      <c r="CP435" s="169"/>
      <c r="CQ435" s="169"/>
      <c r="CR435" s="169"/>
      <c r="CS435" s="169"/>
      <c r="CT435" s="169"/>
      <c r="CU435" s="169"/>
      <c r="CV435" s="169"/>
      <c r="CW435" s="169"/>
      <c r="CX435" s="169"/>
      <c r="CY435" s="169"/>
      <c r="CZ435" s="169"/>
      <c r="DA435" s="169"/>
      <c r="DB435" s="169"/>
      <c r="DC435" s="169"/>
      <c r="DD435" s="169"/>
      <c r="DE435" s="169"/>
      <c r="DF435" s="169"/>
      <c r="DG435" s="169"/>
      <c r="DH435" s="169"/>
      <c r="DI435" s="169"/>
      <c r="DJ435" s="169"/>
      <c r="DK435" s="169"/>
      <c r="DL435" s="169"/>
      <c r="DM435" s="169"/>
      <c r="DN435" s="169"/>
      <c r="DO435" s="169"/>
      <c r="DP435" s="169"/>
      <c r="DQ435" s="169"/>
      <c r="DR435" s="169"/>
      <c r="DS435" s="169"/>
      <c r="DT435" s="169"/>
      <c r="DU435" s="169"/>
      <c r="DV435" s="169"/>
      <c r="DW435" s="169"/>
      <c r="DX435" s="169"/>
      <c r="DY435" s="169"/>
      <c r="DZ435" s="169"/>
      <c r="EA435" s="169"/>
      <c r="EB435" s="169"/>
      <c r="EC435" s="169"/>
      <c r="ED435" s="169"/>
      <c r="EE435" s="169"/>
      <c r="EF435" s="169"/>
      <c r="EG435" s="169"/>
      <c r="EH435" s="169"/>
      <c r="EI435" s="169"/>
      <c r="EJ435" s="169"/>
      <c r="EK435" s="169"/>
      <c r="EL435" s="169"/>
      <c r="EM435" s="169"/>
      <c r="EN435" s="169"/>
      <c r="EO435" s="169"/>
      <c r="EP435" s="169"/>
      <c r="EQ435" s="169"/>
      <c r="ER435" s="169"/>
      <c r="ES435" s="169"/>
      <c r="ET435" s="169"/>
      <c r="EU435" s="169"/>
      <c r="EV435" s="169"/>
      <c r="EW435" s="169"/>
      <c r="EX435" s="169"/>
      <c r="EY435" s="169"/>
      <c r="EZ435" s="169"/>
      <c r="FA435" s="169"/>
      <c r="FB435" s="169"/>
      <c r="FC435" s="169"/>
      <c r="FD435" s="169"/>
      <c r="FE435" s="169"/>
      <c r="FF435" s="169"/>
      <c r="FG435" s="169"/>
      <c r="FH435" s="169"/>
      <c r="FI435" s="169"/>
      <c r="FJ435" s="169"/>
      <c r="FK435" s="169"/>
      <c r="FL435" s="169"/>
      <c r="FM435" s="169"/>
      <c r="FN435" s="169"/>
      <c r="FO435" s="169"/>
      <c r="FP435" s="169"/>
      <c r="FQ435" s="169"/>
      <c r="FR435" s="169"/>
      <c r="FS435" s="169"/>
      <c r="FT435" s="169"/>
      <c r="FU435" s="169"/>
      <c r="FV435" s="169"/>
      <c r="FW435" s="169"/>
      <c r="FX435" s="169"/>
      <c r="FY435" s="169"/>
      <c r="FZ435" s="169"/>
      <c r="GA435" s="169"/>
      <c r="GB435" s="169"/>
      <c r="GC435" s="169"/>
      <c r="GD435" s="169"/>
      <c r="GE435" s="169"/>
      <c r="GF435" s="169"/>
      <c r="GG435" s="169"/>
      <c r="GH435" s="169"/>
      <c r="GI435" s="169"/>
      <c r="GJ435" s="169"/>
      <c r="GK435" s="169"/>
      <c r="GL435" s="169"/>
      <c r="GM435" s="169"/>
      <c r="GN435" s="169"/>
      <c r="GO435" s="169"/>
      <c r="GP435" s="169"/>
      <c r="GQ435" s="169"/>
      <c r="GR435" s="169"/>
      <c r="GS435" s="169"/>
      <c r="GT435" s="169"/>
      <c r="GU435" s="169"/>
      <c r="GV435" s="169"/>
      <c r="GW435" s="169"/>
      <c r="GX435" s="169"/>
      <c r="GY435" s="169"/>
      <c r="GZ435" s="169"/>
      <c r="HA435" s="169"/>
      <c r="HB435" s="169"/>
      <c r="HC435" s="169"/>
      <c r="HD435" s="169"/>
      <c r="HE435" s="169"/>
      <c r="HF435" s="169"/>
      <c r="HG435" s="169"/>
      <c r="HH435" s="169"/>
      <c r="HI435" s="169"/>
      <c r="HJ435" s="169"/>
      <c r="HK435" s="169"/>
      <c r="HL435" s="169"/>
      <c r="HM435" s="169"/>
      <c r="HN435" s="169"/>
      <c r="HO435" s="169"/>
      <c r="HP435" s="169"/>
      <c r="HQ435" s="169"/>
      <c r="HR435" s="169"/>
      <c r="HS435" s="169"/>
      <c r="HT435" s="169"/>
      <c r="HU435" s="169"/>
      <c r="HV435" s="169"/>
      <c r="HW435" s="169"/>
      <c r="HX435" s="169"/>
      <c r="HY435" s="169"/>
      <c r="HZ435" s="169"/>
      <c r="IA435" s="169"/>
      <c r="IB435" s="169"/>
      <c r="IC435" s="169"/>
      <c r="ID435" s="169"/>
      <c r="IE435" s="169"/>
      <c r="IF435" s="169"/>
      <c r="IG435" s="169"/>
      <c r="IH435" s="169"/>
      <c r="II435" s="169"/>
      <c r="IJ435" s="169"/>
      <c r="IK435" s="169"/>
      <c r="IL435" s="169"/>
      <c r="IM435" s="169"/>
      <c r="IN435" s="169"/>
      <c r="IO435" s="169"/>
      <c r="IP435" s="169"/>
    </row>
    <row r="436" spans="1:250" s="145" customFormat="1" ht="15" customHeight="1">
      <c r="A436" s="170" t="s">
        <v>6</v>
      </c>
      <c r="B436" s="170" t="s">
        <v>146</v>
      </c>
      <c r="C436" s="172">
        <v>50</v>
      </c>
      <c r="D436" s="172" t="s">
        <v>24</v>
      </c>
      <c r="E436" s="173">
        <v>1443</v>
      </c>
      <c r="F436" s="174">
        <v>72150</v>
      </c>
      <c r="G436" s="169"/>
      <c r="H436" s="169"/>
      <c r="I436" s="169"/>
      <c r="J436" s="169"/>
      <c r="K436" s="169"/>
      <c r="L436" s="169"/>
      <c r="M436" s="169"/>
      <c r="N436" s="169"/>
      <c r="O436" s="169"/>
      <c r="P436" s="169"/>
      <c r="Q436" s="169"/>
      <c r="R436" s="169"/>
      <c r="S436" s="169"/>
      <c r="T436" s="169"/>
      <c r="U436" s="169"/>
      <c r="V436" s="169"/>
      <c r="W436" s="169"/>
      <c r="X436" s="169"/>
      <c r="Y436" s="169"/>
      <c r="Z436" s="169"/>
      <c r="AA436" s="169"/>
      <c r="AB436" s="169"/>
      <c r="AC436" s="169"/>
      <c r="AD436" s="169"/>
      <c r="AE436" s="169"/>
      <c r="AF436" s="169"/>
      <c r="AG436" s="169"/>
      <c r="AH436" s="169"/>
      <c r="AI436" s="169"/>
      <c r="AJ436" s="169"/>
      <c r="AK436" s="169"/>
      <c r="AL436" s="169"/>
      <c r="AM436" s="169"/>
      <c r="AN436" s="169"/>
      <c r="AO436" s="169"/>
      <c r="AP436" s="169"/>
      <c r="AQ436" s="169"/>
      <c r="AR436" s="169"/>
      <c r="AS436" s="169"/>
      <c r="AT436" s="169"/>
      <c r="AU436" s="169"/>
      <c r="AV436" s="169"/>
      <c r="AW436" s="169"/>
      <c r="AX436" s="169"/>
      <c r="AY436" s="169"/>
      <c r="AZ436" s="169"/>
      <c r="BA436" s="169"/>
      <c r="BB436" s="169"/>
      <c r="BC436" s="169"/>
      <c r="BD436" s="169"/>
      <c r="BE436" s="169"/>
      <c r="BF436" s="169"/>
      <c r="BG436" s="169"/>
      <c r="BH436" s="169"/>
      <c r="BI436" s="169"/>
      <c r="BJ436" s="169"/>
      <c r="BK436" s="169"/>
      <c r="BL436" s="169"/>
      <c r="BM436" s="169"/>
      <c r="BN436" s="169"/>
      <c r="BO436" s="169"/>
      <c r="BP436" s="169"/>
      <c r="BQ436" s="169"/>
      <c r="BR436" s="169"/>
      <c r="BS436" s="169"/>
      <c r="BT436" s="169"/>
      <c r="BU436" s="169"/>
      <c r="BV436" s="169"/>
      <c r="BW436" s="169"/>
      <c r="BX436" s="169"/>
      <c r="BY436" s="169"/>
      <c r="BZ436" s="169"/>
      <c r="CA436" s="169"/>
      <c r="CB436" s="169"/>
      <c r="CC436" s="169"/>
      <c r="CD436" s="169"/>
      <c r="CE436" s="169"/>
      <c r="CF436" s="169"/>
      <c r="CG436" s="169"/>
      <c r="CH436" s="169"/>
      <c r="CI436" s="169"/>
      <c r="CJ436" s="169"/>
      <c r="CK436" s="169"/>
      <c r="CL436" s="169"/>
      <c r="CM436" s="169"/>
      <c r="CN436" s="169"/>
      <c r="CO436" s="169"/>
      <c r="CP436" s="169"/>
      <c r="CQ436" s="169"/>
      <c r="CR436" s="169"/>
      <c r="CS436" s="169"/>
      <c r="CT436" s="169"/>
      <c r="CU436" s="169"/>
      <c r="CV436" s="169"/>
      <c r="CW436" s="169"/>
      <c r="CX436" s="169"/>
      <c r="CY436" s="169"/>
      <c r="CZ436" s="169"/>
      <c r="DA436" s="169"/>
      <c r="DB436" s="169"/>
      <c r="DC436" s="169"/>
      <c r="DD436" s="169"/>
      <c r="DE436" s="169"/>
      <c r="DF436" s="169"/>
      <c r="DG436" s="169"/>
      <c r="DH436" s="169"/>
      <c r="DI436" s="169"/>
      <c r="DJ436" s="169"/>
      <c r="DK436" s="169"/>
      <c r="DL436" s="169"/>
      <c r="DM436" s="169"/>
      <c r="DN436" s="169"/>
      <c r="DO436" s="169"/>
      <c r="DP436" s="169"/>
      <c r="DQ436" s="169"/>
      <c r="DR436" s="169"/>
      <c r="DS436" s="169"/>
      <c r="DT436" s="169"/>
      <c r="DU436" s="169"/>
      <c r="DV436" s="169"/>
      <c r="DW436" s="169"/>
      <c r="DX436" s="169"/>
      <c r="DY436" s="169"/>
      <c r="DZ436" s="169"/>
      <c r="EA436" s="169"/>
      <c r="EB436" s="169"/>
      <c r="EC436" s="169"/>
      <c r="ED436" s="169"/>
      <c r="EE436" s="169"/>
      <c r="EF436" s="169"/>
      <c r="EG436" s="169"/>
      <c r="EH436" s="169"/>
      <c r="EI436" s="169"/>
      <c r="EJ436" s="169"/>
      <c r="EK436" s="169"/>
      <c r="EL436" s="169"/>
      <c r="EM436" s="169"/>
      <c r="EN436" s="169"/>
      <c r="EO436" s="169"/>
      <c r="EP436" s="169"/>
      <c r="EQ436" s="169"/>
      <c r="ER436" s="169"/>
      <c r="ES436" s="169"/>
      <c r="ET436" s="169"/>
      <c r="EU436" s="169"/>
      <c r="EV436" s="169"/>
      <c r="EW436" s="169"/>
      <c r="EX436" s="169"/>
      <c r="EY436" s="169"/>
      <c r="EZ436" s="169"/>
      <c r="FA436" s="169"/>
      <c r="FB436" s="169"/>
      <c r="FC436" s="169"/>
      <c r="FD436" s="169"/>
      <c r="FE436" s="169"/>
      <c r="FF436" s="169"/>
      <c r="FG436" s="169"/>
      <c r="FH436" s="169"/>
      <c r="FI436" s="169"/>
      <c r="FJ436" s="169"/>
      <c r="FK436" s="169"/>
      <c r="FL436" s="169"/>
      <c r="FM436" s="169"/>
      <c r="FN436" s="169"/>
      <c r="FO436" s="169"/>
      <c r="FP436" s="169"/>
      <c r="FQ436" s="169"/>
      <c r="FR436" s="169"/>
      <c r="FS436" s="169"/>
      <c r="FT436" s="169"/>
      <c r="FU436" s="169"/>
      <c r="FV436" s="169"/>
      <c r="FW436" s="169"/>
      <c r="FX436" s="169"/>
      <c r="FY436" s="169"/>
      <c r="FZ436" s="169"/>
      <c r="GA436" s="169"/>
      <c r="GB436" s="169"/>
      <c r="GC436" s="169"/>
      <c r="GD436" s="169"/>
      <c r="GE436" s="169"/>
      <c r="GF436" s="169"/>
      <c r="GG436" s="169"/>
      <c r="GH436" s="169"/>
      <c r="GI436" s="169"/>
      <c r="GJ436" s="169"/>
      <c r="GK436" s="169"/>
      <c r="GL436" s="169"/>
      <c r="GM436" s="169"/>
      <c r="GN436" s="169"/>
      <c r="GO436" s="169"/>
      <c r="GP436" s="169"/>
      <c r="GQ436" s="169"/>
      <c r="GR436" s="169"/>
      <c r="GS436" s="169"/>
      <c r="GT436" s="169"/>
      <c r="GU436" s="169"/>
      <c r="GV436" s="169"/>
      <c r="GW436" s="169"/>
      <c r="GX436" s="169"/>
      <c r="GY436" s="169"/>
      <c r="GZ436" s="169"/>
      <c r="HA436" s="169"/>
      <c r="HB436" s="169"/>
      <c r="HC436" s="169"/>
      <c r="HD436" s="169"/>
      <c r="HE436" s="169"/>
      <c r="HF436" s="169"/>
      <c r="HG436" s="169"/>
      <c r="HH436" s="169"/>
      <c r="HI436" s="169"/>
      <c r="HJ436" s="169"/>
      <c r="HK436" s="169"/>
      <c r="HL436" s="169"/>
      <c r="HM436" s="169"/>
      <c r="HN436" s="169"/>
      <c r="HO436" s="169"/>
      <c r="HP436" s="169"/>
      <c r="HQ436" s="169"/>
      <c r="HR436" s="169"/>
      <c r="HS436" s="169"/>
      <c r="HT436" s="169"/>
      <c r="HU436" s="169"/>
      <c r="HV436" s="169"/>
      <c r="HW436" s="169"/>
      <c r="HX436" s="169"/>
      <c r="HY436" s="169"/>
      <c r="HZ436" s="169"/>
      <c r="IA436" s="169"/>
      <c r="IB436" s="169"/>
      <c r="IC436" s="169"/>
      <c r="ID436" s="169"/>
      <c r="IE436" s="169"/>
      <c r="IF436" s="169"/>
      <c r="IG436" s="169"/>
      <c r="IH436" s="169"/>
      <c r="II436" s="169"/>
      <c r="IJ436" s="169"/>
      <c r="IK436" s="169"/>
      <c r="IL436" s="169"/>
      <c r="IM436" s="169"/>
      <c r="IN436" s="169"/>
      <c r="IO436" s="169"/>
      <c r="IP436" s="169"/>
    </row>
    <row r="437" spans="1:250" s="145" customFormat="1" ht="15" customHeight="1">
      <c r="A437" s="170" t="s">
        <v>6</v>
      </c>
      <c r="B437" s="170" t="s">
        <v>146</v>
      </c>
      <c r="C437" s="172">
        <v>50</v>
      </c>
      <c r="D437" s="172" t="s">
        <v>24</v>
      </c>
      <c r="E437" s="173">
        <v>1443</v>
      </c>
      <c r="F437" s="174">
        <v>72150</v>
      </c>
      <c r="G437" s="169"/>
      <c r="H437" s="169"/>
      <c r="I437" s="169"/>
      <c r="J437" s="169"/>
      <c r="K437" s="169"/>
      <c r="L437" s="169"/>
      <c r="M437" s="169"/>
      <c r="N437" s="169"/>
      <c r="O437" s="169"/>
      <c r="P437" s="169"/>
      <c r="Q437" s="169"/>
      <c r="R437" s="169"/>
      <c r="S437" s="169"/>
      <c r="T437" s="169"/>
      <c r="U437" s="169"/>
      <c r="V437" s="169"/>
      <c r="W437" s="169"/>
      <c r="X437" s="169"/>
      <c r="Y437" s="169"/>
      <c r="Z437" s="169"/>
      <c r="AA437" s="169"/>
      <c r="AB437" s="169"/>
      <c r="AC437" s="169"/>
      <c r="AD437" s="169"/>
      <c r="AE437" s="169"/>
      <c r="AF437" s="169"/>
      <c r="AG437" s="169"/>
      <c r="AH437" s="169"/>
      <c r="AI437" s="169"/>
      <c r="AJ437" s="169"/>
      <c r="AK437" s="169"/>
      <c r="AL437" s="169"/>
      <c r="AM437" s="169"/>
      <c r="AN437" s="169"/>
      <c r="AO437" s="169"/>
      <c r="AP437" s="169"/>
      <c r="AQ437" s="169"/>
      <c r="AR437" s="169"/>
      <c r="AS437" s="169"/>
      <c r="AT437" s="169"/>
      <c r="AU437" s="169"/>
      <c r="AV437" s="169"/>
      <c r="AW437" s="169"/>
      <c r="AX437" s="169"/>
      <c r="AY437" s="169"/>
      <c r="AZ437" s="169"/>
      <c r="BA437" s="169"/>
      <c r="BB437" s="169"/>
      <c r="BC437" s="169"/>
      <c r="BD437" s="169"/>
      <c r="BE437" s="169"/>
      <c r="BF437" s="169"/>
      <c r="BG437" s="169"/>
      <c r="BH437" s="169"/>
      <c r="BI437" s="169"/>
      <c r="BJ437" s="169"/>
      <c r="BK437" s="169"/>
      <c r="BL437" s="169"/>
      <c r="BM437" s="169"/>
      <c r="BN437" s="169"/>
      <c r="BO437" s="169"/>
      <c r="BP437" s="169"/>
      <c r="BQ437" s="169"/>
      <c r="BR437" s="169"/>
      <c r="BS437" s="169"/>
      <c r="BT437" s="169"/>
      <c r="BU437" s="169"/>
      <c r="BV437" s="169"/>
      <c r="BW437" s="169"/>
      <c r="BX437" s="169"/>
      <c r="BY437" s="169"/>
      <c r="BZ437" s="169"/>
      <c r="CA437" s="169"/>
      <c r="CB437" s="169"/>
      <c r="CC437" s="169"/>
      <c r="CD437" s="169"/>
      <c r="CE437" s="169"/>
      <c r="CF437" s="169"/>
      <c r="CG437" s="169"/>
      <c r="CH437" s="169"/>
      <c r="CI437" s="169"/>
      <c r="CJ437" s="169"/>
      <c r="CK437" s="169"/>
      <c r="CL437" s="169"/>
      <c r="CM437" s="169"/>
      <c r="CN437" s="169"/>
      <c r="CO437" s="169"/>
      <c r="CP437" s="169"/>
      <c r="CQ437" s="169"/>
      <c r="CR437" s="169"/>
      <c r="CS437" s="169"/>
      <c r="CT437" s="169"/>
      <c r="CU437" s="169"/>
      <c r="CV437" s="169"/>
      <c r="CW437" s="169"/>
      <c r="CX437" s="169"/>
      <c r="CY437" s="169"/>
      <c r="CZ437" s="169"/>
      <c r="DA437" s="169"/>
      <c r="DB437" s="169"/>
      <c r="DC437" s="169"/>
      <c r="DD437" s="169"/>
      <c r="DE437" s="169"/>
      <c r="DF437" s="169"/>
      <c r="DG437" s="169"/>
      <c r="DH437" s="169"/>
      <c r="DI437" s="169"/>
      <c r="DJ437" s="169"/>
      <c r="DK437" s="169"/>
      <c r="DL437" s="169"/>
      <c r="DM437" s="169"/>
      <c r="DN437" s="169"/>
      <c r="DO437" s="169"/>
      <c r="DP437" s="169"/>
      <c r="DQ437" s="169"/>
      <c r="DR437" s="169"/>
      <c r="DS437" s="169"/>
      <c r="DT437" s="169"/>
      <c r="DU437" s="169"/>
      <c r="DV437" s="169"/>
      <c r="DW437" s="169"/>
      <c r="DX437" s="169"/>
      <c r="DY437" s="169"/>
      <c r="DZ437" s="169"/>
      <c r="EA437" s="169"/>
      <c r="EB437" s="169"/>
      <c r="EC437" s="169"/>
      <c r="ED437" s="169"/>
      <c r="EE437" s="169"/>
      <c r="EF437" s="169"/>
      <c r="EG437" s="169"/>
      <c r="EH437" s="169"/>
      <c r="EI437" s="169"/>
      <c r="EJ437" s="169"/>
      <c r="EK437" s="169"/>
      <c r="EL437" s="169"/>
      <c r="EM437" s="169"/>
      <c r="EN437" s="169"/>
      <c r="EO437" s="169"/>
      <c r="EP437" s="169"/>
      <c r="EQ437" s="169"/>
      <c r="ER437" s="169"/>
      <c r="ES437" s="169"/>
      <c r="ET437" s="169"/>
      <c r="EU437" s="169"/>
      <c r="EV437" s="169"/>
      <c r="EW437" s="169"/>
      <c r="EX437" s="169"/>
      <c r="EY437" s="169"/>
      <c r="EZ437" s="169"/>
      <c r="FA437" s="169"/>
      <c r="FB437" s="169"/>
      <c r="FC437" s="169"/>
      <c r="FD437" s="169"/>
      <c r="FE437" s="169"/>
      <c r="FF437" s="169"/>
      <c r="FG437" s="169"/>
      <c r="FH437" s="169"/>
      <c r="FI437" s="169"/>
      <c r="FJ437" s="169"/>
      <c r="FK437" s="169"/>
      <c r="FL437" s="169"/>
      <c r="FM437" s="169"/>
      <c r="FN437" s="169"/>
      <c r="FO437" s="169"/>
      <c r="FP437" s="169"/>
      <c r="FQ437" s="169"/>
      <c r="FR437" s="169"/>
      <c r="FS437" s="169"/>
      <c r="FT437" s="169"/>
      <c r="FU437" s="169"/>
      <c r="FV437" s="169"/>
      <c r="FW437" s="169"/>
      <c r="FX437" s="169"/>
      <c r="FY437" s="169"/>
      <c r="FZ437" s="169"/>
      <c r="GA437" s="169"/>
      <c r="GB437" s="169"/>
      <c r="GC437" s="169"/>
      <c r="GD437" s="169"/>
      <c r="GE437" s="169"/>
      <c r="GF437" s="169"/>
      <c r="GG437" s="169"/>
      <c r="GH437" s="169"/>
      <c r="GI437" s="169"/>
      <c r="GJ437" s="169"/>
      <c r="GK437" s="169"/>
      <c r="GL437" s="169"/>
      <c r="GM437" s="169"/>
      <c r="GN437" s="169"/>
      <c r="GO437" s="169"/>
      <c r="GP437" s="169"/>
      <c r="GQ437" s="169"/>
      <c r="GR437" s="169"/>
      <c r="GS437" s="169"/>
      <c r="GT437" s="169"/>
      <c r="GU437" s="169"/>
      <c r="GV437" s="169"/>
      <c r="GW437" s="169"/>
      <c r="GX437" s="169"/>
      <c r="GY437" s="169"/>
      <c r="GZ437" s="169"/>
      <c r="HA437" s="169"/>
      <c r="HB437" s="169"/>
      <c r="HC437" s="169"/>
      <c r="HD437" s="169"/>
      <c r="HE437" s="169"/>
      <c r="HF437" s="169"/>
      <c r="HG437" s="169"/>
      <c r="HH437" s="169"/>
      <c r="HI437" s="169"/>
      <c r="HJ437" s="169"/>
      <c r="HK437" s="169"/>
      <c r="HL437" s="169"/>
      <c r="HM437" s="169"/>
      <c r="HN437" s="169"/>
      <c r="HO437" s="169"/>
      <c r="HP437" s="169"/>
      <c r="HQ437" s="169"/>
      <c r="HR437" s="169"/>
      <c r="HS437" s="169"/>
      <c r="HT437" s="169"/>
      <c r="HU437" s="169"/>
      <c r="HV437" s="169"/>
      <c r="HW437" s="169"/>
      <c r="HX437" s="169"/>
      <c r="HY437" s="169"/>
      <c r="HZ437" s="169"/>
      <c r="IA437" s="169"/>
      <c r="IB437" s="169"/>
      <c r="IC437" s="169"/>
      <c r="ID437" s="169"/>
      <c r="IE437" s="169"/>
      <c r="IF437" s="169"/>
      <c r="IG437" s="169"/>
      <c r="IH437" s="169"/>
      <c r="II437" s="169"/>
      <c r="IJ437" s="169"/>
      <c r="IK437" s="169"/>
      <c r="IL437" s="169"/>
      <c r="IM437" s="169"/>
      <c r="IN437" s="169"/>
      <c r="IO437" s="169"/>
      <c r="IP437" s="169"/>
    </row>
    <row r="438" spans="1:250" s="145" customFormat="1" ht="15" customHeight="1">
      <c r="A438" s="170" t="s">
        <v>6</v>
      </c>
      <c r="B438" s="170" t="s">
        <v>183</v>
      </c>
      <c r="C438" s="172">
        <v>50</v>
      </c>
      <c r="D438" s="172" t="s">
        <v>24</v>
      </c>
      <c r="E438" s="173">
        <v>385</v>
      </c>
      <c r="F438" s="174">
        <v>19250</v>
      </c>
      <c r="G438" s="169"/>
      <c r="H438" s="169"/>
      <c r="I438" s="169"/>
      <c r="J438" s="169"/>
      <c r="K438" s="169"/>
      <c r="L438" s="169"/>
      <c r="M438" s="169"/>
      <c r="N438" s="169"/>
      <c r="O438" s="169"/>
      <c r="P438" s="169"/>
      <c r="Q438" s="169"/>
      <c r="R438" s="169"/>
      <c r="S438" s="169"/>
      <c r="T438" s="169"/>
      <c r="U438" s="169"/>
      <c r="V438" s="169"/>
      <c r="W438" s="169"/>
      <c r="X438" s="169"/>
      <c r="Y438" s="169"/>
      <c r="Z438" s="169"/>
      <c r="AA438" s="169"/>
      <c r="AB438" s="169"/>
      <c r="AC438" s="169"/>
      <c r="AD438" s="169"/>
      <c r="AE438" s="169"/>
      <c r="AF438" s="169"/>
      <c r="AG438" s="169"/>
      <c r="AH438" s="169"/>
      <c r="AI438" s="169"/>
      <c r="AJ438" s="169"/>
      <c r="AK438" s="169"/>
      <c r="AL438" s="169"/>
      <c r="AM438" s="169"/>
      <c r="AN438" s="169"/>
      <c r="AO438" s="169"/>
      <c r="AP438" s="169"/>
      <c r="AQ438" s="169"/>
      <c r="AR438" s="169"/>
      <c r="AS438" s="169"/>
      <c r="AT438" s="169"/>
      <c r="AU438" s="169"/>
      <c r="AV438" s="169"/>
      <c r="AW438" s="169"/>
      <c r="AX438" s="169"/>
      <c r="AY438" s="169"/>
      <c r="AZ438" s="169"/>
      <c r="BA438" s="169"/>
      <c r="BB438" s="169"/>
      <c r="BC438" s="169"/>
      <c r="BD438" s="169"/>
      <c r="BE438" s="169"/>
      <c r="BF438" s="169"/>
      <c r="BG438" s="169"/>
      <c r="BH438" s="169"/>
      <c r="BI438" s="169"/>
      <c r="BJ438" s="169"/>
      <c r="BK438" s="169"/>
      <c r="BL438" s="169"/>
      <c r="BM438" s="169"/>
      <c r="BN438" s="169"/>
      <c r="BO438" s="169"/>
      <c r="BP438" s="169"/>
      <c r="BQ438" s="169"/>
      <c r="BR438" s="169"/>
      <c r="BS438" s="169"/>
      <c r="BT438" s="169"/>
      <c r="BU438" s="169"/>
      <c r="BV438" s="169"/>
      <c r="BW438" s="169"/>
      <c r="BX438" s="169"/>
      <c r="BY438" s="169"/>
      <c r="BZ438" s="169"/>
      <c r="CA438" s="169"/>
      <c r="CB438" s="169"/>
      <c r="CC438" s="169"/>
      <c r="CD438" s="169"/>
      <c r="CE438" s="169"/>
      <c r="CF438" s="169"/>
      <c r="CG438" s="169"/>
      <c r="CH438" s="169"/>
      <c r="CI438" s="169"/>
      <c r="CJ438" s="169"/>
      <c r="CK438" s="169"/>
      <c r="CL438" s="169"/>
      <c r="CM438" s="169"/>
      <c r="CN438" s="169"/>
      <c r="CO438" s="169"/>
      <c r="CP438" s="169"/>
      <c r="CQ438" s="169"/>
      <c r="CR438" s="169"/>
      <c r="CS438" s="169"/>
      <c r="CT438" s="169"/>
      <c r="CU438" s="169"/>
      <c r="CV438" s="169"/>
      <c r="CW438" s="169"/>
      <c r="CX438" s="169"/>
      <c r="CY438" s="169"/>
      <c r="CZ438" s="169"/>
      <c r="DA438" s="169"/>
      <c r="DB438" s="169"/>
      <c r="DC438" s="169"/>
      <c r="DD438" s="169"/>
      <c r="DE438" s="169"/>
      <c r="DF438" s="169"/>
      <c r="DG438" s="169"/>
      <c r="DH438" s="169"/>
      <c r="DI438" s="169"/>
      <c r="DJ438" s="169"/>
      <c r="DK438" s="169"/>
      <c r="DL438" s="169"/>
      <c r="DM438" s="169"/>
      <c r="DN438" s="169"/>
      <c r="DO438" s="169"/>
      <c r="DP438" s="169"/>
      <c r="DQ438" s="169"/>
      <c r="DR438" s="169"/>
      <c r="DS438" s="169"/>
      <c r="DT438" s="169"/>
      <c r="DU438" s="169"/>
      <c r="DV438" s="169"/>
      <c r="DW438" s="169"/>
      <c r="DX438" s="169"/>
      <c r="DY438" s="169"/>
      <c r="DZ438" s="169"/>
      <c r="EA438" s="169"/>
      <c r="EB438" s="169"/>
      <c r="EC438" s="169"/>
      <c r="ED438" s="169"/>
      <c r="EE438" s="169"/>
      <c r="EF438" s="169"/>
      <c r="EG438" s="169"/>
      <c r="EH438" s="169"/>
      <c r="EI438" s="169"/>
      <c r="EJ438" s="169"/>
      <c r="EK438" s="169"/>
      <c r="EL438" s="169"/>
      <c r="EM438" s="169"/>
      <c r="EN438" s="169"/>
      <c r="EO438" s="169"/>
      <c r="EP438" s="169"/>
      <c r="EQ438" s="169"/>
      <c r="ER438" s="169"/>
      <c r="ES438" s="169"/>
      <c r="ET438" s="169"/>
      <c r="EU438" s="169"/>
      <c r="EV438" s="169"/>
      <c r="EW438" s="169"/>
      <c r="EX438" s="169"/>
      <c r="EY438" s="169"/>
      <c r="EZ438" s="169"/>
      <c r="FA438" s="169"/>
      <c r="FB438" s="169"/>
      <c r="FC438" s="169"/>
      <c r="FD438" s="169"/>
      <c r="FE438" s="169"/>
      <c r="FF438" s="169"/>
      <c r="FG438" s="169"/>
      <c r="FH438" s="169"/>
      <c r="FI438" s="169"/>
      <c r="FJ438" s="169"/>
      <c r="FK438" s="169"/>
      <c r="FL438" s="169"/>
      <c r="FM438" s="169"/>
      <c r="FN438" s="169"/>
      <c r="FO438" s="169"/>
      <c r="FP438" s="169"/>
      <c r="FQ438" s="169"/>
      <c r="FR438" s="169"/>
      <c r="FS438" s="169"/>
      <c r="FT438" s="169"/>
      <c r="FU438" s="169"/>
      <c r="FV438" s="169"/>
      <c r="FW438" s="169"/>
      <c r="FX438" s="169"/>
      <c r="FY438" s="169"/>
      <c r="FZ438" s="169"/>
      <c r="GA438" s="169"/>
      <c r="GB438" s="169"/>
      <c r="GC438" s="169"/>
      <c r="GD438" s="169"/>
      <c r="GE438" s="169"/>
      <c r="GF438" s="169"/>
      <c r="GG438" s="169"/>
      <c r="GH438" s="169"/>
      <c r="GI438" s="169"/>
      <c r="GJ438" s="169"/>
      <c r="GK438" s="169"/>
      <c r="GL438" s="169"/>
      <c r="GM438" s="169"/>
      <c r="GN438" s="169"/>
      <c r="GO438" s="169"/>
      <c r="GP438" s="169"/>
      <c r="GQ438" s="169"/>
      <c r="GR438" s="169"/>
      <c r="GS438" s="169"/>
      <c r="GT438" s="169"/>
      <c r="GU438" s="169"/>
      <c r="GV438" s="169"/>
      <c r="GW438" s="169"/>
      <c r="GX438" s="169"/>
      <c r="GY438" s="169"/>
      <c r="GZ438" s="169"/>
      <c r="HA438" s="169"/>
      <c r="HB438" s="169"/>
      <c r="HC438" s="169"/>
      <c r="HD438" s="169"/>
      <c r="HE438" s="169"/>
      <c r="HF438" s="169"/>
      <c r="HG438" s="169"/>
      <c r="HH438" s="169"/>
      <c r="HI438" s="169"/>
      <c r="HJ438" s="169"/>
      <c r="HK438" s="169"/>
      <c r="HL438" s="169"/>
      <c r="HM438" s="169"/>
      <c r="HN438" s="169"/>
      <c r="HO438" s="169"/>
      <c r="HP438" s="169"/>
      <c r="HQ438" s="169"/>
      <c r="HR438" s="169"/>
      <c r="HS438" s="169"/>
      <c r="HT438" s="169"/>
      <c r="HU438" s="169"/>
      <c r="HV438" s="169"/>
      <c r="HW438" s="169"/>
      <c r="HX438" s="169"/>
      <c r="HY438" s="169"/>
      <c r="HZ438" s="169"/>
      <c r="IA438" s="169"/>
      <c r="IB438" s="169"/>
      <c r="IC438" s="169"/>
      <c r="ID438" s="169"/>
      <c r="IE438" s="169"/>
      <c r="IF438" s="169"/>
      <c r="IG438" s="169"/>
      <c r="IH438" s="169"/>
      <c r="II438" s="169"/>
      <c r="IJ438" s="169"/>
      <c r="IK438" s="169"/>
      <c r="IL438" s="169"/>
      <c r="IM438" s="169"/>
      <c r="IN438" s="169"/>
      <c r="IO438" s="169"/>
      <c r="IP438" s="169"/>
    </row>
    <row r="439" spans="1:250" s="145" customFormat="1" ht="15" customHeight="1">
      <c r="A439" s="170" t="s">
        <v>6</v>
      </c>
      <c r="B439" s="170" t="s">
        <v>200</v>
      </c>
      <c r="C439" s="172">
        <v>20</v>
      </c>
      <c r="D439" s="172" t="s">
        <v>24</v>
      </c>
      <c r="E439" s="173">
        <v>649</v>
      </c>
      <c r="F439" s="174">
        <v>12980</v>
      </c>
      <c r="G439" s="169"/>
      <c r="H439" s="169"/>
      <c r="I439" s="169"/>
      <c r="J439" s="169"/>
      <c r="K439" s="169"/>
      <c r="L439" s="169"/>
      <c r="M439" s="169"/>
      <c r="N439" s="169"/>
      <c r="O439" s="169"/>
      <c r="P439" s="169"/>
      <c r="Q439" s="169"/>
      <c r="R439" s="169"/>
      <c r="S439" s="169"/>
      <c r="T439" s="169"/>
      <c r="U439" s="169"/>
      <c r="V439" s="169"/>
      <c r="W439" s="169"/>
      <c r="X439" s="169"/>
      <c r="Y439" s="169"/>
      <c r="Z439" s="169"/>
      <c r="AA439" s="169"/>
      <c r="AB439" s="169"/>
      <c r="AC439" s="169"/>
      <c r="AD439" s="169"/>
      <c r="AE439" s="169"/>
      <c r="AF439" s="169"/>
      <c r="AG439" s="169"/>
      <c r="AH439" s="169"/>
      <c r="AI439" s="169"/>
      <c r="AJ439" s="169"/>
      <c r="AK439" s="169"/>
      <c r="AL439" s="169"/>
      <c r="AM439" s="169"/>
      <c r="AN439" s="169"/>
      <c r="AO439" s="169"/>
      <c r="AP439" s="169"/>
      <c r="AQ439" s="169"/>
      <c r="AR439" s="169"/>
      <c r="AS439" s="169"/>
      <c r="AT439" s="169"/>
      <c r="AU439" s="169"/>
      <c r="AV439" s="169"/>
      <c r="AW439" s="169"/>
      <c r="AX439" s="169"/>
      <c r="AY439" s="169"/>
      <c r="AZ439" s="169"/>
      <c r="BA439" s="169"/>
      <c r="BB439" s="169"/>
      <c r="BC439" s="169"/>
      <c r="BD439" s="169"/>
      <c r="BE439" s="169"/>
      <c r="BF439" s="169"/>
      <c r="BG439" s="169"/>
      <c r="BH439" s="169"/>
      <c r="BI439" s="169"/>
      <c r="BJ439" s="169"/>
      <c r="BK439" s="169"/>
      <c r="BL439" s="169"/>
      <c r="BM439" s="169"/>
      <c r="BN439" s="169"/>
      <c r="BO439" s="169"/>
      <c r="BP439" s="169"/>
      <c r="BQ439" s="169"/>
      <c r="BR439" s="169"/>
      <c r="BS439" s="169"/>
      <c r="BT439" s="169"/>
      <c r="BU439" s="169"/>
      <c r="BV439" s="169"/>
      <c r="BW439" s="169"/>
      <c r="BX439" s="169"/>
      <c r="BY439" s="169"/>
      <c r="BZ439" s="169"/>
      <c r="CA439" s="169"/>
      <c r="CB439" s="169"/>
      <c r="CC439" s="169"/>
      <c r="CD439" s="169"/>
      <c r="CE439" s="169"/>
      <c r="CF439" s="169"/>
      <c r="CG439" s="169"/>
      <c r="CH439" s="169"/>
      <c r="CI439" s="169"/>
      <c r="CJ439" s="169"/>
      <c r="CK439" s="169"/>
      <c r="CL439" s="169"/>
      <c r="CM439" s="169"/>
      <c r="CN439" s="169"/>
      <c r="CO439" s="169"/>
      <c r="CP439" s="169"/>
      <c r="CQ439" s="169"/>
      <c r="CR439" s="169"/>
      <c r="CS439" s="169"/>
      <c r="CT439" s="169"/>
      <c r="CU439" s="169"/>
      <c r="CV439" s="169"/>
      <c r="CW439" s="169"/>
      <c r="CX439" s="169"/>
      <c r="CY439" s="169"/>
      <c r="CZ439" s="169"/>
      <c r="DA439" s="169"/>
      <c r="DB439" s="169"/>
      <c r="DC439" s="169"/>
      <c r="DD439" s="169"/>
      <c r="DE439" s="169"/>
      <c r="DF439" s="169"/>
      <c r="DG439" s="169"/>
      <c r="DH439" s="169"/>
      <c r="DI439" s="169"/>
      <c r="DJ439" s="169"/>
      <c r="DK439" s="169"/>
      <c r="DL439" s="169"/>
      <c r="DM439" s="169"/>
      <c r="DN439" s="169"/>
      <c r="DO439" s="169"/>
      <c r="DP439" s="169"/>
      <c r="DQ439" s="169"/>
      <c r="DR439" s="169"/>
      <c r="DS439" s="169"/>
      <c r="DT439" s="169"/>
      <c r="DU439" s="169"/>
      <c r="DV439" s="169"/>
      <c r="DW439" s="169"/>
      <c r="DX439" s="169"/>
      <c r="DY439" s="169"/>
      <c r="DZ439" s="169"/>
      <c r="EA439" s="169"/>
      <c r="EB439" s="169"/>
      <c r="EC439" s="169"/>
      <c r="ED439" s="169"/>
      <c r="EE439" s="169"/>
      <c r="EF439" s="169"/>
      <c r="EG439" s="169"/>
      <c r="EH439" s="169"/>
      <c r="EI439" s="169"/>
      <c r="EJ439" s="169"/>
      <c r="EK439" s="169"/>
      <c r="EL439" s="169"/>
      <c r="EM439" s="169"/>
      <c r="EN439" s="169"/>
      <c r="EO439" s="169"/>
      <c r="EP439" s="169"/>
      <c r="EQ439" s="169"/>
      <c r="ER439" s="169"/>
      <c r="ES439" s="169"/>
      <c r="ET439" s="169"/>
      <c r="EU439" s="169"/>
      <c r="EV439" s="169"/>
      <c r="EW439" s="169"/>
      <c r="EX439" s="169"/>
      <c r="EY439" s="169"/>
      <c r="EZ439" s="169"/>
      <c r="FA439" s="169"/>
      <c r="FB439" s="169"/>
      <c r="FC439" s="169"/>
      <c r="FD439" s="169"/>
      <c r="FE439" s="169"/>
      <c r="FF439" s="169"/>
      <c r="FG439" s="169"/>
      <c r="FH439" s="169"/>
      <c r="FI439" s="169"/>
      <c r="FJ439" s="169"/>
      <c r="FK439" s="169"/>
      <c r="FL439" s="169"/>
      <c r="FM439" s="169"/>
      <c r="FN439" s="169"/>
      <c r="FO439" s="169"/>
      <c r="FP439" s="169"/>
      <c r="FQ439" s="169"/>
      <c r="FR439" s="169"/>
      <c r="FS439" s="169"/>
      <c r="FT439" s="169"/>
      <c r="FU439" s="169"/>
      <c r="FV439" s="169"/>
      <c r="FW439" s="169"/>
      <c r="FX439" s="169"/>
      <c r="FY439" s="169"/>
      <c r="FZ439" s="169"/>
      <c r="GA439" s="169"/>
      <c r="GB439" s="169"/>
      <c r="GC439" s="169"/>
      <c r="GD439" s="169"/>
      <c r="GE439" s="169"/>
      <c r="GF439" s="169"/>
      <c r="GG439" s="169"/>
      <c r="GH439" s="169"/>
      <c r="GI439" s="169"/>
      <c r="GJ439" s="169"/>
      <c r="GK439" s="169"/>
      <c r="GL439" s="169"/>
      <c r="GM439" s="169"/>
      <c r="GN439" s="169"/>
      <c r="GO439" s="169"/>
      <c r="GP439" s="169"/>
      <c r="GQ439" s="169"/>
      <c r="GR439" s="169"/>
      <c r="GS439" s="169"/>
      <c r="GT439" s="169"/>
      <c r="GU439" s="169"/>
      <c r="GV439" s="169"/>
      <c r="GW439" s="169"/>
      <c r="GX439" s="169"/>
      <c r="GY439" s="169"/>
      <c r="GZ439" s="169"/>
      <c r="HA439" s="169"/>
      <c r="HB439" s="169"/>
      <c r="HC439" s="169"/>
      <c r="HD439" s="169"/>
      <c r="HE439" s="169"/>
      <c r="HF439" s="169"/>
      <c r="HG439" s="169"/>
      <c r="HH439" s="169"/>
      <c r="HI439" s="169"/>
      <c r="HJ439" s="169"/>
      <c r="HK439" s="169"/>
      <c r="HL439" s="169"/>
      <c r="HM439" s="169"/>
      <c r="HN439" s="169"/>
      <c r="HO439" s="169"/>
      <c r="HP439" s="169"/>
      <c r="HQ439" s="169"/>
      <c r="HR439" s="169"/>
      <c r="HS439" s="169"/>
      <c r="HT439" s="169"/>
      <c r="HU439" s="169"/>
      <c r="HV439" s="169"/>
      <c r="HW439" s="169"/>
      <c r="HX439" s="169"/>
      <c r="HY439" s="169"/>
      <c r="HZ439" s="169"/>
      <c r="IA439" s="169"/>
      <c r="IB439" s="169"/>
      <c r="IC439" s="169"/>
      <c r="ID439" s="169"/>
      <c r="IE439" s="169"/>
      <c r="IF439" s="169"/>
      <c r="IG439" s="169"/>
      <c r="IH439" s="169"/>
      <c r="II439" s="169"/>
      <c r="IJ439" s="169"/>
      <c r="IK439" s="169"/>
      <c r="IL439" s="169"/>
      <c r="IM439" s="169"/>
      <c r="IN439" s="169"/>
      <c r="IO439" s="169"/>
      <c r="IP439" s="169"/>
    </row>
    <row r="440" spans="1:250" s="145" customFormat="1" ht="15" customHeight="1">
      <c r="A440" s="170" t="s">
        <v>6</v>
      </c>
      <c r="B440" s="170" t="s">
        <v>208</v>
      </c>
      <c r="C440" s="172">
        <v>20</v>
      </c>
      <c r="D440" s="172" t="s">
        <v>24</v>
      </c>
      <c r="E440" s="173">
        <v>675</v>
      </c>
      <c r="F440" s="174">
        <v>13500</v>
      </c>
      <c r="G440" s="169"/>
      <c r="H440" s="169"/>
      <c r="I440" s="169"/>
      <c r="J440" s="169"/>
      <c r="K440" s="169"/>
      <c r="L440" s="169"/>
      <c r="M440" s="169"/>
      <c r="N440" s="169"/>
      <c r="O440" s="169"/>
      <c r="P440" s="169"/>
      <c r="Q440" s="169"/>
      <c r="R440" s="169"/>
      <c r="S440" s="169"/>
      <c r="T440" s="169"/>
      <c r="U440" s="169"/>
      <c r="V440" s="169"/>
      <c r="W440" s="169"/>
      <c r="X440" s="169"/>
      <c r="Y440" s="169"/>
      <c r="Z440" s="169"/>
      <c r="AA440" s="169"/>
      <c r="AB440" s="169"/>
      <c r="AC440" s="169"/>
      <c r="AD440" s="169"/>
      <c r="AE440" s="169"/>
      <c r="AF440" s="169"/>
      <c r="AG440" s="169"/>
      <c r="AH440" s="169"/>
      <c r="AI440" s="169"/>
      <c r="AJ440" s="169"/>
      <c r="AK440" s="169"/>
      <c r="AL440" s="169"/>
      <c r="AM440" s="169"/>
      <c r="AN440" s="169"/>
      <c r="AO440" s="169"/>
      <c r="AP440" s="169"/>
      <c r="AQ440" s="169"/>
      <c r="AR440" s="169"/>
      <c r="AS440" s="169"/>
      <c r="AT440" s="169"/>
      <c r="AU440" s="169"/>
      <c r="AV440" s="169"/>
      <c r="AW440" s="169"/>
      <c r="AX440" s="169"/>
      <c r="AY440" s="169"/>
      <c r="AZ440" s="169"/>
      <c r="BA440" s="169"/>
      <c r="BB440" s="169"/>
      <c r="BC440" s="169"/>
      <c r="BD440" s="169"/>
      <c r="BE440" s="169"/>
      <c r="BF440" s="169"/>
      <c r="BG440" s="169"/>
      <c r="BH440" s="169"/>
      <c r="BI440" s="169"/>
      <c r="BJ440" s="169"/>
      <c r="BK440" s="169"/>
      <c r="BL440" s="169"/>
      <c r="BM440" s="169"/>
      <c r="BN440" s="169"/>
      <c r="BO440" s="169"/>
      <c r="BP440" s="169"/>
      <c r="BQ440" s="169"/>
      <c r="BR440" s="169"/>
      <c r="BS440" s="169"/>
      <c r="BT440" s="169"/>
      <c r="BU440" s="169"/>
      <c r="BV440" s="169"/>
      <c r="BW440" s="169"/>
      <c r="BX440" s="169"/>
      <c r="BY440" s="169"/>
      <c r="BZ440" s="169"/>
      <c r="CA440" s="169"/>
      <c r="CB440" s="169"/>
      <c r="CC440" s="169"/>
      <c r="CD440" s="169"/>
      <c r="CE440" s="169"/>
      <c r="CF440" s="169"/>
      <c r="CG440" s="169"/>
      <c r="CH440" s="169"/>
      <c r="CI440" s="169"/>
      <c r="CJ440" s="169"/>
      <c r="CK440" s="169"/>
      <c r="CL440" s="169"/>
      <c r="CM440" s="169"/>
      <c r="CN440" s="169"/>
      <c r="CO440" s="169"/>
      <c r="CP440" s="169"/>
      <c r="CQ440" s="169"/>
      <c r="CR440" s="169"/>
      <c r="CS440" s="169"/>
      <c r="CT440" s="169"/>
      <c r="CU440" s="169"/>
      <c r="CV440" s="169"/>
      <c r="CW440" s="169"/>
      <c r="CX440" s="169"/>
      <c r="CY440" s="169"/>
      <c r="CZ440" s="169"/>
      <c r="DA440" s="169"/>
      <c r="DB440" s="169"/>
      <c r="DC440" s="169"/>
      <c r="DD440" s="169"/>
      <c r="DE440" s="169"/>
      <c r="DF440" s="169"/>
      <c r="DG440" s="169"/>
      <c r="DH440" s="169"/>
      <c r="DI440" s="169"/>
      <c r="DJ440" s="169"/>
      <c r="DK440" s="169"/>
      <c r="DL440" s="169"/>
      <c r="DM440" s="169"/>
      <c r="DN440" s="169"/>
      <c r="DO440" s="169"/>
      <c r="DP440" s="169"/>
      <c r="DQ440" s="169"/>
      <c r="DR440" s="169"/>
      <c r="DS440" s="169"/>
      <c r="DT440" s="169"/>
      <c r="DU440" s="169"/>
      <c r="DV440" s="169"/>
      <c r="DW440" s="169"/>
      <c r="DX440" s="169"/>
      <c r="DY440" s="169"/>
      <c r="DZ440" s="169"/>
      <c r="EA440" s="169"/>
      <c r="EB440" s="169"/>
      <c r="EC440" s="169"/>
      <c r="ED440" s="169"/>
      <c r="EE440" s="169"/>
      <c r="EF440" s="169"/>
      <c r="EG440" s="169"/>
      <c r="EH440" s="169"/>
      <c r="EI440" s="169"/>
      <c r="EJ440" s="169"/>
      <c r="EK440" s="169"/>
      <c r="EL440" s="169"/>
      <c r="EM440" s="169"/>
      <c r="EN440" s="169"/>
      <c r="EO440" s="169"/>
      <c r="EP440" s="169"/>
      <c r="EQ440" s="169"/>
      <c r="ER440" s="169"/>
      <c r="ES440" s="169"/>
      <c r="ET440" s="169"/>
      <c r="EU440" s="169"/>
      <c r="EV440" s="169"/>
      <c r="EW440" s="169"/>
      <c r="EX440" s="169"/>
      <c r="EY440" s="169"/>
      <c r="EZ440" s="169"/>
      <c r="FA440" s="169"/>
      <c r="FB440" s="169"/>
      <c r="FC440" s="169"/>
      <c r="FD440" s="169"/>
      <c r="FE440" s="169"/>
      <c r="FF440" s="169"/>
      <c r="FG440" s="169"/>
      <c r="FH440" s="169"/>
      <c r="FI440" s="169"/>
      <c r="FJ440" s="169"/>
      <c r="FK440" s="169"/>
      <c r="FL440" s="169"/>
      <c r="FM440" s="169"/>
      <c r="FN440" s="169"/>
      <c r="FO440" s="169"/>
      <c r="FP440" s="169"/>
      <c r="FQ440" s="169"/>
      <c r="FR440" s="169"/>
      <c r="FS440" s="169"/>
      <c r="FT440" s="169"/>
      <c r="FU440" s="169"/>
      <c r="FV440" s="169"/>
      <c r="FW440" s="169"/>
      <c r="FX440" s="169"/>
      <c r="FY440" s="169"/>
      <c r="FZ440" s="169"/>
      <c r="GA440" s="169"/>
      <c r="GB440" s="169"/>
      <c r="GC440" s="169"/>
      <c r="GD440" s="169"/>
      <c r="GE440" s="169"/>
      <c r="GF440" s="169"/>
      <c r="GG440" s="169"/>
      <c r="GH440" s="169"/>
      <c r="GI440" s="169"/>
      <c r="GJ440" s="169"/>
      <c r="GK440" s="169"/>
      <c r="GL440" s="169"/>
      <c r="GM440" s="169"/>
      <c r="GN440" s="169"/>
      <c r="GO440" s="169"/>
      <c r="GP440" s="169"/>
      <c r="GQ440" s="169"/>
      <c r="GR440" s="169"/>
      <c r="GS440" s="169"/>
      <c r="GT440" s="169"/>
      <c r="GU440" s="169"/>
      <c r="GV440" s="169"/>
      <c r="GW440" s="169"/>
      <c r="GX440" s="169"/>
      <c r="GY440" s="169"/>
      <c r="GZ440" s="169"/>
      <c r="HA440" s="169"/>
      <c r="HB440" s="169"/>
      <c r="HC440" s="169"/>
      <c r="HD440" s="169"/>
      <c r="HE440" s="169"/>
      <c r="HF440" s="169"/>
      <c r="HG440" s="169"/>
      <c r="HH440" s="169"/>
      <c r="HI440" s="169"/>
      <c r="HJ440" s="169"/>
      <c r="HK440" s="169"/>
      <c r="HL440" s="169"/>
      <c r="HM440" s="169"/>
      <c r="HN440" s="169"/>
      <c r="HO440" s="169"/>
      <c r="HP440" s="169"/>
      <c r="HQ440" s="169"/>
      <c r="HR440" s="169"/>
      <c r="HS440" s="169"/>
      <c r="HT440" s="169"/>
      <c r="HU440" s="169"/>
      <c r="HV440" s="169"/>
      <c r="HW440" s="169"/>
      <c r="HX440" s="169"/>
      <c r="HY440" s="169"/>
      <c r="HZ440" s="169"/>
      <c r="IA440" s="169"/>
      <c r="IB440" s="169"/>
      <c r="IC440" s="169"/>
      <c r="ID440" s="169"/>
      <c r="IE440" s="169"/>
      <c r="IF440" s="169"/>
      <c r="IG440" s="169"/>
      <c r="IH440" s="169"/>
      <c r="II440" s="169"/>
      <c r="IJ440" s="169"/>
      <c r="IK440" s="169"/>
      <c r="IL440" s="169"/>
      <c r="IM440" s="169"/>
      <c r="IN440" s="169"/>
      <c r="IO440" s="169"/>
      <c r="IP440" s="169"/>
    </row>
    <row r="441" spans="1:250" s="145" customFormat="1" ht="15" customHeight="1">
      <c r="A441" s="170" t="s">
        <v>6</v>
      </c>
      <c r="B441" s="170" t="s">
        <v>243</v>
      </c>
      <c r="C441" s="172">
        <v>20</v>
      </c>
      <c r="D441" s="172" t="s">
        <v>237</v>
      </c>
      <c r="E441" s="173">
        <v>6223</v>
      </c>
      <c r="F441" s="174">
        <v>124460</v>
      </c>
      <c r="G441" s="169"/>
      <c r="H441" s="169"/>
      <c r="I441" s="169"/>
      <c r="J441" s="169"/>
      <c r="K441" s="169"/>
      <c r="L441" s="169"/>
      <c r="M441" s="169"/>
      <c r="N441" s="169"/>
      <c r="O441" s="169"/>
      <c r="P441" s="169"/>
      <c r="Q441" s="169"/>
      <c r="R441" s="169"/>
      <c r="S441" s="169"/>
      <c r="T441" s="169"/>
      <c r="U441" s="169"/>
      <c r="V441" s="169"/>
      <c r="W441" s="169"/>
      <c r="X441" s="169"/>
      <c r="Y441" s="169"/>
      <c r="Z441" s="169"/>
      <c r="AA441" s="169"/>
      <c r="AB441" s="169"/>
      <c r="AC441" s="169"/>
      <c r="AD441" s="169"/>
      <c r="AE441" s="169"/>
      <c r="AF441" s="169"/>
      <c r="AG441" s="169"/>
      <c r="AH441" s="169"/>
      <c r="AI441" s="169"/>
      <c r="AJ441" s="169"/>
      <c r="AK441" s="169"/>
      <c r="AL441" s="169"/>
      <c r="AM441" s="169"/>
      <c r="AN441" s="169"/>
      <c r="AO441" s="169"/>
      <c r="AP441" s="169"/>
      <c r="AQ441" s="169"/>
      <c r="AR441" s="169"/>
      <c r="AS441" s="169"/>
      <c r="AT441" s="169"/>
      <c r="AU441" s="169"/>
      <c r="AV441" s="169"/>
      <c r="AW441" s="169"/>
      <c r="AX441" s="169"/>
      <c r="AY441" s="169"/>
      <c r="AZ441" s="169"/>
      <c r="BA441" s="169"/>
      <c r="BB441" s="169"/>
      <c r="BC441" s="169"/>
      <c r="BD441" s="169"/>
      <c r="BE441" s="169"/>
      <c r="BF441" s="169"/>
      <c r="BG441" s="169"/>
      <c r="BH441" s="169"/>
      <c r="BI441" s="169"/>
      <c r="BJ441" s="169"/>
      <c r="BK441" s="169"/>
      <c r="BL441" s="169"/>
      <c r="BM441" s="169"/>
      <c r="BN441" s="169"/>
      <c r="BO441" s="169"/>
      <c r="BP441" s="169"/>
      <c r="BQ441" s="169"/>
      <c r="BR441" s="169"/>
      <c r="BS441" s="169"/>
      <c r="BT441" s="169"/>
      <c r="BU441" s="169"/>
      <c r="BV441" s="169"/>
      <c r="BW441" s="169"/>
      <c r="BX441" s="169"/>
      <c r="BY441" s="169"/>
      <c r="BZ441" s="169"/>
      <c r="CA441" s="169"/>
      <c r="CB441" s="169"/>
      <c r="CC441" s="169"/>
      <c r="CD441" s="169"/>
      <c r="CE441" s="169"/>
      <c r="CF441" s="169"/>
      <c r="CG441" s="169"/>
      <c r="CH441" s="169"/>
      <c r="CI441" s="169"/>
      <c r="CJ441" s="169"/>
      <c r="CK441" s="169"/>
      <c r="CL441" s="169"/>
      <c r="CM441" s="169"/>
      <c r="CN441" s="169"/>
      <c r="CO441" s="169"/>
      <c r="CP441" s="169"/>
      <c r="CQ441" s="169"/>
      <c r="CR441" s="169"/>
      <c r="CS441" s="169"/>
      <c r="CT441" s="169"/>
      <c r="CU441" s="169"/>
      <c r="CV441" s="169"/>
      <c r="CW441" s="169"/>
      <c r="CX441" s="169"/>
      <c r="CY441" s="169"/>
      <c r="CZ441" s="169"/>
      <c r="DA441" s="169"/>
      <c r="DB441" s="169"/>
      <c r="DC441" s="169"/>
      <c r="DD441" s="169"/>
      <c r="DE441" s="169"/>
      <c r="DF441" s="169"/>
      <c r="DG441" s="169"/>
      <c r="DH441" s="169"/>
      <c r="DI441" s="169"/>
      <c r="DJ441" s="169"/>
      <c r="DK441" s="169"/>
      <c r="DL441" s="169"/>
      <c r="DM441" s="169"/>
      <c r="DN441" s="169"/>
      <c r="DO441" s="169"/>
      <c r="DP441" s="169"/>
      <c r="DQ441" s="169"/>
      <c r="DR441" s="169"/>
      <c r="DS441" s="169"/>
      <c r="DT441" s="169"/>
      <c r="DU441" s="169"/>
      <c r="DV441" s="169"/>
      <c r="DW441" s="169"/>
      <c r="DX441" s="169"/>
      <c r="DY441" s="169"/>
      <c r="DZ441" s="169"/>
      <c r="EA441" s="169"/>
      <c r="EB441" s="169"/>
      <c r="EC441" s="169"/>
      <c r="ED441" s="169"/>
      <c r="EE441" s="169"/>
      <c r="EF441" s="169"/>
      <c r="EG441" s="169"/>
      <c r="EH441" s="169"/>
      <c r="EI441" s="169"/>
      <c r="EJ441" s="169"/>
      <c r="EK441" s="169"/>
      <c r="EL441" s="169"/>
      <c r="EM441" s="169"/>
      <c r="EN441" s="169"/>
      <c r="EO441" s="169"/>
      <c r="EP441" s="169"/>
      <c r="EQ441" s="169"/>
      <c r="ER441" s="169"/>
      <c r="ES441" s="169"/>
      <c r="ET441" s="169"/>
      <c r="EU441" s="169"/>
      <c r="EV441" s="169"/>
      <c r="EW441" s="169"/>
      <c r="EX441" s="169"/>
      <c r="EY441" s="169"/>
      <c r="EZ441" s="169"/>
      <c r="FA441" s="169"/>
      <c r="FB441" s="169"/>
      <c r="FC441" s="169"/>
      <c r="FD441" s="169"/>
      <c r="FE441" s="169"/>
      <c r="FF441" s="169"/>
      <c r="FG441" s="169"/>
      <c r="FH441" s="169"/>
      <c r="FI441" s="169"/>
      <c r="FJ441" s="169"/>
      <c r="FK441" s="169"/>
      <c r="FL441" s="169"/>
      <c r="FM441" s="169"/>
      <c r="FN441" s="169"/>
      <c r="FO441" s="169"/>
      <c r="FP441" s="169"/>
      <c r="FQ441" s="169"/>
      <c r="FR441" s="169"/>
      <c r="FS441" s="169"/>
      <c r="FT441" s="169"/>
      <c r="FU441" s="169"/>
      <c r="FV441" s="169"/>
      <c r="FW441" s="169"/>
      <c r="FX441" s="169"/>
      <c r="FY441" s="169"/>
      <c r="FZ441" s="169"/>
      <c r="GA441" s="169"/>
      <c r="GB441" s="169"/>
      <c r="GC441" s="169"/>
      <c r="GD441" s="169"/>
      <c r="GE441" s="169"/>
      <c r="GF441" s="169"/>
      <c r="GG441" s="169"/>
      <c r="GH441" s="169"/>
      <c r="GI441" s="169"/>
      <c r="GJ441" s="169"/>
      <c r="GK441" s="169"/>
      <c r="GL441" s="169"/>
      <c r="GM441" s="169"/>
      <c r="GN441" s="169"/>
      <c r="GO441" s="169"/>
      <c r="GP441" s="169"/>
      <c r="GQ441" s="169"/>
      <c r="GR441" s="169"/>
      <c r="GS441" s="169"/>
      <c r="GT441" s="169"/>
      <c r="GU441" s="169"/>
      <c r="GV441" s="169"/>
      <c r="GW441" s="169"/>
      <c r="GX441" s="169"/>
      <c r="GY441" s="169"/>
      <c r="GZ441" s="169"/>
      <c r="HA441" s="169"/>
      <c r="HB441" s="169"/>
      <c r="HC441" s="169"/>
      <c r="HD441" s="169"/>
      <c r="HE441" s="169"/>
      <c r="HF441" s="169"/>
      <c r="HG441" s="169"/>
      <c r="HH441" s="169"/>
      <c r="HI441" s="169"/>
      <c r="HJ441" s="169"/>
      <c r="HK441" s="169"/>
      <c r="HL441" s="169"/>
      <c r="HM441" s="169"/>
      <c r="HN441" s="169"/>
      <c r="HO441" s="169"/>
      <c r="HP441" s="169"/>
      <c r="HQ441" s="169"/>
      <c r="HR441" s="169"/>
      <c r="HS441" s="169"/>
      <c r="HT441" s="169"/>
      <c r="HU441" s="169"/>
      <c r="HV441" s="169"/>
      <c r="HW441" s="169"/>
      <c r="HX441" s="169"/>
      <c r="HY441" s="169"/>
      <c r="HZ441" s="169"/>
      <c r="IA441" s="169"/>
      <c r="IB441" s="169"/>
      <c r="IC441" s="169"/>
      <c r="ID441" s="169"/>
      <c r="IE441" s="169"/>
      <c r="IF441" s="169"/>
      <c r="IG441" s="169"/>
      <c r="IH441" s="169"/>
      <c r="II441" s="169"/>
      <c r="IJ441" s="169"/>
      <c r="IK441" s="169"/>
      <c r="IL441" s="169"/>
      <c r="IM441" s="169"/>
      <c r="IN441" s="169"/>
      <c r="IO441" s="169"/>
      <c r="IP441" s="169"/>
    </row>
    <row r="442" spans="1:250" s="145" customFormat="1" ht="15" customHeight="1">
      <c r="A442" s="170" t="s">
        <v>6</v>
      </c>
      <c r="B442" s="170" t="s">
        <v>243</v>
      </c>
      <c r="C442" s="172">
        <v>44</v>
      </c>
      <c r="D442" s="172" t="s">
        <v>237</v>
      </c>
      <c r="E442" s="173">
        <v>6902</v>
      </c>
      <c r="F442" s="174">
        <v>305548</v>
      </c>
      <c r="G442" s="169"/>
      <c r="H442" s="169"/>
      <c r="I442" s="169"/>
      <c r="J442" s="169"/>
      <c r="K442" s="169"/>
      <c r="L442" s="169"/>
      <c r="M442" s="169"/>
      <c r="N442" s="169"/>
      <c r="O442" s="169"/>
      <c r="P442" s="169"/>
      <c r="Q442" s="169"/>
      <c r="R442" s="169"/>
      <c r="S442" s="169"/>
      <c r="T442" s="169"/>
      <c r="U442" s="169"/>
      <c r="V442" s="169"/>
      <c r="W442" s="169"/>
      <c r="X442" s="169"/>
      <c r="Y442" s="169"/>
      <c r="Z442" s="169"/>
      <c r="AA442" s="169"/>
      <c r="AB442" s="169"/>
      <c r="AC442" s="169"/>
      <c r="AD442" s="169"/>
      <c r="AE442" s="169"/>
      <c r="AF442" s="169"/>
      <c r="AG442" s="169"/>
      <c r="AH442" s="169"/>
      <c r="AI442" s="169"/>
      <c r="AJ442" s="169"/>
      <c r="AK442" s="169"/>
      <c r="AL442" s="169"/>
      <c r="AM442" s="169"/>
      <c r="AN442" s="169"/>
      <c r="AO442" s="169"/>
      <c r="AP442" s="169"/>
      <c r="AQ442" s="169"/>
      <c r="AR442" s="169"/>
      <c r="AS442" s="169"/>
      <c r="AT442" s="169"/>
      <c r="AU442" s="169"/>
      <c r="AV442" s="169"/>
      <c r="AW442" s="169"/>
      <c r="AX442" s="169"/>
      <c r="AY442" s="169"/>
      <c r="AZ442" s="169"/>
      <c r="BA442" s="169"/>
      <c r="BB442" s="169"/>
      <c r="BC442" s="169"/>
      <c r="BD442" s="169"/>
      <c r="BE442" s="169"/>
      <c r="BF442" s="169"/>
      <c r="BG442" s="169"/>
      <c r="BH442" s="169"/>
      <c r="BI442" s="169"/>
      <c r="BJ442" s="169"/>
      <c r="BK442" s="169"/>
      <c r="BL442" s="169"/>
      <c r="BM442" s="169"/>
      <c r="BN442" s="169"/>
      <c r="BO442" s="169"/>
      <c r="BP442" s="169"/>
      <c r="BQ442" s="169"/>
      <c r="BR442" s="169"/>
      <c r="BS442" s="169"/>
      <c r="BT442" s="169"/>
      <c r="BU442" s="169"/>
      <c r="BV442" s="169"/>
      <c r="BW442" s="169"/>
      <c r="BX442" s="169"/>
      <c r="BY442" s="169"/>
      <c r="BZ442" s="169"/>
      <c r="CA442" s="169"/>
      <c r="CB442" s="169"/>
      <c r="CC442" s="169"/>
      <c r="CD442" s="169"/>
      <c r="CE442" s="169"/>
      <c r="CF442" s="169"/>
      <c r="CG442" s="169"/>
      <c r="CH442" s="169"/>
      <c r="CI442" s="169"/>
      <c r="CJ442" s="169"/>
      <c r="CK442" s="169"/>
      <c r="CL442" s="169"/>
      <c r="CM442" s="169"/>
      <c r="CN442" s="169"/>
      <c r="CO442" s="169"/>
      <c r="CP442" s="169"/>
      <c r="CQ442" s="169"/>
      <c r="CR442" s="169"/>
      <c r="CS442" s="169"/>
      <c r="CT442" s="169"/>
      <c r="CU442" s="169"/>
      <c r="CV442" s="169"/>
      <c r="CW442" s="169"/>
      <c r="CX442" s="169"/>
      <c r="CY442" s="169"/>
      <c r="CZ442" s="169"/>
      <c r="DA442" s="169"/>
      <c r="DB442" s="169"/>
      <c r="DC442" s="169"/>
      <c r="DD442" s="169"/>
      <c r="DE442" s="169"/>
      <c r="DF442" s="169"/>
      <c r="DG442" s="169"/>
      <c r="DH442" s="169"/>
      <c r="DI442" s="169"/>
      <c r="DJ442" s="169"/>
      <c r="DK442" s="169"/>
      <c r="DL442" s="169"/>
      <c r="DM442" s="169"/>
      <c r="DN442" s="169"/>
      <c r="DO442" s="169"/>
      <c r="DP442" s="169"/>
      <c r="DQ442" s="169"/>
      <c r="DR442" s="169"/>
      <c r="DS442" s="169"/>
      <c r="DT442" s="169"/>
      <c r="DU442" s="169"/>
      <c r="DV442" s="169"/>
      <c r="DW442" s="169"/>
      <c r="DX442" s="169"/>
      <c r="DY442" s="169"/>
      <c r="DZ442" s="169"/>
      <c r="EA442" s="169"/>
      <c r="EB442" s="169"/>
      <c r="EC442" s="169"/>
      <c r="ED442" s="169"/>
      <c r="EE442" s="169"/>
      <c r="EF442" s="169"/>
      <c r="EG442" s="169"/>
      <c r="EH442" s="169"/>
      <c r="EI442" s="169"/>
      <c r="EJ442" s="169"/>
      <c r="EK442" s="169"/>
      <c r="EL442" s="169"/>
      <c r="EM442" s="169"/>
      <c r="EN442" s="169"/>
      <c r="EO442" s="169"/>
      <c r="EP442" s="169"/>
      <c r="EQ442" s="169"/>
      <c r="ER442" s="169"/>
      <c r="ES442" s="169"/>
      <c r="ET442" s="169"/>
      <c r="EU442" s="169"/>
      <c r="EV442" s="169"/>
      <c r="EW442" s="169"/>
      <c r="EX442" s="169"/>
      <c r="EY442" s="169"/>
      <c r="EZ442" s="169"/>
      <c r="FA442" s="169"/>
      <c r="FB442" s="169"/>
      <c r="FC442" s="169"/>
      <c r="FD442" s="169"/>
      <c r="FE442" s="169"/>
      <c r="FF442" s="169"/>
      <c r="FG442" s="169"/>
      <c r="FH442" s="169"/>
      <c r="FI442" s="169"/>
      <c r="FJ442" s="169"/>
      <c r="FK442" s="169"/>
      <c r="FL442" s="169"/>
      <c r="FM442" s="169"/>
      <c r="FN442" s="169"/>
      <c r="FO442" s="169"/>
      <c r="FP442" s="169"/>
      <c r="FQ442" s="169"/>
      <c r="FR442" s="169"/>
      <c r="FS442" s="169"/>
      <c r="FT442" s="169"/>
      <c r="FU442" s="169"/>
      <c r="FV442" s="169"/>
      <c r="FW442" s="169"/>
      <c r="FX442" s="169"/>
      <c r="FY442" s="169"/>
      <c r="FZ442" s="169"/>
      <c r="GA442" s="169"/>
      <c r="GB442" s="169"/>
      <c r="GC442" s="169"/>
      <c r="GD442" s="169"/>
      <c r="GE442" s="169"/>
      <c r="GF442" s="169"/>
      <c r="GG442" s="169"/>
      <c r="GH442" s="169"/>
      <c r="GI442" s="169"/>
      <c r="GJ442" s="169"/>
      <c r="GK442" s="169"/>
      <c r="GL442" s="169"/>
      <c r="GM442" s="169"/>
      <c r="GN442" s="169"/>
      <c r="GO442" s="169"/>
      <c r="GP442" s="169"/>
      <c r="GQ442" s="169"/>
      <c r="GR442" s="169"/>
      <c r="GS442" s="169"/>
      <c r="GT442" s="169"/>
      <c r="GU442" s="169"/>
      <c r="GV442" s="169"/>
      <c r="GW442" s="169"/>
      <c r="GX442" s="169"/>
      <c r="GY442" s="169"/>
      <c r="GZ442" s="169"/>
      <c r="HA442" s="169"/>
      <c r="HB442" s="169"/>
      <c r="HC442" s="169"/>
      <c r="HD442" s="169"/>
      <c r="HE442" s="169"/>
      <c r="HF442" s="169"/>
      <c r="HG442" s="169"/>
      <c r="HH442" s="169"/>
      <c r="HI442" s="169"/>
      <c r="HJ442" s="169"/>
      <c r="HK442" s="169"/>
      <c r="HL442" s="169"/>
      <c r="HM442" s="169"/>
      <c r="HN442" s="169"/>
      <c r="HO442" s="169"/>
      <c r="HP442" s="169"/>
      <c r="HQ442" s="169"/>
      <c r="HR442" s="169"/>
      <c r="HS442" s="169"/>
      <c r="HT442" s="169"/>
      <c r="HU442" s="169"/>
      <c r="HV442" s="169"/>
      <c r="HW442" s="169"/>
      <c r="HX442" s="169"/>
      <c r="HY442" s="169"/>
      <c r="HZ442" s="169"/>
      <c r="IA442" s="169"/>
      <c r="IB442" s="169"/>
      <c r="IC442" s="169"/>
      <c r="ID442" s="169"/>
      <c r="IE442" s="169"/>
      <c r="IF442" s="169"/>
      <c r="IG442" s="169"/>
      <c r="IH442" s="169"/>
      <c r="II442" s="169"/>
      <c r="IJ442" s="169"/>
      <c r="IK442" s="169"/>
      <c r="IL442" s="169"/>
      <c r="IM442" s="169"/>
      <c r="IN442" s="169"/>
      <c r="IO442" s="169"/>
      <c r="IP442" s="169"/>
    </row>
    <row r="443" spans="1:250" s="145" customFormat="1" ht="15" customHeight="1">
      <c r="A443" s="170" t="s">
        <v>6</v>
      </c>
      <c r="B443" s="170" t="s">
        <v>245</v>
      </c>
      <c r="C443" s="172">
        <v>30</v>
      </c>
      <c r="D443" s="172" t="s">
        <v>237</v>
      </c>
      <c r="E443" s="173">
        <v>10440</v>
      </c>
      <c r="F443" s="174">
        <v>313200</v>
      </c>
      <c r="G443" s="169"/>
      <c r="H443" s="169"/>
      <c r="I443" s="169"/>
      <c r="J443" s="169"/>
      <c r="K443" s="169"/>
      <c r="L443" s="169"/>
      <c r="M443" s="169"/>
      <c r="N443" s="169"/>
      <c r="O443" s="169"/>
      <c r="P443" s="169"/>
      <c r="Q443" s="169"/>
      <c r="R443" s="169"/>
      <c r="S443" s="169"/>
      <c r="T443" s="169"/>
      <c r="U443" s="169"/>
      <c r="V443" s="169"/>
      <c r="W443" s="169"/>
      <c r="X443" s="169"/>
      <c r="Y443" s="169"/>
      <c r="Z443" s="169"/>
      <c r="AA443" s="169"/>
      <c r="AB443" s="169"/>
      <c r="AC443" s="169"/>
      <c r="AD443" s="169"/>
      <c r="AE443" s="169"/>
      <c r="AF443" s="169"/>
      <c r="AG443" s="169"/>
      <c r="AH443" s="169"/>
      <c r="AI443" s="169"/>
      <c r="AJ443" s="169"/>
      <c r="AK443" s="169"/>
      <c r="AL443" s="169"/>
      <c r="AM443" s="169"/>
      <c r="AN443" s="169"/>
      <c r="AO443" s="169"/>
      <c r="AP443" s="169"/>
      <c r="AQ443" s="169"/>
      <c r="AR443" s="169"/>
      <c r="AS443" s="169"/>
      <c r="AT443" s="169"/>
      <c r="AU443" s="169"/>
      <c r="AV443" s="169"/>
      <c r="AW443" s="169"/>
      <c r="AX443" s="169"/>
      <c r="AY443" s="169"/>
      <c r="AZ443" s="169"/>
      <c r="BA443" s="169"/>
      <c r="BB443" s="169"/>
      <c r="BC443" s="169"/>
      <c r="BD443" s="169"/>
      <c r="BE443" s="169"/>
      <c r="BF443" s="169"/>
      <c r="BG443" s="169"/>
      <c r="BH443" s="169"/>
      <c r="BI443" s="169"/>
      <c r="BJ443" s="169"/>
      <c r="BK443" s="169"/>
      <c r="BL443" s="169"/>
      <c r="BM443" s="169"/>
      <c r="BN443" s="169"/>
      <c r="BO443" s="169"/>
      <c r="BP443" s="169"/>
      <c r="BQ443" s="169"/>
      <c r="BR443" s="169"/>
      <c r="BS443" s="169"/>
      <c r="BT443" s="169"/>
      <c r="BU443" s="169"/>
      <c r="BV443" s="169"/>
      <c r="BW443" s="169"/>
      <c r="BX443" s="169"/>
      <c r="BY443" s="169"/>
      <c r="BZ443" s="169"/>
      <c r="CA443" s="169"/>
      <c r="CB443" s="169"/>
      <c r="CC443" s="169"/>
      <c r="CD443" s="169"/>
      <c r="CE443" s="169"/>
      <c r="CF443" s="169"/>
      <c r="CG443" s="169"/>
      <c r="CH443" s="169"/>
      <c r="CI443" s="169"/>
      <c r="CJ443" s="169"/>
      <c r="CK443" s="169"/>
      <c r="CL443" s="169"/>
      <c r="CM443" s="169"/>
      <c r="CN443" s="169"/>
      <c r="CO443" s="169"/>
      <c r="CP443" s="169"/>
      <c r="CQ443" s="169"/>
      <c r="CR443" s="169"/>
      <c r="CS443" s="169"/>
      <c r="CT443" s="169"/>
      <c r="CU443" s="169"/>
      <c r="CV443" s="169"/>
      <c r="CW443" s="169"/>
      <c r="CX443" s="169"/>
      <c r="CY443" s="169"/>
      <c r="CZ443" s="169"/>
      <c r="DA443" s="169"/>
      <c r="DB443" s="169"/>
      <c r="DC443" s="169"/>
      <c r="DD443" s="169"/>
      <c r="DE443" s="169"/>
      <c r="DF443" s="169"/>
      <c r="DG443" s="169"/>
      <c r="DH443" s="169"/>
      <c r="DI443" s="169"/>
      <c r="DJ443" s="169"/>
      <c r="DK443" s="169"/>
      <c r="DL443" s="169"/>
      <c r="DM443" s="169"/>
      <c r="DN443" s="169"/>
      <c r="DO443" s="169"/>
      <c r="DP443" s="169"/>
      <c r="DQ443" s="169"/>
      <c r="DR443" s="169"/>
      <c r="DS443" s="169"/>
      <c r="DT443" s="169"/>
      <c r="DU443" s="169"/>
      <c r="DV443" s="169"/>
      <c r="DW443" s="169"/>
      <c r="DX443" s="169"/>
      <c r="DY443" s="169"/>
      <c r="DZ443" s="169"/>
      <c r="EA443" s="169"/>
      <c r="EB443" s="169"/>
      <c r="EC443" s="169"/>
      <c r="ED443" s="169"/>
      <c r="EE443" s="169"/>
      <c r="EF443" s="169"/>
      <c r="EG443" s="169"/>
      <c r="EH443" s="169"/>
      <c r="EI443" s="169"/>
      <c r="EJ443" s="169"/>
      <c r="EK443" s="169"/>
      <c r="EL443" s="169"/>
      <c r="EM443" s="169"/>
      <c r="EN443" s="169"/>
      <c r="EO443" s="169"/>
      <c r="EP443" s="169"/>
      <c r="EQ443" s="169"/>
      <c r="ER443" s="169"/>
      <c r="ES443" s="169"/>
      <c r="ET443" s="169"/>
      <c r="EU443" s="169"/>
      <c r="EV443" s="169"/>
      <c r="EW443" s="169"/>
      <c r="EX443" s="169"/>
      <c r="EY443" s="169"/>
      <c r="EZ443" s="169"/>
      <c r="FA443" s="169"/>
      <c r="FB443" s="169"/>
      <c r="FC443" s="169"/>
      <c r="FD443" s="169"/>
      <c r="FE443" s="169"/>
      <c r="FF443" s="169"/>
      <c r="FG443" s="169"/>
      <c r="FH443" s="169"/>
      <c r="FI443" s="169"/>
      <c r="FJ443" s="169"/>
      <c r="FK443" s="169"/>
      <c r="FL443" s="169"/>
      <c r="FM443" s="169"/>
      <c r="FN443" s="169"/>
      <c r="FO443" s="169"/>
      <c r="FP443" s="169"/>
      <c r="FQ443" s="169"/>
      <c r="FR443" s="169"/>
      <c r="FS443" s="169"/>
      <c r="FT443" s="169"/>
      <c r="FU443" s="169"/>
      <c r="FV443" s="169"/>
      <c r="FW443" s="169"/>
      <c r="FX443" s="169"/>
      <c r="FY443" s="169"/>
      <c r="FZ443" s="169"/>
      <c r="GA443" s="169"/>
      <c r="GB443" s="169"/>
      <c r="GC443" s="169"/>
      <c r="GD443" s="169"/>
      <c r="GE443" s="169"/>
      <c r="GF443" s="169"/>
      <c r="GG443" s="169"/>
      <c r="GH443" s="169"/>
      <c r="GI443" s="169"/>
      <c r="GJ443" s="169"/>
      <c r="GK443" s="169"/>
      <c r="GL443" s="169"/>
      <c r="GM443" s="169"/>
      <c r="GN443" s="169"/>
      <c r="GO443" s="169"/>
      <c r="GP443" s="169"/>
      <c r="GQ443" s="169"/>
      <c r="GR443" s="169"/>
      <c r="GS443" s="169"/>
      <c r="GT443" s="169"/>
      <c r="GU443" s="169"/>
      <c r="GV443" s="169"/>
      <c r="GW443" s="169"/>
      <c r="GX443" s="169"/>
      <c r="GY443" s="169"/>
      <c r="GZ443" s="169"/>
      <c r="HA443" s="169"/>
      <c r="HB443" s="169"/>
      <c r="HC443" s="169"/>
      <c r="HD443" s="169"/>
      <c r="HE443" s="169"/>
      <c r="HF443" s="169"/>
      <c r="HG443" s="169"/>
      <c r="HH443" s="169"/>
      <c r="HI443" s="169"/>
      <c r="HJ443" s="169"/>
      <c r="HK443" s="169"/>
      <c r="HL443" s="169"/>
      <c r="HM443" s="169"/>
      <c r="HN443" s="169"/>
      <c r="HO443" s="169"/>
      <c r="HP443" s="169"/>
      <c r="HQ443" s="169"/>
      <c r="HR443" s="169"/>
      <c r="HS443" s="169"/>
      <c r="HT443" s="169"/>
      <c r="HU443" s="169"/>
      <c r="HV443" s="169"/>
      <c r="HW443" s="169"/>
      <c r="HX443" s="169"/>
      <c r="HY443" s="169"/>
      <c r="HZ443" s="169"/>
      <c r="IA443" s="169"/>
      <c r="IB443" s="169"/>
      <c r="IC443" s="169"/>
      <c r="ID443" s="169"/>
      <c r="IE443" s="169"/>
      <c r="IF443" s="169"/>
      <c r="IG443" s="169"/>
      <c r="IH443" s="169"/>
      <c r="II443" s="169"/>
      <c r="IJ443" s="169"/>
      <c r="IK443" s="169"/>
      <c r="IL443" s="169"/>
      <c r="IM443" s="169"/>
      <c r="IN443" s="169"/>
      <c r="IO443" s="169"/>
      <c r="IP443" s="169"/>
    </row>
    <row r="444" spans="1:250" s="145" customFormat="1" ht="15" customHeight="1">
      <c r="A444" s="170" t="s">
        <v>6</v>
      </c>
      <c r="B444" s="170" t="s">
        <v>295</v>
      </c>
      <c r="C444" s="172">
        <v>2</v>
      </c>
      <c r="D444" s="172" t="s">
        <v>109</v>
      </c>
      <c r="E444" s="173">
        <v>10776</v>
      </c>
      <c r="F444" s="174">
        <v>21552</v>
      </c>
      <c r="G444" s="169"/>
      <c r="H444" s="169"/>
      <c r="I444" s="169"/>
      <c r="J444" s="169"/>
      <c r="K444" s="169"/>
      <c r="L444" s="169"/>
      <c r="M444" s="169"/>
      <c r="N444" s="169"/>
      <c r="O444" s="169"/>
      <c r="P444" s="169"/>
      <c r="Q444" s="169"/>
      <c r="R444" s="169"/>
      <c r="S444" s="169"/>
      <c r="T444" s="169"/>
      <c r="U444" s="169"/>
      <c r="V444" s="169"/>
      <c r="W444" s="169"/>
      <c r="X444" s="169"/>
      <c r="Y444" s="169"/>
      <c r="Z444" s="169"/>
      <c r="AA444" s="169"/>
      <c r="AB444" s="169"/>
      <c r="AC444" s="169"/>
      <c r="AD444" s="169"/>
      <c r="AE444" s="169"/>
      <c r="AF444" s="169"/>
      <c r="AG444" s="169"/>
      <c r="AH444" s="169"/>
      <c r="AI444" s="169"/>
      <c r="AJ444" s="169"/>
      <c r="AK444" s="169"/>
      <c r="AL444" s="169"/>
      <c r="AM444" s="169"/>
      <c r="AN444" s="169"/>
      <c r="AO444" s="169"/>
      <c r="AP444" s="169"/>
      <c r="AQ444" s="169"/>
      <c r="AR444" s="169"/>
      <c r="AS444" s="169"/>
      <c r="AT444" s="169"/>
      <c r="AU444" s="169"/>
      <c r="AV444" s="169"/>
      <c r="AW444" s="169"/>
      <c r="AX444" s="169"/>
      <c r="AY444" s="169"/>
      <c r="AZ444" s="169"/>
      <c r="BA444" s="169"/>
      <c r="BB444" s="169"/>
      <c r="BC444" s="169"/>
      <c r="BD444" s="169"/>
      <c r="BE444" s="169"/>
      <c r="BF444" s="169"/>
      <c r="BG444" s="169"/>
      <c r="BH444" s="169"/>
      <c r="BI444" s="169"/>
      <c r="BJ444" s="169"/>
      <c r="BK444" s="169"/>
      <c r="BL444" s="169"/>
      <c r="BM444" s="169"/>
      <c r="BN444" s="169"/>
      <c r="BO444" s="169"/>
      <c r="BP444" s="169"/>
      <c r="BQ444" s="169"/>
      <c r="BR444" s="169"/>
      <c r="BS444" s="169"/>
      <c r="BT444" s="169"/>
      <c r="BU444" s="169"/>
      <c r="BV444" s="169"/>
      <c r="BW444" s="169"/>
      <c r="BX444" s="169"/>
      <c r="BY444" s="169"/>
      <c r="BZ444" s="169"/>
      <c r="CA444" s="169"/>
      <c r="CB444" s="169"/>
      <c r="CC444" s="169"/>
      <c r="CD444" s="169"/>
      <c r="CE444" s="169"/>
      <c r="CF444" s="169"/>
      <c r="CG444" s="169"/>
      <c r="CH444" s="169"/>
      <c r="CI444" s="169"/>
      <c r="CJ444" s="169"/>
      <c r="CK444" s="169"/>
      <c r="CL444" s="169"/>
      <c r="CM444" s="169"/>
      <c r="CN444" s="169"/>
      <c r="CO444" s="169"/>
      <c r="CP444" s="169"/>
      <c r="CQ444" s="169"/>
      <c r="CR444" s="169"/>
      <c r="CS444" s="169"/>
      <c r="CT444" s="169"/>
      <c r="CU444" s="169"/>
      <c r="CV444" s="169"/>
      <c r="CW444" s="169"/>
      <c r="CX444" s="169"/>
      <c r="CY444" s="169"/>
      <c r="CZ444" s="169"/>
      <c r="DA444" s="169"/>
      <c r="DB444" s="169"/>
      <c r="DC444" s="169"/>
      <c r="DD444" s="169"/>
      <c r="DE444" s="169"/>
      <c r="DF444" s="169"/>
      <c r="DG444" s="169"/>
      <c r="DH444" s="169"/>
      <c r="DI444" s="169"/>
      <c r="DJ444" s="169"/>
      <c r="DK444" s="169"/>
      <c r="DL444" s="169"/>
      <c r="DM444" s="169"/>
      <c r="DN444" s="169"/>
      <c r="DO444" s="169"/>
      <c r="DP444" s="169"/>
      <c r="DQ444" s="169"/>
      <c r="DR444" s="169"/>
      <c r="DS444" s="169"/>
      <c r="DT444" s="169"/>
      <c r="DU444" s="169"/>
      <c r="DV444" s="169"/>
      <c r="DW444" s="169"/>
      <c r="DX444" s="169"/>
      <c r="DY444" s="169"/>
      <c r="DZ444" s="169"/>
      <c r="EA444" s="169"/>
      <c r="EB444" s="169"/>
      <c r="EC444" s="169"/>
      <c r="ED444" s="169"/>
      <c r="EE444" s="169"/>
      <c r="EF444" s="169"/>
      <c r="EG444" s="169"/>
      <c r="EH444" s="169"/>
      <c r="EI444" s="169"/>
      <c r="EJ444" s="169"/>
      <c r="EK444" s="169"/>
      <c r="EL444" s="169"/>
      <c r="EM444" s="169"/>
      <c r="EN444" s="169"/>
      <c r="EO444" s="169"/>
      <c r="EP444" s="169"/>
      <c r="EQ444" s="169"/>
      <c r="ER444" s="169"/>
      <c r="ES444" s="169"/>
      <c r="ET444" s="169"/>
      <c r="EU444" s="169"/>
      <c r="EV444" s="169"/>
      <c r="EW444" s="169"/>
      <c r="EX444" s="169"/>
      <c r="EY444" s="169"/>
      <c r="EZ444" s="169"/>
      <c r="FA444" s="169"/>
      <c r="FB444" s="169"/>
      <c r="FC444" s="169"/>
      <c r="FD444" s="169"/>
      <c r="FE444" s="169"/>
      <c r="FF444" s="169"/>
      <c r="FG444" s="169"/>
      <c r="FH444" s="169"/>
      <c r="FI444" s="169"/>
      <c r="FJ444" s="169"/>
      <c r="FK444" s="169"/>
      <c r="FL444" s="169"/>
      <c r="FM444" s="169"/>
      <c r="FN444" s="169"/>
      <c r="FO444" s="169"/>
      <c r="FP444" s="169"/>
      <c r="FQ444" s="169"/>
      <c r="FR444" s="169"/>
      <c r="FS444" s="169"/>
      <c r="FT444" s="169"/>
      <c r="FU444" s="169"/>
      <c r="FV444" s="169"/>
      <c r="FW444" s="169"/>
      <c r="FX444" s="169"/>
      <c r="FY444" s="169"/>
      <c r="FZ444" s="169"/>
      <c r="GA444" s="169"/>
      <c r="GB444" s="169"/>
      <c r="GC444" s="169"/>
      <c r="GD444" s="169"/>
      <c r="GE444" s="169"/>
      <c r="GF444" s="169"/>
      <c r="GG444" s="169"/>
      <c r="GH444" s="169"/>
      <c r="GI444" s="169"/>
      <c r="GJ444" s="169"/>
      <c r="GK444" s="169"/>
      <c r="GL444" s="169"/>
      <c r="GM444" s="169"/>
      <c r="GN444" s="169"/>
      <c r="GO444" s="169"/>
      <c r="GP444" s="169"/>
      <c r="GQ444" s="169"/>
      <c r="GR444" s="169"/>
      <c r="GS444" s="169"/>
      <c r="GT444" s="169"/>
      <c r="GU444" s="169"/>
      <c r="GV444" s="169"/>
      <c r="GW444" s="169"/>
      <c r="GX444" s="169"/>
      <c r="GY444" s="169"/>
      <c r="GZ444" s="169"/>
      <c r="HA444" s="169"/>
      <c r="HB444" s="169"/>
      <c r="HC444" s="169"/>
      <c r="HD444" s="169"/>
      <c r="HE444" s="169"/>
      <c r="HF444" s="169"/>
      <c r="HG444" s="169"/>
      <c r="HH444" s="169"/>
      <c r="HI444" s="169"/>
      <c r="HJ444" s="169"/>
      <c r="HK444" s="169"/>
      <c r="HL444" s="169"/>
      <c r="HM444" s="169"/>
      <c r="HN444" s="169"/>
      <c r="HO444" s="169"/>
      <c r="HP444" s="169"/>
      <c r="HQ444" s="169"/>
      <c r="HR444" s="169"/>
      <c r="HS444" s="169"/>
      <c r="HT444" s="169"/>
      <c r="HU444" s="169"/>
      <c r="HV444" s="169"/>
      <c r="HW444" s="169"/>
      <c r="HX444" s="169"/>
      <c r="HY444" s="169"/>
      <c r="HZ444" s="169"/>
      <c r="IA444" s="169"/>
      <c r="IB444" s="169"/>
      <c r="IC444" s="169"/>
      <c r="ID444" s="169"/>
      <c r="IE444" s="169"/>
      <c r="IF444" s="169"/>
      <c r="IG444" s="169"/>
      <c r="IH444" s="169"/>
      <c r="II444" s="169"/>
      <c r="IJ444" s="169"/>
      <c r="IK444" s="169"/>
      <c r="IL444" s="169"/>
      <c r="IM444" s="169"/>
      <c r="IN444" s="169"/>
      <c r="IO444" s="169"/>
      <c r="IP444" s="169"/>
    </row>
    <row r="445" spans="1:250" s="145" customFormat="1" ht="15" customHeight="1">
      <c r="A445" s="170" t="s">
        <v>6</v>
      </c>
      <c r="B445" s="170" t="s">
        <v>315</v>
      </c>
      <c r="C445" s="172">
        <v>100</v>
      </c>
      <c r="D445" s="172" t="s">
        <v>24</v>
      </c>
      <c r="E445" s="173">
        <v>58</v>
      </c>
      <c r="F445" s="174">
        <v>5800</v>
      </c>
      <c r="G445" s="169"/>
      <c r="H445" s="169"/>
      <c r="I445" s="169"/>
      <c r="J445" s="169"/>
      <c r="K445" s="169"/>
      <c r="L445" s="169"/>
      <c r="M445" s="169"/>
      <c r="N445" s="169"/>
      <c r="O445" s="169"/>
      <c r="P445" s="169"/>
      <c r="Q445" s="169"/>
      <c r="R445" s="169"/>
      <c r="S445" s="169"/>
      <c r="T445" s="169"/>
      <c r="U445" s="169"/>
      <c r="V445" s="169"/>
      <c r="W445" s="169"/>
      <c r="X445" s="169"/>
      <c r="Y445" s="169"/>
      <c r="Z445" s="169"/>
      <c r="AA445" s="169"/>
      <c r="AB445" s="169"/>
      <c r="AC445" s="169"/>
      <c r="AD445" s="169"/>
      <c r="AE445" s="169"/>
      <c r="AF445" s="169"/>
      <c r="AG445" s="169"/>
      <c r="AH445" s="169"/>
      <c r="AI445" s="169"/>
      <c r="AJ445" s="169"/>
      <c r="AK445" s="169"/>
      <c r="AL445" s="169"/>
      <c r="AM445" s="169"/>
      <c r="AN445" s="169"/>
      <c r="AO445" s="169"/>
      <c r="AP445" s="169"/>
      <c r="AQ445" s="169"/>
      <c r="AR445" s="169"/>
      <c r="AS445" s="169"/>
      <c r="AT445" s="169"/>
      <c r="AU445" s="169"/>
      <c r="AV445" s="169"/>
      <c r="AW445" s="169"/>
      <c r="AX445" s="169"/>
      <c r="AY445" s="169"/>
      <c r="AZ445" s="169"/>
      <c r="BA445" s="169"/>
      <c r="BB445" s="169"/>
      <c r="BC445" s="169"/>
      <c r="BD445" s="169"/>
      <c r="BE445" s="169"/>
      <c r="BF445" s="169"/>
      <c r="BG445" s="169"/>
      <c r="BH445" s="169"/>
      <c r="BI445" s="169"/>
      <c r="BJ445" s="169"/>
      <c r="BK445" s="169"/>
      <c r="BL445" s="169"/>
      <c r="BM445" s="169"/>
      <c r="BN445" s="169"/>
      <c r="BO445" s="169"/>
      <c r="BP445" s="169"/>
      <c r="BQ445" s="169"/>
      <c r="BR445" s="169"/>
      <c r="BS445" s="169"/>
      <c r="BT445" s="169"/>
      <c r="BU445" s="169"/>
      <c r="BV445" s="169"/>
      <c r="BW445" s="169"/>
      <c r="BX445" s="169"/>
      <c r="BY445" s="169"/>
      <c r="BZ445" s="169"/>
      <c r="CA445" s="169"/>
      <c r="CB445" s="169"/>
      <c r="CC445" s="169"/>
      <c r="CD445" s="169"/>
      <c r="CE445" s="169"/>
      <c r="CF445" s="169"/>
      <c r="CG445" s="169"/>
      <c r="CH445" s="169"/>
      <c r="CI445" s="169"/>
      <c r="CJ445" s="169"/>
      <c r="CK445" s="169"/>
      <c r="CL445" s="169"/>
      <c r="CM445" s="169"/>
      <c r="CN445" s="169"/>
      <c r="CO445" s="169"/>
      <c r="CP445" s="169"/>
      <c r="CQ445" s="169"/>
      <c r="CR445" s="169"/>
      <c r="CS445" s="169"/>
      <c r="CT445" s="169"/>
      <c r="CU445" s="169"/>
      <c r="CV445" s="169"/>
      <c r="CW445" s="169"/>
      <c r="CX445" s="169"/>
      <c r="CY445" s="169"/>
      <c r="CZ445" s="169"/>
      <c r="DA445" s="169"/>
      <c r="DB445" s="169"/>
      <c r="DC445" s="169"/>
      <c r="DD445" s="169"/>
      <c r="DE445" s="169"/>
      <c r="DF445" s="169"/>
      <c r="DG445" s="169"/>
      <c r="DH445" s="169"/>
      <c r="DI445" s="169"/>
      <c r="DJ445" s="169"/>
      <c r="DK445" s="169"/>
      <c r="DL445" s="169"/>
      <c r="DM445" s="169"/>
      <c r="DN445" s="169"/>
      <c r="DO445" s="169"/>
      <c r="DP445" s="169"/>
      <c r="DQ445" s="169"/>
      <c r="DR445" s="169"/>
      <c r="DS445" s="169"/>
      <c r="DT445" s="169"/>
      <c r="DU445" s="169"/>
      <c r="DV445" s="169"/>
      <c r="DW445" s="169"/>
      <c r="DX445" s="169"/>
      <c r="DY445" s="169"/>
      <c r="DZ445" s="169"/>
      <c r="EA445" s="169"/>
      <c r="EB445" s="169"/>
      <c r="EC445" s="169"/>
      <c r="ED445" s="169"/>
      <c r="EE445" s="169"/>
      <c r="EF445" s="169"/>
      <c r="EG445" s="169"/>
      <c r="EH445" s="169"/>
      <c r="EI445" s="169"/>
      <c r="EJ445" s="169"/>
      <c r="EK445" s="169"/>
      <c r="EL445" s="169"/>
      <c r="EM445" s="169"/>
      <c r="EN445" s="169"/>
      <c r="EO445" s="169"/>
      <c r="EP445" s="169"/>
      <c r="EQ445" s="169"/>
      <c r="ER445" s="169"/>
      <c r="ES445" s="169"/>
      <c r="ET445" s="169"/>
      <c r="EU445" s="169"/>
      <c r="EV445" s="169"/>
      <c r="EW445" s="169"/>
      <c r="EX445" s="169"/>
      <c r="EY445" s="169"/>
      <c r="EZ445" s="169"/>
      <c r="FA445" s="169"/>
      <c r="FB445" s="169"/>
      <c r="FC445" s="169"/>
      <c r="FD445" s="169"/>
      <c r="FE445" s="169"/>
      <c r="FF445" s="169"/>
      <c r="FG445" s="169"/>
      <c r="FH445" s="169"/>
      <c r="FI445" s="169"/>
      <c r="FJ445" s="169"/>
      <c r="FK445" s="169"/>
      <c r="FL445" s="169"/>
      <c r="FM445" s="169"/>
      <c r="FN445" s="169"/>
      <c r="FO445" s="169"/>
      <c r="FP445" s="169"/>
      <c r="FQ445" s="169"/>
      <c r="FR445" s="169"/>
      <c r="FS445" s="169"/>
      <c r="FT445" s="169"/>
      <c r="FU445" s="169"/>
      <c r="FV445" s="169"/>
      <c r="FW445" s="169"/>
      <c r="FX445" s="169"/>
      <c r="FY445" s="169"/>
      <c r="FZ445" s="169"/>
      <c r="GA445" s="169"/>
      <c r="GB445" s="169"/>
      <c r="GC445" s="169"/>
      <c r="GD445" s="169"/>
      <c r="GE445" s="169"/>
      <c r="GF445" s="169"/>
      <c r="GG445" s="169"/>
      <c r="GH445" s="169"/>
      <c r="GI445" s="169"/>
      <c r="GJ445" s="169"/>
      <c r="GK445" s="169"/>
      <c r="GL445" s="169"/>
      <c r="GM445" s="169"/>
      <c r="GN445" s="169"/>
      <c r="GO445" s="169"/>
      <c r="GP445" s="169"/>
      <c r="GQ445" s="169"/>
      <c r="GR445" s="169"/>
      <c r="GS445" s="169"/>
      <c r="GT445" s="169"/>
      <c r="GU445" s="169"/>
      <c r="GV445" s="169"/>
      <c r="GW445" s="169"/>
      <c r="GX445" s="169"/>
      <c r="GY445" s="169"/>
      <c r="GZ445" s="169"/>
      <c r="HA445" s="169"/>
      <c r="HB445" s="169"/>
      <c r="HC445" s="169"/>
      <c r="HD445" s="169"/>
      <c r="HE445" s="169"/>
      <c r="HF445" s="169"/>
      <c r="HG445" s="169"/>
      <c r="HH445" s="169"/>
      <c r="HI445" s="169"/>
      <c r="HJ445" s="169"/>
      <c r="HK445" s="169"/>
      <c r="HL445" s="169"/>
      <c r="HM445" s="169"/>
      <c r="HN445" s="169"/>
      <c r="HO445" s="169"/>
      <c r="HP445" s="169"/>
      <c r="HQ445" s="169"/>
      <c r="HR445" s="169"/>
      <c r="HS445" s="169"/>
      <c r="HT445" s="169"/>
      <c r="HU445" s="169"/>
      <c r="HV445" s="169"/>
      <c r="HW445" s="169"/>
      <c r="HX445" s="169"/>
      <c r="HY445" s="169"/>
      <c r="HZ445" s="169"/>
      <c r="IA445" s="169"/>
      <c r="IB445" s="169"/>
      <c r="IC445" s="169"/>
      <c r="ID445" s="169"/>
      <c r="IE445" s="169"/>
      <c r="IF445" s="169"/>
      <c r="IG445" s="169"/>
      <c r="IH445" s="169"/>
      <c r="II445" s="169"/>
      <c r="IJ445" s="169"/>
      <c r="IK445" s="169"/>
      <c r="IL445" s="169"/>
      <c r="IM445" s="169"/>
      <c r="IN445" s="169"/>
      <c r="IO445" s="169"/>
      <c r="IP445" s="169"/>
    </row>
    <row r="446" spans="1:250" s="145" customFormat="1" ht="15" customHeight="1">
      <c r="A446" s="170" t="s">
        <v>6</v>
      </c>
      <c r="B446" s="170" t="s">
        <v>356</v>
      </c>
      <c r="C446" s="172">
        <v>1</v>
      </c>
      <c r="D446" s="172" t="s">
        <v>24</v>
      </c>
      <c r="E446" s="173">
        <v>241136</v>
      </c>
      <c r="F446" s="174">
        <v>241136</v>
      </c>
      <c r="G446" s="169"/>
      <c r="H446" s="169"/>
      <c r="I446" s="169"/>
      <c r="J446" s="169"/>
      <c r="K446" s="169"/>
      <c r="L446" s="169"/>
      <c r="M446" s="169"/>
      <c r="N446" s="169"/>
      <c r="O446" s="169"/>
      <c r="P446" s="169"/>
      <c r="Q446" s="169"/>
      <c r="R446" s="169"/>
      <c r="S446" s="169"/>
      <c r="T446" s="169"/>
      <c r="U446" s="169"/>
      <c r="V446" s="169"/>
      <c r="W446" s="169"/>
      <c r="X446" s="169"/>
      <c r="Y446" s="169"/>
      <c r="Z446" s="169"/>
      <c r="AA446" s="169"/>
      <c r="AB446" s="169"/>
      <c r="AC446" s="169"/>
      <c r="AD446" s="169"/>
      <c r="AE446" s="169"/>
      <c r="AF446" s="169"/>
      <c r="AG446" s="169"/>
      <c r="AH446" s="169"/>
      <c r="AI446" s="169"/>
      <c r="AJ446" s="169"/>
      <c r="AK446" s="169"/>
      <c r="AL446" s="169"/>
      <c r="AM446" s="169"/>
      <c r="AN446" s="169"/>
      <c r="AO446" s="169"/>
      <c r="AP446" s="169"/>
      <c r="AQ446" s="169"/>
      <c r="AR446" s="169"/>
      <c r="AS446" s="169"/>
      <c r="AT446" s="169"/>
      <c r="AU446" s="169"/>
      <c r="AV446" s="169"/>
      <c r="AW446" s="169"/>
      <c r="AX446" s="169"/>
      <c r="AY446" s="169"/>
      <c r="AZ446" s="169"/>
      <c r="BA446" s="169"/>
      <c r="BB446" s="169"/>
      <c r="BC446" s="169"/>
      <c r="BD446" s="169"/>
      <c r="BE446" s="169"/>
      <c r="BF446" s="169"/>
      <c r="BG446" s="169"/>
      <c r="BH446" s="169"/>
      <c r="BI446" s="169"/>
      <c r="BJ446" s="169"/>
      <c r="BK446" s="169"/>
      <c r="BL446" s="169"/>
      <c r="BM446" s="169"/>
      <c r="BN446" s="169"/>
      <c r="BO446" s="169"/>
      <c r="BP446" s="169"/>
      <c r="BQ446" s="169"/>
      <c r="BR446" s="169"/>
      <c r="BS446" s="169"/>
      <c r="BT446" s="169"/>
      <c r="BU446" s="169"/>
      <c r="BV446" s="169"/>
      <c r="BW446" s="169"/>
      <c r="BX446" s="169"/>
      <c r="BY446" s="169"/>
      <c r="BZ446" s="169"/>
      <c r="CA446" s="169"/>
      <c r="CB446" s="169"/>
      <c r="CC446" s="169"/>
      <c r="CD446" s="169"/>
      <c r="CE446" s="169"/>
      <c r="CF446" s="169"/>
      <c r="CG446" s="169"/>
      <c r="CH446" s="169"/>
      <c r="CI446" s="169"/>
      <c r="CJ446" s="169"/>
      <c r="CK446" s="169"/>
      <c r="CL446" s="169"/>
      <c r="CM446" s="169"/>
      <c r="CN446" s="169"/>
      <c r="CO446" s="169"/>
      <c r="CP446" s="169"/>
      <c r="CQ446" s="169"/>
      <c r="CR446" s="169"/>
      <c r="CS446" s="169"/>
      <c r="CT446" s="169"/>
      <c r="CU446" s="169"/>
      <c r="CV446" s="169"/>
      <c r="CW446" s="169"/>
      <c r="CX446" s="169"/>
      <c r="CY446" s="169"/>
      <c r="CZ446" s="169"/>
      <c r="DA446" s="169"/>
      <c r="DB446" s="169"/>
      <c r="DC446" s="169"/>
      <c r="DD446" s="169"/>
      <c r="DE446" s="169"/>
      <c r="DF446" s="169"/>
      <c r="DG446" s="169"/>
      <c r="DH446" s="169"/>
      <c r="DI446" s="169"/>
      <c r="DJ446" s="169"/>
      <c r="DK446" s="169"/>
      <c r="DL446" s="169"/>
      <c r="DM446" s="169"/>
      <c r="DN446" s="169"/>
      <c r="DO446" s="169"/>
      <c r="DP446" s="169"/>
      <c r="DQ446" s="169"/>
      <c r="DR446" s="169"/>
      <c r="DS446" s="169"/>
      <c r="DT446" s="169"/>
      <c r="DU446" s="169"/>
      <c r="DV446" s="169"/>
      <c r="DW446" s="169"/>
      <c r="DX446" s="169"/>
      <c r="DY446" s="169"/>
      <c r="DZ446" s="169"/>
      <c r="EA446" s="169"/>
      <c r="EB446" s="169"/>
      <c r="EC446" s="169"/>
      <c r="ED446" s="169"/>
      <c r="EE446" s="169"/>
      <c r="EF446" s="169"/>
      <c r="EG446" s="169"/>
      <c r="EH446" s="169"/>
      <c r="EI446" s="169"/>
      <c r="EJ446" s="169"/>
      <c r="EK446" s="169"/>
      <c r="EL446" s="169"/>
      <c r="EM446" s="169"/>
      <c r="EN446" s="169"/>
      <c r="EO446" s="169"/>
      <c r="EP446" s="169"/>
      <c r="EQ446" s="169"/>
      <c r="ER446" s="169"/>
      <c r="ES446" s="169"/>
      <c r="ET446" s="169"/>
      <c r="EU446" s="169"/>
      <c r="EV446" s="169"/>
      <c r="EW446" s="169"/>
      <c r="EX446" s="169"/>
      <c r="EY446" s="169"/>
      <c r="EZ446" s="169"/>
      <c r="FA446" s="169"/>
      <c r="FB446" s="169"/>
      <c r="FC446" s="169"/>
      <c r="FD446" s="169"/>
      <c r="FE446" s="169"/>
      <c r="FF446" s="169"/>
      <c r="FG446" s="169"/>
      <c r="FH446" s="169"/>
      <c r="FI446" s="169"/>
      <c r="FJ446" s="169"/>
      <c r="FK446" s="169"/>
      <c r="FL446" s="169"/>
      <c r="FM446" s="169"/>
      <c r="FN446" s="169"/>
      <c r="FO446" s="169"/>
      <c r="FP446" s="169"/>
      <c r="FQ446" s="169"/>
      <c r="FR446" s="169"/>
      <c r="FS446" s="169"/>
      <c r="FT446" s="169"/>
      <c r="FU446" s="169"/>
      <c r="FV446" s="169"/>
      <c r="FW446" s="169"/>
      <c r="FX446" s="169"/>
      <c r="FY446" s="169"/>
      <c r="FZ446" s="169"/>
      <c r="GA446" s="169"/>
      <c r="GB446" s="169"/>
      <c r="GC446" s="169"/>
      <c r="GD446" s="169"/>
      <c r="GE446" s="169"/>
      <c r="GF446" s="169"/>
      <c r="GG446" s="169"/>
      <c r="GH446" s="169"/>
      <c r="GI446" s="169"/>
      <c r="GJ446" s="169"/>
      <c r="GK446" s="169"/>
      <c r="GL446" s="169"/>
      <c r="GM446" s="169"/>
      <c r="GN446" s="169"/>
      <c r="GO446" s="169"/>
      <c r="GP446" s="169"/>
      <c r="GQ446" s="169"/>
      <c r="GR446" s="169"/>
      <c r="GS446" s="169"/>
      <c r="GT446" s="169"/>
      <c r="GU446" s="169"/>
      <c r="GV446" s="169"/>
      <c r="GW446" s="169"/>
      <c r="GX446" s="169"/>
      <c r="GY446" s="169"/>
      <c r="GZ446" s="169"/>
      <c r="HA446" s="169"/>
      <c r="HB446" s="169"/>
      <c r="HC446" s="169"/>
      <c r="HD446" s="169"/>
      <c r="HE446" s="169"/>
      <c r="HF446" s="169"/>
      <c r="HG446" s="169"/>
      <c r="HH446" s="169"/>
      <c r="HI446" s="169"/>
      <c r="HJ446" s="169"/>
      <c r="HK446" s="169"/>
      <c r="HL446" s="169"/>
      <c r="HM446" s="169"/>
      <c r="HN446" s="169"/>
      <c r="HO446" s="169"/>
      <c r="HP446" s="169"/>
      <c r="HQ446" s="169"/>
      <c r="HR446" s="169"/>
      <c r="HS446" s="169"/>
      <c r="HT446" s="169"/>
      <c r="HU446" s="169"/>
      <c r="HV446" s="169"/>
      <c r="HW446" s="169"/>
      <c r="HX446" s="169"/>
      <c r="HY446" s="169"/>
      <c r="HZ446" s="169"/>
      <c r="IA446" s="169"/>
      <c r="IB446" s="169"/>
      <c r="IC446" s="169"/>
      <c r="ID446" s="169"/>
      <c r="IE446" s="169"/>
      <c r="IF446" s="169"/>
      <c r="IG446" s="169"/>
      <c r="IH446" s="169"/>
      <c r="II446" s="169"/>
      <c r="IJ446" s="169"/>
      <c r="IK446" s="169"/>
      <c r="IL446" s="169"/>
      <c r="IM446" s="169"/>
      <c r="IN446" s="169"/>
      <c r="IO446" s="169"/>
      <c r="IP446" s="169"/>
    </row>
    <row r="447" spans="1:250" s="145" customFormat="1" ht="15" customHeight="1">
      <c r="A447" s="170" t="s">
        <v>6</v>
      </c>
      <c r="B447" s="170" t="s">
        <v>298</v>
      </c>
      <c r="C447" s="172">
        <v>1</v>
      </c>
      <c r="D447" s="172" t="s">
        <v>9</v>
      </c>
      <c r="E447" s="173">
        <v>2000000</v>
      </c>
      <c r="F447" s="174">
        <v>2000000</v>
      </c>
      <c r="G447" s="169"/>
      <c r="H447" s="169"/>
      <c r="I447" s="169"/>
      <c r="J447" s="169"/>
      <c r="K447" s="169"/>
      <c r="L447" s="169"/>
      <c r="M447" s="169"/>
      <c r="N447" s="169"/>
      <c r="O447" s="169"/>
      <c r="P447" s="169"/>
      <c r="Q447" s="169"/>
      <c r="R447" s="169"/>
      <c r="S447" s="169"/>
      <c r="T447" s="169"/>
      <c r="U447" s="169"/>
      <c r="V447" s="169"/>
      <c r="W447" s="169"/>
      <c r="X447" s="169"/>
      <c r="Y447" s="169"/>
      <c r="Z447" s="169"/>
      <c r="AA447" s="169"/>
      <c r="AB447" s="169"/>
      <c r="AC447" s="169"/>
      <c r="AD447" s="169"/>
      <c r="AE447" s="169"/>
      <c r="AF447" s="169"/>
      <c r="AG447" s="169"/>
      <c r="AH447" s="169"/>
      <c r="AI447" s="169"/>
      <c r="AJ447" s="169"/>
      <c r="AK447" s="169"/>
      <c r="AL447" s="169"/>
      <c r="AM447" s="169"/>
      <c r="AN447" s="169"/>
      <c r="AO447" s="169"/>
      <c r="AP447" s="169"/>
      <c r="AQ447" s="169"/>
      <c r="AR447" s="169"/>
      <c r="AS447" s="169"/>
      <c r="AT447" s="169"/>
      <c r="AU447" s="169"/>
      <c r="AV447" s="169"/>
      <c r="AW447" s="169"/>
      <c r="AX447" s="169"/>
      <c r="AY447" s="169"/>
      <c r="AZ447" s="169"/>
      <c r="BA447" s="169"/>
      <c r="BB447" s="169"/>
      <c r="BC447" s="169"/>
      <c r="BD447" s="169"/>
      <c r="BE447" s="169"/>
      <c r="BF447" s="169"/>
      <c r="BG447" s="169"/>
      <c r="BH447" s="169"/>
      <c r="BI447" s="169"/>
      <c r="BJ447" s="169"/>
      <c r="BK447" s="169"/>
      <c r="BL447" s="169"/>
      <c r="BM447" s="169"/>
      <c r="BN447" s="169"/>
      <c r="BO447" s="169"/>
      <c r="BP447" s="169"/>
      <c r="BQ447" s="169"/>
      <c r="BR447" s="169"/>
      <c r="BS447" s="169"/>
      <c r="BT447" s="169"/>
      <c r="BU447" s="169"/>
      <c r="BV447" s="169"/>
      <c r="BW447" s="169"/>
      <c r="BX447" s="169"/>
      <c r="BY447" s="169"/>
      <c r="BZ447" s="169"/>
      <c r="CA447" s="169"/>
      <c r="CB447" s="169"/>
      <c r="CC447" s="169"/>
      <c r="CD447" s="169"/>
      <c r="CE447" s="169"/>
      <c r="CF447" s="169"/>
      <c r="CG447" s="169"/>
      <c r="CH447" s="169"/>
      <c r="CI447" s="169"/>
      <c r="CJ447" s="169"/>
      <c r="CK447" s="169"/>
      <c r="CL447" s="169"/>
      <c r="CM447" s="169"/>
      <c r="CN447" s="169"/>
      <c r="CO447" s="169"/>
      <c r="CP447" s="169"/>
      <c r="CQ447" s="169"/>
      <c r="CR447" s="169"/>
      <c r="CS447" s="169"/>
      <c r="CT447" s="169"/>
      <c r="CU447" s="169"/>
      <c r="CV447" s="169"/>
      <c r="CW447" s="169"/>
      <c r="CX447" s="169"/>
      <c r="CY447" s="169"/>
      <c r="CZ447" s="169"/>
      <c r="DA447" s="169"/>
      <c r="DB447" s="169"/>
      <c r="DC447" s="169"/>
      <c r="DD447" s="169"/>
      <c r="DE447" s="169"/>
      <c r="DF447" s="169"/>
      <c r="DG447" s="169"/>
      <c r="DH447" s="169"/>
      <c r="DI447" s="169"/>
      <c r="DJ447" s="169"/>
      <c r="DK447" s="169"/>
      <c r="DL447" s="169"/>
      <c r="DM447" s="169"/>
      <c r="DN447" s="169"/>
      <c r="DO447" s="169"/>
      <c r="DP447" s="169"/>
      <c r="DQ447" s="169"/>
      <c r="DR447" s="169"/>
      <c r="DS447" s="169"/>
      <c r="DT447" s="169"/>
      <c r="DU447" s="169"/>
      <c r="DV447" s="169"/>
      <c r="DW447" s="169"/>
      <c r="DX447" s="169"/>
      <c r="DY447" s="169"/>
      <c r="DZ447" s="169"/>
      <c r="EA447" s="169"/>
      <c r="EB447" s="169"/>
      <c r="EC447" s="169"/>
      <c r="ED447" s="169"/>
      <c r="EE447" s="169"/>
      <c r="EF447" s="169"/>
      <c r="EG447" s="169"/>
      <c r="EH447" s="169"/>
      <c r="EI447" s="169"/>
      <c r="EJ447" s="169"/>
      <c r="EK447" s="169"/>
      <c r="EL447" s="169"/>
      <c r="EM447" s="169"/>
      <c r="EN447" s="169"/>
      <c r="EO447" s="169"/>
      <c r="EP447" s="169"/>
      <c r="EQ447" s="169"/>
      <c r="ER447" s="169"/>
      <c r="ES447" s="169"/>
      <c r="ET447" s="169"/>
      <c r="EU447" s="169"/>
      <c r="EV447" s="169"/>
      <c r="EW447" s="169"/>
      <c r="EX447" s="169"/>
      <c r="EY447" s="169"/>
      <c r="EZ447" s="169"/>
      <c r="FA447" s="169"/>
      <c r="FB447" s="169"/>
      <c r="FC447" s="169"/>
      <c r="FD447" s="169"/>
      <c r="FE447" s="169"/>
      <c r="FF447" s="169"/>
      <c r="FG447" s="169"/>
      <c r="FH447" s="169"/>
      <c r="FI447" s="169"/>
      <c r="FJ447" s="169"/>
      <c r="FK447" s="169"/>
      <c r="FL447" s="169"/>
      <c r="FM447" s="169"/>
      <c r="FN447" s="169"/>
      <c r="FO447" s="169"/>
      <c r="FP447" s="169"/>
      <c r="FQ447" s="169"/>
      <c r="FR447" s="169"/>
      <c r="FS447" s="169"/>
      <c r="FT447" s="169"/>
      <c r="FU447" s="169"/>
      <c r="FV447" s="169"/>
      <c r="FW447" s="169"/>
      <c r="FX447" s="169"/>
      <c r="FY447" s="169"/>
      <c r="FZ447" s="169"/>
      <c r="GA447" s="169"/>
      <c r="GB447" s="169"/>
      <c r="GC447" s="169"/>
      <c r="GD447" s="169"/>
      <c r="GE447" s="169"/>
      <c r="GF447" s="169"/>
      <c r="GG447" s="169"/>
      <c r="GH447" s="169"/>
      <c r="GI447" s="169"/>
      <c r="GJ447" s="169"/>
      <c r="GK447" s="169"/>
      <c r="GL447" s="169"/>
      <c r="GM447" s="169"/>
      <c r="GN447" s="169"/>
      <c r="GO447" s="169"/>
      <c r="GP447" s="169"/>
      <c r="GQ447" s="169"/>
      <c r="GR447" s="169"/>
      <c r="GS447" s="169"/>
      <c r="GT447" s="169"/>
      <c r="GU447" s="169"/>
      <c r="GV447" s="169"/>
      <c r="GW447" s="169"/>
      <c r="GX447" s="169"/>
      <c r="GY447" s="169"/>
      <c r="GZ447" s="169"/>
      <c r="HA447" s="169"/>
      <c r="HB447" s="169"/>
      <c r="HC447" s="169"/>
      <c r="HD447" s="169"/>
      <c r="HE447" s="169"/>
      <c r="HF447" s="169"/>
      <c r="HG447" s="169"/>
      <c r="HH447" s="169"/>
      <c r="HI447" s="169"/>
      <c r="HJ447" s="169"/>
      <c r="HK447" s="169"/>
      <c r="HL447" s="169"/>
      <c r="HM447" s="169"/>
      <c r="HN447" s="169"/>
      <c r="HO447" s="169"/>
      <c r="HP447" s="169"/>
      <c r="HQ447" s="169"/>
      <c r="HR447" s="169"/>
      <c r="HS447" s="169"/>
      <c r="HT447" s="169"/>
      <c r="HU447" s="169"/>
      <c r="HV447" s="169"/>
      <c r="HW447" s="169"/>
      <c r="HX447" s="169"/>
      <c r="HY447" s="169"/>
      <c r="HZ447" s="169"/>
      <c r="IA447" s="169"/>
      <c r="IB447" s="169"/>
      <c r="IC447" s="169"/>
      <c r="ID447" s="169"/>
      <c r="IE447" s="169"/>
      <c r="IF447" s="169"/>
      <c r="IG447" s="169"/>
      <c r="IH447" s="169"/>
      <c r="II447" s="169"/>
      <c r="IJ447" s="169"/>
      <c r="IK447" s="169"/>
      <c r="IL447" s="169"/>
      <c r="IM447" s="169"/>
      <c r="IN447" s="169"/>
      <c r="IO447" s="169"/>
      <c r="IP447" s="169"/>
    </row>
    <row r="448" spans="1:250" s="145" customFormat="1" ht="15" customHeight="1">
      <c r="A448" s="170" t="s">
        <v>6</v>
      </c>
      <c r="B448" s="170" t="s">
        <v>298</v>
      </c>
      <c r="C448" s="172">
        <v>1</v>
      </c>
      <c r="D448" s="172" t="s">
        <v>9</v>
      </c>
      <c r="E448" s="173">
        <v>2000000</v>
      </c>
      <c r="F448" s="174">
        <v>2000000</v>
      </c>
      <c r="G448" s="169"/>
      <c r="H448" s="169"/>
      <c r="I448" s="169"/>
      <c r="J448" s="169"/>
      <c r="K448" s="169"/>
      <c r="L448" s="169"/>
      <c r="M448" s="169"/>
      <c r="N448" s="169"/>
      <c r="O448" s="169"/>
      <c r="P448" s="169"/>
      <c r="Q448" s="169"/>
      <c r="R448" s="169"/>
      <c r="S448" s="169"/>
      <c r="T448" s="169"/>
      <c r="U448" s="169"/>
      <c r="V448" s="169"/>
      <c r="W448" s="169"/>
      <c r="X448" s="169"/>
      <c r="Y448" s="169"/>
      <c r="Z448" s="169"/>
      <c r="AA448" s="169"/>
      <c r="AB448" s="169"/>
      <c r="AC448" s="169"/>
      <c r="AD448" s="169"/>
      <c r="AE448" s="169"/>
      <c r="AF448" s="169"/>
      <c r="AG448" s="169"/>
      <c r="AH448" s="169"/>
      <c r="AI448" s="169"/>
      <c r="AJ448" s="169"/>
      <c r="AK448" s="169"/>
      <c r="AL448" s="169"/>
      <c r="AM448" s="169"/>
      <c r="AN448" s="169"/>
      <c r="AO448" s="169"/>
      <c r="AP448" s="169"/>
      <c r="AQ448" s="169"/>
      <c r="AR448" s="169"/>
      <c r="AS448" s="169"/>
      <c r="AT448" s="169"/>
      <c r="AU448" s="169"/>
      <c r="AV448" s="169"/>
      <c r="AW448" s="169"/>
      <c r="AX448" s="169"/>
      <c r="AY448" s="169"/>
      <c r="AZ448" s="169"/>
      <c r="BA448" s="169"/>
      <c r="BB448" s="169"/>
      <c r="BC448" s="169"/>
      <c r="BD448" s="169"/>
      <c r="BE448" s="169"/>
      <c r="BF448" s="169"/>
      <c r="BG448" s="169"/>
      <c r="BH448" s="169"/>
      <c r="BI448" s="169"/>
      <c r="BJ448" s="169"/>
      <c r="BK448" s="169"/>
      <c r="BL448" s="169"/>
      <c r="BM448" s="169"/>
      <c r="BN448" s="169"/>
      <c r="BO448" s="169"/>
      <c r="BP448" s="169"/>
      <c r="BQ448" s="169"/>
      <c r="BR448" s="169"/>
      <c r="BS448" s="169"/>
      <c r="BT448" s="169"/>
      <c r="BU448" s="169"/>
      <c r="BV448" s="169"/>
      <c r="BW448" s="169"/>
      <c r="BX448" s="169"/>
      <c r="BY448" s="169"/>
      <c r="BZ448" s="169"/>
      <c r="CA448" s="169"/>
      <c r="CB448" s="169"/>
      <c r="CC448" s="169"/>
      <c r="CD448" s="169"/>
      <c r="CE448" s="169"/>
      <c r="CF448" s="169"/>
      <c r="CG448" s="169"/>
      <c r="CH448" s="169"/>
      <c r="CI448" s="169"/>
      <c r="CJ448" s="169"/>
      <c r="CK448" s="169"/>
      <c r="CL448" s="169"/>
      <c r="CM448" s="169"/>
      <c r="CN448" s="169"/>
      <c r="CO448" s="169"/>
      <c r="CP448" s="169"/>
      <c r="CQ448" s="169"/>
      <c r="CR448" s="169"/>
      <c r="CS448" s="169"/>
      <c r="CT448" s="169"/>
      <c r="CU448" s="169"/>
      <c r="CV448" s="169"/>
      <c r="CW448" s="169"/>
      <c r="CX448" s="169"/>
      <c r="CY448" s="169"/>
      <c r="CZ448" s="169"/>
      <c r="DA448" s="169"/>
      <c r="DB448" s="169"/>
      <c r="DC448" s="169"/>
      <c r="DD448" s="169"/>
      <c r="DE448" s="169"/>
      <c r="DF448" s="169"/>
      <c r="DG448" s="169"/>
      <c r="DH448" s="169"/>
      <c r="DI448" s="169"/>
      <c r="DJ448" s="169"/>
      <c r="DK448" s="169"/>
      <c r="DL448" s="169"/>
      <c r="DM448" s="169"/>
      <c r="DN448" s="169"/>
      <c r="DO448" s="169"/>
      <c r="DP448" s="169"/>
      <c r="DQ448" s="169"/>
      <c r="DR448" s="169"/>
      <c r="DS448" s="169"/>
      <c r="DT448" s="169"/>
      <c r="DU448" s="169"/>
      <c r="DV448" s="169"/>
      <c r="DW448" s="169"/>
      <c r="DX448" s="169"/>
      <c r="DY448" s="169"/>
      <c r="DZ448" s="169"/>
      <c r="EA448" s="169"/>
      <c r="EB448" s="169"/>
      <c r="EC448" s="169"/>
      <c r="ED448" s="169"/>
      <c r="EE448" s="169"/>
      <c r="EF448" s="169"/>
      <c r="EG448" s="169"/>
      <c r="EH448" s="169"/>
      <c r="EI448" s="169"/>
      <c r="EJ448" s="169"/>
      <c r="EK448" s="169"/>
      <c r="EL448" s="169"/>
      <c r="EM448" s="169"/>
      <c r="EN448" s="169"/>
      <c r="EO448" s="169"/>
      <c r="EP448" s="169"/>
      <c r="EQ448" s="169"/>
      <c r="ER448" s="169"/>
      <c r="ES448" s="169"/>
      <c r="ET448" s="169"/>
      <c r="EU448" s="169"/>
      <c r="EV448" s="169"/>
      <c r="EW448" s="169"/>
      <c r="EX448" s="169"/>
      <c r="EY448" s="169"/>
      <c r="EZ448" s="169"/>
      <c r="FA448" s="169"/>
      <c r="FB448" s="169"/>
      <c r="FC448" s="169"/>
      <c r="FD448" s="169"/>
      <c r="FE448" s="169"/>
      <c r="FF448" s="169"/>
      <c r="FG448" s="169"/>
      <c r="FH448" s="169"/>
      <c r="FI448" s="169"/>
      <c r="FJ448" s="169"/>
      <c r="FK448" s="169"/>
      <c r="FL448" s="169"/>
      <c r="FM448" s="169"/>
      <c r="FN448" s="169"/>
      <c r="FO448" s="169"/>
      <c r="FP448" s="169"/>
      <c r="FQ448" s="169"/>
      <c r="FR448" s="169"/>
      <c r="FS448" s="169"/>
      <c r="FT448" s="169"/>
      <c r="FU448" s="169"/>
      <c r="FV448" s="169"/>
      <c r="FW448" s="169"/>
      <c r="FX448" s="169"/>
      <c r="FY448" s="169"/>
      <c r="FZ448" s="169"/>
      <c r="GA448" s="169"/>
      <c r="GB448" s="169"/>
      <c r="GC448" s="169"/>
      <c r="GD448" s="169"/>
      <c r="GE448" s="169"/>
      <c r="GF448" s="169"/>
      <c r="GG448" s="169"/>
      <c r="GH448" s="169"/>
      <c r="GI448" s="169"/>
      <c r="GJ448" s="169"/>
      <c r="GK448" s="169"/>
      <c r="GL448" s="169"/>
      <c r="GM448" s="169"/>
      <c r="GN448" s="169"/>
      <c r="GO448" s="169"/>
      <c r="GP448" s="169"/>
      <c r="GQ448" s="169"/>
      <c r="GR448" s="169"/>
      <c r="GS448" s="169"/>
      <c r="GT448" s="169"/>
      <c r="GU448" s="169"/>
      <c r="GV448" s="169"/>
      <c r="GW448" s="169"/>
      <c r="GX448" s="169"/>
      <c r="GY448" s="169"/>
      <c r="GZ448" s="169"/>
      <c r="HA448" s="169"/>
      <c r="HB448" s="169"/>
      <c r="HC448" s="169"/>
      <c r="HD448" s="169"/>
      <c r="HE448" s="169"/>
      <c r="HF448" s="169"/>
      <c r="HG448" s="169"/>
      <c r="HH448" s="169"/>
      <c r="HI448" s="169"/>
      <c r="HJ448" s="169"/>
      <c r="HK448" s="169"/>
      <c r="HL448" s="169"/>
      <c r="HM448" s="169"/>
      <c r="HN448" s="169"/>
      <c r="HO448" s="169"/>
      <c r="HP448" s="169"/>
      <c r="HQ448" s="169"/>
      <c r="HR448" s="169"/>
      <c r="HS448" s="169"/>
      <c r="HT448" s="169"/>
      <c r="HU448" s="169"/>
      <c r="HV448" s="169"/>
      <c r="HW448" s="169"/>
      <c r="HX448" s="169"/>
      <c r="HY448" s="169"/>
      <c r="HZ448" s="169"/>
      <c r="IA448" s="169"/>
      <c r="IB448" s="169"/>
      <c r="IC448" s="169"/>
      <c r="ID448" s="169"/>
      <c r="IE448" s="169"/>
      <c r="IF448" s="169"/>
      <c r="IG448" s="169"/>
      <c r="IH448" s="169"/>
      <c r="II448" s="169"/>
      <c r="IJ448" s="169"/>
      <c r="IK448" s="169"/>
      <c r="IL448" s="169"/>
      <c r="IM448" s="169"/>
      <c r="IN448" s="169"/>
      <c r="IO448" s="169"/>
      <c r="IP448" s="169"/>
    </row>
    <row r="449" spans="1:250" s="145" customFormat="1" ht="15" customHeight="1">
      <c r="A449" s="170" t="s">
        <v>6</v>
      </c>
      <c r="B449" s="170" t="s">
        <v>298</v>
      </c>
      <c r="C449" s="172">
        <v>1</v>
      </c>
      <c r="D449" s="172" t="s">
        <v>9</v>
      </c>
      <c r="E449" s="173">
        <v>2000000</v>
      </c>
      <c r="F449" s="174">
        <v>2000000</v>
      </c>
      <c r="G449" s="169"/>
      <c r="H449" s="169"/>
      <c r="I449" s="169"/>
      <c r="J449" s="169"/>
      <c r="K449" s="169"/>
      <c r="L449" s="169"/>
      <c r="M449" s="169"/>
      <c r="N449" s="169"/>
      <c r="O449" s="169"/>
      <c r="P449" s="169"/>
      <c r="Q449" s="169"/>
      <c r="R449" s="169"/>
      <c r="S449" s="169"/>
      <c r="T449" s="169"/>
      <c r="U449" s="169"/>
      <c r="V449" s="169"/>
      <c r="W449" s="169"/>
      <c r="X449" s="169"/>
      <c r="Y449" s="169"/>
      <c r="Z449" s="169"/>
      <c r="AA449" s="169"/>
      <c r="AB449" s="169"/>
      <c r="AC449" s="169"/>
      <c r="AD449" s="169"/>
      <c r="AE449" s="169"/>
      <c r="AF449" s="169"/>
      <c r="AG449" s="169"/>
      <c r="AH449" s="169"/>
      <c r="AI449" s="169"/>
      <c r="AJ449" s="169"/>
      <c r="AK449" s="169"/>
      <c r="AL449" s="169"/>
      <c r="AM449" s="169"/>
      <c r="AN449" s="169"/>
      <c r="AO449" s="169"/>
      <c r="AP449" s="169"/>
      <c r="AQ449" s="169"/>
      <c r="AR449" s="169"/>
      <c r="AS449" s="169"/>
      <c r="AT449" s="169"/>
      <c r="AU449" s="169"/>
      <c r="AV449" s="169"/>
      <c r="AW449" s="169"/>
      <c r="AX449" s="169"/>
      <c r="AY449" s="169"/>
      <c r="AZ449" s="169"/>
      <c r="BA449" s="169"/>
      <c r="BB449" s="169"/>
      <c r="BC449" s="169"/>
      <c r="BD449" s="169"/>
      <c r="BE449" s="169"/>
      <c r="BF449" s="169"/>
      <c r="BG449" s="169"/>
      <c r="BH449" s="169"/>
      <c r="BI449" s="169"/>
      <c r="BJ449" s="169"/>
      <c r="BK449" s="169"/>
      <c r="BL449" s="169"/>
      <c r="BM449" s="169"/>
      <c r="BN449" s="169"/>
      <c r="BO449" s="169"/>
      <c r="BP449" s="169"/>
      <c r="BQ449" s="169"/>
      <c r="BR449" s="169"/>
      <c r="BS449" s="169"/>
      <c r="BT449" s="169"/>
      <c r="BU449" s="169"/>
      <c r="BV449" s="169"/>
      <c r="BW449" s="169"/>
      <c r="BX449" s="169"/>
      <c r="BY449" s="169"/>
      <c r="BZ449" s="169"/>
      <c r="CA449" s="169"/>
      <c r="CB449" s="169"/>
      <c r="CC449" s="169"/>
      <c r="CD449" s="169"/>
      <c r="CE449" s="169"/>
      <c r="CF449" s="169"/>
      <c r="CG449" s="169"/>
      <c r="CH449" s="169"/>
      <c r="CI449" s="169"/>
      <c r="CJ449" s="169"/>
      <c r="CK449" s="169"/>
      <c r="CL449" s="169"/>
      <c r="CM449" s="169"/>
      <c r="CN449" s="169"/>
      <c r="CO449" s="169"/>
      <c r="CP449" s="169"/>
      <c r="CQ449" s="169"/>
      <c r="CR449" s="169"/>
      <c r="CS449" s="169"/>
      <c r="CT449" s="169"/>
      <c r="CU449" s="169"/>
      <c r="CV449" s="169"/>
      <c r="CW449" s="169"/>
      <c r="CX449" s="169"/>
      <c r="CY449" s="169"/>
      <c r="CZ449" s="169"/>
      <c r="DA449" s="169"/>
      <c r="DB449" s="169"/>
      <c r="DC449" s="169"/>
      <c r="DD449" s="169"/>
      <c r="DE449" s="169"/>
      <c r="DF449" s="169"/>
      <c r="DG449" s="169"/>
      <c r="DH449" s="169"/>
      <c r="DI449" s="169"/>
      <c r="DJ449" s="169"/>
      <c r="DK449" s="169"/>
      <c r="DL449" s="169"/>
      <c r="DM449" s="169"/>
      <c r="DN449" s="169"/>
      <c r="DO449" s="169"/>
      <c r="DP449" s="169"/>
      <c r="DQ449" s="169"/>
      <c r="DR449" s="169"/>
      <c r="DS449" s="169"/>
      <c r="DT449" s="169"/>
      <c r="DU449" s="169"/>
      <c r="DV449" s="169"/>
      <c r="DW449" s="169"/>
      <c r="DX449" s="169"/>
      <c r="DY449" s="169"/>
      <c r="DZ449" s="169"/>
      <c r="EA449" s="169"/>
      <c r="EB449" s="169"/>
      <c r="EC449" s="169"/>
      <c r="ED449" s="169"/>
      <c r="EE449" s="169"/>
      <c r="EF449" s="169"/>
      <c r="EG449" s="169"/>
      <c r="EH449" s="169"/>
      <c r="EI449" s="169"/>
      <c r="EJ449" s="169"/>
      <c r="EK449" s="169"/>
      <c r="EL449" s="169"/>
      <c r="EM449" s="169"/>
      <c r="EN449" s="169"/>
      <c r="EO449" s="169"/>
      <c r="EP449" s="169"/>
      <c r="EQ449" s="169"/>
      <c r="ER449" s="169"/>
      <c r="ES449" s="169"/>
      <c r="ET449" s="169"/>
      <c r="EU449" s="169"/>
      <c r="EV449" s="169"/>
      <c r="EW449" s="169"/>
      <c r="EX449" s="169"/>
      <c r="EY449" s="169"/>
      <c r="EZ449" s="169"/>
      <c r="FA449" s="169"/>
      <c r="FB449" s="169"/>
      <c r="FC449" s="169"/>
      <c r="FD449" s="169"/>
      <c r="FE449" s="169"/>
      <c r="FF449" s="169"/>
      <c r="FG449" s="169"/>
      <c r="FH449" s="169"/>
      <c r="FI449" s="169"/>
      <c r="FJ449" s="169"/>
      <c r="FK449" s="169"/>
      <c r="FL449" s="169"/>
      <c r="FM449" s="169"/>
      <c r="FN449" s="169"/>
      <c r="FO449" s="169"/>
      <c r="FP449" s="169"/>
      <c r="FQ449" s="169"/>
      <c r="FR449" s="169"/>
      <c r="FS449" s="169"/>
      <c r="FT449" s="169"/>
      <c r="FU449" s="169"/>
      <c r="FV449" s="169"/>
      <c r="FW449" s="169"/>
      <c r="FX449" s="169"/>
      <c r="FY449" s="169"/>
      <c r="FZ449" s="169"/>
      <c r="GA449" s="169"/>
      <c r="GB449" s="169"/>
      <c r="GC449" s="169"/>
      <c r="GD449" s="169"/>
      <c r="GE449" s="169"/>
      <c r="GF449" s="169"/>
      <c r="GG449" s="169"/>
      <c r="GH449" s="169"/>
      <c r="GI449" s="169"/>
      <c r="GJ449" s="169"/>
      <c r="GK449" s="169"/>
      <c r="GL449" s="169"/>
      <c r="GM449" s="169"/>
      <c r="GN449" s="169"/>
      <c r="GO449" s="169"/>
      <c r="GP449" s="169"/>
      <c r="GQ449" s="169"/>
      <c r="GR449" s="169"/>
      <c r="GS449" s="169"/>
      <c r="GT449" s="169"/>
      <c r="GU449" s="169"/>
      <c r="GV449" s="169"/>
      <c r="GW449" s="169"/>
      <c r="GX449" s="169"/>
      <c r="GY449" s="169"/>
      <c r="GZ449" s="169"/>
      <c r="HA449" s="169"/>
      <c r="HB449" s="169"/>
      <c r="HC449" s="169"/>
      <c r="HD449" s="169"/>
      <c r="HE449" s="169"/>
      <c r="HF449" s="169"/>
      <c r="HG449" s="169"/>
      <c r="HH449" s="169"/>
      <c r="HI449" s="169"/>
      <c r="HJ449" s="169"/>
      <c r="HK449" s="169"/>
      <c r="HL449" s="169"/>
      <c r="HM449" s="169"/>
      <c r="HN449" s="169"/>
      <c r="HO449" s="169"/>
      <c r="HP449" s="169"/>
      <c r="HQ449" s="169"/>
      <c r="HR449" s="169"/>
      <c r="HS449" s="169"/>
      <c r="HT449" s="169"/>
      <c r="HU449" s="169"/>
      <c r="HV449" s="169"/>
      <c r="HW449" s="169"/>
      <c r="HX449" s="169"/>
      <c r="HY449" s="169"/>
      <c r="HZ449" s="169"/>
      <c r="IA449" s="169"/>
      <c r="IB449" s="169"/>
      <c r="IC449" s="169"/>
      <c r="ID449" s="169"/>
      <c r="IE449" s="169"/>
      <c r="IF449" s="169"/>
      <c r="IG449" s="169"/>
      <c r="IH449" s="169"/>
      <c r="II449" s="169"/>
      <c r="IJ449" s="169"/>
      <c r="IK449" s="169"/>
      <c r="IL449" s="169"/>
      <c r="IM449" s="169"/>
      <c r="IN449" s="169"/>
      <c r="IO449" s="169"/>
      <c r="IP449" s="169"/>
    </row>
    <row r="450" spans="1:250" s="145" customFormat="1" ht="15" customHeight="1">
      <c r="A450" s="170" t="s">
        <v>6</v>
      </c>
      <c r="B450" s="170" t="s">
        <v>260</v>
      </c>
      <c r="C450" s="172">
        <v>1</v>
      </c>
      <c r="D450" s="172" t="s">
        <v>9</v>
      </c>
      <c r="E450" s="173"/>
      <c r="F450" s="174">
        <v>1000000</v>
      </c>
      <c r="G450" s="169"/>
      <c r="H450" s="169"/>
      <c r="I450" s="169"/>
      <c r="J450" s="169"/>
      <c r="K450" s="169"/>
      <c r="L450" s="169"/>
      <c r="M450" s="169"/>
      <c r="N450" s="169"/>
      <c r="O450" s="169"/>
      <c r="P450" s="169"/>
      <c r="Q450" s="169"/>
      <c r="R450" s="169"/>
      <c r="S450" s="169"/>
      <c r="T450" s="169"/>
      <c r="U450" s="169"/>
      <c r="V450" s="169"/>
      <c r="W450" s="169"/>
      <c r="X450" s="169"/>
      <c r="Y450" s="169"/>
      <c r="Z450" s="169"/>
      <c r="AA450" s="169"/>
      <c r="AB450" s="169"/>
      <c r="AC450" s="169"/>
      <c r="AD450" s="169"/>
      <c r="AE450" s="169"/>
      <c r="AF450" s="169"/>
      <c r="AG450" s="169"/>
      <c r="AH450" s="169"/>
      <c r="AI450" s="169"/>
      <c r="AJ450" s="169"/>
      <c r="AK450" s="169"/>
      <c r="AL450" s="169"/>
      <c r="AM450" s="169"/>
      <c r="AN450" s="169"/>
      <c r="AO450" s="169"/>
      <c r="AP450" s="169"/>
      <c r="AQ450" s="169"/>
      <c r="AR450" s="169"/>
      <c r="AS450" s="169"/>
      <c r="AT450" s="169"/>
      <c r="AU450" s="169"/>
      <c r="AV450" s="169"/>
      <c r="AW450" s="169"/>
      <c r="AX450" s="169"/>
      <c r="AY450" s="169"/>
      <c r="AZ450" s="169"/>
      <c r="BA450" s="169"/>
      <c r="BB450" s="169"/>
      <c r="BC450" s="169"/>
      <c r="BD450" s="169"/>
      <c r="BE450" s="169"/>
      <c r="BF450" s="169"/>
      <c r="BG450" s="169"/>
      <c r="BH450" s="169"/>
      <c r="BI450" s="169"/>
      <c r="BJ450" s="169"/>
      <c r="BK450" s="169"/>
      <c r="BL450" s="169"/>
      <c r="BM450" s="169"/>
      <c r="BN450" s="169"/>
      <c r="BO450" s="169"/>
      <c r="BP450" s="169"/>
      <c r="BQ450" s="169"/>
      <c r="BR450" s="169"/>
      <c r="BS450" s="169"/>
      <c r="BT450" s="169"/>
      <c r="BU450" s="169"/>
      <c r="BV450" s="169"/>
      <c r="BW450" s="169"/>
      <c r="BX450" s="169"/>
      <c r="BY450" s="169"/>
      <c r="BZ450" s="169"/>
      <c r="CA450" s="169"/>
      <c r="CB450" s="169"/>
      <c r="CC450" s="169"/>
      <c r="CD450" s="169"/>
      <c r="CE450" s="169"/>
      <c r="CF450" s="169"/>
      <c r="CG450" s="169"/>
      <c r="CH450" s="169"/>
      <c r="CI450" s="169"/>
      <c r="CJ450" s="169"/>
      <c r="CK450" s="169"/>
      <c r="CL450" s="169"/>
      <c r="CM450" s="169"/>
      <c r="CN450" s="169"/>
      <c r="CO450" s="169"/>
      <c r="CP450" s="169"/>
      <c r="CQ450" s="169"/>
      <c r="CR450" s="169"/>
      <c r="CS450" s="169"/>
      <c r="CT450" s="169"/>
      <c r="CU450" s="169"/>
      <c r="CV450" s="169"/>
      <c r="CW450" s="169"/>
      <c r="CX450" s="169"/>
      <c r="CY450" s="169"/>
      <c r="CZ450" s="169"/>
      <c r="DA450" s="169"/>
      <c r="DB450" s="169"/>
      <c r="DC450" s="169"/>
      <c r="DD450" s="169"/>
      <c r="DE450" s="169"/>
      <c r="DF450" s="169"/>
      <c r="DG450" s="169"/>
      <c r="DH450" s="169"/>
      <c r="DI450" s="169"/>
      <c r="DJ450" s="169"/>
      <c r="DK450" s="169"/>
      <c r="DL450" s="169"/>
      <c r="DM450" s="169"/>
      <c r="DN450" s="169"/>
      <c r="DO450" s="169"/>
      <c r="DP450" s="169"/>
      <c r="DQ450" s="169"/>
      <c r="DR450" s="169"/>
      <c r="DS450" s="169"/>
      <c r="DT450" s="169"/>
      <c r="DU450" s="169"/>
      <c r="DV450" s="169"/>
      <c r="DW450" s="169"/>
      <c r="DX450" s="169"/>
      <c r="DY450" s="169"/>
      <c r="DZ450" s="169"/>
      <c r="EA450" s="169"/>
      <c r="EB450" s="169"/>
      <c r="EC450" s="169"/>
      <c r="ED450" s="169"/>
      <c r="EE450" s="169"/>
      <c r="EF450" s="169"/>
      <c r="EG450" s="169"/>
      <c r="EH450" s="169"/>
      <c r="EI450" s="169"/>
      <c r="EJ450" s="169"/>
      <c r="EK450" s="169"/>
      <c r="EL450" s="169"/>
      <c r="EM450" s="169"/>
      <c r="EN450" s="169"/>
      <c r="EO450" s="169"/>
      <c r="EP450" s="169"/>
      <c r="EQ450" s="169"/>
      <c r="ER450" s="169"/>
      <c r="ES450" s="169"/>
      <c r="ET450" s="169"/>
      <c r="EU450" s="169"/>
      <c r="EV450" s="169"/>
      <c r="EW450" s="169"/>
      <c r="EX450" s="169"/>
      <c r="EY450" s="169"/>
      <c r="EZ450" s="169"/>
      <c r="FA450" s="169"/>
      <c r="FB450" s="169"/>
      <c r="FC450" s="169"/>
      <c r="FD450" s="169"/>
      <c r="FE450" s="169"/>
      <c r="FF450" s="169"/>
      <c r="FG450" s="169"/>
      <c r="FH450" s="169"/>
      <c r="FI450" s="169"/>
      <c r="FJ450" s="169"/>
      <c r="FK450" s="169"/>
      <c r="FL450" s="169"/>
      <c r="FM450" s="169"/>
      <c r="FN450" s="169"/>
      <c r="FO450" s="169"/>
      <c r="FP450" s="169"/>
      <c r="FQ450" s="169"/>
      <c r="FR450" s="169"/>
      <c r="FS450" s="169"/>
      <c r="FT450" s="169"/>
      <c r="FU450" s="169"/>
      <c r="FV450" s="169"/>
      <c r="FW450" s="169"/>
      <c r="FX450" s="169"/>
      <c r="FY450" s="169"/>
      <c r="FZ450" s="169"/>
      <c r="GA450" s="169"/>
      <c r="GB450" s="169"/>
      <c r="GC450" s="169"/>
      <c r="GD450" s="169"/>
      <c r="GE450" s="169"/>
      <c r="GF450" s="169"/>
      <c r="GG450" s="169"/>
      <c r="GH450" s="169"/>
      <c r="GI450" s="169"/>
      <c r="GJ450" s="169"/>
      <c r="GK450" s="169"/>
      <c r="GL450" s="169"/>
      <c r="GM450" s="169"/>
      <c r="GN450" s="169"/>
      <c r="GO450" s="169"/>
      <c r="GP450" s="169"/>
      <c r="GQ450" s="169"/>
      <c r="GR450" s="169"/>
      <c r="GS450" s="169"/>
      <c r="GT450" s="169"/>
      <c r="GU450" s="169"/>
      <c r="GV450" s="169"/>
      <c r="GW450" s="169"/>
      <c r="GX450" s="169"/>
      <c r="GY450" s="169"/>
      <c r="GZ450" s="169"/>
      <c r="HA450" s="169"/>
      <c r="HB450" s="169"/>
      <c r="HC450" s="169"/>
      <c r="HD450" s="169"/>
      <c r="HE450" s="169"/>
      <c r="HF450" s="169"/>
      <c r="HG450" s="169"/>
      <c r="HH450" s="169"/>
      <c r="HI450" s="169"/>
      <c r="HJ450" s="169"/>
      <c r="HK450" s="169"/>
      <c r="HL450" s="169"/>
      <c r="HM450" s="169"/>
      <c r="HN450" s="169"/>
      <c r="HO450" s="169"/>
      <c r="HP450" s="169"/>
      <c r="HQ450" s="169"/>
      <c r="HR450" s="169"/>
      <c r="HS450" s="169"/>
      <c r="HT450" s="169"/>
      <c r="HU450" s="169"/>
      <c r="HV450" s="169"/>
      <c r="HW450" s="169"/>
      <c r="HX450" s="169"/>
      <c r="HY450" s="169"/>
      <c r="HZ450" s="169"/>
      <c r="IA450" s="169"/>
      <c r="IB450" s="169"/>
      <c r="IC450" s="169"/>
      <c r="ID450" s="169"/>
      <c r="IE450" s="169"/>
      <c r="IF450" s="169"/>
      <c r="IG450" s="169"/>
      <c r="IH450" s="169"/>
      <c r="II450" s="169"/>
      <c r="IJ450" s="169"/>
      <c r="IK450" s="169"/>
      <c r="IL450" s="169"/>
      <c r="IM450" s="169"/>
      <c r="IN450" s="169"/>
      <c r="IO450" s="169"/>
      <c r="IP450" s="169"/>
    </row>
    <row r="451" spans="1:250" s="145" customFormat="1" ht="15" customHeight="1">
      <c r="A451" s="170" t="s">
        <v>6</v>
      </c>
      <c r="B451" s="170" t="s">
        <v>594</v>
      </c>
      <c r="C451" s="172">
        <v>1</v>
      </c>
      <c r="D451" s="172" t="s">
        <v>9</v>
      </c>
      <c r="E451" s="173">
        <v>200000</v>
      </c>
      <c r="F451" s="174">
        <v>200000</v>
      </c>
      <c r="G451" s="169"/>
      <c r="H451" s="169"/>
      <c r="I451" s="169"/>
      <c r="J451" s="169"/>
      <c r="K451" s="169"/>
      <c r="L451" s="169"/>
      <c r="M451" s="169"/>
      <c r="N451" s="169"/>
      <c r="O451" s="169"/>
      <c r="P451" s="169"/>
      <c r="Q451" s="169"/>
      <c r="R451" s="169"/>
      <c r="S451" s="169"/>
      <c r="T451" s="169"/>
      <c r="U451" s="169"/>
      <c r="V451" s="169"/>
      <c r="W451" s="169"/>
      <c r="X451" s="169"/>
      <c r="Y451" s="169"/>
      <c r="Z451" s="169"/>
      <c r="AA451" s="169"/>
      <c r="AB451" s="169"/>
      <c r="AC451" s="169"/>
      <c r="AD451" s="169"/>
      <c r="AE451" s="169"/>
      <c r="AF451" s="169"/>
      <c r="AG451" s="169"/>
      <c r="AH451" s="169"/>
      <c r="AI451" s="169"/>
      <c r="AJ451" s="169"/>
      <c r="AK451" s="169"/>
      <c r="AL451" s="169"/>
      <c r="AM451" s="169"/>
      <c r="AN451" s="169"/>
      <c r="AO451" s="169"/>
      <c r="AP451" s="169"/>
      <c r="AQ451" s="169"/>
      <c r="AR451" s="169"/>
      <c r="AS451" s="169"/>
      <c r="AT451" s="169"/>
      <c r="AU451" s="169"/>
      <c r="AV451" s="169"/>
      <c r="AW451" s="169"/>
      <c r="AX451" s="169"/>
      <c r="AY451" s="169"/>
      <c r="AZ451" s="169"/>
      <c r="BA451" s="169"/>
      <c r="BB451" s="169"/>
      <c r="BC451" s="169"/>
      <c r="BD451" s="169"/>
      <c r="BE451" s="169"/>
      <c r="BF451" s="169"/>
      <c r="BG451" s="169"/>
      <c r="BH451" s="169"/>
      <c r="BI451" s="169"/>
      <c r="BJ451" s="169"/>
      <c r="BK451" s="169"/>
      <c r="BL451" s="169"/>
      <c r="BM451" s="169"/>
      <c r="BN451" s="169"/>
      <c r="BO451" s="169"/>
      <c r="BP451" s="169"/>
      <c r="BQ451" s="169"/>
      <c r="BR451" s="169"/>
      <c r="BS451" s="169"/>
      <c r="BT451" s="169"/>
      <c r="BU451" s="169"/>
      <c r="BV451" s="169"/>
      <c r="BW451" s="169"/>
      <c r="BX451" s="169"/>
      <c r="BY451" s="169"/>
      <c r="BZ451" s="169"/>
      <c r="CA451" s="169"/>
      <c r="CB451" s="169"/>
      <c r="CC451" s="169"/>
      <c r="CD451" s="169"/>
      <c r="CE451" s="169"/>
      <c r="CF451" s="169"/>
      <c r="CG451" s="169"/>
      <c r="CH451" s="169"/>
      <c r="CI451" s="169"/>
      <c r="CJ451" s="169"/>
      <c r="CK451" s="169"/>
      <c r="CL451" s="169"/>
      <c r="CM451" s="169"/>
      <c r="CN451" s="169"/>
      <c r="CO451" s="169"/>
      <c r="CP451" s="169"/>
      <c r="CQ451" s="169"/>
      <c r="CR451" s="169"/>
      <c r="CS451" s="169"/>
      <c r="CT451" s="169"/>
      <c r="CU451" s="169"/>
      <c r="CV451" s="169"/>
      <c r="CW451" s="169"/>
      <c r="CX451" s="169"/>
      <c r="CY451" s="169"/>
      <c r="CZ451" s="169"/>
      <c r="DA451" s="169"/>
      <c r="DB451" s="169"/>
      <c r="DC451" s="169"/>
      <c r="DD451" s="169"/>
      <c r="DE451" s="169"/>
      <c r="DF451" s="169"/>
      <c r="DG451" s="169"/>
      <c r="DH451" s="169"/>
      <c r="DI451" s="169"/>
      <c r="DJ451" s="169"/>
      <c r="DK451" s="169"/>
      <c r="DL451" s="169"/>
      <c r="DM451" s="169"/>
      <c r="DN451" s="169"/>
      <c r="DO451" s="169"/>
      <c r="DP451" s="169"/>
      <c r="DQ451" s="169"/>
      <c r="DR451" s="169"/>
      <c r="DS451" s="169"/>
      <c r="DT451" s="169"/>
      <c r="DU451" s="169"/>
      <c r="DV451" s="169"/>
      <c r="DW451" s="169"/>
      <c r="DX451" s="169"/>
      <c r="DY451" s="169"/>
      <c r="DZ451" s="169"/>
      <c r="EA451" s="169"/>
      <c r="EB451" s="169"/>
      <c r="EC451" s="169"/>
      <c r="ED451" s="169"/>
      <c r="EE451" s="169"/>
      <c r="EF451" s="169"/>
      <c r="EG451" s="169"/>
      <c r="EH451" s="169"/>
      <c r="EI451" s="169"/>
      <c r="EJ451" s="169"/>
      <c r="EK451" s="169"/>
      <c r="EL451" s="169"/>
      <c r="EM451" s="169"/>
      <c r="EN451" s="169"/>
      <c r="EO451" s="169"/>
      <c r="EP451" s="169"/>
      <c r="EQ451" s="169"/>
      <c r="ER451" s="169"/>
      <c r="ES451" s="169"/>
      <c r="ET451" s="169"/>
      <c r="EU451" s="169"/>
      <c r="EV451" s="169"/>
      <c r="EW451" s="169"/>
      <c r="EX451" s="169"/>
      <c r="EY451" s="169"/>
      <c r="EZ451" s="169"/>
      <c r="FA451" s="169"/>
      <c r="FB451" s="169"/>
      <c r="FC451" s="169"/>
      <c r="FD451" s="169"/>
      <c r="FE451" s="169"/>
      <c r="FF451" s="169"/>
      <c r="FG451" s="169"/>
      <c r="FH451" s="169"/>
      <c r="FI451" s="169"/>
      <c r="FJ451" s="169"/>
      <c r="FK451" s="169"/>
      <c r="FL451" s="169"/>
      <c r="FM451" s="169"/>
      <c r="FN451" s="169"/>
      <c r="FO451" s="169"/>
      <c r="FP451" s="169"/>
      <c r="FQ451" s="169"/>
      <c r="FR451" s="169"/>
      <c r="FS451" s="169"/>
      <c r="FT451" s="169"/>
      <c r="FU451" s="169"/>
      <c r="FV451" s="169"/>
      <c r="FW451" s="169"/>
      <c r="FX451" s="169"/>
      <c r="FY451" s="169"/>
      <c r="FZ451" s="169"/>
      <c r="GA451" s="169"/>
      <c r="GB451" s="169"/>
      <c r="GC451" s="169"/>
      <c r="GD451" s="169"/>
      <c r="GE451" s="169"/>
      <c r="GF451" s="169"/>
      <c r="GG451" s="169"/>
      <c r="GH451" s="169"/>
      <c r="GI451" s="169"/>
      <c r="GJ451" s="169"/>
      <c r="GK451" s="169"/>
      <c r="GL451" s="169"/>
      <c r="GM451" s="169"/>
      <c r="GN451" s="169"/>
      <c r="GO451" s="169"/>
      <c r="GP451" s="169"/>
      <c r="GQ451" s="169"/>
      <c r="GR451" s="169"/>
      <c r="GS451" s="169"/>
      <c r="GT451" s="169"/>
      <c r="GU451" s="169"/>
      <c r="GV451" s="169"/>
      <c r="GW451" s="169"/>
      <c r="GX451" s="169"/>
      <c r="GY451" s="169"/>
      <c r="GZ451" s="169"/>
      <c r="HA451" s="169"/>
      <c r="HB451" s="169"/>
      <c r="HC451" s="169"/>
      <c r="HD451" s="169"/>
      <c r="HE451" s="169"/>
      <c r="HF451" s="169"/>
      <c r="HG451" s="169"/>
      <c r="HH451" s="169"/>
      <c r="HI451" s="169"/>
      <c r="HJ451" s="169"/>
      <c r="HK451" s="169"/>
      <c r="HL451" s="169"/>
      <c r="HM451" s="169"/>
      <c r="HN451" s="169"/>
      <c r="HO451" s="169"/>
      <c r="HP451" s="169"/>
      <c r="HQ451" s="169"/>
      <c r="HR451" s="169"/>
      <c r="HS451" s="169"/>
      <c r="HT451" s="169"/>
      <c r="HU451" s="169"/>
      <c r="HV451" s="169"/>
      <c r="HW451" s="169"/>
      <c r="HX451" s="169"/>
      <c r="HY451" s="169"/>
      <c r="HZ451" s="169"/>
      <c r="IA451" s="169"/>
      <c r="IB451" s="169"/>
      <c r="IC451" s="169"/>
      <c r="ID451" s="169"/>
      <c r="IE451" s="169"/>
      <c r="IF451" s="169"/>
      <c r="IG451" s="169"/>
      <c r="IH451" s="169"/>
      <c r="II451" s="169"/>
      <c r="IJ451" s="169"/>
      <c r="IK451" s="169"/>
      <c r="IL451" s="169"/>
      <c r="IM451" s="169"/>
      <c r="IN451" s="169"/>
      <c r="IO451" s="169"/>
      <c r="IP451" s="169"/>
    </row>
    <row r="452" spans="1:250" s="145" customFormat="1" ht="15" customHeight="1">
      <c r="A452" s="170" t="s">
        <v>6</v>
      </c>
      <c r="B452" s="170" t="s">
        <v>594</v>
      </c>
      <c r="C452" s="172">
        <v>1</v>
      </c>
      <c r="D452" s="172" t="s">
        <v>9</v>
      </c>
      <c r="E452" s="173">
        <v>150000</v>
      </c>
      <c r="F452" s="174">
        <v>150000</v>
      </c>
      <c r="G452" s="169"/>
      <c r="H452" s="169"/>
      <c r="I452" s="169"/>
      <c r="J452" s="169"/>
      <c r="K452" s="169"/>
      <c r="L452" s="169"/>
      <c r="M452" s="169"/>
      <c r="N452" s="169"/>
      <c r="O452" s="169"/>
      <c r="P452" s="169"/>
      <c r="Q452" s="169"/>
      <c r="R452" s="169"/>
      <c r="S452" s="169"/>
      <c r="T452" s="169"/>
      <c r="U452" s="169"/>
      <c r="V452" s="169"/>
      <c r="W452" s="169"/>
      <c r="X452" s="169"/>
      <c r="Y452" s="169"/>
      <c r="Z452" s="169"/>
      <c r="AA452" s="169"/>
      <c r="AB452" s="169"/>
      <c r="AC452" s="169"/>
      <c r="AD452" s="169"/>
      <c r="AE452" s="169"/>
      <c r="AF452" s="169"/>
      <c r="AG452" s="169"/>
      <c r="AH452" s="169"/>
      <c r="AI452" s="169"/>
      <c r="AJ452" s="169"/>
      <c r="AK452" s="169"/>
      <c r="AL452" s="169"/>
      <c r="AM452" s="169"/>
      <c r="AN452" s="169"/>
      <c r="AO452" s="169"/>
      <c r="AP452" s="169"/>
      <c r="AQ452" s="169"/>
      <c r="AR452" s="169"/>
      <c r="AS452" s="169"/>
      <c r="AT452" s="169"/>
      <c r="AU452" s="169"/>
      <c r="AV452" s="169"/>
      <c r="AW452" s="169"/>
      <c r="AX452" s="169"/>
      <c r="AY452" s="169"/>
      <c r="AZ452" s="169"/>
      <c r="BA452" s="169"/>
      <c r="BB452" s="169"/>
      <c r="BC452" s="169"/>
      <c r="BD452" s="169"/>
      <c r="BE452" s="169"/>
      <c r="BF452" s="169"/>
      <c r="BG452" s="169"/>
      <c r="BH452" s="169"/>
      <c r="BI452" s="169"/>
      <c r="BJ452" s="169"/>
      <c r="BK452" s="169"/>
      <c r="BL452" s="169"/>
      <c r="BM452" s="169"/>
      <c r="BN452" s="169"/>
      <c r="BO452" s="169"/>
      <c r="BP452" s="169"/>
      <c r="BQ452" s="169"/>
      <c r="BR452" s="169"/>
      <c r="BS452" s="169"/>
      <c r="BT452" s="169"/>
      <c r="BU452" s="169"/>
      <c r="BV452" s="169"/>
      <c r="BW452" s="169"/>
      <c r="BX452" s="169"/>
      <c r="BY452" s="169"/>
      <c r="BZ452" s="169"/>
      <c r="CA452" s="169"/>
      <c r="CB452" s="169"/>
      <c r="CC452" s="169"/>
      <c r="CD452" s="169"/>
      <c r="CE452" s="169"/>
      <c r="CF452" s="169"/>
      <c r="CG452" s="169"/>
      <c r="CH452" s="169"/>
      <c r="CI452" s="169"/>
      <c r="CJ452" s="169"/>
      <c r="CK452" s="169"/>
      <c r="CL452" s="169"/>
      <c r="CM452" s="169"/>
      <c r="CN452" s="169"/>
      <c r="CO452" s="169"/>
      <c r="CP452" s="169"/>
      <c r="CQ452" s="169"/>
      <c r="CR452" s="169"/>
      <c r="CS452" s="169"/>
      <c r="CT452" s="169"/>
      <c r="CU452" s="169"/>
      <c r="CV452" s="169"/>
      <c r="CW452" s="169"/>
      <c r="CX452" s="169"/>
      <c r="CY452" s="169"/>
      <c r="CZ452" s="169"/>
      <c r="DA452" s="169"/>
      <c r="DB452" s="169"/>
      <c r="DC452" s="169"/>
      <c r="DD452" s="169"/>
      <c r="DE452" s="169"/>
      <c r="DF452" s="169"/>
      <c r="DG452" s="169"/>
      <c r="DH452" s="169"/>
      <c r="DI452" s="169"/>
      <c r="DJ452" s="169"/>
      <c r="DK452" s="169"/>
      <c r="DL452" s="169"/>
      <c r="DM452" s="169"/>
      <c r="DN452" s="169"/>
      <c r="DO452" s="169"/>
      <c r="DP452" s="169"/>
      <c r="DQ452" s="169"/>
      <c r="DR452" s="169"/>
      <c r="DS452" s="169"/>
      <c r="DT452" s="169"/>
      <c r="DU452" s="169"/>
      <c r="DV452" s="169"/>
      <c r="DW452" s="169"/>
      <c r="DX452" s="169"/>
      <c r="DY452" s="169"/>
      <c r="DZ452" s="169"/>
      <c r="EA452" s="169"/>
      <c r="EB452" s="169"/>
      <c r="EC452" s="169"/>
      <c r="ED452" s="169"/>
      <c r="EE452" s="169"/>
      <c r="EF452" s="169"/>
      <c r="EG452" s="169"/>
      <c r="EH452" s="169"/>
      <c r="EI452" s="169"/>
      <c r="EJ452" s="169"/>
      <c r="EK452" s="169"/>
      <c r="EL452" s="169"/>
      <c r="EM452" s="169"/>
      <c r="EN452" s="169"/>
      <c r="EO452" s="169"/>
      <c r="EP452" s="169"/>
      <c r="EQ452" s="169"/>
      <c r="ER452" s="169"/>
      <c r="ES452" s="169"/>
      <c r="ET452" s="169"/>
      <c r="EU452" s="169"/>
      <c r="EV452" s="169"/>
      <c r="EW452" s="169"/>
      <c r="EX452" s="169"/>
      <c r="EY452" s="169"/>
      <c r="EZ452" s="169"/>
      <c r="FA452" s="169"/>
      <c r="FB452" s="169"/>
      <c r="FC452" s="169"/>
      <c r="FD452" s="169"/>
      <c r="FE452" s="169"/>
      <c r="FF452" s="169"/>
      <c r="FG452" s="169"/>
      <c r="FH452" s="169"/>
      <c r="FI452" s="169"/>
      <c r="FJ452" s="169"/>
      <c r="FK452" s="169"/>
      <c r="FL452" s="169"/>
      <c r="FM452" s="169"/>
      <c r="FN452" s="169"/>
      <c r="FO452" s="169"/>
      <c r="FP452" s="169"/>
      <c r="FQ452" s="169"/>
      <c r="FR452" s="169"/>
      <c r="FS452" s="169"/>
      <c r="FT452" s="169"/>
      <c r="FU452" s="169"/>
      <c r="FV452" s="169"/>
      <c r="FW452" s="169"/>
      <c r="FX452" s="169"/>
      <c r="FY452" s="169"/>
      <c r="FZ452" s="169"/>
      <c r="GA452" s="169"/>
      <c r="GB452" s="169"/>
      <c r="GC452" s="169"/>
      <c r="GD452" s="169"/>
      <c r="GE452" s="169"/>
      <c r="GF452" s="169"/>
      <c r="GG452" s="169"/>
      <c r="GH452" s="169"/>
      <c r="GI452" s="169"/>
      <c r="GJ452" s="169"/>
      <c r="GK452" s="169"/>
      <c r="GL452" s="169"/>
      <c r="GM452" s="169"/>
      <c r="GN452" s="169"/>
      <c r="GO452" s="169"/>
      <c r="GP452" s="169"/>
      <c r="GQ452" s="169"/>
      <c r="GR452" s="169"/>
      <c r="GS452" s="169"/>
      <c r="GT452" s="169"/>
      <c r="GU452" s="169"/>
      <c r="GV452" s="169"/>
      <c r="GW452" s="169"/>
      <c r="GX452" s="169"/>
      <c r="GY452" s="169"/>
      <c r="GZ452" s="169"/>
      <c r="HA452" s="169"/>
      <c r="HB452" s="169"/>
      <c r="HC452" s="169"/>
      <c r="HD452" s="169"/>
      <c r="HE452" s="169"/>
      <c r="HF452" s="169"/>
      <c r="HG452" s="169"/>
      <c r="HH452" s="169"/>
      <c r="HI452" s="169"/>
      <c r="HJ452" s="169"/>
      <c r="HK452" s="169"/>
      <c r="HL452" s="169"/>
      <c r="HM452" s="169"/>
      <c r="HN452" s="169"/>
      <c r="HO452" s="169"/>
      <c r="HP452" s="169"/>
      <c r="HQ452" s="169"/>
      <c r="HR452" s="169"/>
      <c r="HS452" s="169"/>
      <c r="HT452" s="169"/>
      <c r="HU452" s="169"/>
      <c r="HV452" s="169"/>
      <c r="HW452" s="169"/>
      <c r="HX452" s="169"/>
      <c r="HY452" s="169"/>
      <c r="HZ452" s="169"/>
      <c r="IA452" s="169"/>
      <c r="IB452" s="169"/>
      <c r="IC452" s="169"/>
      <c r="ID452" s="169"/>
      <c r="IE452" s="169"/>
      <c r="IF452" s="169"/>
      <c r="IG452" s="169"/>
      <c r="IH452" s="169"/>
      <c r="II452" s="169"/>
      <c r="IJ452" s="169"/>
      <c r="IK452" s="169"/>
      <c r="IL452" s="169"/>
      <c r="IM452" s="169"/>
      <c r="IN452" s="169"/>
      <c r="IO452" s="169"/>
      <c r="IP452" s="169"/>
    </row>
    <row r="453" spans="1:250" s="145" customFormat="1" ht="15" customHeight="1">
      <c r="A453" s="170" t="s">
        <v>6</v>
      </c>
      <c r="B453" s="170" t="s">
        <v>594</v>
      </c>
      <c r="C453" s="172">
        <v>1</v>
      </c>
      <c r="D453" s="172" t="s">
        <v>9</v>
      </c>
      <c r="E453" s="173">
        <v>1000000</v>
      </c>
      <c r="F453" s="174">
        <v>1000000</v>
      </c>
      <c r="G453" s="169"/>
      <c r="H453" s="169"/>
      <c r="I453" s="169"/>
      <c r="J453" s="169"/>
      <c r="K453" s="169"/>
      <c r="L453" s="169"/>
      <c r="M453" s="169"/>
      <c r="N453" s="169"/>
      <c r="O453" s="169"/>
      <c r="P453" s="169"/>
      <c r="Q453" s="169"/>
      <c r="R453" s="169"/>
      <c r="S453" s="169"/>
      <c r="T453" s="169"/>
      <c r="U453" s="169"/>
      <c r="V453" s="169"/>
      <c r="W453" s="169"/>
      <c r="X453" s="169"/>
      <c r="Y453" s="169"/>
      <c r="Z453" s="169"/>
      <c r="AA453" s="169"/>
      <c r="AB453" s="169"/>
      <c r="AC453" s="169"/>
      <c r="AD453" s="169"/>
      <c r="AE453" s="169"/>
      <c r="AF453" s="169"/>
      <c r="AG453" s="169"/>
      <c r="AH453" s="169"/>
      <c r="AI453" s="169"/>
      <c r="AJ453" s="169"/>
      <c r="AK453" s="169"/>
      <c r="AL453" s="169"/>
      <c r="AM453" s="169"/>
      <c r="AN453" s="169"/>
      <c r="AO453" s="169"/>
      <c r="AP453" s="169"/>
      <c r="AQ453" s="169"/>
      <c r="AR453" s="169"/>
      <c r="AS453" s="169"/>
      <c r="AT453" s="169"/>
      <c r="AU453" s="169"/>
      <c r="AV453" s="169"/>
      <c r="AW453" s="169"/>
      <c r="AX453" s="169"/>
      <c r="AY453" s="169"/>
      <c r="AZ453" s="169"/>
      <c r="BA453" s="169"/>
      <c r="BB453" s="169"/>
      <c r="BC453" s="169"/>
      <c r="BD453" s="169"/>
      <c r="BE453" s="169"/>
      <c r="BF453" s="169"/>
      <c r="BG453" s="169"/>
      <c r="BH453" s="169"/>
      <c r="BI453" s="169"/>
      <c r="BJ453" s="169"/>
      <c r="BK453" s="169"/>
      <c r="BL453" s="169"/>
      <c r="BM453" s="169"/>
      <c r="BN453" s="169"/>
      <c r="BO453" s="169"/>
      <c r="BP453" s="169"/>
      <c r="BQ453" s="169"/>
      <c r="BR453" s="169"/>
      <c r="BS453" s="169"/>
      <c r="BT453" s="169"/>
      <c r="BU453" s="169"/>
      <c r="BV453" s="169"/>
      <c r="BW453" s="169"/>
      <c r="BX453" s="169"/>
      <c r="BY453" s="169"/>
      <c r="BZ453" s="169"/>
      <c r="CA453" s="169"/>
      <c r="CB453" s="169"/>
      <c r="CC453" s="169"/>
      <c r="CD453" s="169"/>
      <c r="CE453" s="169"/>
      <c r="CF453" s="169"/>
      <c r="CG453" s="169"/>
      <c r="CH453" s="169"/>
      <c r="CI453" s="169"/>
      <c r="CJ453" s="169"/>
      <c r="CK453" s="169"/>
      <c r="CL453" s="169"/>
      <c r="CM453" s="169"/>
      <c r="CN453" s="169"/>
      <c r="CO453" s="169"/>
      <c r="CP453" s="169"/>
      <c r="CQ453" s="169"/>
      <c r="CR453" s="169"/>
      <c r="CS453" s="169"/>
      <c r="CT453" s="169"/>
      <c r="CU453" s="169"/>
      <c r="CV453" s="169"/>
      <c r="CW453" s="169"/>
      <c r="CX453" s="169"/>
      <c r="CY453" s="169"/>
      <c r="CZ453" s="169"/>
      <c r="DA453" s="169"/>
      <c r="DB453" s="169"/>
      <c r="DC453" s="169"/>
      <c r="DD453" s="169"/>
      <c r="DE453" s="169"/>
      <c r="DF453" s="169"/>
      <c r="DG453" s="169"/>
      <c r="DH453" s="169"/>
      <c r="DI453" s="169"/>
      <c r="DJ453" s="169"/>
      <c r="DK453" s="169"/>
      <c r="DL453" s="169"/>
      <c r="DM453" s="169"/>
      <c r="DN453" s="169"/>
      <c r="DO453" s="169"/>
      <c r="DP453" s="169"/>
      <c r="DQ453" s="169"/>
      <c r="DR453" s="169"/>
      <c r="DS453" s="169"/>
      <c r="DT453" s="169"/>
      <c r="DU453" s="169"/>
      <c r="DV453" s="169"/>
      <c r="DW453" s="169"/>
      <c r="DX453" s="169"/>
      <c r="DY453" s="169"/>
      <c r="DZ453" s="169"/>
      <c r="EA453" s="169"/>
      <c r="EB453" s="169"/>
      <c r="EC453" s="169"/>
      <c r="ED453" s="169"/>
      <c r="EE453" s="169"/>
      <c r="EF453" s="169"/>
      <c r="EG453" s="169"/>
      <c r="EH453" s="169"/>
      <c r="EI453" s="169"/>
      <c r="EJ453" s="169"/>
      <c r="EK453" s="169"/>
      <c r="EL453" s="169"/>
      <c r="EM453" s="169"/>
      <c r="EN453" s="169"/>
      <c r="EO453" s="169"/>
      <c r="EP453" s="169"/>
      <c r="EQ453" s="169"/>
      <c r="ER453" s="169"/>
      <c r="ES453" s="169"/>
      <c r="ET453" s="169"/>
      <c r="EU453" s="169"/>
      <c r="EV453" s="169"/>
      <c r="EW453" s="169"/>
      <c r="EX453" s="169"/>
      <c r="EY453" s="169"/>
      <c r="EZ453" s="169"/>
      <c r="FA453" s="169"/>
      <c r="FB453" s="169"/>
      <c r="FC453" s="169"/>
      <c r="FD453" s="169"/>
      <c r="FE453" s="169"/>
      <c r="FF453" s="169"/>
      <c r="FG453" s="169"/>
      <c r="FH453" s="169"/>
      <c r="FI453" s="169"/>
      <c r="FJ453" s="169"/>
      <c r="FK453" s="169"/>
      <c r="FL453" s="169"/>
      <c r="FM453" s="169"/>
      <c r="FN453" s="169"/>
      <c r="FO453" s="169"/>
      <c r="FP453" s="169"/>
      <c r="FQ453" s="169"/>
      <c r="FR453" s="169"/>
      <c r="FS453" s="169"/>
      <c r="FT453" s="169"/>
      <c r="FU453" s="169"/>
      <c r="FV453" s="169"/>
      <c r="FW453" s="169"/>
      <c r="FX453" s="169"/>
      <c r="FY453" s="169"/>
      <c r="FZ453" s="169"/>
      <c r="GA453" s="169"/>
      <c r="GB453" s="169"/>
      <c r="GC453" s="169"/>
      <c r="GD453" s="169"/>
      <c r="GE453" s="169"/>
      <c r="GF453" s="169"/>
      <c r="GG453" s="169"/>
      <c r="GH453" s="169"/>
      <c r="GI453" s="169"/>
      <c r="GJ453" s="169"/>
      <c r="GK453" s="169"/>
      <c r="GL453" s="169"/>
      <c r="GM453" s="169"/>
      <c r="GN453" s="169"/>
      <c r="GO453" s="169"/>
      <c r="GP453" s="169"/>
      <c r="GQ453" s="169"/>
      <c r="GR453" s="169"/>
      <c r="GS453" s="169"/>
      <c r="GT453" s="169"/>
      <c r="GU453" s="169"/>
      <c r="GV453" s="169"/>
      <c r="GW453" s="169"/>
      <c r="GX453" s="169"/>
      <c r="GY453" s="169"/>
      <c r="GZ453" s="169"/>
      <c r="HA453" s="169"/>
      <c r="HB453" s="169"/>
      <c r="HC453" s="169"/>
      <c r="HD453" s="169"/>
      <c r="HE453" s="169"/>
      <c r="HF453" s="169"/>
      <c r="HG453" s="169"/>
      <c r="HH453" s="169"/>
      <c r="HI453" s="169"/>
      <c r="HJ453" s="169"/>
      <c r="HK453" s="169"/>
      <c r="HL453" s="169"/>
      <c r="HM453" s="169"/>
      <c r="HN453" s="169"/>
      <c r="HO453" s="169"/>
      <c r="HP453" s="169"/>
      <c r="HQ453" s="169"/>
      <c r="HR453" s="169"/>
      <c r="HS453" s="169"/>
      <c r="HT453" s="169"/>
      <c r="HU453" s="169"/>
      <c r="HV453" s="169"/>
      <c r="HW453" s="169"/>
      <c r="HX453" s="169"/>
      <c r="HY453" s="169"/>
      <c r="HZ453" s="169"/>
      <c r="IA453" s="169"/>
      <c r="IB453" s="169"/>
      <c r="IC453" s="169"/>
      <c r="ID453" s="169"/>
      <c r="IE453" s="169"/>
      <c r="IF453" s="169"/>
      <c r="IG453" s="169"/>
      <c r="IH453" s="169"/>
      <c r="II453" s="169"/>
      <c r="IJ453" s="169"/>
      <c r="IK453" s="169"/>
      <c r="IL453" s="169"/>
      <c r="IM453" s="169"/>
      <c r="IN453" s="169"/>
      <c r="IO453" s="169"/>
      <c r="IP453" s="169"/>
    </row>
    <row r="454" spans="1:250" s="145" customFormat="1" ht="15" customHeight="1">
      <c r="A454" s="170" t="s">
        <v>6</v>
      </c>
      <c r="B454" s="170" t="s">
        <v>594</v>
      </c>
      <c r="C454" s="172">
        <v>1</v>
      </c>
      <c r="D454" s="172" t="s">
        <v>9</v>
      </c>
      <c r="E454" s="173">
        <v>300000</v>
      </c>
      <c r="F454" s="174">
        <v>300000</v>
      </c>
      <c r="G454" s="169"/>
      <c r="H454" s="169"/>
      <c r="I454" s="169"/>
      <c r="J454" s="169"/>
      <c r="K454" s="169"/>
      <c r="L454" s="169"/>
      <c r="M454" s="169"/>
      <c r="N454" s="169"/>
      <c r="O454" s="169"/>
      <c r="P454" s="169"/>
      <c r="Q454" s="169"/>
      <c r="R454" s="169"/>
      <c r="S454" s="169"/>
      <c r="T454" s="169"/>
      <c r="U454" s="169"/>
      <c r="V454" s="169"/>
      <c r="W454" s="169"/>
      <c r="X454" s="169"/>
      <c r="Y454" s="169"/>
      <c r="Z454" s="169"/>
      <c r="AA454" s="169"/>
      <c r="AB454" s="169"/>
      <c r="AC454" s="169"/>
      <c r="AD454" s="169"/>
      <c r="AE454" s="169"/>
      <c r="AF454" s="169"/>
      <c r="AG454" s="169"/>
      <c r="AH454" s="169"/>
      <c r="AI454" s="169"/>
      <c r="AJ454" s="169"/>
      <c r="AK454" s="169"/>
      <c r="AL454" s="169"/>
      <c r="AM454" s="169"/>
      <c r="AN454" s="169"/>
      <c r="AO454" s="169"/>
      <c r="AP454" s="169"/>
      <c r="AQ454" s="169"/>
      <c r="AR454" s="169"/>
      <c r="AS454" s="169"/>
      <c r="AT454" s="169"/>
      <c r="AU454" s="169"/>
      <c r="AV454" s="169"/>
      <c r="AW454" s="169"/>
      <c r="AX454" s="169"/>
      <c r="AY454" s="169"/>
      <c r="AZ454" s="169"/>
      <c r="BA454" s="169"/>
      <c r="BB454" s="169"/>
      <c r="BC454" s="169"/>
      <c r="BD454" s="169"/>
      <c r="BE454" s="169"/>
      <c r="BF454" s="169"/>
      <c r="BG454" s="169"/>
      <c r="BH454" s="169"/>
      <c r="BI454" s="169"/>
      <c r="BJ454" s="169"/>
      <c r="BK454" s="169"/>
      <c r="BL454" s="169"/>
      <c r="BM454" s="169"/>
      <c r="BN454" s="169"/>
      <c r="BO454" s="169"/>
      <c r="BP454" s="169"/>
      <c r="BQ454" s="169"/>
      <c r="BR454" s="169"/>
      <c r="BS454" s="169"/>
      <c r="BT454" s="169"/>
      <c r="BU454" s="169"/>
      <c r="BV454" s="169"/>
      <c r="BW454" s="169"/>
      <c r="BX454" s="169"/>
      <c r="BY454" s="169"/>
      <c r="BZ454" s="169"/>
      <c r="CA454" s="169"/>
      <c r="CB454" s="169"/>
      <c r="CC454" s="169"/>
      <c r="CD454" s="169"/>
      <c r="CE454" s="169"/>
      <c r="CF454" s="169"/>
      <c r="CG454" s="169"/>
      <c r="CH454" s="169"/>
      <c r="CI454" s="169"/>
      <c r="CJ454" s="169"/>
      <c r="CK454" s="169"/>
      <c r="CL454" s="169"/>
      <c r="CM454" s="169"/>
      <c r="CN454" s="169"/>
      <c r="CO454" s="169"/>
      <c r="CP454" s="169"/>
      <c r="CQ454" s="169"/>
      <c r="CR454" s="169"/>
      <c r="CS454" s="169"/>
      <c r="CT454" s="169"/>
      <c r="CU454" s="169"/>
      <c r="CV454" s="169"/>
      <c r="CW454" s="169"/>
      <c r="CX454" s="169"/>
      <c r="CY454" s="169"/>
      <c r="CZ454" s="169"/>
      <c r="DA454" s="169"/>
      <c r="DB454" s="169"/>
      <c r="DC454" s="169"/>
      <c r="DD454" s="169"/>
      <c r="DE454" s="169"/>
      <c r="DF454" s="169"/>
      <c r="DG454" s="169"/>
      <c r="DH454" s="169"/>
      <c r="DI454" s="169"/>
      <c r="DJ454" s="169"/>
      <c r="DK454" s="169"/>
      <c r="DL454" s="169"/>
      <c r="DM454" s="169"/>
      <c r="DN454" s="169"/>
      <c r="DO454" s="169"/>
      <c r="DP454" s="169"/>
      <c r="DQ454" s="169"/>
      <c r="DR454" s="169"/>
      <c r="DS454" s="169"/>
      <c r="DT454" s="169"/>
      <c r="DU454" s="169"/>
      <c r="DV454" s="169"/>
      <c r="DW454" s="169"/>
      <c r="DX454" s="169"/>
      <c r="DY454" s="169"/>
      <c r="DZ454" s="169"/>
      <c r="EA454" s="169"/>
      <c r="EB454" s="169"/>
      <c r="EC454" s="169"/>
      <c r="ED454" s="169"/>
      <c r="EE454" s="169"/>
      <c r="EF454" s="169"/>
      <c r="EG454" s="169"/>
      <c r="EH454" s="169"/>
      <c r="EI454" s="169"/>
      <c r="EJ454" s="169"/>
      <c r="EK454" s="169"/>
      <c r="EL454" s="169"/>
      <c r="EM454" s="169"/>
      <c r="EN454" s="169"/>
      <c r="EO454" s="169"/>
      <c r="EP454" s="169"/>
      <c r="EQ454" s="169"/>
      <c r="ER454" s="169"/>
      <c r="ES454" s="169"/>
      <c r="ET454" s="169"/>
      <c r="EU454" s="169"/>
      <c r="EV454" s="169"/>
      <c r="EW454" s="169"/>
      <c r="EX454" s="169"/>
      <c r="EY454" s="169"/>
      <c r="EZ454" s="169"/>
      <c r="FA454" s="169"/>
      <c r="FB454" s="169"/>
      <c r="FC454" s="169"/>
      <c r="FD454" s="169"/>
      <c r="FE454" s="169"/>
      <c r="FF454" s="169"/>
      <c r="FG454" s="169"/>
      <c r="FH454" s="169"/>
      <c r="FI454" s="169"/>
      <c r="FJ454" s="169"/>
      <c r="FK454" s="169"/>
      <c r="FL454" s="169"/>
      <c r="FM454" s="169"/>
      <c r="FN454" s="169"/>
      <c r="FO454" s="169"/>
      <c r="FP454" s="169"/>
      <c r="FQ454" s="169"/>
      <c r="FR454" s="169"/>
      <c r="FS454" s="169"/>
      <c r="FT454" s="169"/>
      <c r="FU454" s="169"/>
      <c r="FV454" s="169"/>
      <c r="FW454" s="169"/>
      <c r="FX454" s="169"/>
      <c r="FY454" s="169"/>
      <c r="FZ454" s="169"/>
      <c r="GA454" s="169"/>
      <c r="GB454" s="169"/>
      <c r="GC454" s="169"/>
      <c r="GD454" s="169"/>
      <c r="GE454" s="169"/>
      <c r="GF454" s="169"/>
      <c r="GG454" s="169"/>
      <c r="GH454" s="169"/>
      <c r="GI454" s="169"/>
      <c r="GJ454" s="169"/>
      <c r="GK454" s="169"/>
      <c r="GL454" s="169"/>
      <c r="GM454" s="169"/>
      <c r="GN454" s="169"/>
      <c r="GO454" s="169"/>
      <c r="GP454" s="169"/>
      <c r="GQ454" s="169"/>
      <c r="GR454" s="169"/>
      <c r="GS454" s="169"/>
      <c r="GT454" s="169"/>
      <c r="GU454" s="169"/>
      <c r="GV454" s="169"/>
      <c r="GW454" s="169"/>
      <c r="GX454" s="169"/>
      <c r="GY454" s="169"/>
      <c r="GZ454" s="169"/>
      <c r="HA454" s="169"/>
      <c r="HB454" s="169"/>
      <c r="HC454" s="169"/>
      <c r="HD454" s="169"/>
      <c r="HE454" s="169"/>
      <c r="HF454" s="169"/>
      <c r="HG454" s="169"/>
      <c r="HH454" s="169"/>
      <c r="HI454" s="169"/>
      <c r="HJ454" s="169"/>
      <c r="HK454" s="169"/>
      <c r="HL454" s="169"/>
      <c r="HM454" s="169"/>
      <c r="HN454" s="169"/>
      <c r="HO454" s="169"/>
      <c r="HP454" s="169"/>
      <c r="HQ454" s="169"/>
      <c r="HR454" s="169"/>
      <c r="HS454" s="169"/>
      <c r="HT454" s="169"/>
      <c r="HU454" s="169"/>
      <c r="HV454" s="169"/>
      <c r="HW454" s="169"/>
      <c r="HX454" s="169"/>
      <c r="HY454" s="169"/>
      <c r="HZ454" s="169"/>
      <c r="IA454" s="169"/>
      <c r="IB454" s="169"/>
      <c r="IC454" s="169"/>
      <c r="ID454" s="169"/>
      <c r="IE454" s="169"/>
      <c r="IF454" s="169"/>
      <c r="IG454" s="169"/>
      <c r="IH454" s="169"/>
      <c r="II454" s="169"/>
      <c r="IJ454" s="169"/>
      <c r="IK454" s="169"/>
      <c r="IL454" s="169"/>
      <c r="IM454" s="169"/>
      <c r="IN454" s="169"/>
      <c r="IO454" s="169"/>
      <c r="IP454" s="169"/>
    </row>
    <row r="455" spans="1:250" s="145" customFormat="1" ht="15" customHeight="1">
      <c r="A455" s="170" t="s">
        <v>6</v>
      </c>
      <c r="B455" s="170" t="s">
        <v>594</v>
      </c>
      <c r="C455" s="172">
        <v>1</v>
      </c>
      <c r="D455" s="172" t="s">
        <v>9</v>
      </c>
      <c r="E455" s="173">
        <v>760000</v>
      </c>
      <c r="F455" s="174">
        <v>760000</v>
      </c>
      <c r="G455" s="169"/>
      <c r="H455" s="169"/>
      <c r="I455" s="169"/>
      <c r="J455" s="169"/>
      <c r="K455" s="169"/>
      <c r="L455" s="169"/>
      <c r="M455" s="169"/>
      <c r="N455" s="169"/>
      <c r="O455" s="169"/>
      <c r="P455" s="169"/>
      <c r="Q455" s="169"/>
      <c r="R455" s="169"/>
      <c r="S455" s="169"/>
      <c r="T455" s="169"/>
      <c r="U455" s="169"/>
      <c r="V455" s="169"/>
      <c r="W455" s="169"/>
      <c r="X455" s="169"/>
      <c r="Y455" s="169"/>
      <c r="Z455" s="169"/>
      <c r="AA455" s="169"/>
      <c r="AB455" s="169"/>
      <c r="AC455" s="169"/>
      <c r="AD455" s="169"/>
      <c r="AE455" s="169"/>
      <c r="AF455" s="169"/>
      <c r="AG455" s="169"/>
      <c r="AH455" s="169"/>
      <c r="AI455" s="169"/>
      <c r="AJ455" s="169"/>
      <c r="AK455" s="169"/>
      <c r="AL455" s="169"/>
      <c r="AM455" s="169"/>
      <c r="AN455" s="169"/>
      <c r="AO455" s="169"/>
      <c r="AP455" s="169"/>
      <c r="AQ455" s="169"/>
      <c r="AR455" s="169"/>
      <c r="AS455" s="169"/>
      <c r="AT455" s="169"/>
      <c r="AU455" s="169"/>
      <c r="AV455" s="169"/>
      <c r="AW455" s="169"/>
      <c r="AX455" s="169"/>
      <c r="AY455" s="169"/>
      <c r="AZ455" s="169"/>
      <c r="BA455" s="169"/>
      <c r="BB455" s="169"/>
      <c r="BC455" s="169"/>
      <c r="BD455" s="169"/>
      <c r="BE455" s="169"/>
      <c r="BF455" s="169"/>
      <c r="BG455" s="169"/>
      <c r="BH455" s="169"/>
      <c r="BI455" s="169"/>
      <c r="BJ455" s="169"/>
      <c r="BK455" s="169"/>
      <c r="BL455" s="169"/>
      <c r="BM455" s="169"/>
      <c r="BN455" s="169"/>
      <c r="BO455" s="169"/>
      <c r="BP455" s="169"/>
      <c r="BQ455" s="169"/>
      <c r="BR455" s="169"/>
      <c r="BS455" s="169"/>
      <c r="BT455" s="169"/>
      <c r="BU455" s="169"/>
      <c r="BV455" s="169"/>
      <c r="BW455" s="169"/>
      <c r="BX455" s="169"/>
      <c r="BY455" s="169"/>
      <c r="BZ455" s="169"/>
      <c r="CA455" s="169"/>
      <c r="CB455" s="169"/>
      <c r="CC455" s="169"/>
      <c r="CD455" s="169"/>
      <c r="CE455" s="169"/>
      <c r="CF455" s="169"/>
      <c r="CG455" s="169"/>
      <c r="CH455" s="169"/>
      <c r="CI455" s="169"/>
      <c r="CJ455" s="169"/>
      <c r="CK455" s="169"/>
      <c r="CL455" s="169"/>
      <c r="CM455" s="169"/>
      <c r="CN455" s="169"/>
      <c r="CO455" s="169"/>
      <c r="CP455" s="169"/>
      <c r="CQ455" s="169"/>
      <c r="CR455" s="169"/>
      <c r="CS455" s="169"/>
      <c r="CT455" s="169"/>
      <c r="CU455" s="169"/>
      <c r="CV455" s="169"/>
      <c r="CW455" s="169"/>
      <c r="CX455" s="169"/>
      <c r="CY455" s="169"/>
      <c r="CZ455" s="169"/>
      <c r="DA455" s="169"/>
      <c r="DB455" s="169"/>
      <c r="DC455" s="169"/>
      <c r="DD455" s="169"/>
      <c r="DE455" s="169"/>
      <c r="DF455" s="169"/>
      <c r="DG455" s="169"/>
      <c r="DH455" s="169"/>
      <c r="DI455" s="169"/>
      <c r="DJ455" s="169"/>
      <c r="DK455" s="169"/>
      <c r="DL455" s="169"/>
      <c r="DM455" s="169"/>
      <c r="DN455" s="169"/>
      <c r="DO455" s="169"/>
      <c r="DP455" s="169"/>
      <c r="DQ455" s="169"/>
      <c r="DR455" s="169"/>
      <c r="DS455" s="169"/>
      <c r="DT455" s="169"/>
      <c r="DU455" s="169"/>
      <c r="DV455" s="169"/>
      <c r="DW455" s="169"/>
      <c r="DX455" s="169"/>
      <c r="DY455" s="169"/>
      <c r="DZ455" s="169"/>
      <c r="EA455" s="169"/>
      <c r="EB455" s="169"/>
      <c r="EC455" s="169"/>
      <c r="ED455" s="169"/>
      <c r="EE455" s="169"/>
      <c r="EF455" s="169"/>
      <c r="EG455" s="169"/>
      <c r="EH455" s="169"/>
      <c r="EI455" s="169"/>
      <c r="EJ455" s="169"/>
      <c r="EK455" s="169"/>
      <c r="EL455" s="169"/>
      <c r="EM455" s="169"/>
      <c r="EN455" s="169"/>
      <c r="EO455" s="169"/>
      <c r="EP455" s="169"/>
      <c r="EQ455" s="169"/>
      <c r="ER455" s="169"/>
      <c r="ES455" s="169"/>
      <c r="ET455" s="169"/>
      <c r="EU455" s="169"/>
      <c r="EV455" s="169"/>
      <c r="EW455" s="169"/>
      <c r="EX455" s="169"/>
      <c r="EY455" s="169"/>
      <c r="EZ455" s="169"/>
      <c r="FA455" s="169"/>
      <c r="FB455" s="169"/>
      <c r="FC455" s="169"/>
      <c r="FD455" s="169"/>
      <c r="FE455" s="169"/>
      <c r="FF455" s="169"/>
      <c r="FG455" s="169"/>
      <c r="FH455" s="169"/>
      <c r="FI455" s="169"/>
      <c r="FJ455" s="169"/>
      <c r="FK455" s="169"/>
      <c r="FL455" s="169"/>
      <c r="FM455" s="169"/>
      <c r="FN455" s="169"/>
      <c r="FO455" s="169"/>
      <c r="FP455" s="169"/>
      <c r="FQ455" s="169"/>
      <c r="FR455" s="169"/>
      <c r="FS455" s="169"/>
      <c r="FT455" s="169"/>
      <c r="FU455" s="169"/>
      <c r="FV455" s="169"/>
      <c r="FW455" s="169"/>
      <c r="FX455" s="169"/>
      <c r="FY455" s="169"/>
      <c r="FZ455" s="169"/>
      <c r="GA455" s="169"/>
      <c r="GB455" s="169"/>
      <c r="GC455" s="169"/>
      <c r="GD455" s="169"/>
      <c r="GE455" s="169"/>
      <c r="GF455" s="169"/>
      <c r="GG455" s="169"/>
      <c r="GH455" s="169"/>
      <c r="GI455" s="169"/>
      <c r="GJ455" s="169"/>
      <c r="GK455" s="169"/>
      <c r="GL455" s="169"/>
      <c r="GM455" s="169"/>
      <c r="GN455" s="169"/>
      <c r="GO455" s="169"/>
      <c r="GP455" s="169"/>
      <c r="GQ455" s="169"/>
      <c r="GR455" s="169"/>
      <c r="GS455" s="169"/>
      <c r="GT455" s="169"/>
      <c r="GU455" s="169"/>
      <c r="GV455" s="169"/>
      <c r="GW455" s="169"/>
      <c r="GX455" s="169"/>
      <c r="GY455" s="169"/>
      <c r="GZ455" s="169"/>
      <c r="HA455" s="169"/>
      <c r="HB455" s="169"/>
      <c r="HC455" s="169"/>
      <c r="HD455" s="169"/>
      <c r="HE455" s="169"/>
      <c r="HF455" s="169"/>
      <c r="HG455" s="169"/>
      <c r="HH455" s="169"/>
      <c r="HI455" s="169"/>
      <c r="HJ455" s="169"/>
      <c r="HK455" s="169"/>
      <c r="HL455" s="169"/>
      <c r="HM455" s="169"/>
      <c r="HN455" s="169"/>
      <c r="HO455" s="169"/>
      <c r="HP455" s="169"/>
      <c r="HQ455" s="169"/>
      <c r="HR455" s="169"/>
      <c r="HS455" s="169"/>
      <c r="HT455" s="169"/>
      <c r="HU455" s="169"/>
      <c r="HV455" s="169"/>
      <c r="HW455" s="169"/>
      <c r="HX455" s="169"/>
      <c r="HY455" s="169"/>
      <c r="HZ455" s="169"/>
      <c r="IA455" s="169"/>
      <c r="IB455" s="169"/>
      <c r="IC455" s="169"/>
      <c r="ID455" s="169"/>
      <c r="IE455" s="169"/>
      <c r="IF455" s="169"/>
      <c r="IG455" s="169"/>
      <c r="IH455" s="169"/>
      <c r="II455" s="169"/>
      <c r="IJ455" s="169"/>
      <c r="IK455" s="169"/>
      <c r="IL455" s="169"/>
      <c r="IM455" s="169"/>
      <c r="IN455" s="169"/>
      <c r="IO455" s="169"/>
      <c r="IP455" s="169"/>
    </row>
    <row r="456" spans="1:250" s="145" customFormat="1" ht="15" customHeight="1">
      <c r="A456" s="170" t="s">
        <v>6</v>
      </c>
      <c r="B456" s="170" t="s">
        <v>594</v>
      </c>
      <c r="C456" s="172">
        <v>1</v>
      </c>
      <c r="D456" s="172" t="s">
        <v>9</v>
      </c>
      <c r="E456" s="173">
        <v>580000</v>
      </c>
      <c r="F456" s="174">
        <v>580000</v>
      </c>
      <c r="G456" s="169"/>
      <c r="H456" s="169"/>
      <c r="I456" s="169"/>
      <c r="J456" s="169"/>
      <c r="K456" s="169"/>
      <c r="L456" s="169"/>
      <c r="M456" s="169"/>
      <c r="N456" s="169"/>
      <c r="O456" s="169"/>
      <c r="P456" s="169"/>
      <c r="Q456" s="169"/>
      <c r="R456" s="169"/>
      <c r="S456" s="169"/>
      <c r="T456" s="169"/>
      <c r="U456" s="169"/>
      <c r="V456" s="169"/>
      <c r="W456" s="169"/>
      <c r="X456" s="169"/>
      <c r="Y456" s="169"/>
      <c r="Z456" s="169"/>
      <c r="AA456" s="169"/>
      <c r="AB456" s="169"/>
      <c r="AC456" s="169"/>
      <c r="AD456" s="169"/>
      <c r="AE456" s="169"/>
      <c r="AF456" s="169"/>
      <c r="AG456" s="169"/>
      <c r="AH456" s="169"/>
      <c r="AI456" s="169"/>
      <c r="AJ456" s="169"/>
      <c r="AK456" s="169"/>
      <c r="AL456" s="169"/>
      <c r="AM456" s="169"/>
      <c r="AN456" s="169"/>
      <c r="AO456" s="169"/>
      <c r="AP456" s="169"/>
      <c r="AQ456" s="169"/>
      <c r="AR456" s="169"/>
      <c r="AS456" s="169"/>
      <c r="AT456" s="169"/>
      <c r="AU456" s="169"/>
      <c r="AV456" s="169"/>
      <c r="AW456" s="169"/>
      <c r="AX456" s="169"/>
      <c r="AY456" s="169"/>
      <c r="AZ456" s="169"/>
      <c r="BA456" s="169"/>
      <c r="BB456" s="169"/>
      <c r="BC456" s="169"/>
      <c r="BD456" s="169"/>
      <c r="BE456" s="169"/>
      <c r="BF456" s="169"/>
      <c r="BG456" s="169"/>
      <c r="BH456" s="169"/>
      <c r="BI456" s="169"/>
      <c r="BJ456" s="169"/>
      <c r="BK456" s="169"/>
      <c r="BL456" s="169"/>
      <c r="BM456" s="169"/>
      <c r="BN456" s="169"/>
      <c r="BO456" s="169"/>
      <c r="BP456" s="169"/>
      <c r="BQ456" s="169"/>
      <c r="BR456" s="169"/>
      <c r="BS456" s="169"/>
      <c r="BT456" s="169"/>
      <c r="BU456" s="169"/>
      <c r="BV456" s="169"/>
      <c r="BW456" s="169"/>
      <c r="BX456" s="169"/>
      <c r="BY456" s="169"/>
      <c r="BZ456" s="169"/>
      <c r="CA456" s="169"/>
      <c r="CB456" s="169"/>
      <c r="CC456" s="169"/>
      <c r="CD456" s="169"/>
      <c r="CE456" s="169"/>
      <c r="CF456" s="169"/>
      <c r="CG456" s="169"/>
      <c r="CH456" s="169"/>
      <c r="CI456" s="169"/>
      <c r="CJ456" s="169"/>
      <c r="CK456" s="169"/>
      <c r="CL456" s="169"/>
      <c r="CM456" s="169"/>
      <c r="CN456" s="169"/>
      <c r="CO456" s="169"/>
      <c r="CP456" s="169"/>
      <c r="CQ456" s="169"/>
      <c r="CR456" s="169"/>
      <c r="CS456" s="169"/>
      <c r="CT456" s="169"/>
      <c r="CU456" s="169"/>
      <c r="CV456" s="169"/>
      <c r="CW456" s="169"/>
      <c r="CX456" s="169"/>
      <c r="CY456" s="169"/>
      <c r="CZ456" s="169"/>
      <c r="DA456" s="169"/>
      <c r="DB456" s="169"/>
      <c r="DC456" s="169"/>
      <c r="DD456" s="169"/>
      <c r="DE456" s="169"/>
      <c r="DF456" s="169"/>
      <c r="DG456" s="169"/>
      <c r="DH456" s="169"/>
      <c r="DI456" s="169"/>
      <c r="DJ456" s="169"/>
      <c r="DK456" s="169"/>
      <c r="DL456" s="169"/>
      <c r="DM456" s="169"/>
      <c r="DN456" s="169"/>
      <c r="DO456" s="169"/>
      <c r="DP456" s="169"/>
      <c r="DQ456" s="169"/>
      <c r="DR456" s="169"/>
      <c r="DS456" s="169"/>
      <c r="DT456" s="169"/>
      <c r="DU456" s="169"/>
      <c r="DV456" s="169"/>
      <c r="DW456" s="169"/>
      <c r="DX456" s="169"/>
      <c r="DY456" s="169"/>
      <c r="DZ456" s="169"/>
      <c r="EA456" s="169"/>
      <c r="EB456" s="169"/>
      <c r="EC456" s="169"/>
      <c r="ED456" s="169"/>
      <c r="EE456" s="169"/>
      <c r="EF456" s="169"/>
      <c r="EG456" s="169"/>
      <c r="EH456" s="169"/>
      <c r="EI456" s="169"/>
      <c r="EJ456" s="169"/>
      <c r="EK456" s="169"/>
      <c r="EL456" s="169"/>
      <c r="EM456" s="169"/>
      <c r="EN456" s="169"/>
      <c r="EO456" s="169"/>
      <c r="EP456" s="169"/>
      <c r="EQ456" s="169"/>
      <c r="ER456" s="169"/>
      <c r="ES456" s="169"/>
      <c r="ET456" s="169"/>
      <c r="EU456" s="169"/>
      <c r="EV456" s="169"/>
      <c r="EW456" s="169"/>
      <c r="EX456" s="169"/>
      <c r="EY456" s="169"/>
      <c r="EZ456" s="169"/>
      <c r="FA456" s="169"/>
      <c r="FB456" s="169"/>
      <c r="FC456" s="169"/>
      <c r="FD456" s="169"/>
      <c r="FE456" s="169"/>
      <c r="FF456" s="169"/>
      <c r="FG456" s="169"/>
      <c r="FH456" s="169"/>
      <c r="FI456" s="169"/>
      <c r="FJ456" s="169"/>
      <c r="FK456" s="169"/>
      <c r="FL456" s="169"/>
      <c r="FM456" s="169"/>
      <c r="FN456" s="169"/>
      <c r="FO456" s="169"/>
      <c r="FP456" s="169"/>
      <c r="FQ456" s="169"/>
      <c r="FR456" s="169"/>
      <c r="FS456" s="169"/>
      <c r="FT456" s="169"/>
      <c r="FU456" s="169"/>
      <c r="FV456" s="169"/>
      <c r="FW456" s="169"/>
      <c r="FX456" s="169"/>
      <c r="FY456" s="169"/>
      <c r="FZ456" s="169"/>
      <c r="GA456" s="169"/>
      <c r="GB456" s="169"/>
      <c r="GC456" s="169"/>
      <c r="GD456" s="169"/>
      <c r="GE456" s="169"/>
      <c r="GF456" s="169"/>
      <c r="GG456" s="169"/>
      <c r="GH456" s="169"/>
      <c r="GI456" s="169"/>
      <c r="GJ456" s="169"/>
      <c r="GK456" s="169"/>
      <c r="GL456" s="169"/>
      <c r="GM456" s="169"/>
      <c r="GN456" s="169"/>
      <c r="GO456" s="169"/>
      <c r="GP456" s="169"/>
      <c r="GQ456" s="169"/>
      <c r="GR456" s="169"/>
      <c r="GS456" s="169"/>
      <c r="GT456" s="169"/>
      <c r="GU456" s="169"/>
      <c r="GV456" s="169"/>
      <c r="GW456" s="169"/>
      <c r="GX456" s="169"/>
      <c r="GY456" s="169"/>
      <c r="GZ456" s="169"/>
      <c r="HA456" s="169"/>
      <c r="HB456" s="169"/>
      <c r="HC456" s="169"/>
      <c r="HD456" s="169"/>
      <c r="HE456" s="169"/>
      <c r="HF456" s="169"/>
      <c r="HG456" s="169"/>
      <c r="HH456" s="169"/>
      <c r="HI456" s="169"/>
      <c r="HJ456" s="169"/>
      <c r="HK456" s="169"/>
      <c r="HL456" s="169"/>
      <c r="HM456" s="169"/>
      <c r="HN456" s="169"/>
      <c r="HO456" s="169"/>
      <c r="HP456" s="169"/>
      <c r="HQ456" s="169"/>
      <c r="HR456" s="169"/>
      <c r="HS456" s="169"/>
      <c r="HT456" s="169"/>
      <c r="HU456" s="169"/>
      <c r="HV456" s="169"/>
      <c r="HW456" s="169"/>
      <c r="HX456" s="169"/>
      <c r="HY456" s="169"/>
      <c r="HZ456" s="169"/>
      <c r="IA456" s="169"/>
      <c r="IB456" s="169"/>
      <c r="IC456" s="169"/>
      <c r="ID456" s="169"/>
      <c r="IE456" s="169"/>
      <c r="IF456" s="169"/>
      <c r="IG456" s="169"/>
      <c r="IH456" s="169"/>
      <c r="II456" s="169"/>
      <c r="IJ456" s="169"/>
      <c r="IK456" s="169"/>
      <c r="IL456" s="169"/>
      <c r="IM456" s="169"/>
      <c r="IN456" s="169"/>
      <c r="IO456" s="169"/>
      <c r="IP456" s="169"/>
    </row>
    <row r="457" spans="1:250" s="145" customFormat="1" ht="15" customHeight="1">
      <c r="A457" s="170" t="s">
        <v>6</v>
      </c>
      <c r="B457" s="170" t="s">
        <v>594</v>
      </c>
      <c r="C457" s="172">
        <v>1</v>
      </c>
      <c r="D457" s="172" t="s">
        <v>9</v>
      </c>
      <c r="E457" s="173">
        <v>750000</v>
      </c>
      <c r="F457" s="174">
        <v>750000</v>
      </c>
      <c r="G457" s="169"/>
      <c r="H457" s="169"/>
      <c r="I457" s="169"/>
      <c r="J457" s="169"/>
      <c r="K457" s="169"/>
      <c r="L457" s="169"/>
      <c r="M457" s="169"/>
      <c r="N457" s="169"/>
      <c r="O457" s="169"/>
      <c r="P457" s="169"/>
      <c r="Q457" s="169"/>
      <c r="R457" s="169"/>
      <c r="S457" s="169"/>
      <c r="T457" s="169"/>
      <c r="U457" s="169"/>
      <c r="V457" s="169"/>
      <c r="W457" s="169"/>
      <c r="X457" s="169"/>
      <c r="Y457" s="169"/>
      <c r="Z457" s="169"/>
      <c r="AA457" s="169"/>
      <c r="AB457" s="169"/>
      <c r="AC457" s="169"/>
      <c r="AD457" s="169"/>
      <c r="AE457" s="169"/>
      <c r="AF457" s="169"/>
      <c r="AG457" s="169"/>
      <c r="AH457" s="169"/>
      <c r="AI457" s="169"/>
      <c r="AJ457" s="169"/>
      <c r="AK457" s="169"/>
      <c r="AL457" s="169"/>
      <c r="AM457" s="169"/>
      <c r="AN457" s="169"/>
      <c r="AO457" s="169"/>
      <c r="AP457" s="169"/>
      <c r="AQ457" s="169"/>
      <c r="AR457" s="169"/>
      <c r="AS457" s="169"/>
      <c r="AT457" s="169"/>
      <c r="AU457" s="169"/>
      <c r="AV457" s="169"/>
      <c r="AW457" s="169"/>
      <c r="AX457" s="169"/>
      <c r="AY457" s="169"/>
      <c r="AZ457" s="169"/>
      <c r="BA457" s="169"/>
      <c r="BB457" s="169"/>
      <c r="BC457" s="169"/>
      <c r="BD457" s="169"/>
      <c r="BE457" s="169"/>
      <c r="BF457" s="169"/>
      <c r="BG457" s="169"/>
      <c r="BH457" s="169"/>
      <c r="BI457" s="169"/>
      <c r="BJ457" s="169"/>
      <c r="BK457" s="169"/>
      <c r="BL457" s="169"/>
      <c r="BM457" s="169"/>
      <c r="BN457" s="169"/>
      <c r="BO457" s="169"/>
      <c r="BP457" s="169"/>
      <c r="BQ457" s="169"/>
      <c r="BR457" s="169"/>
      <c r="BS457" s="169"/>
      <c r="BT457" s="169"/>
      <c r="BU457" s="169"/>
      <c r="BV457" s="169"/>
      <c r="BW457" s="169"/>
      <c r="BX457" s="169"/>
      <c r="BY457" s="169"/>
      <c r="BZ457" s="169"/>
      <c r="CA457" s="169"/>
      <c r="CB457" s="169"/>
      <c r="CC457" s="169"/>
      <c r="CD457" s="169"/>
      <c r="CE457" s="169"/>
      <c r="CF457" s="169"/>
      <c r="CG457" s="169"/>
      <c r="CH457" s="169"/>
      <c r="CI457" s="169"/>
      <c r="CJ457" s="169"/>
      <c r="CK457" s="169"/>
      <c r="CL457" s="169"/>
      <c r="CM457" s="169"/>
      <c r="CN457" s="169"/>
      <c r="CO457" s="169"/>
      <c r="CP457" s="169"/>
      <c r="CQ457" s="169"/>
      <c r="CR457" s="169"/>
      <c r="CS457" s="169"/>
      <c r="CT457" s="169"/>
      <c r="CU457" s="169"/>
      <c r="CV457" s="169"/>
      <c r="CW457" s="169"/>
      <c r="CX457" s="169"/>
      <c r="CY457" s="169"/>
      <c r="CZ457" s="169"/>
      <c r="DA457" s="169"/>
      <c r="DB457" s="169"/>
      <c r="DC457" s="169"/>
      <c r="DD457" s="169"/>
      <c r="DE457" s="169"/>
      <c r="DF457" s="169"/>
      <c r="DG457" s="169"/>
      <c r="DH457" s="169"/>
      <c r="DI457" s="169"/>
      <c r="DJ457" s="169"/>
      <c r="DK457" s="169"/>
      <c r="DL457" s="169"/>
      <c r="DM457" s="169"/>
      <c r="DN457" s="169"/>
      <c r="DO457" s="169"/>
      <c r="DP457" s="169"/>
      <c r="DQ457" s="169"/>
      <c r="DR457" s="169"/>
      <c r="DS457" s="169"/>
      <c r="DT457" s="169"/>
      <c r="DU457" s="169"/>
      <c r="DV457" s="169"/>
      <c r="DW457" s="169"/>
      <c r="DX457" s="169"/>
      <c r="DY457" s="169"/>
      <c r="DZ457" s="169"/>
      <c r="EA457" s="169"/>
      <c r="EB457" s="169"/>
      <c r="EC457" s="169"/>
      <c r="ED457" s="169"/>
      <c r="EE457" s="169"/>
      <c r="EF457" s="169"/>
      <c r="EG457" s="169"/>
      <c r="EH457" s="169"/>
      <c r="EI457" s="169"/>
      <c r="EJ457" s="169"/>
      <c r="EK457" s="169"/>
      <c r="EL457" s="169"/>
      <c r="EM457" s="169"/>
      <c r="EN457" s="169"/>
      <c r="EO457" s="169"/>
      <c r="EP457" s="169"/>
      <c r="EQ457" s="169"/>
      <c r="ER457" s="169"/>
      <c r="ES457" s="169"/>
      <c r="ET457" s="169"/>
      <c r="EU457" s="169"/>
      <c r="EV457" s="169"/>
      <c r="EW457" s="169"/>
      <c r="EX457" s="169"/>
      <c r="EY457" s="169"/>
      <c r="EZ457" s="169"/>
      <c r="FA457" s="169"/>
      <c r="FB457" s="169"/>
      <c r="FC457" s="169"/>
      <c r="FD457" s="169"/>
      <c r="FE457" s="169"/>
      <c r="FF457" s="169"/>
      <c r="FG457" s="169"/>
      <c r="FH457" s="169"/>
      <c r="FI457" s="169"/>
      <c r="FJ457" s="169"/>
      <c r="FK457" s="169"/>
      <c r="FL457" s="169"/>
      <c r="FM457" s="169"/>
      <c r="FN457" s="169"/>
      <c r="FO457" s="169"/>
      <c r="FP457" s="169"/>
      <c r="FQ457" s="169"/>
      <c r="FR457" s="169"/>
      <c r="FS457" s="169"/>
      <c r="FT457" s="169"/>
      <c r="FU457" s="169"/>
      <c r="FV457" s="169"/>
      <c r="FW457" s="169"/>
      <c r="FX457" s="169"/>
      <c r="FY457" s="169"/>
      <c r="FZ457" s="169"/>
      <c r="GA457" s="169"/>
      <c r="GB457" s="169"/>
      <c r="GC457" s="169"/>
      <c r="GD457" s="169"/>
      <c r="GE457" s="169"/>
      <c r="GF457" s="169"/>
      <c r="GG457" s="169"/>
      <c r="GH457" s="169"/>
      <c r="GI457" s="169"/>
      <c r="GJ457" s="169"/>
      <c r="GK457" s="169"/>
      <c r="GL457" s="169"/>
      <c r="GM457" s="169"/>
      <c r="GN457" s="169"/>
      <c r="GO457" s="169"/>
      <c r="GP457" s="169"/>
      <c r="GQ457" s="169"/>
      <c r="GR457" s="169"/>
      <c r="GS457" s="169"/>
      <c r="GT457" s="169"/>
      <c r="GU457" s="169"/>
      <c r="GV457" s="169"/>
      <c r="GW457" s="169"/>
      <c r="GX457" s="169"/>
      <c r="GY457" s="169"/>
      <c r="GZ457" s="169"/>
      <c r="HA457" s="169"/>
      <c r="HB457" s="169"/>
      <c r="HC457" s="169"/>
      <c r="HD457" s="169"/>
      <c r="HE457" s="169"/>
      <c r="HF457" s="169"/>
      <c r="HG457" s="169"/>
      <c r="HH457" s="169"/>
      <c r="HI457" s="169"/>
      <c r="HJ457" s="169"/>
      <c r="HK457" s="169"/>
      <c r="HL457" s="169"/>
      <c r="HM457" s="169"/>
      <c r="HN457" s="169"/>
      <c r="HO457" s="169"/>
      <c r="HP457" s="169"/>
      <c r="HQ457" s="169"/>
      <c r="HR457" s="169"/>
      <c r="HS457" s="169"/>
      <c r="HT457" s="169"/>
      <c r="HU457" s="169"/>
      <c r="HV457" s="169"/>
      <c r="HW457" s="169"/>
      <c r="HX457" s="169"/>
      <c r="HY457" s="169"/>
      <c r="HZ457" s="169"/>
      <c r="IA457" s="169"/>
      <c r="IB457" s="169"/>
      <c r="IC457" s="169"/>
      <c r="ID457" s="169"/>
      <c r="IE457" s="169"/>
      <c r="IF457" s="169"/>
      <c r="IG457" s="169"/>
      <c r="IH457" s="169"/>
      <c r="II457" s="169"/>
      <c r="IJ457" s="169"/>
      <c r="IK457" s="169"/>
      <c r="IL457" s="169"/>
      <c r="IM457" s="169"/>
      <c r="IN457" s="169"/>
      <c r="IO457" s="169"/>
      <c r="IP457" s="169"/>
    </row>
    <row r="458" spans="1:250" s="145" customFormat="1" ht="15" customHeight="1">
      <c r="A458" s="170" t="s">
        <v>6</v>
      </c>
      <c r="B458" s="170" t="s">
        <v>594</v>
      </c>
      <c r="C458" s="172">
        <v>1</v>
      </c>
      <c r="D458" s="172" t="s">
        <v>9</v>
      </c>
      <c r="E458" s="173">
        <v>210000</v>
      </c>
      <c r="F458" s="174">
        <v>210000</v>
      </c>
      <c r="G458" s="169"/>
      <c r="H458" s="169"/>
      <c r="I458" s="169"/>
      <c r="J458" s="169"/>
      <c r="K458" s="169"/>
      <c r="L458" s="169"/>
      <c r="M458" s="169"/>
      <c r="N458" s="169"/>
      <c r="O458" s="169"/>
      <c r="P458" s="169"/>
      <c r="Q458" s="169"/>
      <c r="R458" s="169"/>
      <c r="S458" s="169"/>
      <c r="T458" s="169"/>
      <c r="U458" s="169"/>
      <c r="V458" s="169"/>
      <c r="W458" s="169"/>
      <c r="X458" s="169"/>
      <c r="Y458" s="169"/>
      <c r="Z458" s="169"/>
      <c r="AA458" s="169"/>
      <c r="AB458" s="169"/>
      <c r="AC458" s="169"/>
      <c r="AD458" s="169"/>
      <c r="AE458" s="169"/>
      <c r="AF458" s="169"/>
      <c r="AG458" s="169"/>
      <c r="AH458" s="169"/>
      <c r="AI458" s="169"/>
      <c r="AJ458" s="169"/>
      <c r="AK458" s="169"/>
      <c r="AL458" s="169"/>
      <c r="AM458" s="169"/>
      <c r="AN458" s="169"/>
      <c r="AO458" s="169"/>
      <c r="AP458" s="169"/>
      <c r="AQ458" s="169"/>
      <c r="AR458" s="169"/>
      <c r="AS458" s="169"/>
      <c r="AT458" s="169"/>
      <c r="AU458" s="169"/>
      <c r="AV458" s="169"/>
      <c r="AW458" s="169"/>
      <c r="AX458" s="169"/>
      <c r="AY458" s="169"/>
      <c r="AZ458" s="169"/>
      <c r="BA458" s="169"/>
      <c r="BB458" s="169"/>
      <c r="BC458" s="169"/>
      <c r="BD458" s="169"/>
      <c r="BE458" s="169"/>
      <c r="BF458" s="169"/>
      <c r="BG458" s="169"/>
      <c r="BH458" s="169"/>
      <c r="BI458" s="169"/>
      <c r="BJ458" s="169"/>
      <c r="BK458" s="169"/>
      <c r="BL458" s="169"/>
      <c r="BM458" s="169"/>
      <c r="BN458" s="169"/>
      <c r="BO458" s="169"/>
      <c r="BP458" s="169"/>
      <c r="BQ458" s="169"/>
      <c r="BR458" s="169"/>
      <c r="BS458" s="169"/>
      <c r="BT458" s="169"/>
      <c r="BU458" s="169"/>
      <c r="BV458" s="169"/>
      <c r="BW458" s="169"/>
      <c r="BX458" s="169"/>
      <c r="BY458" s="169"/>
      <c r="BZ458" s="169"/>
      <c r="CA458" s="169"/>
      <c r="CB458" s="169"/>
      <c r="CC458" s="169"/>
      <c r="CD458" s="169"/>
      <c r="CE458" s="169"/>
      <c r="CF458" s="169"/>
      <c r="CG458" s="169"/>
      <c r="CH458" s="169"/>
      <c r="CI458" s="169"/>
      <c r="CJ458" s="169"/>
      <c r="CK458" s="169"/>
      <c r="CL458" s="169"/>
      <c r="CM458" s="169"/>
      <c r="CN458" s="169"/>
      <c r="CO458" s="169"/>
      <c r="CP458" s="169"/>
      <c r="CQ458" s="169"/>
      <c r="CR458" s="169"/>
      <c r="CS458" s="169"/>
      <c r="CT458" s="169"/>
      <c r="CU458" s="169"/>
      <c r="CV458" s="169"/>
      <c r="CW458" s="169"/>
      <c r="CX458" s="169"/>
      <c r="CY458" s="169"/>
      <c r="CZ458" s="169"/>
      <c r="DA458" s="169"/>
      <c r="DB458" s="169"/>
      <c r="DC458" s="169"/>
      <c r="DD458" s="169"/>
      <c r="DE458" s="169"/>
      <c r="DF458" s="169"/>
      <c r="DG458" s="169"/>
      <c r="DH458" s="169"/>
      <c r="DI458" s="169"/>
      <c r="DJ458" s="169"/>
      <c r="DK458" s="169"/>
      <c r="DL458" s="169"/>
      <c r="DM458" s="169"/>
      <c r="DN458" s="169"/>
      <c r="DO458" s="169"/>
      <c r="DP458" s="169"/>
      <c r="DQ458" s="169"/>
      <c r="DR458" s="169"/>
      <c r="DS458" s="169"/>
      <c r="DT458" s="169"/>
      <c r="DU458" s="169"/>
      <c r="DV458" s="169"/>
      <c r="DW458" s="169"/>
      <c r="DX458" s="169"/>
      <c r="DY458" s="169"/>
      <c r="DZ458" s="169"/>
      <c r="EA458" s="169"/>
      <c r="EB458" s="169"/>
      <c r="EC458" s="169"/>
      <c r="ED458" s="169"/>
      <c r="EE458" s="169"/>
      <c r="EF458" s="169"/>
      <c r="EG458" s="169"/>
      <c r="EH458" s="169"/>
      <c r="EI458" s="169"/>
      <c r="EJ458" s="169"/>
      <c r="EK458" s="169"/>
      <c r="EL458" s="169"/>
      <c r="EM458" s="169"/>
      <c r="EN458" s="169"/>
      <c r="EO458" s="169"/>
      <c r="EP458" s="169"/>
      <c r="EQ458" s="169"/>
      <c r="ER458" s="169"/>
      <c r="ES458" s="169"/>
      <c r="ET458" s="169"/>
      <c r="EU458" s="169"/>
      <c r="EV458" s="169"/>
      <c r="EW458" s="169"/>
      <c r="EX458" s="169"/>
      <c r="EY458" s="169"/>
      <c r="EZ458" s="169"/>
      <c r="FA458" s="169"/>
      <c r="FB458" s="169"/>
      <c r="FC458" s="169"/>
      <c r="FD458" s="169"/>
      <c r="FE458" s="169"/>
      <c r="FF458" s="169"/>
      <c r="FG458" s="169"/>
      <c r="FH458" s="169"/>
      <c r="FI458" s="169"/>
      <c r="FJ458" s="169"/>
      <c r="FK458" s="169"/>
      <c r="FL458" s="169"/>
      <c r="FM458" s="169"/>
      <c r="FN458" s="169"/>
      <c r="FO458" s="169"/>
      <c r="FP458" s="169"/>
      <c r="FQ458" s="169"/>
      <c r="FR458" s="169"/>
      <c r="FS458" s="169"/>
      <c r="FT458" s="169"/>
      <c r="FU458" s="169"/>
      <c r="FV458" s="169"/>
      <c r="FW458" s="169"/>
      <c r="FX458" s="169"/>
      <c r="FY458" s="169"/>
      <c r="FZ458" s="169"/>
      <c r="GA458" s="169"/>
      <c r="GB458" s="169"/>
      <c r="GC458" s="169"/>
      <c r="GD458" s="169"/>
      <c r="GE458" s="169"/>
      <c r="GF458" s="169"/>
      <c r="GG458" s="169"/>
      <c r="GH458" s="169"/>
      <c r="GI458" s="169"/>
      <c r="GJ458" s="169"/>
      <c r="GK458" s="169"/>
      <c r="GL458" s="169"/>
      <c r="GM458" s="169"/>
      <c r="GN458" s="169"/>
      <c r="GO458" s="169"/>
      <c r="GP458" s="169"/>
      <c r="GQ458" s="169"/>
      <c r="GR458" s="169"/>
      <c r="GS458" s="169"/>
      <c r="GT458" s="169"/>
      <c r="GU458" s="169"/>
      <c r="GV458" s="169"/>
      <c r="GW458" s="169"/>
      <c r="GX458" s="169"/>
      <c r="GY458" s="169"/>
      <c r="GZ458" s="169"/>
      <c r="HA458" s="169"/>
      <c r="HB458" s="169"/>
      <c r="HC458" s="169"/>
      <c r="HD458" s="169"/>
      <c r="HE458" s="169"/>
      <c r="HF458" s="169"/>
      <c r="HG458" s="169"/>
      <c r="HH458" s="169"/>
      <c r="HI458" s="169"/>
      <c r="HJ458" s="169"/>
      <c r="HK458" s="169"/>
      <c r="HL458" s="169"/>
      <c r="HM458" s="169"/>
      <c r="HN458" s="169"/>
      <c r="HO458" s="169"/>
      <c r="HP458" s="169"/>
      <c r="HQ458" s="169"/>
      <c r="HR458" s="169"/>
      <c r="HS458" s="169"/>
      <c r="HT458" s="169"/>
      <c r="HU458" s="169"/>
      <c r="HV458" s="169"/>
      <c r="HW458" s="169"/>
      <c r="HX458" s="169"/>
      <c r="HY458" s="169"/>
      <c r="HZ458" s="169"/>
      <c r="IA458" s="169"/>
      <c r="IB458" s="169"/>
      <c r="IC458" s="169"/>
      <c r="ID458" s="169"/>
      <c r="IE458" s="169"/>
      <c r="IF458" s="169"/>
      <c r="IG458" s="169"/>
      <c r="IH458" s="169"/>
      <c r="II458" s="169"/>
      <c r="IJ458" s="169"/>
      <c r="IK458" s="169"/>
      <c r="IL458" s="169"/>
      <c r="IM458" s="169"/>
      <c r="IN458" s="169"/>
      <c r="IO458" s="169"/>
      <c r="IP458" s="169"/>
    </row>
    <row r="459" spans="1:250" s="145" customFormat="1" ht="15" customHeight="1">
      <c r="A459" s="170" t="s">
        <v>6</v>
      </c>
      <c r="B459" s="170" t="s">
        <v>594</v>
      </c>
      <c r="C459" s="172">
        <v>1</v>
      </c>
      <c r="D459" s="172" t="s">
        <v>9</v>
      </c>
      <c r="E459" s="173">
        <v>120000</v>
      </c>
      <c r="F459" s="174">
        <v>120000</v>
      </c>
      <c r="G459" s="169"/>
      <c r="H459" s="169"/>
      <c r="I459" s="169"/>
      <c r="J459" s="169"/>
      <c r="K459" s="169"/>
      <c r="L459" s="169"/>
      <c r="M459" s="169"/>
      <c r="N459" s="169"/>
      <c r="O459" s="169"/>
      <c r="P459" s="169"/>
      <c r="Q459" s="169"/>
      <c r="R459" s="169"/>
      <c r="S459" s="169"/>
      <c r="T459" s="169"/>
      <c r="U459" s="169"/>
      <c r="V459" s="169"/>
      <c r="W459" s="169"/>
      <c r="X459" s="169"/>
      <c r="Y459" s="169"/>
      <c r="Z459" s="169"/>
      <c r="AA459" s="169"/>
      <c r="AB459" s="169"/>
      <c r="AC459" s="169"/>
      <c r="AD459" s="169"/>
      <c r="AE459" s="169"/>
      <c r="AF459" s="169"/>
      <c r="AG459" s="169"/>
      <c r="AH459" s="169"/>
      <c r="AI459" s="169"/>
      <c r="AJ459" s="169"/>
      <c r="AK459" s="169"/>
      <c r="AL459" s="169"/>
      <c r="AM459" s="169"/>
      <c r="AN459" s="169"/>
      <c r="AO459" s="169"/>
      <c r="AP459" s="169"/>
      <c r="AQ459" s="169"/>
      <c r="AR459" s="169"/>
      <c r="AS459" s="169"/>
      <c r="AT459" s="169"/>
      <c r="AU459" s="169"/>
      <c r="AV459" s="169"/>
      <c r="AW459" s="169"/>
      <c r="AX459" s="169"/>
      <c r="AY459" s="169"/>
      <c r="AZ459" s="169"/>
      <c r="BA459" s="169"/>
      <c r="BB459" s="169"/>
      <c r="BC459" s="169"/>
      <c r="BD459" s="169"/>
      <c r="BE459" s="169"/>
      <c r="BF459" s="169"/>
      <c r="BG459" s="169"/>
      <c r="BH459" s="169"/>
      <c r="BI459" s="169"/>
      <c r="BJ459" s="169"/>
      <c r="BK459" s="169"/>
      <c r="BL459" s="169"/>
      <c r="BM459" s="169"/>
      <c r="BN459" s="169"/>
      <c r="BO459" s="169"/>
      <c r="BP459" s="169"/>
      <c r="BQ459" s="169"/>
      <c r="BR459" s="169"/>
      <c r="BS459" s="169"/>
      <c r="BT459" s="169"/>
      <c r="BU459" s="169"/>
      <c r="BV459" s="169"/>
      <c r="BW459" s="169"/>
      <c r="BX459" s="169"/>
      <c r="BY459" s="169"/>
      <c r="BZ459" s="169"/>
      <c r="CA459" s="169"/>
      <c r="CB459" s="169"/>
      <c r="CC459" s="169"/>
      <c r="CD459" s="169"/>
      <c r="CE459" s="169"/>
      <c r="CF459" s="169"/>
      <c r="CG459" s="169"/>
      <c r="CH459" s="169"/>
      <c r="CI459" s="169"/>
      <c r="CJ459" s="169"/>
      <c r="CK459" s="169"/>
      <c r="CL459" s="169"/>
      <c r="CM459" s="169"/>
      <c r="CN459" s="169"/>
      <c r="CO459" s="169"/>
      <c r="CP459" s="169"/>
      <c r="CQ459" s="169"/>
      <c r="CR459" s="169"/>
      <c r="CS459" s="169"/>
      <c r="CT459" s="169"/>
      <c r="CU459" s="169"/>
      <c r="CV459" s="169"/>
      <c r="CW459" s="169"/>
      <c r="CX459" s="169"/>
      <c r="CY459" s="169"/>
      <c r="CZ459" s="169"/>
      <c r="DA459" s="169"/>
      <c r="DB459" s="169"/>
      <c r="DC459" s="169"/>
      <c r="DD459" s="169"/>
      <c r="DE459" s="169"/>
      <c r="DF459" s="169"/>
      <c r="DG459" s="169"/>
      <c r="DH459" s="169"/>
      <c r="DI459" s="169"/>
      <c r="DJ459" s="169"/>
      <c r="DK459" s="169"/>
      <c r="DL459" s="169"/>
      <c r="DM459" s="169"/>
      <c r="DN459" s="169"/>
      <c r="DO459" s="169"/>
      <c r="DP459" s="169"/>
      <c r="DQ459" s="169"/>
      <c r="DR459" s="169"/>
      <c r="DS459" s="169"/>
      <c r="DT459" s="169"/>
      <c r="DU459" s="169"/>
      <c r="DV459" s="169"/>
      <c r="DW459" s="169"/>
      <c r="DX459" s="169"/>
      <c r="DY459" s="169"/>
      <c r="DZ459" s="169"/>
      <c r="EA459" s="169"/>
      <c r="EB459" s="169"/>
      <c r="EC459" s="169"/>
      <c r="ED459" s="169"/>
      <c r="EE459" s="169"/>
      <c r="EF459" s="169"/>
      <c r="EG459" s="169"/>
      <c r="EH459" s="169"/>
      <c r="EI459" s="169"/>
      <c r="EJ459" s="169"/>
      <c r="EK459" s="169"/>
      <c r="EL459" s="169"/>
      <c r="EM459" s="169"/>
      <c r="EN459" s="169"/>
      <c r="EO459" s="169"/>
      <c r="EP459" s="169"/>
      <c r="EQ459" s="169"/>
      <c r="ER459" s="169"/>
      <c r="ES459" s="169"/>
      <c r="ET459" s="169"/>
      <c r="EU459" s="169"/>
      <c r="EV459" s="169"/>
      <c r="EW459" s="169"/>
      <c r="EX459" s="169"/>
      <c r="EY459" s="169"/>
      <c r="EZ459" s="169"/>
      <c r="FA459" s="169"/>
      <c r="FB459" s="169"/>
      <c r="FC459" s="169"/>
      <c r="FD459" s="169"/>
      <c r="FE459" s="169"/>
      <c r="FF459" s="169"/>
      <c r="FG459" s="169"/>
      <c r="FH459" s="169"/>
      <c r="FI459" s="169"/>
      <c r="FJ459" s="169"/>
      <c r="FK459" s="169"/>
      <c r="FL459" s="169"/>
      <c r="FM459" s="169"/>
      <c r="FN459" s="169"/>
      <c r="FO459" s="169"/>
      <c r="FP459" s="169"/>
      <c r="FQ459" s="169"/>
      <c r="FR459" s="169"/>
      <c r="FS459" s="169"/>
      <c r="FT459" s="169"/>
      <c r="FU459" s="169"/>
      <c r="FV459" s="169"/>
      <c r="FW459" s="169"/>
      <c r="FX459" s="169"/>
      <c r="FY459" s="169"/>
      <c r="FZ459" s="169"/>
      <c r="GA459" s="169"/>
      <c r="GB459" s="169"/>
      <c r="GC459" s="169"/>
      <c r="GD459" s="169"/>
      <c r="GE459" s="169"/>
      <c r="GF459" s="169"/>
      <c r="GG459" s="169"/>
      <c r="GH459" s="169"/>
      <c r="GI459" s="169"/>
      <c r="GJ459" s="169"/>
      <c r="GK459" s="169"/>
      <c r="GL459" s="169"/>
      <c r="GM459" s="169"/>
      <c r="GN459" s="169"/>
      <c r="GO459" s="169"/>
      <c r="GP459" s="169"/>
      <c r="GQ459" s="169"/>
      <c r="GR459" s="169"/>
      <c r="GS459" s="169"/>
      <c r="GT459" s="169"/>
      <c r="GU459" s="169"/>
      <c r="GV459" s="169"/>
      <c r="GW459" s="169"/>
      <c r="GX459" s="169"/>
      <c r="GY459" s="169"/>
      <c r="GZ459" s="169"/>
      <c r="HA459" s="169"/>
      <c r="HB459" s="169"/>
      <c r="HC459" s="169"/>
      <c r="HD459" s="169"/>
      <c r="HE459" s="169"/>
      <c r="HF459" s="169"/>
      <c r="HG459" s="169"/>
      <c r="HH459" s="169"/>
      <c r="HI459" s="169"/>
      <c r="HJ459" s="169"/>
      <c r="HK459" s="169"/>
      <c r="HL459" s="169"/>
      <c r="HM459" s="169"/>
      <c r="HN459" s="169"/>
      <c r="HO459" s="169"/>
      <c r="HP459" s="169"/>
      <c r="HQ459" s="169"/>
      <c r="HR459" s="169"/>
      <c r="HS459" s="169"/>
      <c r="HT459" s="169"/>
      <c r="HU459" s="169"/>
      <c r="HV459" s="169"/>
      <c r="HW459" s="169"/>
      <c r="HX459" s="169"/>
      <c r="HY459" s="169"/>
      <c r="HZ459" s="169"/>
      <c r="IA459" s="169"/>
      <c r="IB459" s="169"/>
      <c r="IC459" s="169"/>
      <c r="ID459" s="169"/>
      <c r="IE459" s="169"/>
      <c r="IF459" s="169"/>
      <c r="IG459" s="169"/>
      <c r="IH459" s="169"/>
      <c r="II459" s="169"/>
      <c r="IJ459" s="169"/>
      <c r="IK459" s="169"/>
      <c r="IL459" s="169"/>
      <c r="IM459" s="169"/>
      <c r="IN459" s="169"/>
      <c r="IO459" s="169"/>
      <c r="IP459" s="169"/>
    </row>
    <row r="460" spans="1:250" s="145" customFormat="1" ht="15" customHeight="1">
      <c r="A460" s="170" t="s">
        <v>6</v>
      </c>
      <c r="B460" s="170" t="s">
        <v>594</v>
      </c>
      <c r="C460" s="172">
        <v>1</v>
      </c>
      <c r="D460" s="172" t="s">
        <v>9</v>
      </c>
      <c r="E460" s="173">
        <v>300000</v>
      </c>
      <c r="F460" s="174">
        <v>300000</v>
      </c>
      <c r="G460" s="169"/>
      <c r="H460" s="169"/>
      <c r="I460" s="169"/>
      <c r="J460" s="169"/>
      <c r="K460" s="169"/>
      <c r="L460" s="169"/>
      <c r="M460" s="169"/>
      <c r="N460" s="169"/>
      <c r="O460" s="169"/>
      <c r="P460" s="169"/>
      <c r="Q460" s="169"/>
      <c r="R460" s="169"/>
      <c r="S460" s="169"/>
      <c r="T460" s="169"/>
      <c r="U460" s="169"/>
      <c r="V460" s="169"/>
      <c r="W460" s="169"/>
      <c r="X460" s="169"/>
      <c r="Y460" s="169"/>
      <c r="Z460" s="169"/>
      <c r="AA460" s="169"/>
      <c r="AB460" s="169"/>
      <c r="AC460" s="169"/>
      <c r="AD460" s="169"/>
      <c r="AE460" s="169"/>
      <c r="AF460" s="169"/>
      <c r="AG460" s="169"/>
      <c r="AH460" s="169"/>
      <c r="AI460" s="169"/>
      <c r="AJ460" s="169"/>
      <c r="AK460" s="169"/>
      <c r="AL460" s="169"/>
      <c r="AM460" s="169"/>
      <c r="AN460" s="169"/>
      <c r="AO460" s="169"/>
      <c r="AP460" s="169"/>
      <c r="AQ460" s="169"/>
      <c r="AR460" s="169"/>
      <c r="AS460" s="169"/>
      <c r="AT460" s="169"/>
      <c r="AU460" s="169"/>
      <c r="AV460" s="169"/>
      <c r="AW460" s="169"/>
      <c r="AX460" s="169"/>
      <c r="AY460" s="169"/>
      <c r="AZ460" s="169"/>
      <c r="BA460" s="169"/>
      <c r="BB460" s="169"/>
      <c r="BC460" s="169"/>
      <c r="BD460" s="169"/>
      <c r="BE460" s="169"/>
      <c r="BF460" s="169"/>
      <c r="BG460" s="169"/>
      <c r="BH460" s="169"/>
      <c r="BI460" s="169"/>
      <c r="BJ460" s="169"/>
      <c r="BK460" s="169"/>
      <c r="BL460" s="169"/>
      <c r="BM460" s="169"/>
      <c r="BN460" s="169"/>
      <c r="BO460" s="169"/>
      <c r="BP460" s="169"/>
      <c r="BQ460" s="169"/>
      <c r="BR460" s="169"/>
      <c r="BS460" s="169"/>
      <c r="BT460" s="169"/>
      <c r="BU460" s="169"/>
      <c r="BV460" s="169"/>
      <c r="BW460" s="169"/>
      <c r="BX460" s="169"/>
      <c r="BY460" s="169"/>
      <c r="BZ460" s="169"/>
      <c r="CA460" s="169"/>
      <c r="CB460" s="169"/>
      <c r="CC460" s="169"/>
      <c r="CD460" s="169"/>
      <c r="CE460" s="169"/>
      <c r="CF460" s="169"/>
      <c r="CG460" s="169"/>
      <c r="CH460" s="169"/>
      <c r="CI460" s="169"/>
      <c r="CJ460" s="169"/>
      <c r="CK460" s="169"/>
      <c r="CL460" s="169"/>
      <c r="CM460" s="169"/>
      <c r="CN460" s="169"/>
      <c r="CO460" s="169"/>
      <c r="CP460" s="169"/>
      <c r="CQ460" s="169"/>
      <c r="CR460" s="169"/>
      <c r="CS460" s="169"/>
      <c r="CT460" s="169"/>
      <c r="CU460" s="169"/>
      <c r="CV460" s="169"/>
      <c r="CW460" s="169"/>
      <c r="CX460" s="169"/>
      <c r="CY460" s="169"/>
      <c r="CZ460" s="169"/>
      <c r="DA460" s="169"/>
      <c r="DB460" s="169"/>
      <c r="DC460" s="169"/>
      <c r="DD460" s="169"/>
      <c r="DE460" s="169"/>
      <c r="DF460" s="169"/>
      <c r="DG460" s="169"/>
      <c r="DH460" s="169"/>
      <c r="DI460" s="169"/>
      <c r="DJ460" s="169"/>
      <c r="DK460" s="169"/>
      <c r="DL460" s="169"/>
      <c r="DM460" s="169"/>
      <c r="DN460" s="169"/>
      <c r="DO460" s="169"/>
      <c r="DP460" s="169"/>
      <c r="DQ460" s="169"/>
      <c r="DR460" s="169"/>
      <c r="DS460" s="169"/>
      <c r="DT460" s="169"/>
      <c r="DU460" s="169"/>
      <c r="DV460" s="169"/>
      <c r="DW460" s="169"/>
      <c r="DX460" s="169"/>
      <c r="DY460" s="169"/>
      <c r="DZ460" s="169"/>
      <c r="EA460" s="169"/>
      <c r="EB460" s="169"/>
      <c r="EC460" s="169"/>
      <c r="ED460" s="169"/>
      <c r="EE460" s="169"/>
      <c r="EF460" s="169"/>
      <c r="EG460" s="169"/>
      <c r="EH460" s="169"/>
      <c r="EI460" s="169"/>
      <c r="EJ460" s="169"/>
      <c r="EK460" s="169"/>
      <c r="EL460" s="169"/>
      <c r="EM460" s="169"/>
      <c r="EN460" s="169"/>
      <c r="EO460" s="169"/>
      <c r="EP460" s="169"/>
      <c r="EQ460" s="169"/>
      <c r="ER460" s="169"/>
      <c r="ES460" s="169"/>
      <c r="ET460" s="169"/>
      <c r="EU460" s="169"/>
      <c r="EV460" s="169"/>
      <c r="EW460" s="169"/>
      <c r="EX460" s="169"/>
      <c r="EY460" s="169"/>
      <c r="EZ460" s="169"/>
      <c r="FA460" s="169"/>
      <c r="FB460" s="169"/>
      <c r="FC460" s="169"/>
      <c r="FD460" s="169"/>
      <c r="FE460" s="169"/>
      <c r="FF460" s="169"/>
      <c r="FG460" s="169"/>
      <c r="FH460" s="169"/>
      <c r="FI460" s="169"/>
      <c r="FJ460" s="169"/>
      <c r="FK460" s="169"/>
      <c r="FL460" s="169"/>
      <c r="FM460" s="169"/>
      <c r="FN460" s="169"/>
      <c r="FO460" s="169"/>
      <c r="FP460" s="169"/>
      <c r="FQ460" s="169"/>
      <c r="FR460" s="169"/>
      <c r="FS460" s="169"/>
      <c r="FT460" s="169"/>
      <c r="FU460" s="169"/>
      <c r="FV460" s="169"/>
      <c r="FW460" s="169"/>
      <c r="FX460" s="169"/>
      <c r="FY460" s="169"/>
      <c r="FZ460" s="169"/>
      <c r="GA460" s="169"/>
      <c r="GB460" s="169"/>
      <c r="GC460" s="169"/>
      <c r="GD460" s="169"/>
      <c r="GE460" s="169"/>
      <c r="GF460" s="169"/>
      <c r="GG460" s="169"/>
      <c r="GH460" s="169"/>
      <c r="GI460" s="169"/>
      <c r="GJ460" s="169"/>
      <c r="GK460" s="169"/>
      <c r="GL460" s="169"/>
      <c r="GM460" s="169"/>
      <c r="GN460" s="169"/>
      <c r="GO460" s="169"/>
      <c r="GP460" s="169"/>
      <c r="GQ460" s="169"/>
      <c r="GR460" s="169"/>
      <c r="GS460" s="169"/>
      <c r="GT460" s="169"/>
      <c r="GU460" s="169"/>
      <c r="GV460" s="169"/>
      <c r="GW460" s="169"/>
      <c r="GX460" s="169"/>
      <c r="GY460" s="169"/>
      <c r="GZ460" s="169"/>
      <c r="HA460" s="169"/>
      <c r="HB460" s="169"/>
      <c r="HC460" s="169"/>
      <c r="HD460" s="169"/>
      <c r="HE460" s="169"/>
      <c r="HF460" s="169"/>
      <c r="HG460" s="169"/>
      <c r="HH460" s="169"/>
      <c r="HI460" s="169"/>
      <c r="HJ460" s="169"/>
      <c r="HK460" s="169"/>
      <c r="HL460" s="169"/>
      <c r="HM460" s="169"/>
      <c r="HN460" s="169"/>
      <c r="HO460" s="169"/>
      <c r="HP460" s="169"/>
      <c r="HQ460" s="169"/>
      <c r="HR460" s="169"/>
      <c r="HS460" s="169"/>
      <c r="HT460" s="169"/>
      <c r="HU460" s="169"/>
      <c r="HV460" s="169"/>
      <c r="HW460" s="169"/>
      <c r="HX460" s="169"/>
      <c r="HY460" s="169"/>
      <c r="HZ460" s="169"/>
      <c r="IA460" s="169"/>
      <c r="IB460" s="169"/>
      <c r="IC460" s="169"/>
      <c r="ID460" s="169"/>
      <c r="IE460" s="169"/>
      <c r="IF460" s="169"/>
      <c r="IG460" s="169"/>
      <c r="IH460" s="169"/>
      <c r="II460" s="169"/>
      <c r="IJ460" s="169"/>
      <c r="IK460" s="169"/>
      <c r="IL460" s="169"/>
      <c r="IM460" s="169"/>
      <c r="IN460" s="169"/>
      <c r="IO460" s="169"/>
      <c r="IP460" s="169"/>
    </row>
    <row r="461" spans="1:250" s="145" customFormat="1" ht="15" customHeight="1">
      <c r="A461" s="170" t="s">
        <v>6</v>
      </c>
      <c r="B461" s="170" t="s">
        <v>594</v>
      </c>
      <c r="C461" s="172">
        <v>1</v>
      </c>
      <c r="D461" s="172" t="s">
        <v>9</v>
      </c>
      <c r="E461" s="173">
        <v>750000</v>
      </c>
      <c r="F461" s="174">
        <v>750000</v>
      </c>
      <c r="G461" s="169"/>
      <c r="H461" s="169"/>
      <c r="I461" s="169"/>
      <c r="J461" s="169"/>
      <c r="K461" s="169"/>
      <c r="L461" s="169"/>
      <c r="M461" s="169"/>
      <c r="N461" s="169"/>
      <c r="O461" s="169"/>
      <c r="P461" s="169"/>
      <c r="Q461" s="169"/>
      <c r="R461" s="169"/>
      <c r="S461" s="169"/>
      <c r="T461" s="169"/>
      <c r="U461" s="169"/>
      <c r="V461" s="169"/>
      <c r="W461" s="169"/>
      <c r="X461" s="169"/>
      <c r="Y461" s="169"/>
      <c r="Z461" s="169"/>
      <c r="AA461" s="169"/>
      <c r="AB461" s="169"/>
      <c r="AC461" s="169"/>
      <c r="AD461" s="169"/>
      <c r="AE461" s="169"/>
      <c r="AF461" s="169"/>
      <c r="AG461" s="169"/>
      <c r="AH461" s="169"/>
      <c r="AI461" s="169"/>
      <c r="AJ461" s="169"/>
      <c r="AK461" s="169"/>
      <c r="AL461" s="169"/>
      <c r="AM461" s="169"/>
      <c r="AN461" s="169"/>
      <c r="AO461" s="169"/>
      <c r="AP461" s="169"/>
      <c r="AQ461" s="169"/>
      <c r="AR461" s="169"/>
      <c r="AS461" s="169"/>
      <c r="AT461" s="169"/>
      <c r="AU461" s="169"/>
      <c r="AV461" s="169"/>
      <c r="AW461" s="169"/>
      <c r="AX461" s="169"/>
      <c r="AY461" s="169"/>
      <c r="AZ461" s="169"/>
      <c r="BA461" s="169"/>
      <c r="BB461" s="169"/>
      <c r="BC461" s="169"/>
      <c r="BD461" s="169"/>
      <c r="BE461" s="169"/>
      <c r="BF461" s="169"/>
      <c r="BG461" s="169"/>
      <c r="BH461" s="169"/>
      <c r="BI461" s="169"/>
      <c r="BJ461" s="169"/>
      <c r="BK461" s="169"/>
      <c r="BL461" s="169"/>
      <c r="BM461" s="169"/>
      <c r="BN461" s="169"/>
      <c r="BO461" s="169"/>
      <c r="BP461" s="169"/>
      <c r="BQ461" s="169"/>
      <c r="BR461" s="169"/>
      <c r="BS461" s="169"/>
      <c r="BT461" s="169"/>
      <c r="BU461" s="169"/>
      <c r="BV461" s="169"/>
      <c r="BW461" s="169"/>
      <c r="BX461" s="169"/>
      <c r="BY461" s="169"/>
      <c r="BZ461" s="169"/>
      <c r="CA461" s="169"/>
      <c r="CB461" s="169"/>
      <c r="CC461" s="169"/>
      <c r="CD461" s="169"/>
      <c r="CE461" s="169"/>
      <c r="CF461" s="169"/>
      <c r="CG461" s="169"/>
      <c r="CH461" s="169"/>
      <c r="CI461" s="169"/>
      <c r="CJ461" s="169"/>
      <c r="CK461" s="169"/>
      <c r="CL461" s="169"/>
      <c r="CM461" s="169"/>
      <c r="CN461" s="169"/>
      <c r="CO461" s="169"/>
      <c r="CP461" s="169"/>
      <c r="CQ461" s="169"/>
      <c r="CR461" s="169"/>
      <c r="CS461" s="169"/>
      <c r="CT461" s="169"/>
      <c r="CU461" s="169"/>
      <c r="CV461" s="169"/>
      <c r="CW461" s="169"/>
      <c r="CX461" s="169"/>
      <c r="CY461" s="169"/>
      <c r="CZ461" s="169"/>
      <c r="DA461" s="169"/>
      <c r="DB461" s="169"/>
      <c r="DC461" s="169"/>
      <c r="DD461" s="169"/>
      <c r="DE461" s="169"/>
      <c r="DF461" s="169"/>
      <c r="DG461" s="169"/>
      <c r="DH461" s="169"/>
      <c r="DI461" s="169"/>
      <c r="DJ461" s="169"/>
      <c r="DK461" s="169"/>
      <c r="DL461" s="169"/>
      <c r="DM461" s="169"/>
      <c r="DN461" s="169"/>
      <c r="DO461" s="169"/>
      <c r="DP461" s="169"/>
      <c r="DQ461" s="169"/>
      <c r="DR461" s="169"/>
      <c r="DS461" s="169"/>
      <c r="DT461" s="169"/>
      <c r="DU461" s="169"/>
      <c r="DV461" s="169"/>
      <c r="DW461" s="169"/>
      <c r="DX461" s="169"/>
      <c r="DY461" s="169"/>
      <c r="DZ461" s="169"/>
      <c r="EA461" s="169"/>
      <c r="EB461" s="169"/>
      <c r="EC461" s="169"/>
      <c r="ED461" s="169"/>
      <c r="EE461" s="169"/>
      <c r="EF461" s="169"/>
      <c r="EG461" s="169"/>
      <c r="EH461" s="169"/>
      <c r="EI461" s="169"/>
      <c r="EJ461" s="169"/>
      <c r="EK461" s="169"/>
      <c r="EL461" s="169"/>
      <c r="EM461" s="169"/>
      <c r="EN461" s="169"/>
      <c r="EO461" s="169"/>
      <c r="EP461" s="169"/>
      <c r="EQ461" s="169"/>
      <c r="ER461" s="169"/>
      <c r="ES461" s="169"/>
      <c r="ET461" s="169"/>
      <c r="EU461" s="169"/>
      <c r="EV461" s="169"/>
      <c r="EW461" s="169"/>
      <c r="EX461" s="169"/>
      <c r="EY461" s="169"/>
      <c r="EZ461" s="169"/>
      <c r="FA461" s="169"/>
      <c r="FB461" s="169"/>
      <c r="FC461" s="169"/>
      <c r="FD461" s="169"/>
      <c r="FE461" s="169"/>
      <c r="FF461" s="169"/>
      <c r="FG461" s="169"/>
      <c r="FH461" s="169"/>
      <c r="FI461" s="169"/>
      <c r="FJ461" s="169"/>
      <c r="FK461" s="169"/>
      <c r="FL461" s="169"/>
      <c r="FM461" s="169"/>
      <c r="FN461" s="169"/>
      <c r="FO461" s="169"/>
      <c r="FP461" s="169"/>
      <c r="FQ461" s="169"/>
      <c r="FR461" s="169"/>
      <c r="FS461" s="169"/>
      <c r="FT461" s="169"/>
      <c r="FU461" s="169"/>
      <c r="FV461" s="169"/>
      <c r="FW461" s="169"/>
      <c r="FX461" s="169"/>
      <c r="FY461" s="169"/>
      <c r="FZ461" s="169"/>
      <c r="GA461" s="169"/>
      <c r="GB461" s="169"/>
      <c r="GC461" s="169"/>
      <c r="GD461" s="169"/>
      <c r="GE461" s="169"/>
      <c r="GF461" s="169"/>
      <c r="GG461" s="169"/>
      <c r="GH461" s="169"/>
      <c r="GI461" s="169"/>
      <c r="GJ461" s="169"/>
      <c r="GK461" s="169"/>
      <c r="GL461" s="169"/>
      <c r="GM461" s="169"/>
      <c r="GN461" s="169"/>
      <c r="GO461" s="169"/>
      <c r="GP461" s="169"/>
      <c r="GQ461" s="169"/>
      <c r="GR461" s="169"/>
      <c r="GS461" s="169"/>
      <c r="GT461" s="169"/>
      <c r="GU461" s="169"/>
      <c r="GV461" s="169"/>
      <c r="GW461" s="169"/>
      <c r="GX461" s="169"/>
      <c r="GY461" s="169"/>
      <c r="GZ461" s="169"/>
      <c r="HA461" s="169"/>
      <c r="HB461" s="169"/>
      <c r="HC461" s="169"/>
      <c r="HD461" s="169"/>
      <c r="HE461" s="169"/>
      <c r="HF461" s="169"/>
      <c r="HG461" s="169"/>
      <c r="HH461" s="169"/>
      <c r="HI461" s="169"/>
      <c r="HJ461" s="169"/>
      <c r="HK461" s="169"/>
      <c r="HL461" s="169"/>
      <c r="HM461" s="169"/>
      <c r="HN461" s="169"/>
      <c r="HO461" s="169"/>
      <c r="HP461" s="169"/>
      <c r="HQ461" s="169"/>
      <c r="HR461" s="169"/>
      <c r="HS461" s="169"/>
      <c r="HT461" s="169"/>
      <c r="HU461" s="169"/>
      <c r="HV461" s="169"/>
      <c r="HW461" s="169"/>
      <c r="HX461" s="169"/>
      <c r="HY461" s="169"/>
      <c r="HZ461" s="169"/>
      <c r="IA461" s="169"/>
      <c r="IB461" s="169"/>
      <c r="IC461" s="169"/>
      <c r="ID461" s="169"/>
      <c r="IE461" s="169"/>
      <c r="IF461" s="169"/>
      <c r="IG461" s="169"/>
      <c r="IH461" s="169"/>
      <c r="II461" s="169"/>
      <c r="IJ461" s="169"/>
      <c r="IK461" s="169"/>
      <c r="IL461" s="169"/>
      <c r="IM461" s="169"/>
      <c r="IN461" s="169"/>
      <c r="IO461" s="169"/>
      <c r="IP461" s="169"/>
    </row>
    <row r="462" spans="1:250" s="145" customFormat="1" ht="15" customHeight="1">
      <c r="A462" s="170" t="s">
        <v>6</v>
      </c>
      <c r="B462" s="170" t="s">
        <v>770</v>
      </c>
      <c r="C462" s="172">
        <v>5</v>
      </c>
      <c r="D462" s="172" t="s">
        <v>394</v>
      </c>
      <c r="E462" s="173">
        <v>1708</v>
      </c>
      <c r="F462" s="174">
        <v>8540</v>
      </c>
      <c r="G462" s="169"/>
      <c r="H462" s="169"/>
      <c r="I462" s="169"/>
      <c r="J462" s="169"/>
      <c r="K462" s="169"/>
      <c r="L462" s="169"/>
      <c r="M462" s="169"/>
      <c r="N462" s="169"/>
      <c r="O462" s="169"/>
      <c r="P462" s="169"/>
      <c r="Q462" s="169"/>
      <c r="R462" s="169"/>
      <c r="S462" s="169"/>
      <c r="T462" s="169"/>
      <c r="U462" s="169"/>
      <c r="V462" s="169"/>
      <c r="W462" s="169"/>
      <c r="X462" s="169"/>
      <c r="Y462" s="169"/>
      <c r="Z462" s="169"/>
      <c r="AA462" s="169"/>
      <c r="AB462" s="169"/>
      <c r="AC462" s="169"/>
      <c r="AD462" s="169"/>
      <c r="AE462" s="169"/>
      <c r="AF462" s="169"/>
      <c r="AG462" s="169"/>
      <c r="AH462" s="169"/>
      <c r="AI462" s="169"/>
      <c r="AJ462" s="169"/>
      <c r="AK462" s="169"/>
      <c r="AL462" s="169"/>
      <c r="AM462" s="169"/>
      <c r="AN462" s="169"/>
      <c r="AO462" s="169"/>
      <c r="AP462" s="169"/>
      <c r="AQ462" s="169"/>
      <c r="AR462" s="169"/>
      <c r="AS462" s="169"/>
      <c r="AT462" s="169"/>
      <c r="AU462" s="169"/>
      <c r="AV462" s="169"/>
      <c r="AW462" s="169"/>
      <c r="AX462" s="169"/>
      <c r="AY462" s="169"/>
      <c r="AZ462" s="169"/>
      <c r="BA462" s="169"/>
      <c r="BB462" s="169"/>
      <c r="BC462" s="169"/>
      <c r="BD462" s="169"/>
      <c r="BE462" s="169"/>
      <c r="BF462" s="169"/>
      <c r="BG462" s="169"/>
      <c r="BH462" s="169"/>
      <c r="BI462" s="169"/>
      <c r="BJ462" s="169"/>
      <c r="BK462" s="169"/>
      <c r="BL462" s="169"/>
      <c r="BM462" s="169"/>
      <c r="BN462" s="169"/>
      <c r="BO462" s="169"/>
      <c r="BP462" s="169"/>
      <c r="BQ462" s="169"/>
      <c r="BR462" s="169"/>
      <c r="BS462" s="169"/>
      <c r="BT462" s="169"/>
      <c r="BU462" s="169"/>
      <c r="BV462" s="169"/>
      <c r="BW462" s="169"/>
      <c r="BX462" s="169"/>
      <c r="BY462" s="169"/>
      <c r="BZ462" s="169"/>
      <c r="CA462" s="169"/>
      <c r="CB462" s="169"/>
      <c r="CC462" s="169"/>
      <c r="CD462" s="169"/>
      <c r="CE462" s="169"/>
      <c r="CF462" s="169"/>
      <c r="CG462" s="169"/>
      <c r="CH462" s="169"/>
      <c r="CI462" s="169"/>
      <c r="CJ462" s="169"/>
      <c r="CK462" s="169"/>
      <c r="CL462" s="169"/>
      <c r="CM462" s="169"/>
      <c r="CN462" s="169"/>
      <c r="CO462" s="169"/>
      <c r="CP462" s="169"/>
      <c r="CQ462" s="169"/>
      <c r="CR462" s="169"/>
      <c r="CS462" s="169"/>
      <c r="CT462" s="169"/>
      <c r="CU462" s="169"/>
      <c r="CV462" s="169"/>
      <c r="CW462" s="169"/>
      <c r="CX462" s="169"/>
      <c r="CY462" s="169"/>
      <c r="CZ462" s="169"/>
      <c r="DA462" s="169"/>
      <c r="DB462" s="169"/>
      <c r="DC462" s="169"/>
      <c r="DD462" s="169"/>
      <c r="DE462" s="169"/>
      <c r="DF462" s="169"/>
      <c r="DG462" s="169"/>
      <c r="DH462" s="169"/>
      <c r="DI462" s="169"/>
      <c r="DJ462" s="169"/>
      <c r="DK462" s="169"/>
      <c r="DL462" s="169"/>
      <c r="DM462" s="169"/>
      <c r="DN462" s="169"/>
      <c r="DO462" s="169"/>
      <c r="DP462" s="169"/>
      <c r="DQ462" s="169"/>
      <c r="DR462" s="169"/>
      <c r="DS462" s="169"/>
      <c r="DT462" s="169"/>
      <c r="DU462" s="169"/>
      <c r="DV462" s="169"/>
      <c r="DW462" s="169"/>
      <c r="DX462" s="169"/>
      <c r="DY462" s="169"/>
      <c r="DZ462" s="169"/>
      <c r="EA462" s="169"/>
      <c r="EB462" s="169"/>
      <c r="EC462" s="169"/>
      <c r="ED462" s="169"/>
      <c r="EE462" s="169"/>
      <c r="EF462" s="169"/>
      <c r="EG462" s="169"/>
      <c r="EH462" s="169"/>
      <c r="EI462" s="169"/>
      <c r="EJ462" s="169"/>
      <c r="EK462" s="169"/>
      <c r="EL462" s="169"/>
      <c r="EM462" s="169"/>
      <c r="EN462" s="169"/>
      <c r="EO462" s="169"/>
      <c r="EP462" s="169"/>
      <c r="EQ462" s="169"/>
      <c r="ER462" s="169"/>
      <c r="ES462" s="169"/>
      <c r="ET462" s="169"/>
      <c r="EU462" s="169"/>
      <c r="EV462" s="169"/>
      <c r="EW462" s="169"/>
      <c r="EX462" s="169"/>
      <c r="EY462" s="169"/>
      <c r="EZ462" s="169"/>
      <c r="FA462" s="169"/>
      <c r="FB462" s="169"/>
      <c r="FC462" s="169"/>
      <c r="FD462" s="169"/>
      <c r="FE462" s="169"/>
      <c r="FF462" s="169"/>
      <c r="FG462" s="169"/>
      <c r="FH462" s="169"/>
      <c r="FI462" s="169"/>
      <c r="FJ462" s="169"/>
      <c r="FK462" s="169"/>
      <c r="FL462" s="169"/>
      <c r="FM462" s="169"/>
      <c r="FN462" s="169"/>
      <c r="FO462" s="169"/>
      <c r="FP462" s="169"/>
      <c r="FQ462" s="169"/>
      <c r="FR462" s="169"/>
      <c r="FS462" s="169"/>
      <c r="FT462" s="169"/>
      <c r="FU462" s="169"/>
      <c r="FV462" s="169"/>
      <c r="FW462" s="169"/>
      <c r="FX462" s="169"/>
      <c r="FY462" s="169"/>
      <c r="FZ462" s="169"/>
      <c r="GA462" s="169"/>
      <c r="GB462" s="169"/>
      <c r="GC462" s="169"/>
      <c r="GD462" s="169"/>
      <c r="GE462" s="169"/>
      <c r="GF462" s="169"/>
      <c r="GG462" s="169"/>
      <c r="GH462" s="169"/>
      <c r="GI462" s="169"/>
      <c r="GJ462" s="169"/>
      <c r="GK462" s="169"/>
      <c r="GL462" s="169"/>
      <c r="GM462" s="169"/>
      <c r="GN462" s="169"/>
      <c r="GO462" s="169"/>
      <c r="GP462" s="169"/>
      <c r="GQ462" s="169"/>
      <c r="GR462" s="169"/>
      <c r="GS462" s="169"/>
      <c r="GT462" s="169"/>
      <c r="GU462" s="169"/>
      <c r="GV462" s="169"/>
      <c r="GW462" s="169"/>
      <c r="GX462" s="169"/>
      <c r="GY462" s="169"/>
      <c r="GZ462" s="169"/>
      <c r="HA462" s="169"/>
      <c r="HB462" s="169"/>
      <c r="HC462" s="169"/>
      <c r="HD462" s="169"/>
      <c r="HE462" s="169"/>
      <c r="HF462" s="169"/>
      <c r="HG462" s="169"/>
      <c r="HH462" s="169"/>
      <c r="HI462" s="169"/>
      <c r="HJ462" s="169"/>
      <c r="HK462" s="169"/>
      <c r="HL462" s="169"/>
      <c r="HM462" s="169"/>
      <c r="HN462" s="169"/>
      <c r="HO462" s="169"/>
      <c r="HP462" s="169"/>
      <c r="HQ462" s="169"/>
      <c r="HR462" s="169"/>
      <c r="HS462" s="169"/>
      <c r="HT462" s="169"/>
      <c r="HU462" s="169"/>
      <c r="HV462" s="169"/>
      <c r="HW462" s="169"/>
      <c r="HX462" s="169"/>
      <c r="HY462" s="169"/>
      <c r="HZ462" s="169"/>
      <c r="IA462" s="169"/>
      <c r="IB462" s="169"/>
      <c r="IC462" s="169"/>
      <c r="ID462" s="169"/>
      <c r="IE462" s="169"/>
      <c r="IF462" s="169"/>
      <c r="IG462" s="169"/>
      <c r="IH462" s="169"/>
      <c r="II462" s="169"/>
      <c r="IJ462" s="169"/>
      <c r="IK462" s="169"/>
      <c r="IL462" s="169"/>
      <c r="IM462" s="169"/>
      <c r="IN462" s="169"/>
      <c r="IO462" s="169"/>
      <c r="IP462" s="169"/>
    </row>
    <row r="463" spans="1:250" s="145" customFormat="1" ht="15" customHeight="1">
      <c r="A463" s="170" t="s">
        <v>6</v>
      </c>
      <c r="B463" s="170" t="s">
        <v>867</v>
      </c>
      <c r="C463" s="172">
        <v>20</v>
      </c>
      <c r="D463" s="172" t="s">
        <v>394</v>
      </c>
      <c r="E463" s="173">
        <v>1308</v>
      </c>
      <c r="F463" s="174">
        <v>26160</v>
      </c>
      <c r="G463" s="169"/>
      <c r="H463" s="169"/>
      <c r="I463" s="169"/>
      <c r="J463" s="169"/>
      <c r="K463" s="169"/>
      <c r="L463" s="169"/>
      <c r="M463" s="169"/>
      <c r="N463" s="169"/>
      <c r="O463" s="169"/>
      <c r="P463" s="169"/>
      <c r="Q463" s="169"/>
      <c r="R463" s="169"/>
      <c r="S463" s="169"/>
      <c r="T463" s="169"/>
      <c r="U463" s="169"/>
      <c r="V463" s="169"/>
      <c r="W463" s="169"/>
      <c r="X463" s="169"/>
      <c r="Y463" s="169"/>
      <c r="Z463" s="169"/>
      <c r="AA463" s="169"/>
      <c r="AB463" s="169"/>
      <c r="AC463" s="169"/>
      <c r="AD463" s="169"/>
      <c r="AE463" s="169"/>
      <c r="AF463" s="169"/>
      <c r="AG463" s="169"/>
      <c r="AH463" s="169"/>
      <c r="AI463" s="169"/>
      <c r="AJ463" s="169"/>
      <c r="AK463" s="169"/>
      <c r="AL463" s="169"/>
      <c r="AM463" s="169"/>
      <c r="AN463" s="169"/>
      <c r="AO463" s="169"/>
      <c r="AP463" s="169"/>
      <c r="AQ463" s="169"/>
      <c r="AR463" s="169"/>
      <c r="AS463" s="169"/>
      <c r="AT463" s="169"/>
      <c r="AU463" s="169"/>
      <c r="AV463" s="169"/>
      <c r="AW463" s="169"/>
      <c r="AX463" s="169"/>
      <c r="AY463" s="169"/>
      <c r="AZ463" s="169"/>
      <c r="BA463" s="169"/>
      <c r="BB463" s="169"/>
      <c r="BC463" s="169"/>
      <c r="BD463" s="169"/>
      <c r="BE463" s="169"/>
      <c r="BF463" s="169"/>
      <c r="BG463" s="169"/>
      <c r="BH463" s="169"/>
      <c r="BI463" s="169"/>
      <c r="BJ463" s="169"/>
      <c r="BK463" s="169"/>
      <c r="BL463" s="169"/>
      <c r="BM463" s="169"/>
      <c r="BN463" s="169"/>
      <c r="BO463" s="169"/>
      <c r="BP463" s="169"/>
      <c r="BQ463" s="169"/>
      <c r="BR463" s="169"/>
      <c r="BS463" s="169"/>
      <c r="BT463" s="169"/>
      <c r="BU463" s="169"/>
      <c r="BV463" s="169"/>
      <c r="BW463" s="169"/>
      <c r="BX463" s="169"/>
      <c r="BY463" s="169"/>
      <c r="BZ463" s="169"/>
      <c r="CA463" s="169"/>
      <c r="CB463" s="169"/>
      <c r="CC463" s="169"/>
      <c r="CD463" s="169"/>
      <c r="CE463" s="169"/>
      <c r="CF463" s="169"/>
      <c r="CG463" s="169"/>
      <c r="CH463" s="169"/>
      <c r="CI463" s="169"/>
      <c r="CJ463" s="169"/>
      <c r="CK463" s="169"/>
      <c r="CL463" s="169"/>
      <c r="CM463" s="169"/>
      <c r="CN463" s="169"/>
      <c r="CO463" s="169"/>
      <c r="CP463" s="169"/>
      <c r="CQ463" s="169"/>
      <c r="CR463" s="169"/>
      <c r="CS463" s="169"/>
      <c r="CT463" s="169"/>
      <c r="CU463" s="169"/>
      <c r="CV463" s="169"/>
      <c r="CW463" s="169"/>
      <c r="CX463" s="169"/>
      <c r="CY463" s="169"/>
      <c r="CZ463" s="169"/>
      <c r="DA463" s="169"/>
      <c r="DB463" s="169"/>
      <c r="DC463" s="169"/>
      <c r="DD463" s="169"/>
      <c r="DE463" s="169"/>
      <c r="DF463" s="169"/>
      <c r="DG463" s="169"/>
      <c r="DH463" s="169"/>
      <c r="DI463" s="169"/>
      <c r="DJ463" s="169"/>
      <c r="DK463" s="169"/>
      <c r="DL463" s="169"/>
      <c r="DM463" s="169"/>
      <c r="DN463" s="169"/>
      <c r="DO463" s="169"/>
      <c r="DP463" s="169"/>
      <c r="DQ463" s="169"/>
      <c r="DR463" s="169"/>
      <c r="DS463" s="169"/>
      <c r="DT463" s="169"/>
      <c r="DU463" s="169"/>
      <c r="DV463" s="169"/>
      <c r="DW463" s="169"/>
      <c r="DX463" s="169"/>
      <c r="DY463" s="169"/>
      <c r="DZ463" s="169"/>
      <c r="EA463" s="169"/>
      <c r="EB463" s="169"/>
      <c r="EC463" s="169"/>
      <c r="ED463" s="169"/>
      <c r="EE463" s="169"/>
      <c r="EF463" s="169"/>
      <c r="EG463" s="169"/>
      <c r="EH463" s="169"/>
      <c r="EI463" s="169"/>
      <c r="EJ463" s="169"/>
      <c r="EK463" s="169"/>
      <c r="EL463" s="169"/>
      <c r="EM463" s="169"/>
      <c r="EN463" s="169"/>
      <c r="EO463" s="169"/>
      <c r="EP463" s="169"/>
      <c r="EQ463" s="169"/>
      <c r="ER463" s="169"/>
      <c r="ES463" s="169"/>
      <c r="ET463" s="169"/>
      <c r="EU463" s="169"/>
      <c r="EV463" s="169"/>
      <c r="EW463" s="169"/>
      <c r="EX463" s="169"/>
      <c r="EY463" s="169"/>
      <c r="EZ463" s="169"/>
      <c r="FA463" s="169"/>
      <c r="FB463" s="169"/>
      <c r="FC463" s="169"/>
      <c r="FD463" s="169"/>
      <c r="FE463" s="169"/>
      <c r="FF463" s="169"/>
      <c r="FG463" s="169"/>
      <c r="FH463" s="169"/>
      <c r="FI463" s="169"/>
      <c r="FJ463" s="169"/>
      <c r="FK463" s="169"/>
      <c r="FL463" s="169"/>
      <c r="FM463" s="169"/>
      <c r="FN463" s="169"/>
      <c r="FO463" s="169"/>
      <c r="FP463" s="169"/>
      <c r="FQ463" s="169"/>
      <c r="FR463" s="169"/>
      <c r="FS463" s="169"/>
      <c r="FT463" s="169"/>
      <c r="FU463" s="169"/>
      <c r="FV463" s="169"/>
      <c r="FW463" s="169"/>
      <c r="FX463" s="169"/>
      <c r="FY463" s="169"/>
      <c r="FZ463" s="169"/>
      <c r="GA463" s="169"/>
      <c r="GB463" s="169"/>
      <c r="GC463" s="169"/>
      <c r="GD463" s="169"/>
      <c r="GE463" s="169"/>
      <c r="GF463" s="169"/>
      <c r="GG463" s="169"/>
      <c r="GH463" s="169"/>
      <c r="GI463" s="169"/>
      <c r="GJ463" s="169"/>
      <c r="GK463" s="169"/>
      <c r="GL463" s="169"/>
      <c r="GM463" s="169"/>
      <c r="GN463" s="169"/>
      <c r="GO463" s="169"/>
      <c r="GP463" s="169"/>
      <c r="GQ463" s="169"/>
      <c r="GR463" s="169"/>
      <c r="GS463" s="169"/>
      <c r="GT463" s="169"/>
      <c r="GU463" s="169"/>
      <c r="GV463" s="169"/>
      <c r="GW463" s="169"/>
      <c r="GX463" s="169"/>
      <c r="GY463" s="169"/>
      <c r="GZ463" s="169"/>
      <c r="HA463" s="169"/>
      <c r="HB463" s="169"/>
      <c r="HC463" s="169"/>
      <c r="HD463" s="169"/>
      <c r="HE463" s="169"/>
      <c r="HF463" s="169"/>
      <c r="HG463" s="169"/>
      <c r="HH463" s="169"/>
      <c r="HI463" s="169"/>
      <c r="HJ463" s="169"/>
      <c r="HK463" s="169"/>
      <c r="HL463" s="169"/>
      <c r="HM463" s="169"/>
      <c r="HN463" s="169"/>
      <c r="HO463" s="169"/>
      <c r="HP463" s="169"/>
      <c r="HQ463" s="169"/>
      <c r="HR463" s="169"/>
      <c r="HS463" s="169"/>
      <c r="HT463" s="169"/>
      <c r="HU463" s="169"/>
      <c r="HV463" s="169"/>
      <c r="HW463" s="169"/>
      <c r="HX463" s="169"/>
      <c r="HY463" s="169"/>
      <c r="HZ463" s="169"/>
      <c r="IA463" s="169"/>
      <c r="IB463" s="169"/>
      <c r="IC463" s="169"/>
      <c r="ID463" s="169"/>
      <c r="IE463" s="169"/>
      <c r="IF463" s="169"/>
      <c r="IG463" s="169"/>
      <c r="IH463" s="169"/>
      <c r="II463" s="169"/>
      <c r="IJ463" s="169"/>
      <c r="IK463" s="169"/>
      <c r="IL463" s="169"/>
      <c r="IM463" s="169"/>
      <c r="IN463" s="169"/>
      <c r="IO463" s="169"/>
      <c r="IP463" s="169"/>
    </row>
    <row r="464" spans="1:250" s="145" customFormat="1" ht="15" customHeight="1">
      <c r="A464" s="170" t="s">
        <v>6</v>
      </c>
      <c r="B464" s="170" t="s">
        <v>616</v>
      </c>
      <c r="C464" s="172">
        <v>20</v>
      </c>
      <c r="D464" s="172" t="s">
        <v>394</v>
      </c>
      <c r="E464" s="173">
        <v>137</v>
      </c>
      <c r="F464" s="174">
        <v>2740</v>
      </c>
      <c r="G464" s="169"/>
      <c r="H464" s="169"/>
      <c r="I464" s="169"/>
      <c r="J464" s="169"/>
      <c r="K464" s="169"/>
      <c r="L464" s="169"/>
      <c r="M464" s="169"/>
      <c r="N464" s="169"/>
      <c r="O464" s="169"/>
      <c r="P464" s="169"/>
      <c r="Q464" s="169"/>
      <c r="R464" s="169"/>
      <c r="S464" s="169"/>
      <c r="T464" s="169"/>
      <c r="U464" s="169"/>
      <c r="V464" s="169"/>
      <c r="W464" s="169"/>
      <c r="X464" s="169"/>
      <c r="Y464" s="169"/>
      <c r="Z464" s="169"/>
      <c r="AA464" s="169"/>
      <c r="AB464" s="169"/>
      <c r="AC464" s="169"/>
      <c r="AD464" s="169"/>
      <c r="AE464" s="169"/>
      <c r="AF464" s="169"/>
      <c r="AG464" s="169"/>
      <c r="AH464" s="169"/>
      <c r="AI464" s="169"/>
      <c r="AJ464" s="169"/>
      <c r="AK464" s="169"/>
      <c r="AL464" s="169"/>
      <c r="AM464" s="169"/>
      <c r="AN464" s="169"/>
      <c r="AO464" s="169"/>
      <c r="AP464" s="169"/>
      <c r="AQ464" s="169"/>
      <c r="AR464" s="169"/>
      <c r="AS464" s="169"/>
      <c r="AT464" s="169"/>
      <c r="AU464" s="169"/>
      <c r="AV464" s="169"/>
      <c r="AW464" s="169"/>
      <c r="AX464" s="169"/>
      <c r="AY464" s="169"/>
      <c r="AZ464" s="169"/>
      <c r="BA464" s="169"/>
      <c r="BB464" s="169"/>
      <c r="BC464" s="169"/>
      <c r="BD464" s="169"/>
      <c r="BE464" s="169"/>
      <c r="BF464" s="169"/>
      <c r="BG464" s="169"/>
      <c r="BH464" s="169"/>
      <c r="BI464" s="169"/>
      <c r="BJ464" s="169"/>
      <c r="BK464" s="169"/>
      <c r="BL464" s="169"/>
      <c r="BM464" s="169"/>
      <c r="BN464" s="169"/>
      <c r="BO464" s="169"/>
      <c r="BP464" s="169"/>
      <c r="BQ464" s="169"/>
      <c r="BR464" s="169"/>
      <c r="BS464" s="169"/>
      <c r="BT464" s="169"/>
      <c r="BU464" s="169"/>
      <c r="BV464" s="169"/>
      <c r="BW464" s="169"/>
      <c r="BX464" s="169"/>
      <c r="BY464" s="169"/>
      <c r="BZ464" s="169"/>
      <c r="CA464" s="169"/>
      <c r="CB464" s="169"/>
      <c r="CC464" s="169"/>
      <c r="CD464" s="169"/>
      <c r="CE464" s="169"/>
      <c r="CF464" s="169"/>
      <c r="CG464" s="169"/>
      <c r="CH464" s="169"/>
      <c r="CI464" s="169"/>
      <c r="CJ464" s="169"/>
      <c r="CK464" s="169"/>
      <c r="CL464" s="169"/>
      <c r="CM464" s="169"/>
      <c r="CN464" s="169"/>
      <c r="CO464" s="169"/>
      <c r="CP464" s="169"/>
      <c r="CQ464" s="169"/>
      <c r="CR464" s="169"/>
      <c r="CS464" s="169"/>
      <c r="CT464" s="169"/>
      <c r="CU464" s="169"/>
      <c r="CV464" s="169"/>
      <c r="CW464" s="169"/>
      <c r="CX464" s="169"/>
      <c r="CY464" s="169"/>
      <c r="CZ464" s="169"/>
      <c r="DA464" s="169"/>
      <c r="DB464" s="169"/>
      <c r="DC464" s="169"/>
      <c r="DD464" s="169"/>
      <c r="DE464" s="169"/>
      <c r="DF464" s="169"/>
      <c r="DG464" s="169"/>
      <c r="DH464" s="169"/>
      <c r="DI464" s="169"/>
      <c r="DJ464" s="169"/>
      <c r="DK464" s="169"/>
      <c r="DL464" s="169"/>
      <c r="DM464" s="169"/>
      <c r="DN464" s="169"/>
      <c r="DO464" s="169"/>
      <c r="DP464" s="169"/>
      <c r="DQ464" s="169"/>
      <c r="DR464" s="169"/>
      <c r="DS464" s="169"/>
      <c r="DT464" s="169"/>
      <c r="DU464" s="169"/>
      <c r="DV464" s="169"/>
      <c r="DW464" s="169"/>
      <c r="DX464" s="169"/>
      <c r="DY464" s="169"/>
      <c r="DZ464" s="169"/>
      <c r="EA464" s="169"/>
      <c r="EB464" s="169"/>
      <c r="EC464" s="169"/>
      <c r="ED464" s="169"/>
      <c r="EE464" s="169"/>
      <c r="EF464" s="169"/>
      <c r="EG464" s="169"/>
      <c r="EH464" s="169"/>
      <c r="EI464" s="169"/>
      <c r="EJ464" s="169"/>
      <c r="EK464" s="169"/>
      <c r="EL464" s="169"/>
      <c r="EM464" s="169"/>
      <c r="EN464" s="169"/>
      <c r="EO464" s="169"/>
      <c r="EP464" s="169"/>
      <c r="EQ464" s="169"/>
      <c r="ER464" s="169"/>
      <c r="ES464" s="169"/>
      <c r="ET464" s="169"/>
      <c r="EU464" s="169"/>
      <c r="EV464" s="169"/>
      <c r="EW464" s="169"/>
      <c r="EX464" s="169"/>
      <c r="EY464" s="169"/>
      <c r="EZ464" s="169"/>
      <c r="FA464" s="169"/>
      <c r="FB464" s="169"/>
      <c r="FC464" s="169"/>
      <c r="FD464" s="169"/>
      <c r="FE464" s="169"/>
      <c r="FF464" s="169"/>
      <c r="FG464" s="169"/>
      <c r="FH464" s="169"/>
      <c r="FI464" s="169"/>
      <c r="FJ464" s="169"/>
      <c r="FK464" s="169"/>
      <c r="FL464" s="169"/>
      <c r="FM464" s="169"/>
      <c r="FN464" s="169"/>
      <c r="FO464" s="169"/>
      <c r="FP464" s="169"/>
      <c r="FQ464" s="169"/>
      <c r="FR464" s="169"/>
      <c r="FS464" s="169"/>
      <c r="FT464" s="169"/>
      <c r="FU464" s="169"/>
      <c r="FV464" s="169"/>
      <c r="FW464" s="169"/>
      <c r="FX464" s="169"/>
      <c r="FY464" s="169"/>
      <c r="FZ464" s="169"/>
      <c r="GA464" s="169"/>
      <c r="GB464" s="169"/>
      <c r="GC464" s="169"/>
      <c r="GD464" s="169"/>
      <c r="GE464" s="169"/>
      <c r="GF464" s="169"/>
      <c r="GG464" s="169"/>
      <c r="GH464" s="169"/>
      <c r="GI464" s="169"/>
      <c r="GJ464" s="169"/>
      <c r="GK464" s="169"/>
      <c r="GL464" s="169"/>
      <c r="GM464" s="169"/>
      <c r="GN464" s="169"/>
      <c r="GO464" s="169"/>
      <c r="GP464" s="169"/>
      <c r="GQ464" s="169"/>
      <c r="GR464" s="169"/>
      <c r="GS464" s="169"/>
      <c r="GT464" s="169"/>
      <c r="GU464" s="169"/>
      <c r="GV464" s="169"/>
      <c r="GW464" s="169"/>
      <c r="GX464" s="169"/>
      <c r="GY464" s="169"/>
      <c r="GZ464" s="169"/>
      <c r="HA464" s="169"/>
      <c r="HB464" s="169"/>
      <c r="HC464" s="169"/>
      <c r="HD464" s="169"/>
      <c r="HE464" s="169"/>
      <c r="HF464" s="169"/>
      <c r="HG464" s="169"/>
      <c r="HH464" s="169"/>
      <c r="HI464" s="169"/>
      <c r="HJ464" s="169"/>
      <c r="HK464" s="169"/>
      <c r="HL464" s="169"/>
      <c r="HM464" s="169"/>
      <c r="HN464" s="169"/>
      <c r="HO464" s="169"/>
      <c r="HP464" s="169"/>
      <c r="HQ464" s="169"/>
      <c r="HR464" s="169"/>
      <c r="HS464" s="169"/>
      <c r="HT464" s="169"/>
      <c r="HU464" s="169"/>
      <c r="HV464" s="169"/>
      <c r="HW464" s="169"/>
      <c r="HX464" s="169"/>
      <c r="HY464" s="169"/>
      <c r="HZ464" s="169"/>
      <c r="IA464" s="169"/>
      <c r="IB464" s="169"/>
      <c r="IC464" s="169"/>
      <c r="ID464" s="169"/>
      <c r="IE464" s="169"/>
      <c r="IF464" s="169"/>
      <c r="IG464" s="169"/>
      <c r="IH464" s="169"/>
      <c r="II464" s="169"/>
      <c r="IJ464" s="169"/>
      <c r="IK464" s="169"/>
      <c r="IL464" s="169"/>
      <c r="IM464" s="169"/>
      <c r="IN464" s="169"/>
      <c r="IO464" s="169"/>
      <c r="IP464" s="169"/>
    </row>
    <row r="465" spans="1:250" s="145" customFormat="1" ht="15" customHeight="1">
      <c r="A465" s="170" t="s">
        <v>6</v>
      </c>
      <c r="B465" s="170" t="s">
        <v>616</v>
      </c>
      <c r="C465" s="172">
        <v>15</v>
      </c>
      <c r="D465" s="172" t="s">
        <v>394</v>
      </c>
      <c r="E465" s="173">
        <v>137</v>
      </c>
      <c r="F465" s="174">
        <v>2055</v>
      </c>
      <c r="G465" s="169"/>
      <c r="H465" s="169"/>
      <c r="I465" s="169"/>
      <c r="J465" s="169"/>
      <c r="K465" s="169"/>
      <c r="L465" s="169"/>
      <c r="M465" s="169"/>
      <c r="N465" s="169"/>
      <c r="O465" s="169"/>
      <c r="P465" s="169"/>
      <c r="Q465" s="169"/>
      <c r="R465" s="169"/>
      <c r="S465" s="169"/>
      <c r="T465" s="169"/>
      <c r="U465" s="169"/>
      <c r="V465" s="169"/>
      <c r="W465" s="169"/>
      <c r="X465" s="169"/>
      <c r="Y465" s="169"/>
      <c r="Z465" s="169"/>
      <c r="AA465" s="169"/>
      <c r="AB465" s="169"/>
      <c r="AC465" s="169"/>
      <c r="AD465" s="169"/>
      <c r="AE465" s="169"/>
      <c r="AF465" s="169"/>
      <c r="AG465" s="169"/>
      <c r="AH465" s="169"/>
      <c r="AI465" s="169"/>
      <c r="AJ465" s="169"/>
      <c r="AK465" s="169"/>
      <c r="AL465" s="169"/>
      <c r="AM465" s="169"/>
      <c r="AN465" s="169"/>
      <c r="AO465" s="169"/>
      <c r="AP465" s="169"/>
      <c r="AQ465" s="169"/>
      <c r="AR465" s="169"/>
      <c r="AS465" s="169"/>
      <c r="AT465" s="169"/>
      <c r="AU465" s="169"/>
      <c r="AV465" s="169"/>
      <c r="AW465" s="169"/>
      <c r="AX465" s="169"/>
      <c r="AY465" s="169"/>
      <c r="AZ465" s="169"/>
      <c r="BA465" s="169"/>
      <c r="BB465" s="169"/>
      <c r="BC465" s="169"/>
      <c r="BD465" s="169"/>
      <c r="BE465" s="169"/>
      <c r="BF465" s="169"/>
      <c r="BG465" s="169"/>
      <c r="BH465" s="169"/>
      <c r="BI465" s="169"/>
      <c r="BJ465" s="169"/>
      <c r="BK465" s="169"/>
      <c r="BL465" s="169"/>
      <c r="BM465" s="169"/>
      <c r="BN465" s="169"/>
      <c r="BO465" s="169"/>
      <c r="BP465" s="169"/>
      <c r="BQ465" s="169"/>
      <c r="BR465" s="169"/>
      <c r="BS465" s="169"/>
      <c r="BT465" s="169"/>
      <c r="BU465" s="169"/>
      <c r="BV465" s="169"/>
      <c r="BW465" s="169"/>
      <c r="BX465" s="169"/>
      <c r="BY465" s="169"/>
      <c r="BZ465" s="169"/>
      <c r="CA465" s="169"/>
      <c r="CB465" s="169"/>
      <c r="CC465" s="169"/>
      <c r="CD465" s="169"/>
      <c r="CE465" s="169"/>
      <c r="CF465" s="169"/>
      <c r="CG465" s="169"/>
      <c r="CH465" s="169"/>
      <c r="CI465" s="169"/>
      <c r="CJ465" s="169"/>
      <c r="CK465" s="169"/>
      <c r="CL465" s="169"/>
      <c r="CM465" s="169"/>
      <c r="CN465" s="169"/>
      <c r="CO465" s="169"/>
      <c r="CP465" s="169"/>
      <c r="CQ465" s="169"/>
      <c r="CR465" s="169"/>
      <c r="CS465" s="169"/>
      <c r="CT465" s="169"/>
      <c r="CU465" s="169"/>
      <c r="CV465" s="169"/>
      <c r="CW465" s="169"/>
      <c r="CX465" s="169"/>
      <c r="CY465" s="169"/>
      <c r="CZ465" s="169"/>
      <c r="DA465" s="169"/>
      <c r="DB465" s="169"/>
      <c r="DC465" s="169"/>
      <c r="DD465" s="169"/>
      <c r="DE465" s="169"/>
      <c r="DF465" s="169"/>
      <c r="DG465" s="169"/>
      <c r="DH465" s="169"/>
      <c r="DI465" s="169"/>
      <c r="DJ465" s="169"/>
      <c r="DK465" s="169"/>
      <c r="DL465" s="169"/>
      <c r="DM465" s="169"/>
      <c r="DN465" s="169"/>
      <c r="DO465" s="169"/>
      <c r="DP465" s="169"/>
      <c r="DQ465" s="169"/>
      <c r="DR465" s="169"/>
      <c r="DS465" s="169"/>
      <c r="DT465" s="169"/>
      <c r="DU465" s="169"/>
      <c r="DV465" s="169"/>
      <c r="DW465" s="169"/>
      <c r="DX465" s="169"/>
      <c r="DY465" s="169"/>
      <c r="DZ465" s="169"/>
      <c r="EA465" s="169"/>
      <c r="EB465" s="169"/>
      <c r="EC465" s="169"/>
      <c r="ED465" s="169"/>
      <c r="EE465" s="169"/>
      <c r="EF465" s="169"/>
      <c r="EG465" s="169"/>
      <c r="EH465" s="169"/>
      <c r="EI465" s="169"/>
      <c r="EJ465" s="169"/>
      <c r="EK465" s="169"/>
      <c r="EL465" s="169"/>
      <c r="EM465" s="169"/>
      <c r="EN465" s="169"/>
      <c r="EO465" s="169"/>
      <c r="EP465" s="169"/>
      <c r="EQ465" s="169"/>
      <c r="ER465" s="169"/>
      <c r="ES465" s="169"/>
      <c r="ET465" s="169"/>
      <c r="EU465" s="169"/>
      <c r="EV465" s="169"/>
      <c r="EW465" s="169"/>
      <c r="EX465" s="169"/>
      <c r="EY465" s="169"/>
      <c r="EZ465" s="169"/>
      <c r="FA465" s="169"/>
      <c r="FB465" s="169"/>
      <c r="FC465" s="169"/>
      <c r="FD465" s="169"/>
      <c r="FE465" s="169"/>
      <c r="FF465" s="169"/>
      <c r="FG465" s="169"/>
      <c r="FH465" s="169"/>
      <c r="FI465" s="169"/>
      <c r="FJ465" s="169"/>
      <c r="FK465" s="169"/>
      <c r="FL465" s="169"/>
      <c r="FM465" s="169"/>
      <c r="FN465" s="169"/>
      <c r="FO465" s="169"/>
      <c r="FP465" s="169"/>
      <c r="FQ465" s="169"/>
      <c r="FR465" s="169"/>
      <c r="FS465" s="169"/>
      <c r="FT465" s="169"/>
      <c r="FU465" s="169"/>
      <c r="FV465" s="169"/>
      <c r="FW465" s="169"/>
      <c r="FX465" s="169"/>
      <c r="FY465" s="169"/>
      <c r="FZ465" s="169"/>
      <c r="GA465" s="169"/>
      <c r="GB465" s="169"/>
      <c r="GC465" s="169"/>
      <c r="GD465" s="169"/>
      <c r="GE465" s="169"/>
      <c r="GF465" s="169"/>
      <c r="GG465" s="169"/>
      <c r="GH465" s="169"/>
      <c r="GI465" s="169"/>
      <c r="GJ465" s="169"/>
      <c r="GK465" s="169"/>
      <c r="GL465" s="169"/>
      <c r="GM465" s="169"/>
      <c r="GN465" s="169"/>
      <c r="GO465" s="169"/>
      <c r="GP465" s="169"/>
      <c r="GQ465" s="169"/>
      <c r="GR465" s="169"/>
      <c r="GS465" s="169"/>
      <c r="GT465" s="169"/>
      <c r="GU465" s="169"/>
      <c r="GV465" s="169"/>
      <c r="GW465" s="169"/>
      <c r="GX465" s="169"/>
      <c r="GY465" s="169"/>
      <c r="GZ465" s="169"/>
      <c r="HA465" s="169"/>
      <c r="HB465" s="169"/>
      <c r="HC465" s="169"/>
      <c r="HD465" s="169"/>
      <c r="HE465" s="169"/>
      <c r="HF465" s="169"/>
      <c r="HG465" s="169"/>
      <c r="HH465" s="169"/>
      <c r="HI465" s="169"/>
      <c r="HJ465" s="169"/>
      <c r="HK465" s="169"/>
      <c r="HL465" s="169"/>
      <c r="HM465" s="169"/>
      <c r="HN465" s="169"/>
      <c r="HO465" s="169"/>
      <c r="HP465" s="169"/>
      <c r="HQ465" s="169"/>
      <c r="HR465" s="169"/>
      <c r="HS465" s="169"/>
      <c r="HT465" s="169"/>
      <c r="HU465" s="169"/>
      <c r="HV465" s="169"/>
      <c r="HW465" s="169"/>
      <c r="HX465" s="169"/>
      <c r="HY465" s="169"/>
      <c r="HZ465" s="169"/>
      <c r="IA465" s="169"/>
      <c r="IB465" s="169"/>
      <c r="IC465" s="169"/>
      <c r="ID465" s="169"/>
      <c r="IE465" s="169"/>
      <c r="IF465" s="169"/>
      <c r="IG465" s="169"/>
      <c r="IH465" s="169"/>
      <c r="II465" s="169"/>
      <c r="IJ465" s="169"/>
      <c r="IK465" s="169"/>
      <c r="IL465" s="169"/>
      <c r="IM465" s="169"/>
      <c r="IN465" s="169"/>
      <c r="IO465" s="169"/>
      <c r="IP465" s="169"/>
    </row>
    <row r="466" spans="1:250" s="145" customFormat="1" ht="15" customHeight="1">
      <c r="A466" s="170" t="s">
        <v>6</v>
      </c>
      <c r="B466" s="170" t="s">
        <v>70</v>
      </c>
      <c r="C466" s="172">
        <v>25</v>
      </c>
      <c r="D466" s="172" t="s">
        <v>24</v>
      </c>
      <c r="E466" s="173">
        <v>720</v>
      </c>
      <c r="F466" s="174">
        <v>18000</v>
      </c>
      <c r="G466" s="169"/>
      <c r="H466" s="169"/>
      <c r="I466" s="169"/>
      <c r="J466" s="169"/>
      <c r="K466" s="169"/>
      <c r="L466" s="169"/>
      <c r="M466" s="169"/>
      <c r="N466" s="169"/>
      <c r="O466" s="169"/>
      <c r="P466" s="169"/>
      <c r="Q466" s="169"/>
      <c r="R466" s="169"/>
      <c r="S466" s="169"/>
      <c r="T466" s="169"/>
      <c r="U466" s="169"/>
      <c r="V466" s="169"/>
      <c r="W466" s="169"/>
      <c r="X466" s="169"/>
      <c r="Y466" s="169"/>
      <c r="Z466" s="169"/>
      <c r="AA466" s="169"/>
      <c r="AB466" s="169"/>
      <c r="AC466" s="169"/>
      <c r="AD466" s="169"/>
      <c r="AE466" s="169"/>
      <c r="AF466" s="169"/>
      <c r="AG466" s="169"/>
      <c r="AH466" s="169"/>
      <c r="AI466" s="169"/>
      <c r="AJ466" s="169"/>
      <c r="AK466" s="169"/>
      <c r="AL466" s="169"/>
      <c r="AM466" s="169"/>
      <c r="AN466" s="169"/>
      <c r="AO466" s="169"/>
      <c r="AP466" s="169"/>
      <c r="AQ466" s="169"/>
      <c r="AR466" s="169"/>
      <c r="AS466" s="169"/>
      <c r="AT466" s="169"/>
      <c r="AU466" s="169"/>
      <c r="AV466" s="169"/>
      <c r="AW466" s="169"/>
      <c r="AX466" s="169"/>
      <c r="AY466" s="169"/>
      <c r="AZ466" s="169"/>
      <c r="BA466" s="169"/>
      <c r="BB466" s="169"/>
      <c r="BC466" s="169"/>
      <c r="BD466" s="169"/>
      <c r="BE466" s="169"/>
      <c r="BF466" s="169"/>
      <c r="BG466" s="169"/>
      <c r="BH466" s="169"/>
      <c r="BI466" s="169"/>
      <c r="BJ466" s="169"/>
      <c r="BK466" s="169"/>
      <c r="BL466" s="169"/>
      <c r="BM466" s="169"/>
      <c r="BN466" s="169"/>
      <c r="BO466" s="169"/>
      <c r="BP466" s="169"/>
      <c r="BQ466" s="169"/>
      <c r="BR466" s="169"/>
      <c r="BS466" s="169"/>
      <c r="BT466" s="169"/>
      <c r="BU466" s="169"/>
      <c r="BV466" s="169"/>
      <c r="BW466" s="169"/>
      <c r="BX466" s="169"/>
      <c r="BY466" s="169"/>
      <c r="BZ466" s="169"/>
      <c r="CA466" s="169"/>
      <c r="CB466" s="169"/>
      <c r="CC466" s="169"/>
      <c r="CD466" s="169"/>
      <c r="CE466" s="169"/>
      <c r="CF466" s="169"/>
      <c r="CG466" s="169"/>
      <c r="CH466" s="169"/>
      <c r="CI466" s="169"/>
      <c r="CJ466" s="169"/>
      <c r="CK466" s="169"/>
      <c r="CL466" s="169"/>
      <c r="CM466" s="169"/>
      <c r="CN466" s="169"/>
      <c r="CO466" s="169"/>
      <c r="CP466" s="169"/>
      <c r="CQ466" s="169"/>
      <c r="CR466" s="169"/>
      <c r="CS466" s="169"/>
      <c r="CT466" s="169"/>
      <c r="CU466" s="169"/>
      <c r="CV466" s="169"/>
      <c r="CW466" s="169"/>
      <c r="CX466" s="169"/>
      <c r="CY466" s="169"/>
      <c r="CZ466" s="169"/>
      <c r="DA466" s="169"/>
      <c r="DB466" s="169"/>
      <c r="DC466" s="169"/>
      <c r="DD466" s="169"/>
      <c r="DE466" s="169"/>
      <c r="DF466" s="169"/>
      <c r="DG466" s="169"/>
      <c r="DH466" s="169"/>
      <c r="DI466" s="169"/>
      <c r="DJ466" s="169"/>
      <c r="DK466" s="169"/>
      <c r="DL466" s="169"/>
      <c r="DM466" s="169"/>
      <c r="DN466" s="169"/>
      <c r="DO466" s="169"/>
      <c r="DP466" s="169"/>
      <c r="DQ466" s="169"/>
      <c r="DR466" s="169"/>
      <c r="DS466" s="169"/>
      <c r="DT466" s="169"/>
      <c r="DU466" s="169"/>
      <c r="DV466" s="169"/>
      <c r="DW466" s="169"/>
      <c r="DX466" s="169"/>
      <c r="DY466" s="169"/>
      <c r="DZ466" s="169"/>
      <c r="EA466" s="169"/>
      <c r="EB466" s="169"/>
      <c r="EC466" s="169"/>
      <c r="ED466" s="169"/>
      <c r="EE466" s="169"/>
      <c r="EF466" s="169"/>
      <c r="EG466" s="169"/>
      <c r="EH466" s="169"/>
      <c r="EI466" s="169"/>
      <c r="EJ466" s="169"/>
      <c r="EK466" s="169"/>
      <c r="EL466" s="169"/>
      <c r="EM466" s="169"/>
      <c r="EN466" s="169"/>
      <c r="EO466" s="169"/>
      <c r="EP466" s="169"/>
      <c r="EQ466" s="169"/>
      <c r="ER466" s="169"/>
      <c r="ES466" s="169"/>
      <c r="ET466" s="169"/>
      <c r="EU466" s="169"/>
      <c r="EV466" s="169"/>
      <c r="EW466" s="169"/>
      <c r="EX466" s="169"/>
      <c r="EY466" s="169"/>
      <c r="EZ466" s="169"/>
      <c r="FA466" s="169"/>
      <c r="FB466" s="169"/>
      <c r="FC466" s="169"/>
      <c r="FD466" s="169"/>
      <c r="FE466" s="169"/>
      <c r="FF466" s="169"/>
      <c r="FG466" s="169"/>
      <c r="FH466" s="169"/>
      <c r="FI466" s="169"/>
      <c r="FJ466" s="169"/>
      <c r="FK466" s="169"/>
      <c r="FL466" s="169"/>
      <c r="FM466" s="169"/>
      <c r="FN466" s="169"/>
      <c r="FO466" s="169"/>
      <c r="FP466" s="169"/>
      <c r="FQ466" s="169"/>
      <c r="FR466" s="169"/>
      <c r="FS466" s="169"/>
      <c r="FT466" s="169"/>
      <c r="FU466" s="169"/>
      <c r="FV466" s="169"/>
      <c r="FW466" s="169"/>
      <c r="FX466" s="169"/>
      <c r="FY466" s="169"/>
      <c r="FZ466" s="169"/>
      <c r="GA466" s="169"/>
      <c r="GB466" s="169"/>
      <c r="GC466" s="169"/>
      <c r="GD466" s="169"/>
      <c r="GE466" s="169"/>
      <c r="GF466" s="169"/>
      <c r="GG466" s="169"/>
      <c r="GH466" s="169"/>
      <c r="GI466" s="169"/>
      <c r="GJ466" s="169"/>
      <c r="GK466" s="169"/>
      <c r="GL466" s="169"/>
      <c r="GM466" s="169"/>
      <c r="GN466" s="169"/>
      <c r="GO466" s="169"/>
      <c r="GP466" s="169"/>
      <c r="GQ466" s="169"/>
      <c r="GR466" s="169"/>
      <c r="GS466" s="169"/>
      <c r="GT466" s="169"/>
      <c r="GU466" s="169"/>
      <c r="GV466" s="169"/>
      <c r="GW466" s="169"/>
      <c r="GX466" s="169"/>
      <c r="GY466" s="169"/>
      <c r="GZ466" s="169"/>
      <c r="HA466" s="169"/>
      <c r="HB466" s="169"/>
      <c r="HC466" s="169"/>
      <c r="HD466" s="169"/>
      <c r="HE466" s="169"/>
      <c r="HF466" s="169"/>
      <c r="HG466" s="169"/>
      <c r="HH466" s="169"/>
      <c r="HI466" s="169"/>
      <c r="HJ466" s="169"/>
      <c r="HK466" s="169"/>
      <c r="HL466" s="169"/>
      <c r="HM466" s="169"/>
      <c r="HN466" s="169"/>
      <c r="HO466" s="169"/>
      <c r="HP466" s="169"/>
      <c r="HQ466" s="169"/>
      <c r="HR466" s="169"/>
      <c r="HS466" s="169"/>
      <c r="HT466" s="169"/>
      <c r="HU466" s="169"/>
      <c r="HV466" s="169"/>
      <c r="HW466" s="169"/>
      <c r="HX466" s="169"/>
      <c r="HY466" s="169"/>
      <c r="HZ466" s="169"/>
      <c r="IA466" s="169"/>
      <c r="IB466" s="169"/>
      <c r="IC466" s="169"/>
      <c r="ID466" s="169"/>
      <c r="IE466" s="169"/>
      <c r="IF466" s="169"/>
      <c r="IG466" s="169"/>
      <c r="IH466" s="169"/>
      <c r="II466" s="169"/>
      <c r="IJ466" s="169"/>
      <c r="IK466" s="169"/>
      <c r="IL466" s="169"/>
      <c r="IM466" s="169"/>
      <c r="IN466" s="169"/>
      <c r="IO466" s="169"/>
      <c r="IP466" s="169"/>
    </row>
    <row r="467" spans="1:250" s="145" customFormat="1" ht="15" customHeight="1">
      <c r="A467" s="170" t="s">
        <v>6</v>
      </c>
      <c r="B467" s="170" t="s">
        <v>70</v>
      </c>
      <c r="C467" s="172">
        <v>15</v>
      </c>
      <c r="D467" s="172" t="s">
        <v>24</v>
      </c>
      <c r="E467" s="173">
        <v>720</v>
      </c>
      <c r="F467" s="174">
        <v>10800</v>
      </c>
      <c r="G467" s="169"/>
      <c r="H467" s="169"/>
      <c r="I467" s="169"/>
      <c r="J467" s="169"/>
      <c r="K467" s="169"/>
      <c r="L467" s="169"/>
      <c r="M467" s="169"/>
      <c r="N467" s="169"/>
      <c r="O467" s="169"/>
      <c r="P467" s="169"/>
      <c r="Q467" s="169"/>
      <c r="R467" s="169"/>
      <c r="S467" s="169"/>
      <c r="T467" s="169"/>
      <c r="U467" s="169"/>
      <c r="V467" s="169"/>
      <c r="W467" s="169"/>
      <c r="X467" s="169"/>
      <c r="Y467" s="169"/>
      <c r="Z467" s="169"/>
      <c r="AA467" s="169"/>
      <c r="AB467" s="169"/>
      <c r="AC467" s="169"/>
      <c r="AD467" s="169"/>
      <c r="AE467" s="169"/>
      <c r="AF467" s="169"/>
      <c r="AG467" s="169"/>
      <c r="AH467" s="169"/>
      <c r="AI467" s="169"/>
      <c r="AJ467" s="169"/>
      <c r="AK467" s="169"/>
      <c r="AL467" s="169"/>
      <c r="AM467" s="169"/>
      <c r="AN467" s="169"/>
      <c r="AO467" s="169"/>
      <c r="AP467" s="169"/>
      <c r="AQ467" s="169"/>
      <c r="AR467" s="169"/>
      <c r="AS467" s="169"/>
      <c r="AT467" s="169"/>
      <c r="AU467" s="169"/>
      <c r="AV467" s="169"/>
      <c r="AW467" s="169"/>
      <c r="AX467" s="169"/>
      <c r="AY467" s="169"/>
      <c r="AZ467" s="169"/>
      <c r="BA467" s="169"/>
      <c r="BB467" s="169"/>
      <c r="BC467" s="169"/>
      <c r="BD467" s="169"/>
      <c r="BE467" s="169"/>
      <c r="BF467" s="169"/>
      <c r="BG467" s="169"/>
      <c r="BH467" s="169"/>
      <c r="BI467" s="169"/>
      <c r="BJ467" s="169"/>
      <c r="BK467" s="169"/>
      <c r="BL467" s="169"/>
      <c r="BM467" s="169"/>
      <c r="BN467" s="169"/>
      <c r="BO467" s="169"/>
      <c r="BP467" s="169"/>
      <c r="BQ467" s="169"/>
      <c r="BR467" s="169"/>
      <c r="BS467" s="169"/>
      <c r="BT467" s="169"/>
      <c r="BU467" s="169"/>
      <c r="BV467" s="169"/>
      <c r="BW467" s="169"/>
      <c r="BX467" s="169"/>
      <c r="BY467" s="169"/>
      <c r="BZ467" s="169"/>
      <c r="CA467" s="169"/>
      <c r="CB467" s="169"/>
      <c r="CC467" s="169"/>
      <c r="CD467" s="169"/>
      <c r="CE467" s="169"/>
      <c r="CF467" s="169"/>
      <c r="CG467" s="169"/>
      <c r="CH467" s="169"/>
      <c r="CI467" s="169"/>
      <c r="CJ467" s="169"/>
      <c r="CK467" s="169"/>
      <c r="CL467" s="169"/>
      <c r="CM467" s="169"/>
      <c r="CN467" s="169"/>
      <c r="CO467" s="169"/>
      <c r="CP467" s="169"/>
      <c r="CQ467" s="169"/>
      <c r="CR467" s="169"/>
      <c r="CS467" s="169"/>
      <c r="CT467" s="169"/>
      <c r="CU467" s="169"/>
      <c r="CV467" s="169"/>
      <c r="CW467" s="169"/>
      <c r="CX467" s="169"/>
      <c r="CY467" s="169"/>
      <c r="CZ467" s="169"/>
      <c r="DA467" s="169"/>
      <c r="DB467" s="169"/>
      <c r="DC467" s="169"/>
      <c r="DD467" s="169"/>
      <c r="DE467" s="169"/>
      <c r="DF467" s="169"/>
      <c r="DG467" s="169"/>
      <c r="DH467" s="169"/>
      <c r="DI467" s="169"/>
      <c r="DJ467" s="169"/>
      <c r="DK467" s="169"/>
      <c r="DL467" s="169"/>
      <c r="DM467" s="169"/>
      <c r="DN467" s="169"/>
      <c r="DO467" s="169"/>
      <c r="DP467" s="169"/>
      <c r="DQ467" s="169"/>
      <c r="DR467" s="169"/>
      <c r="DS467" s="169"/>
      <c r="DT467" s="169"/>
      <c r="DU467" s="169"/>
      <c r="DV467" s="169"/>
      <c r="DW467" s="169"/>
      <c r="DX467" s="169"/>
      <c r="DY467" s="169"/>
      <c r="DZ467" s="169"/>
      <c r="EA467" s="169"/>
      <c r="EB467" s="169"/>
      <c r="EC467" s="169"/>
      <c r="ED467" s="169"/>
      <c r="EE467" s="169"/>
      <c r="EF467" s="169"/>
      <c r="EG467" s="169"/>
      <c r="EH467" s="169"/>
      <c r="EI467" s="169"/>
      <c r="EJ467" s="169"/>
      <c r="EK467" s="169"/>
      <c r="EL467" s="169"/>
      <c r="EM467" s="169"/>
      <c r="EN467" s="169"/>
      <c r="EO467" s="169"/>
      <c r="EP467" s="169"/>
      <c r="EQ467" s="169"/>
      <c r="ER467" s="169"/>
      <c r="ES467" s="169"/>
      <c r="ET467" s="169"/>
      <c r="EU467" s="169"/>
      <c r="EV467" s="169"/>
      <c r="EW467" s="169"/>
      <c r="EX467" s="169"/>
      <c r="EY467" s="169"/>
      <c r="EZ467" s="169"/>
      <c r="FA467" s="169"/>
      <c r="FB467" s="169"/>
      <c r="FC467" s="169"/>
      <c r="FD467" s="169"/>
      <c r="FE467" s="169"/>
      <c r="FF467" s="169"/>
      <c r="FG467" s="169"/>
      <c r="FH467" s="169"/>
      <c r="FI467" s="169"/>
      <c r="FJ467" s="169"/>
      <c r="FK467" s="169"/>
      <c r="FL467" s="169"/>
      <c r="FM467" s="169"/>
      <c r="FN467" s="169"/>
      <c r="FO467" s="169"/>
      <c r="FP467" s="169"/>
      <c r="FQ467" s="169"/>
      <c r="FR467" s="169"/>
      <c r="FS467" s="169"/>
      <c r="FT467" s="169"/>
      <c r="FU467" s="169"/>
      <c r="FV467" s="169"/>
      <c r="FW467" s="169"/>
      <c r="FX467" s="169"/>
      <c r="FY467" s="169"/>
      <c r="FZ467" s="169"/>
      <c r="GA467" s="169"/>
      <c r="GB467" s="169"/>
      <c r="GC467" s="169"/>
      <c r="GD467" s="169"/>
      <c r="GE467" s="169"/>
      <c r="GF467" s="169"/>
      <c r="GG467" s="169"/>
      <c r="GH467" s="169"/>
      <c r="GI467" s="169"/>
      <c r="GJ467" s="169"/>
      <c r="GK467" s="169"/>
      <c r="GL467" s="169"/>
      <c r="GM467" s="169"/>
      <c r="GN467" s="169"/>
      <c r="GO467" s="169"/>
      <c r="GP467" s="169"/>
      <c r="GQ467" s="169"/>
      <c r="GR467" s="169"/>
      <c r="GS467" s="169"/>
      <c r="GT467" s="169"/>
      <c r="GU467" s="169"/>
      <c r="GV467" s="169"/>
      <c r="GW467" s="169"/>
      <c r="GX467" s="169"/>
      <c r="GY467" s="169"/>
      <c r="GZ467" s="169"/>
      <c r="HA467" s="169"/>
      <c r="HB467" s="169"/>
      <c r="HC467" s="169"/>
      <c r="HD467" s="169"/>
      <c r="HE467" s="169"/>
      <c r="HF467" s="169"/>
      <c r="HG467" s="169"/>
      <c r="HH467" s="169"/>
      <c r="HI467" s="169"/>
      <c r="HJ467" s="169"/>
      <c r="HK467" s="169"/>
      <c r="HL467" s="169"/>
      <c r="HM467" s="169"/>
      <c r="HN467" s="169"/>
      <c r="HO467" s="169"/>
      <c r="HP467" s="169"/>
      <c r="HQ467" s="169"/>
      <c r="HR467" s="169"/>
      <c r="HS467" s="169"/>
      <c r="HT467" s="169"/>
      <c r="HU467" s="169"/>
      <c r="HV467" s="169"/>
      <c r="HW467" s="169"/>
      <c r="HX467" s="169"/>
      <c r="HY467" s="169"/>
      <c r="HZ467" s="169"/>
      <c r="IA467" s="169"/>
      <c r="IB467" s="169"/>
      <c r="IC467" s="169"/>
      <c r="ID467" s="169"/>
      <c r="IE467" s="169"/>
      <c r="IF467" s="169"/>
      <c r="IG467" s="169"/>
      <c r="IH467" s="169"/>
      <c r="II467" s="169"/>
      <c r="IJ467" s="169"/>
      <c r="IK467" s="169"/>
      <c r="IL467" s="169"/>
      <c r="IM467" s="169"/>
      <c r="IN467" s="169"/>
      <c r="IO467" s="169"/>
      <c r="IP467" s="169"/>
    </row>
    <row r="468" spans="1:250" s="145" customFormat="1" ht="15" customHeight="1">
      <c r="A468" s="170" t="s">
        <v>6</v>
      </c>
      <c r="B468" s="170" t="s">
        <v>776</v>
      </c>
      <c r="C468" s="172">
        <v>4</v>
      </c>
      <c r="D468" s="172" t="s">
        <v>112</v>
      </c>
      <c r="E468" s="173">
        <v>1790</v>
      </c>
      <c r="F468" s="174">
        <v>7160</v>
      </c>
      <c r="G468" s="169"/>
      <c r="H468" s="169"/>
      <c r="I468" s="169"/>
      <c r="J468" s="169"/>
      <c r="K468" s="169"/>
      <c r="L468" s="169"/>
      <c r="M468" s="169"/>
      <c r="N468" s="169"/>
      <c r="O468" s="169"/>
      <c r="P468" s="169"/>
      <c r="Q468" s="169"/>
      <c r="R468" s="169"/>
      <c r="S468" s="169"/>
      <c r="T468" s="169"/>
      <c r="U468" s="169"/>
      <c r="V468" s="169"/>
      <c r="W468" s="169"/>
      <c r="X468" s="169"/>
      <c r="Y468" s="169"/>
      <c r="Z468" s="169"/>
      <c r="AA468" s="169"/>
      <c r="AB468" s="169"/>
      <c r="AC468" s="169"/>
      <c r="AD468" s="169"/>
      <c r="AE468" s="169"/>
      <c r="AF468" s="169"/>
      <c r="AG468" s="169"/>
      <c r="AH468" s="169"/>
      <c r="AI468" s="169"/>
      <c r="AJ468" s="169"/>
      <c r="AK468" s="169"/>
      <c r="AL468" s="169"/>
      <c r="AM468" s="169"/>
      <c r="AN468" s="169"/>
      <c r="AO468" s="169"/>
      <c r="AP468" s="169"/>
      <c r="AQ468" s="169"/>
      <c r="AR468" s="169"/>
      <c r="AS468" s="169"/>
      <c r="AT468" s="169"/>
      <c r="AU468" s="169"/>
      <c r="AV468" s="169"/>
      <c r="AW468" s="169"/>
      <c r="AX468" s="169"/>
      <c r="AY468" s="169"/>
      <c r="AZ468" s="169"/>
      <c r="BA468" s="169"/>
      <c r="BB468" s="169"/>
      <c r="BC468" s="169"/>
      <c r="BD468" s="169"/>
      <c r="BE468" s="169"/>
      <c r="BF468" s="169"/>
      <c r="BG468" s="169"/>
      <c r="BH468" s="169"/>
      <c r="BI468" s="169"/>
      <c r="BJ468" s="169"/>
      <c r="BK468" s="169"/>
      <c r="BL468" s="169"/>
      <c r="BM468" s="169"/>
      <c r="BN468" s="169"/>
      <c r="BO468" s="169"/>
      <c r="BP468" s="169"/>
      <c r="BQ468" s="169"/>
      <c r="BR468" s="169"/>
      <c r="BS468" s="169"/>
      <c r="BT468" s="169"/>
      <c r="BU468" s="169"/>
      <c r="BV468" s="169"/>
      <c r="BW468" s="169"/>
      <c r="BX468" s="169"/>
      <c r="BY468" s="169"/>
      <c r="BZ468" s="169"/>
      <c r="CA468" s="169"/>
      <c r="CB468" s="169"/>
      <c r="CC468" s="169"/>
      <c r="CD468" s="169"/>
      <c r="CE468" s="169"/>
      <c r="CF468" s="169"/>
      <c r="CG468" s="169"/>
      <c r="CH468" s="169"/>
      <c r="CI468" s="169"/>
      <c r="CJ468" s="169"/>
      <c r="CK468" s="169"/>
      <c r="CL468" s="169"/>
      <c r="CM468" s="169"/>
      <c r="CN468" s="169"/>
      <c r="CO468" s="169"/>
      <c r="CP468" s="169"/>
      <c r="CQ468" s="169"/>
      <c r="CR468" s="169"/>
      <c r="CS468" s="169"/>
      <c r="CT468" s="169"/>
      <c r="CU468" s="169"/>
      <c r="CV468" s="169"/>
      <c r="CW468" s="169"/>
      <c r="CX468" s="169"/>
      <c r="CY468" s="169"/>
      <c r="CZ468" s="169"/>
      <c r="DA468" s="169"/>
      <c r="DB468" s="169"/>
      <c r="DC468" s="169"/>
      <c r="DD468" s="169"/>
      <c r="DE468" s="169"/>
      <c r="DF468" s="169"/>
      <c r="DG468" s="169"/>
      <c r="DH468" s="169"/>
      <c r="DI468" s="169"/>
      <c r="DJ468" s="169"/>
      <c r="DK468" s="169"/>
      <c r="DL468" s="169"/>
      <c r="DM468" s="169"/>
      <c r="DN468" s="169"/>
      <c r="DO468" s="169"/>
      <c r="DP468" s="169"/>
      <c r="DQ468" s="169"/>
      <c r="DR468" s="169"/>
      <c r="DS468" s="169"/>
      <c r="DT468" s="169"/>
      <c r="DU468" s="169"/>
      <c r="DV468" s="169"/>
      <c r="DW468" s="169"/>
      <c r="DX468" s="169"/>
      <c r="DY468" s="169"/>
      <c r="DZ468" s="169"/>
      <c r="EA468" s="169"/>
      <c r="EB468" s="169"/>
      <c r="EC468" s="169"/>
      <c r="ED468" s="169"/>
      <c r="EE468" s="169"/>
      <c r="EF468" s="169"/>
      <c r="EG468" s="169"/>
      <c r="EH468" s="169"/>
      <c r="EI468" s="169"/>
      <c r="EJ468" s="169"/>
      <c r="EK468" s="169"/>
      <c r="EL468" s="169"/>
      <c r="EM468" s="169"/>
      <c r="EN468" s="169"/>
      <c r="EO468" s="169"/>
      <c r="EP468" s="169"/>
      <c r="EQ468" s="169"/>
      <c r="ER468" s="169"/>
      <c r="ES468" s="169"/>
      <c r="ET468" s="169"/>
      <c r="EU468" s="169"/>
      <c r="EV468" s="169"/>
      <c r="EW468" s="169"/>
      <c r="EX468" s="169"/>
      <c r="EY468" s="169"/>
      <c r="EZ468" s="169"/>
      <c r="FA468" s="169"/>
      <c r="FB468" s="169"/>
      <c r="FC468" s="169"/>
      <c r="FD468" s="169"/>
      <c r="FE468" s="169"/>
      <c r="FF468" s="169"/>
      <c r="FG468" s="169"/>
      <c r="FH468" s="169"/>
      <c r="FI468" s="169"/>
      <c r="FJ468" s="169"/>
      <c r="FK468" s="169"/>
      <c r="FL468" s="169"/>
      <c r="FM468" s="169"/>
      <c r="FN468" s="169"/>
      <c r="FO468" s="169"/>
      <c r="FP468" s="169"/>
      <c r="FQ468" s="169"/>
      <c r="FR468" s="169"/>
      <c r="FS468" s="169"/>
      <c r="FT468" s="169"/>
      <c r="FU468" s="169"/>
      <c r="FV468" s="169"/>
      <c r="FW468" s="169"/>
      <c r="FX468" s="169"/>
      <c r="FY468" s="169"/>
      <c r="FZ468" s="169"/>
      <c r="GA468" s="169"/>
      <c r="GB468" s="169"/>
      <c r="GC468" s="169"/>
      <c r="GD468" s="169"/>
      <c r="GE468" s="169"/>
      <c r="GF468" s="169"/>
      <c r="GG468" s="169"/>
      <c r="GH468" s="169"/>
      <c r="GI468" s="169"/>
      <c r="GJ468" s="169"/>
      <c r="GK468" s="169"/>
      <c r="GL468" s="169"/>
      <c r="GM468" s="169"/>
      <c r="GN468" s="169"/>
      <c r="GO468" s="169"/>
      <c r="GP468" s="169"/>
      <c r="GQ468" s="169"/>
      <c r="GR468" s="169"/>
      <c r="GS468" s="169"/>
      <c r="GT468" s="169"/>
      <c r="GU468" s="169"/>
      <c r="GV468" s="169"/>
      <c r="GW468" s="169"/>
      <c r="GX468" s="169"/>
      <c r="GY468" s="169"/>
      <c r="GZ468" s="169"/>
      <c r="HA468" s="169"/>
      <c r="HB468" s="169"/>
      <c r="HC468" s="169"/>
      <c r="HD468" s="169"/>
      <c r="HE468" s="169"/>
      <c r="HF468" s="169"/>
      <c r="HG468" s="169"/>
      <c r="HH468" s="169"/>
      <c r="HI468" s="169"/>
      <c r="HJ468" s="169"/>
      <c r="HK468" s="169"/>
      <c r="HL468" s="169"/>
      <c r="HM468" s="169"/>
      <c r="HN468" s="169"/>
      <c r="HO468" s="169"/>
      <c r="HP468" s="169"/>
      <c r="HQ468" s="169"/>
      <c r="HR468" s="169"/>
      <c r="HS468" s="169"/>
      <c r="HT468" s="169"/>
      <c r="HU468" s="169"/>
      <c r="HV468" s="169"/>
      <c r="HW468" s="169"/>
      <c r="HX468" s="169"/>
      <c r="HY468" s="169"/>
      <c r="HZ468" s="169"/>
      <c r="IA468" s="169"/>
      <c r="IB468" s="169"/>
      <c r="IC468" s="169"/>
      <c r="ID468" s="169"/>
      <c r="IE468" s="169"/>
      <c r="IF468" s="169"/>
      <c r="IG468" s="169"/>
      <c r="IH468" s="169"/>
      <c r="II468" s="169"/>
      <c r="IJ468" s="169"/>
      <c r="IK468" s="169"/>
      <c r="IL468" s="169"/>
      <c r="IM468" s="169"/>
      <c r="IN468" s="169"/>
      <c r="IO468" s="169"/>
      <c r="IP468" s="169"/>
    </row>
    <row r="469" spans="1:250" s="145" customFormat="1" ht="15" customHeight="1">
      <c r="A469" s="170" t="s">
        <v>6</v>
      </c>
      <c r="B469" s="170" t="s">
        <v>776</v>
      </c>
      <c r="C469" s="172">
        <v>4</v>
      </c>
      <c r="D469" s="172" t="s">
        <v>112</v>
      </c>
      <c r="E469" s="173">
        <v>1790</v>
      </c>
      <c r="F469" s="174">
        <v>7160</v>
      </c>
      <c r="G469" s="169"/>
      <c r="H469" s="169"/>
      <c r="I469" s="169"/>
      <c r="J469" s="169"/>
      <c r="K469" s="169"/>
      <c r="L469" s="169"/>
      <c r="M469" s="169"/>
      <c r="N469" s="169"/>
      <c r="O469" s="169"/>
      <c r="P469" s="169"/>
      <c r="Q469" s="169"/>
      <c r="R469" s="169"/>
      <c r="S469" s="169"/>
      <c r="T469" s="169"/>
      <c r="U469" s="169"/>
      <c r="V469" s="169"/>
      <c r="W469" s="169"/>
      <c r="X469" s="169"/>
      <c r="Y469" s="169"/>
      <c r="Z469" s="169"/>
      <c r="AA469" s="169"/>
      <c r="AB469" s="169"/>
      <c r="AC469" s="169"/>
      <c r="AD469" s="169"/>
      <c r="AE469" s="169"/>
      <c r="AF469" s="169"/>
      <c r="AG469" s="169"/>
      <c r="AH469" s="169"/>
      <c r="AI469" s="169"/>
      <c r="AJ469" s="169"/>
      <c r="AK469" s="169"/>
      <c r="AL469" s="169"/>
      <c r="AM469" s="169"/>
      <c r="AN469" s="169"/>
      <c r="AO469" s="169"/>
      <c r="AP469" s="169"/>
      <c r="AQ469" s="169"/>
      <c r="AR469" s="169"/>
      <c r="AS469" s="169"/>
      <c r="AT469" s="169"/>
      <c r="AU469" s="169"/>
      <c r="AV469" s="169"/>
      <c r="AW469" s="169"/>
      <c r="AX469" s="169"/>
      <c r="AY469" s="169"/>
      <c r="AZ469" s="169"/>
      <c r="BA469" s="169"/>
      <c r="BB469" s="169"/>
      <c r="BC469" s="169"/>
      <c r="BD469" s="169"/>
      <c r="BE469" s="169"/>
      <c r="BF469" s="169"/>
      <c r="BG469" s="169"/>
      <c r="BH469" s="169"/>
      <c r="BI469" s="169"/>
      <c r="BJ469" s="169"/>
      <c r="BK469" s="169"/>
      <c r="BL469" s="169"/>
      <c r="BM469" s="169"/>
      <c r="BN469" s="169"/>
      <c r="BO469" s="169"/>
      <c r="BP469" s="169"/>
      <c r="BQ469" s="169"/>
      <c r="BR469" s="169"/>
      <c r="BS469" s="169"/>
      <c r="BT469" s="169"/>
      <c r="BU469" s="169"/>
      <c r="BV469" s="169"/>
      <c r="BW469" s="169"/>
      <c r="BX469" s="169"/>
      <c r="BY469" s="169"/>
      <c r="BZ469" s="169"/>
      <c r="CA469" s="169"/>
      <c r="CB469" s="169"/>
      <c r="CC469" s="169"/>
      <c r="CD469" s="169"/>
      <c r="CE469" s="169"/>
      <c r="CF469" s="169"/>
      <c r="CG469" s="169"/>
      <c r="CH469" s="169"/>
      <c r="CI469" s="169"/>
      <c r="CJ469" s="169"/>
      <c r="CK469" s="169"/>
      <c r="CL469" s="169"/>
      <c r="CM469" s="169"/>
      <c r="CN469" s="169"/>
      <c r="CO469" s="169"/>
      <c r="CP469" s="169"/>
      <c r="CQ469" s="169"/>
      <c r="CR469" s="169"/>
      <c r="CS469" s="169"/>
      <c r="CT469" s="169"/>
      <c r="CU469" s="169"/>
      <c r="CV469" s="169"/>
      <c r="CW469" s="169"/>
      <c r="CX469" s="169"/>
      <c r="CY469" s="169"/>
      <c r="CZ469" s="169"/>
      <c r="DA469" s="169"/>
      <c r="DB469" s="169"/>
      <c r="DC469" s="169"/>
      <c r="DD469" s="169"/>
      <c r="DE469" s="169"/>
      <c r="DF469" s="169"/>
      <c r="DG469" s="169"/>
      <c r="DH469" s="169"/>
      <c r="DI469" s="169"/>
      <c r="DJ469" s="169"/>
      <c r="DK469" s="169"/>
      <c r="DL469" s="169"/>
      <c r="DM469" s="169"/>
      <c r="DN469" s="169"/>
      <c r="DO469" s="169"/>
      <c r="DP469" s="169"/>
      <c r="DQ469" s="169"/>
      <c r="DR469" s="169"/>
      <c r="DS469" s="169"/>
      <c r="DT469" s="169"/>
      <c r="DU469" s="169"/>
      <c r="DV469" s="169"/>
      <c r="DW469" s="169"/>
      <c r="DX469" s="169"/>
      <c r="DY469" s="169"/>
      <c r="DZ469" s="169"/>
      <c r="EA469" s="169"/>
      <c r="EB469" s="169"/>
      <c r="EC469" s="169"/>
      <c r="ED469" s="169"/>
      <c r="EE469" s="169"/>
      <c r="EF469" s="169"/>
      <c r="EG469" s="169"/>
      <c r="EH469" s="169"/>
      <c r="EI469" s="169"/>
      <c r="EJ469" s="169"/>
      <c r="EK469" s="169"/>
      <c r="EL469" s="169"/>
      <c r="EM469" s="169"/>
      <c r="EN469" s="169"/>
      <c r="EO469" s="169"/>
      <c r="EP469" s="169"/>
      <c r="EQ469" s="169"/>
      <c r="ER469" s="169"/>
      <c r="ES469" s="169"/>
      <c r="ET469" s="169"/>
      <c r="EU469" s="169"/>
      <c r="EV469" s="169"/>
      <c r="EW469" s="169"/>
      <c r="EX469" s="169"/>
      <c r="EY469" s="169"/>
      <c r="EZ469" s="169"/>
      <c r="FA469" s="169"/>
      <c r="FB469" s="169"/>
      <c r="FC469" s="169"/>
      <c r="FD469" s="169"/>
      <c r="FE469" s="169"/>
      <c r="FF469" s="169"/>
      <c r="FG469" s="169"/>
      <c r="FH469" s="169"/>
      <c r="FI469" s="169"/>
      <c r="FJ469" s="169"/>
      <c r="FK469" s="169"/>
      <c r="FL469" s="169"/>
      <c r="FM469" s="169"/>
      <c r="FN469" s="169"/>
      <c r="FO469" s="169"/>
      <c r="FP469" s="169"/>
      <c r="FQ469" s="169"/>
      <c r="FR469" s="169"/>
      <c r="FS469" s="169"/>
      <c r="FT469" s="169"/>
      <c r="FU469" s="169"/>
      <c r="FV469" s="169"/>
      <c r="FW469" s="169"/>
      <c r="FX469" s="169"/>
      <c r="FY469" s="169"/>
      <c r="FZ469" s="169"/>
      <c r="GA469" s="169"/>
      <c r="GB469" s="169"/>
      <c r="GC469" s="169"/>
      <c r="GD469" s="169"/>
      <c r="GE469" s="169"/>
      <c r="GF469" s="169"/>
      <c r="GG469" s="169"/>
      <c r="GH469" s="169"/>
      <c r="GI469" s="169"/>
      <c r="GJ469" s="169"/>
      <c r="GK469" s="169"/>
      <c r="GL469" s="169"/>
      <c r="GM469" s="169"/>
      <c r="GN469" s="169"/>
      <c r="GO469" s="169"/>
      <c r="GP469" s="169"/>
      <c r="GQ469" s="169"/>
      <c r="GR469" s="169"/>
      <c r="GS469" s="169"/>
      <c r="GT469" s="169"/>
      <c r="GU469" s="169"/>
      <c r="GV469" s="169"/>
      <c r="GW469" s="169"/>
      <c r="GX469" s="169"/>
      <c r="GY469" s="169"/>
      <c r="GZ469" s="169"/>
      <c r="HA469" s="169"/>
      <c r="HB469" s="169"/>
      <c r="HC469" s="169"/>
      <c r="HD469" s="169"/>
      <c r="HE469" s="169"/>
      <c r="HF469" s="169"/>
      <c r="HG469" s="169"/>
      <c r="HH469" s="169"/>
      <c r="HI469" s="169"/>
      <c r="HJ469" s="169"/>
      <c r="HK469" s="169"/>
      <c r="HL469" s="169"/>
      <c r="HM469" s="169"/>
      <c r="HN469" s="169"/>
      <c r="HO469" s="169"/>
      <c r="HP469" s="169"/>
      <c r="HQ469" s="169"/>
      <c r="HR469" s="169"/>
      <c r="HS469" s="169"/>
      <c r="HT469" s="169"/>
      <c r="HU469" s="169"/>
      <c r="HV469" s="169"/>
      <c r="HW469" s="169"/>
      <c r="HX469" s="169"/>
      <c r="HY469" s="169"/>
      <c r="HZ469" s="169"/>
      <c r="IA469" s="169"/>
      <c r="IB469" s="169"/>
      <c r="IC469" s="169"/>
      <c r="ID469" s="169"/>
      <c r="IE469" s="169"/>
      <c r="IF469" s="169"/>
      <c r="IG469" s="169"/>
      <c r="IH469" s="169"/>
      <c r="II469" s="169"/>
      <c r="IJ469" s="169"/>
      <c r="IK469" s="169"/>
      <c r="IL469" s="169"/>
      <c r="IM469" s="169"/>
      <c r="IN469" s="169"/>
      <c r="IO469" s="169"/>
      <c r="IP469" s="169"/>
    </row>
    <row r="470" spans="1:250" s="145" customFormat="1" ht="15" customHeight="1">
      <c r="A470" s="170" t="s">
        <v>6</v>
      </c>
      <c r="B470" s="170" t="s">
        <v>776</v>
      </c>
      <c r="C470" s="172">
        <v>4</v>
      </c>
      <c r="D470" s="172" t="s">
        <v>112</v>
      </c>
      <c r="E470" s="173">
        <v>1790</v>
      </c>
      <c r="F470" s="174">
        <v>7160</v>
      </c>
      <c r="G470" s="169"/>
      <c r="H470" s="169"/>
      <c r="I470" s="169"/>
      <c r="J470" s="169"/>
      <c r="K470" s="169"/>
      <c r="L470" s="169"/>
      <c r="M470" s="169"/>
      <c r="N470" s="169"/>
      <c r="O470" s="169"/>
      <c r="P470" s="169"/>
      <c r="Q470" s="169"/>
      <c r="R470" s="169"/>
      <c r="S470" s="169"/>
      <c r="T470" s="169"/>
      <c r="U470" s="169"/>
      <c r="V470" s="169"/>
      <c r="W470" s="169"/>
      <c r="X470" s="169"/>
      <c r="Y470" s="169"/>
      <c r="Z470" s="169"/>
      <c r="AA470" s="169"/>
      <c r="AB470" s="169"/>
      <c r="AC470" s="169"/>
      <c r="AD470" s="169"/>
      <c r="AE470" s="169"/>
      <c r="AF470" s="169"/>
      <c r="AG470" s="169"/>
      <c r="AH470" s="169"/>
      <c r="AI470" s="169"/>
      <c r="AJ470" s="169"/>
      <c r="AK470" s="169"/>
      <c r="AL470" s="169"/>
      <c r="AM470" s="169"/>
      <c r="AN470" s="169"/>
      <c r="AO470" s="169"/>
      <c r="AP470" s="169"/>
      <c r="AQ470" s="169"/>
      <c r="AR470" s="169"/>
      <c r="AS470" s="169"/>
      <c r="AT470" s="169"/>
      <c r="AU470" s="169"/>
      <c r="AV470" s="169"/>
      <c r="AW470" s="169"/>
      <c r="AX470" s="169"/>
      <c r="AY470" s="169"/>
      <c r="AZ470" s="169"/>
      <c r="BA470" s="169"/>
      <c r="BB470" s="169"/>
      <c r="BC470" s="169"/>
      <c r="BD470" s="169"/>
      <c r="BE470" s="169"/>
      <c r="BF470" s="169"/>
      <c r="BG470" s="169"/>
      <c r="BH470" s="169"/>
      <c r="BI470" s="169"/>
      <c r="BJ470" s="169"/>
      <c r="BK470" s="169"/>
      <c r="BL470" s="169"/>
      <c r="BM470" s="169"/>
      <c r="BN470" s="169"/>
      <c r="BO470" s="169"/>
      <c r="BP470" s="169"/>
      <c r="BQ470" s="169"/>
      <c r="BR470" s="169"/>
      <c r="BS470" s="169"/>
      <c r="BT470" s="169"/>
      <c r="BU470" s="169"/>
      <c r="BV470" s="169"/>
      <c r="BW470" s="169"/>
      <c r="BX470" s="169"/>
      <c r="BY470" s="169"/>
      <c r="BZ470" s="169"/>
      <c r="CA470" s="169"/>
      <c r="CB470" s="169"/>
      <c r="CC470" s="169"/>
      <c r="CD470" s="169"/>
      <c r="CE470" s="169"/>
      <c r="CF470" s="169"/>
      <c r="CG470" s="169"/>
      <c r="CH470" s="169"/>
      <c r="CI470" s="169"/>
      <c r="CJ470" s="169"/>
      <c r="CK470" s="169"/>
      <c r="CL470" s="169"/>
      <c r="CM470" s="169"/>
      <c r="CN470" s="169"/>
      <c r="CO470" s="169"/>
      <c r="CP470" s="169"/>
      <c r="CQ470" s="169"/>
      <c r="CR470" s="169"/>
      <c r="CS470" s="169"/>
      <c r="CT470" s="169"/>
      <c r="CU470" s="169"/>
      <c r="CV470" s="169"/>
      <c r="CW470" s="169"/>
      <c r="CX470" s="169"/>
      <c r="CY470" s="169"/>
      <c r="CZ470" s="169"/>
      <c r="DA470" s="169"/>
      <c r="DB470" s="169"/>
      <c r="DC470" s="169"/>
      <c r="DD470" s="169"/>
      <c r="DE470" s="169"/>
      <c r="DF470" s="169"/>
      <c r="DG470" s="169"/>
      <c r="DH470" s="169"/>
      <c r="DI470" s="169"/>
      <c r="DJ470" s="169"/>
      <c r="DK470" s="169"/>
      <c r="DL470" s="169"/>
      <c r="DM470" s="169"/>
      <c r="DN470" s="169"/>
      <c r="DO470" s="169"/>
      <c r="DP470" s="169"/>
      <c r="DQ470" s="169"/>
      <c r="DR470" s="169"/>
      <c r="DS470" s="169"/>
      <c r="DT470" s="169"/>
      <c r="DU470" s="169"/>
      <c r="DV470" s="169"/>
      <c r="DW470" s="169"/>
      <c r="DX470" s="169"/>
      <c r="DY470" s="169"/>
      <c r="DZ470" s="169"/>
      <c r="EA470" s="169"/>
      <c r="EB470" s="169"/>
      <c r="EC470" s="169"/>
      <c r="ED470" s="169"/>
      <c r="EE470" s="169"/>
      <c r="EF470" s="169"/>
      <c r="EG470" s="169"/>
      <c r="EH470" s="169"/>
      <c r="EI470" s="169"/>
      <c r="EJ470" s="169"/>
      <c r="EK470" s="169"/>
      <c r="EL470" s="169"/>
      <c r="EM470" s="169"/>
      <c r="EN470" s="169"/>
      <c r="EO470" s="169"/>
      <c r="EP470" s="169"/>
      <c r="EQ470" s="169"/>
      <c r="ER470" s="169"/>
      <c r="ES470" s="169"/>
      <c r="ET470" s="169"/>
      <c r="EU470" s="169"/>
      <c r="EV470" s="169"/>
      <c r="EW470" s="169"/>
      <c r="EX470" s="169"/>
      <c r="EY470" s="169"/>
      <c r="EZ470" s="169"/>
      <c r="FA470" s="169"/>
      <c r="FB470" s="169"/>
      <c r="FC470" s="169"/>
      <c r="FD470" s="169"/>
      <c r="FE470" s="169"/>
      <c r="FF470" s="169"/>
      <c r="FG470" s="169"/>
      <c r="FH470" s="169"/>
      <c r="FI470" s="169"/>
      <c r="FJ470" s="169"/>
      <c r="FK470" s="169"/>
      <c r="FL470" s="169"/>
      <c r="FM470" s="169"/>
      <c r="FN470" s="169"/>
      <c r="FO470" s="169"/>
      <c r="FP470" s="169"/>
      <c r="FQ470" s="169"/>
      <c r="FR470" s="169"/>
      <c r="FS470" s="169"/>
      <c r="FT470" s="169"/>
      <c r="FU470" s="169"/>
      <c r="FV470" s="169"/>
      <c r="FW470" s="169"/>
      <c r="FX470" s="169"/>
      <c r="FY470" s="169"/>
      <c r="FZ470" s="169"/>
      <c r="GA470" s="169"/>
      <c r="GB470" s="169"/>
      <c r="GC470" s="169"/>
      <c r="GD470" s="169"/>
      <c r="GE470" s="169"/>
      <c r="GF470" s="169"/>
      <c r="GG470" s="169"/>
      <c r="GH470" s="169"/>
      <c r="GI470" s="169"/>
      <c r="GJ470" s="169"/>
      <c r="GK470" s="169"/>
      <c r="GL470" s="169"/>
      <c r="GM470" s="169"/>
      <c r="GN470" s="169"/>
      <c r="GO470" s="169"/>
      <c r="GP470" s="169"/>
      <c r="GQ470" s="169"/>
      <c r="GR470" s="169"/>
      <c r="GS470" s="169"/>
      <c r="GT470" s="169"/>
      <c r="GU470" s="169"/>
      <c r="GV470" s="169"/>
      <c r="GW470" s="169"/>
      <c r="GX470" s="169"/>
      <c r="GY470" s="169"/>
      <c r="GZ470" s="169"/>
      <c r="HA470" s="169"/>
      <c r="HB470" s="169"/>
      <c r="HC470" s="169"/>
      <c r="HD470" s="169"/>
      <c r="HE470" s="169"/>
      <c r="HF470" s="169"/>
      <c r="HG470" s="169"/>
      <c r="HH470" s="169"/>
      <c r="HI470" s="169"/>
      <c r="HJ470" s="169"/>
      <c r="HK470" s="169"/>
      <c r="HL470" s="169"/>
      <c r="HM470" s="169"/>
      <c r="HN470" s="169"/>
      <c r="HO470" s="169"/>
      <c r="HP470" s="169"/>
      <c r="HQ470" s="169"/>
      <c r="HR470" s="169"/>
      <c r="HS470" s="169"/>
      <c r="HT470" s="169"/>
      <c r="HU470" s="169"/>
      <c r="HV470" s="169"/>
      <c r="HW470" s="169"/>
      <c r="HX470" s="169"/>
      <c r="HY470" s="169"/>
      <c r="HZ470" s="169"/>
      <c r="IA470" s="169"/>
      <c r="IB470" s="169"/>
      <c r="IC470" s="169"/>
      <c r="ID470" s="169"/>
      <c r="IE470" s="169"/>
      <c r="IF470" s="169"/>
      <c r="IG470" s="169"/>
      <c r="IH470" s="169"/>
      <c r="II470" s="169"/>
      <c r="IJ470" s="169"/>
      <c r="IK470" s="169"/>
      <c r="IL470" s="169"/>
      <c r="IM470" s="169"/>
      <c r="IN470" s="169"/>
      <c r="IO470" s="169"/>
      <c r="IP470" s="169"/>
    </row>
    <row r="471" spans="1:250" s="145" customFormat="1" ht="15" customHeight="1">
      <c r="A471" s="170" t="s">
        <v>6</v>
      </c>
      <c r="B471" s="170" t="s">
        <v>769</v>
      </c>
      <c r="C471" s="172">
        <v>4</v>
      </c>
      <c r="D471" s="172" t="s">
        <v>394</v>
      </c>
      <c r="E471" s="173">
        <v>2199</v>
      </c>
      <c r="F471" s="174">
        <v>8796</v>
      </c>
      <c r="G471" s="169"/>
      <c r="H471" s="169"/>
      <c r="I471" s="169"/>
      <c r="J471" s="169"/>
      <c r="K471" s="169"/>
      <c r="L471" s="169"/>
      <c r="M471" s="169"/>
      <c r="N471" s="169"/>
      <c r="O471" s="169"/>
      <c r="P471" s="169"/>
      <c r="Q471" s="169"/>
      <c r="R471" s="169"/>
      <c r="S471" s="169"/>
      <c r="T471" s="169"/>
      <c r="U471" s="169"/>
      <c r="V471" s="169"/>
      <c r="W471" s="169"/>
      <c r="X471" s="169"/>
      <c r="Y471" s="169"/>
      <c r="Z471" s="169"/>
      <c r="AA471" s="169"/>
      <c r="AB471" s="169"/>
      <c r="AC471" s="169"/>
      <c r="AD471" s="169"/>
      <c r="AE471" s="169"/>
      <c r="AF471" s="169"/>
      <c r="AG471" s="169"/>
      <c r="AH471" s="169"/>
      <c r="AI471" s="169"/>
      <c r="AJ471" s="169"/>
      <c r="AK471" s="169"/>
      <c r="AL471" s="169"/>
      <c r="AM471" s="169"/>
      <c r="AN471" s="169"/>
      <c r="AO471" s="169"/>
      <c r="AP471" s="169"/>
      <c r="AQ471" s="169"/>
      <c r="AR471" s="169"/>
      <c r="AS471" s="169"/>
      <c r="AT471" s="169"/>
      <c r="AU471" s="169"/>
      <c r="AV471" s="169"/>
      <c r="AW471" s="169"/>
      <c r="AX471" s="169"/>
      <c r="AY471" s="169"/>
      <c r="AZ471" s="169"/>
      <c r="BA471" s="169"/>
      <c r="BB471" s="169"/>
      <c r="BC471" s="169"/>
      <c r="BD471" s="169"/>
      <c r="BE471" s="169"/>
      <c r="BF471" s="169"/>
      <c r="BG471" s="169"/>
      <c r="BH471" s="169"/>
      <c r="BI471" s="169"/>
      <c r="BJ471" s="169"/>
      <c r="BK471" s="169"/>
      <c r="BL471" s="169"/>
      <c r="BM471" s="169"/>
      <c r="BN471" s="169"/>
      <c r="BO471" s="169"/>
      <c r="BP471" s="169"/>
      <c r="BQ471" s="169"/>
      <c r="BR471" s="169"/>
      <c r="BS471" s="169"/>
      <c r="BT471" s="169"/>
      <c r="BU471" s="169"/>
      <c r="BV471" s="169"/>
      <c r="BW471" s="169"/>
      <c r="BX471" s="169"/>
      <c r="BY471" s="169"/>
      <c r="BZ471" s="169"/>
      <c r="CA471" s="169"/>
      <c r="CB471" s="169"/>
      <c r="CC471" s="169"/>
      <c r="CD471" s="169"/>
      <c r="CE471" s="169"/>
      <c r="CF471" s="169"/>
      <c r="CG471" s="169"/>
      <c r="CH471" s="169"/>
      <c r="CI471" s="169"/>
      <c r="CJ471" s="169"/>
      <c r="CK471" s="169"/>
      <c r="CL471" s="169"/>
      <c r="CM471" s="169"/>
      <c r="CN471" s="169"/>
      <c r="CO471" s="169"/>
      <c r="CP471" s="169"/>
      <c r="CQ471" s="169"/>
      <c r="CR471" s="169"/>
      <c r="CS471" s="169"/>
      <c r="CT471" s="169"/>
      <c r="CU471" s="169"/>
      <c r="CV471" s="169"/>
      <c r="CW471" s="169"/>
      <c r="CX471" s="169"/>
      <c r="CY471" s="169"/>
      <c r="CZ471" s="169"/>
      <c r="DA471" s="169"/>
      <c r="DB471" s="169"/>
      <c r="DC471" s="169"/>
      <c r="DD471" s="169"/>
      <c r="DE471" s="169"/>
      <c r="DF471" s="169"/>
      <c r="DG471" s="169"/>
      <c r="DH471" s="169"/>
      <c r="DI471" s="169"/>
      <c r="DJ471" s="169"/>
      <c r="DK471" s="169"/>
      <c r="DL471" s="169"/>
      <c r="DM471" s="169"/>
      <c r="DN471" s="169"/>
      <c r="DO471" s="169"/>
      <c r="DP471" s="169"/>
      <c r="DQ471" s="169"/>
      <c r="DR471" s="169"/>
      <c r="DS471" s="169"/>
      <c r="DT471" s="169"/>
      <c r="DU471" s="169"/>
      <c r="DV471" s="169"/>
      <c r="DW471" s="169"/>
      <c r="DX471" s="169"/>
      <c r="DY471" s="169"/>
      <c r="DZ471" s="169"/>
      <c r="EA471" s="169"/>
      <c r="EB471" s="169"/>
      <c r="EC471" s="169"/>
      <c r="ED471" s="169"/>
      <c r="EE471" s="169"/>
      <c r="EF471" s="169"/>
      <c r="EG471" s="169"/>
      <c r="EH471" s="169"/>
      <c r="EI471" s="169"/>
      <c r="EJ471" s="169"/>
      <c r="EK471" s="169"/>
      <c r="EL471" s="169"/>
      <c r="EM471" s="169"/>
      <c r="EN471" s="169"/>
      <c r="EO471" s="169"/>
      <c r="EP471" s="169"/>
      <c r="EQ471" s="169"/>
      <c r="ER471" s="169"/>
      <c r="ES471" s="169"/>
      <c r="ET471" s="169"/>
      <c r="EU471" s="169"/>
      <c r="EV471" s="169"/>
      <c r="EW471" s="169"/>
      <c r="EX471" s="169"/>
      <c r="EY471" s="169"/>
      <c r="EZ471" s="169"/>
      <c r="FA471" s="169"/>
      <c r="FB471" s="169"/>
      <c r="FC471" s="169"/>
      <c r="FD471" s="169"/>
      <c r="FE471" s="169"/>
      <c r="FF471" s="169"/>
      <c r="FG471" s="169"/>
      <c r="FH471" s="169"/>
      <c r="FI471" s="169"/>
      <c r="FJ471" s="169"/>
      <c r="FK471" s="169"/>
      <c r="FL471" s="169"/>
      <c r="FM471" s="169"/>
      <c r="FN471" s="169"/>
      <c r="FO471" s="169"/>
      <c r="FP471" s="169"/>
      <c r="FQ471" s="169"/>
      <c r="FR471" s="169"/>
      <c r="FS471" s="169"/>
      <c r="FT471" s="169"/>
      <c r="FU471" s="169"/>
      <c r="FV471" s="169"/>
      <c r="FW471" s="169"/>
      <c r="FX471" s="169"/>
      <c r="FY471" s="169"/>
      <c r="FZ471" s="169"/>
      <c r="GA471" s="169"/>
      <c r="GB471" s="169"/>
      <c r="GC471" s="169"/>
      <c r="GD471" s="169"/>
      <c r="GE471" s="169"/>
      <c r="GF471" s="169"/>
      <c r="GG471" s="169"/>
      <c r="GH471" s="169"/>
      <c r="GI471" s="169"/>
      <c r="GJ471" s="169"/>
      <c r="GK471" s="169"/>
      <c r="GL471" s="169"/>
      <c r="GM471" s="169"/>
      <c r="GN471" s="169"/>
      <c r="GO471" s="169"/>
      <c r="GP471" s="169"/>
      <c r="GQ471" s="169"/>
      <c r="GR471" s="169"/>
      <c r="GS471" s="169"/>
      <c r="GT471" s="169"/>
      <c r="GU471" s="169"/>
      <c r="GV471" s="169"/>
      <c r="GW471" s="169"/>
      <c r="GX471" s="169"/>
      <c r="GY471" s="169"/>
      <c r="GZ471" s="169"/>
      <c r="HA471" s="169"/>
      <c r="HB471" s="169"/>
      <c r="HC471" s="169"/>
      <c r="HD471" s="169"/>
      <c r="HE471" s="169"/>
      <c r="HF471" s="169"/>
      <c r="HG471" s="169"/>
      <c r="HH471" s="169"/>
      <c r="HI471" s="169"/>
      <c r="HJ471" s="169"/>
      <c r="HK471" s="169"/>
      <c r="HL471" s="169"/>
      <c r="HM471" s="169"/>
      <c r="HN471" s="169"/>
      <c r="HO471" s="169"/>
      <c r="HP471" s="169"/>
      <c r="HQ471" s="169"/>
      <c r="HR471" s="169"/>
      <c r="HS471" s="169"/>
      <c r="HT471" s="169"/>
      <c r="HU471" s="169"/>
      <c r="HV471" s="169"/>
      <c r="HW471" s="169"/>
      <c r="HX471" s="169"/>
      <c r="HY471" s="169"/>
      <c r="HZ471" s="169"/>
      <c r="IA471" s="169"/>
      <c r="IB471" s="169"/>
      <c r="IC471" s="169"/>
      <c r="ID471" s="169"/>
      <c r="IE471" s="169"/>
      <c r="IF471" s="169"/>
      <c r="IG471" s="169"/>
      <c r="IH471" s="169"/>
      <c r="II471" s="169"/>
      <c r="IJ471" s="169"/>
      <c r="IK471" s="169"/>
      <c r="IL471" s="169"/>
      <c r="IM471" s="169"/>
      <c r="IN471" s="169"/>
      <c r="IO471" s="169"/>
      <c r="IP471" s="169"/>
    </row>
    <row r="472" spans="1:250" s="145" customFormat="1" ht="15" customHeight="1">
      <c r="A472" s="170" t="s">
        <v>6</v>
      </c>
      <c r="B472" s="170" t="s">
        <v>769</v>
      </c>
      <c r="C472" s="172">
        <v>4</v>
      </c>
      <c r="D472" s="172" t="s">
        <v>394</v>
      </c>
      <c r="E472" s="173">
        <v>2199</v>
      </c>
      <c r="F472" s="174">
        <v>8796</v>
      </c>
      <c r="G472" s="169"/>
      <c r="H472" s="169"/>
      <c r="I472" s="169"/>
      <c r="J472" s="169"/>
      <c r="K472" s="169"/>
      <c r="L472" s="169"/>
      <c r="M472" s="169"/>
      <c r="N472" s="169"/>
      <c r="O472" s="169"/>
      <c r="P472" s="169"/>
      <c r="Q472" s="169"/>
      <c r="R472" s="169"/>
      <c r="S472" s="169"/>
      <c r="T472" s="169"/>
      <c r="U472" s="169"/>
      <c r="V472" s="169"/>
      <c r="W472" s="169"/>
      <c r="X472" s="169"/>
      <c r="Y472" s="169"/>
      <c r="Z472" s="169"/>
      <c r="AA472" s="169"/>
      <c r="AB472" s="169"/>
      <c r="AC472" s="169"/>
      <c r="AD472" s="169"/>
      <c r="AE472" s="169"/>
      <c r="AF472" s="169"/>
      <c r="AG472" s="169"/>
      <c r="AH472" s="169"/>
      <c r="AI472" s="169"/>
      <c r="AJ472" s="169"/>
      <c r="AK472" s="169"/>
      <c r="AL472" s="169"/>
      <c r="AM472" s="169"/>
      <c r="AN472" s="169"/>
      <c r="AO472" s="169"/>
      <c r="AP472" s="169"/>
      <c r="AQ472" s="169"/>
      <c r="AR472" s="169"/>
      <c r="AS472" s="169"/>
      <c r="AT472" s="169"/>
      <c r="AU472" s="169"/>
      <c r="AV472" s="169"/>
      <c r="AW472" s="169"/>
      <c r="AX472" s="169"/>
      <c r="AY472" s="169"/>
      <c r="AZ472" s="169"/>
      <c r="BA472" s="169"/>
      <c r="BB472" s="169"/>
      <c r="BC472" s="169"/>
      <c r="BD472" s="169"/>
      <c r="BE472" s="169"/>
      <c r="BF472" s="169"/>
      <c r="BG472" s="169"/>
      <c r="BH472" s="169"/>
      <c r="BI472" s="169"/>
      <c r="BJ472" s="169"/>
      <c r="BK472" s="169"/>
      <c r="BL472" s="169"/>
      <c r="BM472" s="169"/>
      <c r="BN472" s="169"/>
      <c r="BO472" s="169"/>
      <c r="BP472" s="169"/>
      <c r="BQ472" s="169"/>
      <c r="BR472" s="169"/>
      <c r="BS472" s="169"/>
      <c r="BT472" s="169"/>
      <c r="BU472" s="169"/>
      <c r="BV472" s="169"/>
      <c r="BW472" s="169"/>
      <c r="BX472" s="169"/>
      <c r="BY472" s="169"/>
      <c r="BZ472" s="169"/>
      <c r="CA472" s="169"/>
      <c r="CB472" s="169"/>
      <c r="CC472" s="169"/>
      <c r="CD472" s="169"/>
      <c r="CE472" s="169"/>
      <c r="CF472" s="169"/>
      <c r="CG472" s="169"/>
      <c r="CH472" s="169"/>
      <c r="CI472" s="169"/>
      <c r="CJ472" s="169"/>
      <c r="CK472" s="169"/>
      <c r="CL472" s="169"/>
      <c r="CM472" s="169"/>
      <c r="CN472" s="169"/>
      <c r="CO472" s="169"/>
      <c r="CP472" s="169"/>
      <c r="CQ472" s="169"/>
      <c r="CR472" s="169"/>
      <c r="CS472" s="169"/>
      <c r="CT472" s="169"/>
      <c r="CU472" s="169"/>
      <c r="CV472" s="169"/>
      <c r="CW472" s="169"/>
      <c r="CX472" s="169"/>
      <c r="CY472" s="169"/>
      <c r="CZ472" s="169"/>
      <c r="DA472" s="169"/>
      <c r="DB472" s="169"/>
      <c r="DC472" s="169"/>
      <c r="DD472" s="169"/>
      <c r="DE472" s="169"/>
      <c r="DF472" s="169"/>
      <c r="DG472" s="169"/>
      <c r="DH472" s="169"/>
      <c r="DI472" s="169"/>
      <c r="DJ472" s="169"/>
      <c r="DK472" s="169"/>
      <c r="DL472" s="169"/>
      <c r="DM472" s="169"/>
      <c r="DN472" s="169"/>
      <c r="DO472" s="169"/>
      <c r="DP472" s="169"/>
      <c r="DQ472" s="169"/>
      <c r="DR472" s="169"/>
      <c r="DS472" s="169"/>
      <c r="DT472" s="169"/>
      <c r="DU472" s="169"/>
      <c r="DV472" s="169"/>
      <c r="DW472" s="169"/>
      <c r="DX472" s="169"/>
      <c r="DY472" s="169"/>
      <c r="DZ472" s="169"/>
      <c r="EA472" s="169"/>
      <c r="EB472" s="169"/>
      <c r="EC472" s="169"/>
      <c r="ED472" s="169"/>
      <c r="EE472" s="169"/>
      <c r="EF472" s="169"/>
      <c r="EG472" s="169"/>
      <c r="EH472" s="169"/>
      <c r="EI472" s="169"/>
      <c r="EJ472" s="169"/>
      <c r="EK472" s="169"/>
      <c r="EL472" s="169"/>
      <c r="EM472" s="169"/>
      <c r="EN472" s="169"/>
      <c r="EO472" s="169"/>
      <c r="EP472" s="169"/>
      <c r="EQ472" s="169"/>
      <c r="ER472" s="169"/>
      <c r="ES472" s="169"/>
      <c r="ET472" s="169"/>
      <c r="EU472" s="169"/>
      <c r="EV472" s="169"/>
      <c r="EW472" s="169"/>
      <c r="EX472" s="169"/>
      <c r="EY472" s="169"/>
      <c r="EZ472" s="169"/>
      <c r="FA472" s="169"/>
      <c r="FB472" s="169"/>
      <c r="FC472" s="169"/>
      <c r="FD472" s="169"/>
      <c r="FE472" s="169"/>
      <c r="FF472" s="169"/>
      <c r="FG472" s="169"/>
      <c r="FH472" s="169"/>
      <c r="FI472" s="169"/>
      <c r="FJ472" s="169"/>
      <c r="FK472" s="169"/>
      <c r="FL472" s="169"/>
      <c r="FM472" s="169"/>
      <c r="FN472" s="169"/>
      <c r="FO472" s="169"/>
      <c r="FP472" s="169"/>
      <c r="FQ472" s="169"/>
      <c r="FR472" s="169"/>
      <c r="FS472" s="169"/>
      <c r="FT472" s="169"/>
      <c r="FU472" s="169"/>
      <c r="FV472" s="169"/>
      <c r="FW472" s="169"/>
      <c r="FX472" s="169"/>
      <c r="FY472" s="169"/>
      <c r="FZ472" s="169"/>
      <c r="GA472" s="169"/>
      <c r="GB472" s="169"/>
      <c r="GC472" s="169"/>
      <c r="GD472" s="169"/>
      <c r="GE472" s="169"/>
      <c r="GF472" s="169"/>
      <c r="GG472" s="169"/>
      <c r="GH472" s="169"/>
      <c r="GI472" s="169"/>
      <c r="GJ472" s="169"/>
      <c r="GK472" s="169"/>
      <c r="GL472" s="169"/>
      <c r="GM472" s="169"/>
      <c r="GN472" s="169"/>
      <c r="GO472" s="169"/>
      <c r="GP472" s="169"/>
      <c r="GQ472" s="169"/>
      <c r="GR472" s="169"/>
      <c r="GS472" s="169"/>
      <c r="GT472" s="169"/>
      <c r="GU472" s="169"/>
      <c r="GV472" s="169"/>
      <c r="GW472" s="169"/>
      <c r="GX472" s="169"/>
      <c r="GY472" s="169"/>
      <c r="GZ472" s="169"/>
      <c r="HA472" s="169"/>
      <c r="HB472" s="169"/>
      <c r="HC472" s="169"/>
      <c r="HD472" s="169"/>
      <c r="HE472" s="169"/>
      <c r="HF472" s="169"/>
      <c r="HG472" s="169"/>
      <c r="HH472" s="169"/>
      <c r="HI472" s="169"/>
      <c r="HJ472" s="169"/>
      <c r="HK472" s="169"/>
      <c r="HL472" s="169"/>
      <c r="HM472" s="169"/>
      <c r="HN472" s="169"/>
      <c r="HO472" s="169"/>
      <c r="HP472" s="169"/>
      <c r="HQ472" s="169"/>
      <c r="HR472" s="169"/>
      <c r="HS472" s="169"/>
      <c r="HT472" s="169"/>
      <c r="HU472" s="169"/>
      <c r="HV472" s="169"/>
      <c r="HW472" s="169"/>
      <c r="HX472" s="169"/>
      <c r="HY472" s="169"/>
      <c r="HZ472" s="169"/>
      <c r="IA472" s="169"/>
      <c r="IB472" s="169"/>
      <c r="IC472" s="169"/>
      <c r="ID472" s="169"/>
      <c r="IE472" s="169"/>
      <c r="IF472" s="169"/>
      <c r="IG472" s="169"/>
      <c r="IH472" s="169"/>
      <c r="II472" s="169"/>
      <c r="IJ472" s="169"/>
      <c r="IK472" s="169"/>
      <c r="IL472" s="169"/>
      <c r="IM472" s="169"/>
      <c r="IN472" s="169"/>
      <c r="IO472" s="169"/>
      <c r="IP472" s="169"/>
    </row>
    <row r="473" spans="1:250" s="145" customFormat="1" ht="15" customHeight="1">
      <c r="A473" s="170" t="s">
        <v>6</v>
      </c>
      <c r="B473" s="170" t="s">
        <v>702</v>
      </c>
      <c r="C473" s="172">
        <v>15</v>
      </c>
      <c r="D473" s="172" t="s">
        <v>394</v>
      </c>
      <c r="E473" s="173">
        <v>3077</v>
      </c>
      <c r="F473" s="174">
        <v>46155</v>
      </c>
      <c r="G473" s="169"/>
      <c r="H473" s="169"/>
      <c r="I473" s="169"/>
      <c r="J473" s="169"/>
      <c r="K473" s="169"/>
      <c r="L473" s="169"/>
      <c r="M473" s="169"/>
      <c r="N473" s="169"/>
      <c r="O473" s="169"/>
      <c r="P473" s="169"/>
      <c r="Q473" s="169"/>
      <c r="R473" s="169"/>
      <c r="S473" s="169"/>
      <c r="T473" s="169"/>
      <c r="U473" s="169"/>
      <c r="V473" s="169"/>
      <c r="W473" s="169"/>
      <c r="X473" s="169"/>
      <c r="Y473" s="169"/>
      <c r="Z473" s="169"/>
      <c r="AA473" s="169"/>
      <c r="AB473" s="169"/>
      <c r="AC473" s="169"/>
      <c r="AD473" s="169"/>
      <c r="AE473" s="169"/>
      <c r="AF473" s="169"/>
      <c r="AG473" s="169"/>
      <c r="AH473" s="169"/>
      <c r="AI473" s="169"/>
      <c r="AJ473" s="169"/>
      <c r="AK473" s="169"/>
      <c r="AL473" s="169"/>
      <c r="AM473" s="169"/>
      <c r="AN473" s="169"/>
      <c r="AO473" s="169"/>
      <c r="AP473" s="169"/>
      <c r="AQ473" s="169"/>
      <c r="AR473" s="169"/>
      <c r="AS473" s="169"/>
      <c r="AT473" s="169"/>
      <c r="AU473" s="169"/>
      <c r="AV473" s="169"/>
      <c r="AW473" s="169"/>
      <c r="AX473" s="169"/>
      <c r="AY473" s="169"/>
      <c r="AZ473" s="169"/>
      <c r="BA473" s="169"/>
      <c r="BB473" s="169"/>
      <c r="BC473" s="169"/>
      <c r="BD473" s="169"/>
      <c r="BE473" s="169"/>
      <c r="BF473" s="169"/>
      <c r="BG473" s="169"/>
      <c r="BH473" s="169"/>
      <c r="BI473" s="169"/>
      <c r="BJ473" s="169"/>
      <c r="BK473" s="169"/>
      <c r="BL473" s="169"/>
      <c r="BM473" s="169"/>
      <c r="BN473" s="169"/>
      <c r="BO473" s="169"/>
      <c r="BP473" s="169"/>
      <c r="BQ473" s="169"/>
      <c r="BR473" s="169"/>
      <c r="BS473" s="169"/>
      <c r="BT473" s="169"/>
      <c r="BU473" s="169"/>
      <c r="BV473" s="169"/>
      <c r="BW473" s="169"/>
      <c r="BX473" s="169"/>
      <c r="BY473" s="169"/>
      <c r="BZ473" s="169"/>
      <c r="CA473" s="169"/>
      <c r="CB473" s="169"/>
      <c r="CC473" s="169"/>
      <c r="CD473" s="169"/>
      <c r="CE473" s="169"/>
      <c r="CF473" s="169"/>
      <c r="CG473" s="169"/>
      <c r="CH473" s="169"/>
      <c r="CI473" s="169"/>
      <c r="CJ473" s="169"/>
      <c r="CK473" s="169"/>
      <c r="CL473" s="169"/>
      <c r="CM473" s="169"/>
      <c r="CN473" s="169"/>
      <c r="CO473" s="169"/>
      <c r="CP473" s="169"/>
      <c r="CQ473" s="169"/>
      <c r="CR473" s="169"/>
      <c r="CS473" s="169"/>
      <c r="CT473" s="169"/>
      <c r="CU473" s="169"/>
      <c r="CV473" s="169"/>
      <c r="CW473" s="169"/>
      <c r="CX473" s="169"/>
      <c r="CY473" s="169"/>
      <c r="CZ473" s="169"/>
      <c r="DA473" s="169"/>
      <c r="DB473" s="169"/>
      <c r="DC473" s="169"/>
      <c r="DD473" s="169"/>
      <c r="DE473" s="169"/>
      <c r="DF473" s="169"/>
      <c r="DG473" s="169"/>
      <c r="DH473" s="169"/>
      <c r="DI473" s="169"/>
      <c r="DJ473" s="169"/>
      <c r="DK473" s="169"/>
      <c r="DL473" s="169"/>
      <c r="DM473" s="169"/>
      <c r="DN473" s="169"/>
      <c r="DO473" s="169"/>
      <c r="DP473" s="169"/>
      <c r="DQ473" s="169"/>
      <c r="DR473" s="169"/>
      <c r="DS473" s="169"/>
      <c r="DT473" s="169"/>
      <c r="DU473" s="169"/>
      <c r="DV473" s="169"/>
      <c r="DW473" s="169"/>
      <c r="DX473" s="169"/>
      <c r="DY473" s="169"/>
      <c r="DZ473" s="169"/>
      <c r="EA473" s="169"/>
      <c r="EB473" s="169"/>
      <c r="EC473" s="169"/>
      <c r="ED473" s="169"/>
      <c r="EE473" s="169"/>
      <c r="EF473" s="169"/>
      <c r="EG473" s="169"/>
      <c r="EH473" s="169"/>
      <c r="EI473" s="169"/>
      <c r="EJ473" s="169"/>
      <c r="EK473" s="169"/>
      <c r="EL473" s="169"/>
      <c r="EM473" s="169"/>
      <c r="EN473" s="169"/>
      <c r="EO473" s="169"/>
      <c r="EP473" s="169"/>
      <c r="EQ473" s="169"/>
      <c r="ER473" s="169"/>
      <c r="ES473" s="169"/>
      <c r="ET473" s="169"/>
      <c r="EU473" s="169"/>
      <c r="EV473" s="169"/>
      <c r="EW473" s="169"/>
      <c r="EX473" s="169"/>
      <c r="EY473" s="169"/>
      <c r="EZ473" s="169"/>
      <c r="FA473" s="169"/>
      <c r="FB473" s="169"/>
      <c r="FC473" s="169"/>
      <c r="FD473" s="169"/>
      <c r="FE473" s="169"/>
      <c r="FF473" s="169"/>
      <c r="FG473" s="169"/>
      <c r="FH473" s="169"/>
      <c r="FI473" s="169"/>
      <c r="FJ473" s="169"/>
      <c r="FK473" s="169"/>
      <c r="FL473" s="169"/>
      <c r="FM473" s="169"/>
      <c r="FN473" s="169"/>
      <c r="FO473" s="169"/>
      <c r="FP473" s="169"/>
      <c r="FQ473" s="169"/>
      <c r="FR473" s="169"/>
      <c r="FS473" s="169"/>
      <c r="FT473" s="169"/>
      <c r="FU473" s="169"/>
      <c r="FV473" s="169"/>
      <c r="FW473" s="169"/>
      <c r="FX473" s="169"/>
      <c r="FY473" s="169"/>
      <c r="FZ473" s="169"/>
      <c r="GA473" s="169"/>
      <c r="GB473" s="169"/>
      <c r="GC473" s="169"/>
      <c r="GD473" s="169"/>
      <c r="GE473" s="169"/>
      <c r="GF473" s="169"/>
      <c r="GG473" s="169"/>
      <c r="GH473" s="169"/>
      <c r="GI473" s="169"/>
      <c r="GJ473" s="169"/>
      <c r="GK473" s="169"/>
      <c r="GL473" s="169"/>
      <c r="GM473" s="169"/>
      <c r="GN473" s="169"/>
      <c r="GO473" s="169"/>
      <c r="GP473" s="169"/>
      <c r="GQ473" s="169"/>
      <c r="GR473" s="169"/>
      <c r="GS473" s="169"/>
      <c r="GT473" s="169"/>
      <c r="GU473" s="169"/>
      <c r="GV473" s="169"/>
      <c r="GW473" s="169"/>
      <c r="GX473" s="169"/>
      <c r="GY473" s="169"/>
      <c r="GZ473" s="169"/>
      <c r="HA473" s="169"/>
      <c r="HB473" s="169"/>
      <c r="HC473" s="169"/>
      <c r="HD473" s="169"/>
      <c r="HE473" s="169"/>
      <c r="HF473" s="169"/>
      <c r="HG473" s="169"/>
      <c r="HH473" s="169"/>
      <c r="HI473" s="169"/>
      <c r="HJ473" s="169"/>
      <c r="HK473" s="169"/>
      <c r="HL473" s="169"/>
      <c r="HM473" s="169"/>
      <c r="HN473" s="169"/>
      <c r="HO473" s="169"/>
      <c r="HP473" s="169"/>
      <c r="HQ473" s="169"/>
      <c r="HR473" s="169"/>
      <c r="HS473" s="169"/>
      <c r="HT473" s="169"/>
      <c r="HU473" s="169"/>
      <c r="HV473" s="169"/>
      <c r="HW473" s="169"/>
      <c r="HX473" s="169"/>
      <c r="HY473" s="169"/>
      <c r="HZ473" s="169"/>
      <c r="IA473" s="169"/>
      <c r="IB473" s="169"/>
      <c r="IC473" s="169"/>
      <c r="ID473" s="169"/>
      <c r="IE473" s="169"/>
      <c r="IF473" s="169"/>
      <c r="IG473" s="169"/>
      <c r="IH473" s="169"/>
      <c r="II473" s="169"/>
      <c r="IJ473" s="169"/>
      <c r="IK473" s="169"/>
      <c r="IL473" s="169"/>
      <c r="IM473" s="169"/>
      <c r="IN473" s="169"/>
      <c r="IO473" s="169"/>
      <c r="IP473" s="169"/>
    </row>
    <row r="474" spans="1:250" s="145" customFormat="1" ht="15" customHeight="1">
      <c r="A474" s="170" t="s">
        <v>6</v>
      </c>
      <c r="B474" s="170" t="s">
        <v>702</v>
      </c>
      <c r="C474" s="172">
        <v>10</v>
      </c>
      <c r="D474" s="172" t="s">
        <v>394</v>
      </c>
      <c r="E474" s="173">
        <v>3077</v>
      </c>
      <c r="F474" s="174">
        <v>30770</v>
      </c>
      <c r="G474" s="169"/>
      <c r="H474" s="169"/>
      <c r="I474" s="169"/>
      <c r="J474" s="169"/>
      <c r="K474" s="169"/>
      <c r="L474" s="169"/>
      <c r="M474" s="169"/>
      <c r="N474" s="169"/>
      <c r="O474" s="169"/>
      <c r="P474" s="169"/>
      <c r="Q474" s="169"/>
      <c r="R474" s="169"/>
      <c r="S474" s="169"/>
      <c r="T474" s="169"/>
      <c r="U474" s="169"/>
      <c r="V474" s="169"/>
      <c r="W474" s="169"/>
      <c r="X474" s="169"/>
      <c r="Y474" s="169"/>
      <c r="Z474" s="169"/>
      <c r="AA474" s="169"/>
      <c r="AB474" s="169"/>
      <c r="AC474" s="169"/>
      <c r="AD474" s="169"/>
      <c r="AE474" s="169"/>
      <c r="AF474" s="169"/>
      <c r="AG474" s="169"/>
      <c r="AH474" s="169"/>
      <c r="AI474" s="169"/>
      <c r="AJ474" s="169"/>
      <c r="AK474" s="169"/>
      <c r="AL474" s="169"/>
      <c r="AM474" s="169"/>
      <c r="AN474" s="169"/>
      <c r="AO474" s="169"/>
      <c r="AP474" s="169"/>
      <c r="AQ474" s="169"/>
      <c r="AR474" s="169"/>
      <c r="AS474" s="169"/>
      <c r="AT474" s="169"/>
      <c r="AU474" s="169"/>
      <c r="AV474" s="169"/>
      <c r="AW474" s="169"/>
      <c r="AX474" s="169"/>
      <c r="AY474" s="169"/>
      <c r="AZ474" s="169"/>
      <c r="BA474" s="169"/>
      <c r="BB474" s="169"/>
      <c r="BC474" s="169"/>
      <c r="BD474" s="169"/>
      <c r="BE474" s="169"/>
      <c r="BF474" s="169"/>
      <c r="BG474" s="169"/>
      <c r="BH474" s="169"/>
      <c r="BI474" s="169"/>
      <c r="BJ474" s="169"/>
      <c r="BK474" s="169"/>
      <c r="BL474" s="169"/>
      <c r="BM474" s="169"/>
      <c r="BN474" s="169"/>
      <c r="BO474" s="169"/>
      <c r="BP474" s="169"/>
      <c r="BQ474" s="169"/>
      <c r="BR474" s="169"/>
      <c r="BS474" s="169"/>
      <c r="BT474" s="169"/>
      <c r="BU474" s="169"/>
      <c r="BV474" s="169"/>
      <c r="BW474" s="169"/>
      <c r="BX474" s="169"/>
      <c r="BY474" s="169"/>
      <c r="BZ474" s="169"/>
      <c r="CA474" s="169"/>
      <c r="CB474" s="169"/>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69"/>
      <c r="CX474" s="169"/>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69"/>
      <c r="DT474" s="169"/>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69"/>
      <c r="EP474" s="169"/>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69"/>
      <c r="FL474" s="169"/>
      <c r="FM474" s="169"/>
      <c r="FN474" s="169"/>
      <c r="FO474" s="169"/>
      <c r="FP474" s="169"/>
      <c r="FQ474" s="169"/>
      <c r="FR474" s="169"/>
      <c r="FS474" s="169"/>
      <c r="FT474" s="169"/>
      <c r="FU474" s="169"/>
      <c r="FV474" s="169"/>
      <c r="FW474" s="169"/>
      <c r="FX474" s="169"/>
      <c r="FY474" s="169"/>
      <c r="FZ474" s="169"/>
      <c r="GA474" s="169"/>
      <c r="GB474" s="169"/>
      <c r="GC474" s="169"/>
      <c r="GD474" s="169"/>
      <c r="GE474" s="169"/>
      <c r="GF474" s="169"/>
      <c r="GG474" s="169"/>
      <c r="GH474" s="169"/>
      <c r="GI474" s="169"/>
      <c r="GJ474" s="169"/>
      <c r="GK474" s="169"/>
      <c r="GL474" s="169"/>
      <c r="GM474" s="169"/>
      <c r="GN474" s="169"/>
      <c r="GO474" s="169"/>
      <c r="GP474" s="169"/>
      <c r="GQ474" s="169"/>
      <c r="GR474" s="169"/>
      <c r="GS474" s="169"/>
      <c r="GT474" s="169"/>
      <c r="GU474" s="169"/>
      <c r="GV474" s="169"/>
      <c r="GW474" s="169"/>
      <c r="GX474" s="169"/>
      <c r="GY474" s="169"/>
      <c r="GZ474" s="169"/>
      <c r="HA474" s="169"/>
      <c r="HB474" s="169"/>
      <c r="HC474" s="169"/>
      <c r="HD474" s="169"/>
      <c r="HE474" s="169"/>
      <c r="HF474" s="169"/>
      <c r="HG474" s="169"/>
      <c r="HH474" s="169"/>
      <c r="HI474" s="169"/>
      <c r="HJ474" s="169"/>
      <c r="HK474" s="169"/>
      <c r="HL474" s="169"/>
      <c r="HM474" s="169"/>
      <c r="HN474" s="169"/>
      <c r="HO474" s="169"/>
      <c r="HP474" s="169"/>
      <c r="HQ474" s="169"/>
      <c r="HR474" s="169"/>
      <c r="HS474" s="169"/>
      <c r="HT474" s="169"/>
      <c r="HU474" s="169"/>
      <c r="HV474" s="169"/>
      <c r="HW474" s="169"/>
      <c r="HX474" s="169"/>
      <c r="HY474" s="169"/>
      <c r="HZ474" s="169"/>
      <c r="IA474" s="169"/>
      <c r="IB474" s="169"/>
      <c r="IC474" s="169"/>
      <c r="ID474" s="169"/>
      <c r="IE474" s="169"/>
      <c r="IF474" s="169"/>
      <c r="IG474" s="169"/>
      <c r="IH474" s="169"/>
      <c r="II474" s="169"/>
      <c r="IJ474" s="169"/>
      <c r="IK474" s="169"/>
      <c r="IL474" s="169"/>
      <c r="IM474" s="169"/>
      <c r="IN474" s="169"/>
      <c r="IO474" s="169"/>
      <c r="IP474" s="169"/>
    </row>
    <row r="475" spans="1:250" s="145" customFormat="1" ht="15" customHeight="1">
      <c r="A475" s="170" t="s">
        <v>6</v>
      </c>
      <c r="B475" s="170" t="s">
        <v>695</v>
      </c>
      <c r="C475" s="172">
        <v>15</v>
      </c>
      <c r="D475" s="172" t="s">
        <v>394</v>
      </c>
      <c r="E475" s="173">
        <v>3933</v>
      </c>
      <c r="F475" s="174">
        <v>58995</v>
      </c>
      <c r="G475" s="169"/>
      <c r="H475" s="169"/>
      <c r="I475" s="169"/>
      <c r="J475" s="169"/>
      <c r="K475" s="169"/>
      <c r="L475" s="169"/>
      <c r="M475" s="169"/>
      <c r="N475" s="169"/>
      <c r="O475" s="169"/>
      <c r="P475" s="169"/>
      <c r="Q475" s="169"/>
      <c r="R475" s="169"/>
      <c r="S475" s="169"/>
      <c r="T475" s="169"/>
      <c r="U475" s="169"/>
      <c r="V475" s="169"/>
      <c r="W475" s="169"/>
      <c r="X475" s="169"/>
      <c r="Y475" s="169"/>
      <c r="Z475" s="169"/>
      <c r="AA475" s="169"/>
      <c r="AB475" s="169"/>
      <c r="AC475" s="169"/>
      <c r="AD475" s="169"/>
      <c r="AE475" s="169"/>
      <c r="AF475" s="169"/>
      <c r="AG475" s="169"/>
      <c r="AH475" s="169"/>
      <c r="AI475" s="169"/>
      <c r="AJ475" s="169"/>
      <c r="AK475" s="169"/>
      <c r="AL475" s="169"/>
      <c r="AM475" s="169"/>
      <c r="AN475" s="169"/>
      <c r="AO475" s="169"/>
      <c r="AP475" s="169"/>
      <c r="AQ475" s="169"/>
      <c r="AR475" s="169"/>
      <c r="AS475" s="169"/>
      <c r="AT475" s="169"/>
      <c r="AU475" s="169"/>
      <c r="AV475" s="169"/>
      <c r="AW475" s="169"/>
      <c r="AX475" s="169"/>
      <c r="AY475" s="169"/>
      <c r="AZ475" s="169"/>
      <c r="BA475" s="169"/>
      <c r="BB475" s="169"/>
      <c r="BC475" s="169"/>
      <c r="BD475" s="169"/>
      <c r="BE475" s="169"/>
      <c r="BF475" s="169"/>
      <c r="BG475" s="169"/>
      <c r="BH475" s="169"/>
      <c r="BI475" s="169"/>
      <c r="BJ475" s="169"/>
      <c r="BK475" s="169"/>
      <c r="BL475" s="169"/>
      <c r="BM475" s="169"/>
      <c r="BN475" s="169"/>
      <c r="BO475" s="169"/>
      <c r="BP475" s="169"/>
      <c r="BQ475" s="169"/>
      <c r="BR475" s="169"/>
      <c r="BS475" s="169"/>
      <c r="BT475" s="169"/>
      <c r="BU475" s="169"/>
      <c r="BV475" s="169"/>
      <c r="BW475" s="169"/>
      <c r="BX475" s="169"/>
      <c r="BY475" s="169"/>
      <c r="BZ475" s="169"/>
      <c r="CA475" s="169"/>
      <c r="CB475" s="169"/>
      <c r="CC475" s="169"/>
      <c r="CD475" s="169"/>
      <c r="CE475" s="169"/>
      <c r="CF475" s="169"/>
      <c r="CG475" s="169"/>
      <c r="CH475" s="169"/>
      <c r="CI475" s="169"/>
      <c r="CJ475" s="169"/>
      <c r="CK475" s="169"/>
      <c r="CL475" s="169"/>
      <c r="CM475" s="169"/>
      <c r="CN475" s="169"/>
      <c r="CO475" s="169"/>
      <c r="CP475" s="169"/>
      <c r="CQ475" s="169"/>
      <c r="CR475" s="169"/>
      <c r="CS475" s="169"/>
      <c r="CT475" s="169"/>
      <c r="CU475" s="169"/>
      <c r="CV475" s="169"/>
      <c r="CW475" s="169"/>
      <c r="CX475" s="169"/>
      <c r="CY475" s="169"/>
      <c r="CZ475" s="169"/>
      <c r="DA475" s="169"/>
      <c r="DB475" s="169"/>
      <c r="DC475" s="169"/>
      <c r="DD475" s="169"/>
      <c r="DE475" s="169"/>
      <c r="DF475" s="169"/>
      <c r="DG475" s="169"/>
      <c r="DH475" s="169"/>
      <c r="DI475" s="169"/>
      <c r="DJ475" s="169"/>
      <c r="DK475" s="169"/>
      <c r="DL475" s="169"/>
      <c r="DM475" s="169"/>
      <c r="DN475" s="169"/>
      <c r="DO475" s="169"/>
      <c r="DP475" s="169"/>
      <c r="DQ475" s="169"/>
      <c r="DR475" s="169"/>
      <c r="DS475" s="169"/>
      <c r="DT475" s="169"/>
      <c r="DU475" s="169"/>
      <c r="DV475" s="169"/>
      <c r="DW475" s="169"/>
      <c r="DX475" s="169"/>
      <c r="DY475" s="169"/>
      <c r="DZ475" s="169"/>
      <c r="EA475" s="169"/>
      <c r="EB475" s="169"/>
      <c r="EC475" s="169"/>
      <c r="ED475" s="169"/>
      <c r="EE475" s="169"/>
      <c r="EF475" s="169"/>
      <c r="EG475" s="169"/>
      <c r="EH475" s="169"/>
      <c r="EI475" s="169"/>
      <c r="EJ475" s="169"/>
      <c r="EK475" s="169"/>
      <c r="EL475" s="169"/>
      <c r="EM475" s="169"/>
      <c r="EN475" s="169"/>
      <c r="EO475" s="169"/>
      <c r="EP475" s="169"/>
      <c r="EQ475" s="169"/>
      <c r="ER475" s="169"/>
      <c r="ES475" s="169"/>
      <c r="ET475" s="169"/>
      <c r="EU475" s="169"/>
      <c r="EV475" s="169"/>
      <c r="EW475" s="169"/>
      <c r="EX475" s="169"/>
      <c r="EY475" s="169"/>
      <c r="EZ475" s="169"/>
      <c r="FA475" s="169"/>
      <c r="FB475" s="169"/>
      <c r="FC475" s="169"/>
      <c r="FD475" s="169"/>
      <c r="FE475" s="169"/>
      <c r="FF475" s="169"/>
      <c r="FG475" s="169"/>
      <c r="FH475" s="169"/>
      <c r="FI475" s="169"/>
      <c r="FJ475" s="169"/>
      <c r="FK475" s="169"/>
      <c r="FL475" s="169"/>
      <c r="FM475" s="169"/>
      <c r="FN475" s="169"/>
      <c r="FO475" s="169"/>
      <c r="FP475" s="169"/>
      <c r="FQ475" s="169"/>
      <c r="FR475" s="169"/>
      <c r="FS475" s="169"/>
      <c r="FT475" s="169"/>
      <c r="FU475" s="169"/>
      <c r="FV475" s="169"/>
      <c r="FW475" s="169"/>
      <c r="FX475" s="169"/>
      <c r="FY475" s="169"/>
      <c r="FZ475" s="169"/>
      <c r="GA475" s="169"/>
      <c r="GB475" s="169"/>
      <c r="GC475" s="169"/>
      <c r="GD475" s="169"/>
      <c r="GE475" s="169"/>
      <c r="GF475" s="169"/>
      <c r="GG475" s="169"/>
      <c r="GH475" s="169"/>
      <c r="GI475" s="169"/>
      <c r="GJ475" s="169"/>
      <c r="GK475" s="169"/>
      <c r="GL475" s="169"/>
      <c r="GM475" s="169"/>
      <c r="GN475" s="169"/>
      <c r="GO475" s="169"/>
      <c r="GP475" s="169"/>
      <c r="GQ475" s="169"/>
      <c r="GR475" s="169"/>
      <c r="GS475" s="169"/>
      <c r="GT475" s="169"/>
      <c r="GU475" s="169"/>
      <c r="GV475" s="169"/>
      <c r="GW475" s="169"/>
      <c r="GX475" s="169"/>
      <c r="GY475" s="169"/>
      <c r="GZ475" s="169"/>
      <c r="HA475" s="169"/>
      <c r="HB475" s="169"/>
      <c r="HC475" s="169"/>
      <c r="HD475" s="169"/>
      <c r="HE475" s="169"/>
      <c r="HF475" s="169"/>
      <c r="HG475" s="169"/>
      <c r="HH475" s="169"/>
      <c r="HI475" s="169"/>
      <c r="HJ475" s="169"/>
      <c r="HK475" s="169"/>
      <c r="HL475" s="169"/>
      <c r="HM475" s="169"/>
      <c r="HN475" s="169"/>
      <c r="HO475" s="169"/>
      <c r="HP475" s="169"/>
      <c r="HQ475" s="169"/>
      <c r="HR475" s="169"/>
      <c r="HS475" s="169"/>
      <c r="HT475" s="169"/>
      <c r="HU475" s="169"/>
      <c r="HV475" s="169"/>
      <c r="HW475" s="169"/>
      <c r="HX475" s="169"/>
      <c r="HY475" s="169"/>
      <c r="HZ475" s="169"/>
      <c r="IA475" s="169"/>
      <c r="IB475" s="169"/>
      <c r="IC475" s="169"/>
      <c r="ID475" s="169"/>
      <c r="IE475" s="169"/>
      <c r="IF475" s="169"/>
      <c r="IG475" s="169"/>
      <c r="IH475" s="169"/>
      <c r="II475" s="169"/>
      <c r="IJ475" s="169"/>
      <c r="IK475" s="169"/>
      <c r="IL475" s="169"/>
      <c r="IM475" s="169"/>
      <c r="IN475" s="169"/>
      <c r="IO475" s="169"/>
      <c r="IP475" s="169"/>
    </row>
    <row r="476" spans="1:250" s="145" customFormat="1" ht="15" customHeight="1">
      <c r="A476" s="170" t="s">
        <v>6</v>
      </c>
      <c r="B476" s="170" t="s">
        <v>695</v>
      </c>
      <c r="C476" s="172">
        <v>15</v>
      </c>
      <c r="D476" s="172" t="s">
        <v>394</v>
      </c>
      <c r="E476" s="173">
        <v>3933</v>
      </c>
      <c r="F476" s="174">
        <v>58995</v>
      </c>
      <c r="G476" s="169"/>
      <c r="H476" s="169"/>
      <c r="I476" s="169"/>
      <c r="J476" s="169"/>
      <c r="K476" s="169"/>
      <c r="L476" s="169"/>
      <c r="M476" s="169"/>
      <c r="N476" s="169"/>
      <c r="O476" s="169"/>
      <c r="P476" s="169"/>
      <c r="Q476" s="169"/>
      <c r="R476" s="169"/>
      <c r="S476" s="169"/>
      <c r="T476" s="169"/>
      <c r="U476" s="169"/>
      <c r="V476" s="169"/>
      <c r="W476" s="169"/>
      <c r="X476" s="169"/>
      <c r="Y476" s="169"/>
      <c r="Z476" s="169"/>
      <c r="AA476" s="169"/>
      <c r="AB476" s="169"/>
      <c r="AC476" s="169"/>
      <c r="AD476" s="169"/>
      <c r="AE476" s="169"/>
      <c r="AF476" s="169"/>
      <c r="AG476" s="169"/>
      <c r="AH476" s="169"/>
      <c r="AI476" s="169"/>
      <c r="AJ476" s="169"/>
      <c r="AK476" s="169"/>
      <c r="AL476" s="169"/>
      <c r="AM476" s="169"/>
      <c r="AN476" s="169"/>
      <c r="AO476" s="169"/>
      <c r="AP476" s="169"/>
      <c r="AQ476" s="169"/>
      <c r="AR476" s="169"/>
      <c r="AS476" s="169"/>
      <c r="AT476" s="169"/>
      <c r="AU476" s="169"/>
      <c r="AV476" s="169"/>
      <c r="AW476" s="169"/>
      <c r="AX476" s="169"/>
      <c r="AY476" s="169"/>
      <c r="AZ476" s="169"/>
      <c r="BA476" s="169"/>
      <c r="BB476" s="169"/>
      <c r="BC476" s="169"/>
      <c r="BD476" s="169"/>
      <c r="BE476" s="169"/>
      <c r="BF476" s="169"/>
      <c r="BG476" s="169"/>
      <c r="BH476" s="169"/>
      <c r="BI476" s="169"/>
      <c r="BJ476" s="169"/>
      <c r="BK476" s="169"/>
      <c r="BL476" s="169"/>
      <c r="BM476" s="169"/>
      <c r="BN476" s="169"/>
      <c r="BO476" s="169"/>
      <c r="BP476" s="169"/>
      <c r="BQ476" s="169"/>
      <c r="BR476" s="169"/>
      <c r="BS476" s="169"/>
      <c r="BT476" s="169"/>
      <c r="BU476" s="169"/>
      <c r="BV476" s="169"/>
      <c r="BW476" s="169"/>
      <c r="BX476" s="169"/>
      <c r="BY476" s="169"/>
      <c r="BZ476" s="169"/>
      <c r="CA476" s="169"/>
      <c r="CB476" s="169"/>
      <c r="CC476" s="169"/>
      <c r="CD476" s="169"/>
      <c r="CE476" s="169"/>
      <c r="CF476" s="169"/>
      <c r="CG476" s="169"/>
      <c r="CH476" s="169"/>
      <c r="CI476" s="169"/>
      <c r="CJ476" s="169"/>
      <c r="CK476" s="169"/>
      <c r="CL476" s="169"/>
      <c r="CM476" s="169"/>
      <c r="CN476" s="169"/>
      <c r="CO476" s="169"/>
      <c r="CP476" s="169"/>
      <c r="CQ476" s="169"/>
      <c r="CR476" s="169"/>
      <c r="CS476" s="169"/>
      <c r="CT476" s="169"/>
      <c r="CU476" s="169"/>
      <c r="CV476" s="169"/>
      <c r="CW476" s="169"/>
      <c r="CX476" s="169"/>
      <c r="CY476" s="169"/>
      <c r="CZ476" s="169"/>
      <c r="DA476" s="169"/>
      <c r="DB476" s="169"/>
      <c r="DC476" s="169"/>
      <c r="DD476" s="169"/>
      <c r="DE476" s="169"/>
      <c r="DF476" s="169"/>
      <c r="DG476" s="169"/>
      <c r="DH476" s="169"/>
      <c r="DI476" s="169"/>
      <c r="DJ476" s="169"/>
      <c r="DK476" s="169"/>
      <c r="DL476" s="169"/>
      <c r="DM476" s="169"/>
      <c r="DN476" s="169"/>
      <c r="DO476" s="169"/>
      <c r="DP476" s="169"/>
      <c r="DQ476" s="169"/>
      <c r="DR476" s="169"/>
      <c r="DS476" s="169"/>
      <c r="DT476" s="169"/>
      <c r="DU476" s="169"/>
      <c r="DV476" s="169"/>
      <c r="DW476" s="169"/>
      <c r="DX476" s="169"/>
      <c r="DY476" s="169"/>
      <c r="DZ476" s="169"/>
      <c r="EA476" s="169"/>
      <c r="EB476" s="169"/>
      <c r="EC476" s="169"/>
      <c r="ED476" s="169"/>
      <c r="EE476" s="169"/>
      <c r="EF476" s="169"/>
      <c r="EG476" s="169"/>
      <c r="EH476" s="169"/>
      <c r="EI476" s="169"/>
      <c r="EJ476" s="169"/>
      <c r="EK476" s="169"/>
      <c r="EL476" s="169"/>
      <c r="EM476" s="169"/>
      <c r="EN476" s="169"/>
      <c r="EO476" s="169"/>
      <c r="EP476" s="169"/>
      <c r="EQ476" s="169"/>
      <c r="ER476" s="169"/>
      <c r="ES476" s="169"/>
      <c r="ET476" s="169"/>
      <c r="EU476" s="169"/>
      <c r="EV476" s="169"/>
      <c r="EW476" s="169"/>
      <c r="EX476" s="169"/>
      <c r="EY476" s="169"/>
      <c r="EZ476" s="169"/>
      <c r="FA476" s="169"/>
      <c r="FB476" s="169"/>
      <c r="FC476" s="169"/>
      <c r="FD476" s="169"/>
      <c r="FE476" s="169"/>
      <c r="FF476" s="169"/>
      <c r="FG476" s="169"/>
      <c r="FH476" s="169"/>
      <c r="FI476" s="169"/>
      <c r="FJ476" s="169"/>
      <c r="FK476" s="169"/>
      <c r="FL476" s="169"/>
      <c r="FM476" s="169"/>
      <c r="FN476" s="169"/>
      <c r="FO476" s="169"/>
      <c r="FP476" s="169"/>
      <c r="FQ476" s="169"/>
      <c r="FR476" s="169"/>
      <c r="FS476" s="169"/>
      <c r="FT476" s="169"/>
      <c r="FU476" s="169"/>
      <c r="FV476" s="169"/>
      <c r="FW476" s="169"/>
      <c r="FX476" s="169"/>
      <c r="FY476" s="169"/>
      <c r="FZ476" s="169"/>
      <c r="GA476" s="169"/>
      <c r="GB476" s="169"/>
      <c r="GC476" s="169"/>
      <c r="GD476" s="169"/>
      <c r="GE476" s="169"/>
      <c r="GF476" s="169"/>
      <c r="GG476" s="169"/>
      <c r="GH476" s="169"/>
      <c r="GI476" s="169"/>
      <c r="GJ476" s="169"/>
      <c r="GK476" s="169"/>
      <c r="GL476" s="169"/>
      <c r="GM476" s="169"/>
      <c r="GN476" s="169"/>
      <c r="GO476" s="169"/>
      <c r="GP476" s="169"/>
      <c r="GQ476" s="169"/>
      <c r="GR476" s="169"/>
      <c r="GS476" s="169"/>
      <c r="GT476" s="169"/>
      <c r="GU476" s="169"/>
      <c r="GV476" s="169"/>
      <c r="GW476" s="169"/>
      <c r="GX476" s="169"/>
      <c r="GY476" s="169"/>
      <c r="GZ476" s="169"/>
      <c r="HA476" s="169"/>
      <c r="HB476" s="169"/>
      <c r="HC476" s="169"/>
      <c r="HD476" s="169"/>
      <c r="HE476" s="169"/>
      <c r="HF476" s="169"/>
      <c r="HG476" s="169"/>
      <c r="HH476" s="169"/>
      <c r="HI476" s="169"/>
      <c r="HJ476" s="169"/>
      <c r="HK476" s="169"/>
      <c r="HL476" s="169"/>
      <c r="HM476" s="169"/>
      <c r="HN476" s="169"/>
      <c r="HO476" s="169"/>
      <c r="HP476" s="169"/>
      <c r="HQ476" s="169"/>
      <c r="HR476" s="169"/>
      <c r="HS476" s="169"/>
      <c r="HT476" s="169"/>
      <c r="HU476" s="169"/>
      <c r="HV476" s="169"/>
      <c r="HW476" s="169"/>
      <c r="HX476" s="169"/>
      <c r="HY476" s="169"/>
      <c r="HZ476" s="169"/>
      <c r="IA476" s="169"/>
      <c r="IB476" s="169"/>
      <c r="IC476" s="169"/>
      <c r="ID476" s="169"/>
      <c r="IE476" s="169"/>
      <c r="IF476" s="169"/>
      <c r="IG476" s="169"/>
      <c r="IH476" s="169"/>
      <c r="II476" s="169"/>
      <c r="IJ476" s="169"/>
      <c r="IK476" s="169"/>
      <c r="IL476" s="169"/>
      <c r="IM476" s="169"/>
      <c r="IN476" s="169"/>
      <c r="IO476" s="169"/>
      <c r="IP476" s="169"/>
    </row>
    <row r="477" spans="1:250" s="145" customFormat="1" ht="15" customHeight="1">
      <c r="A477" s="170" t="s">
        <v>6</v>
      </c>
      <c r="B477" s="170" t="s">
        <v>623</v>
      </c>
      <c r="C477" s="172">
        <v>3</v>
      </c>
      <c r="D477" s="172" t="s">
        <v>404</v>
      </c>
      <c r="E477" s="173">
        <v>267</v>
      </c>
      <c r="F477" s="174">
        <v>801</v>
      </c>
      <c r="G477" s="169"/>
      <c r="H477" s="169"/>
      <c r="I477" s="169"/>
      <c r="J477" s="169"/>
      <c r="K477" s="169"/>
      <c r="L477" s="169"/>
      <c r="M477" s="169"/>
      <c r="N477" s="169"/>
      <c r="O477" s="169"/>
      <c r="P477" s="169"/>
      <c r="Q477" s="169"/>
      <c r="R477" s="169"/>
      <c r="S477" s="169"/>
      <c r="T477" s="169"/>
      <c r="U477" s="169"/>
      <c r="V477" s="169"/>
      <c r="W477" s="169"/>
      <c r="X477" s="169"/>
      <c r="Y477" s="169"/>
      <c r="Z477" s="169"/>
      <c r="AA477" s="169"/>
      <c r="AB477" s="169"/>
      <c r="AC477" s="169"/>
      <c r="AD477" s="169"/>
      <c r="AE477" s="169"/>
      <c r="AF477" s="169"/>
      <c r="AG477" s="169"/>
      <c r="AH477" s="169"/>
      <c r="AI477" s="169"/>
      <c r="AJ477" s="169"/>
      <c r="AK477" s="169"/>
      <c r="AL477" s="169"/>
      <c r="AM477" s="169"/>
      <c r="AN477" s="169"/>
      <c r="AO477" s="169"/>
      <c r="AP477" s="169"/>
      <c r="AQ477" s="169"/>
      <c r="AR477" s="169"/>
      <c r="AS477" s="169"/>
      <c r="AT477" s="169"/>
      <c r="AU477" s="169"/>
      <c r="AV477" s="169"/>
      <c r="AW477" s="169"/>
      <c r="AX477" s="169"/>
      <c r="AY477" s="169"/>
      <c r="AZ477" s="169"/>
      <c r="BA477" s="169"/>
      <c r="BB477" s="169"/>
      <c r="BC477" s="169"/>
      <c r="BD477" s="169"/>
      <c r="BE477" s="169"/>
      <c r="BF477" s="169"/>
      <c r="BG477" s="169"/>
      <c r="BH477" s="169"/>
      <c r="BI477" s="169"/>
      <c r="BJ477" s="169"/>
      <c r="BK477" s="169"/>
      <c r="BL477" s="169"/>
      <c r="BM477" s="169"/>
      <c r="BN477" s="169"/>
      <c r="BO477" s="169"/>
      <c r="BP477" s="169"/>
      <c r="BQ477" s="169"/>
      <c r="BR477" s="169"/>
      <c r="BS477" s="169"/>
      <c r="BT477" s="169"/>
      <c r="BU477" s="169"/>
      <c r="BV477" s="169"/>
      <c r="BW477" s="169"/>
      <c r="BX477" s="169"/>
      <c r="BY477" s="169"/>
      <c r="BZ477" s="169"/>
      <c r="CA477" s="169"/>
      <c r="CB477" s="169"/>
      <c r="CC477" s="169"/>
      <c r="CD477" s="169"/>
      <c r="CE477" s="169"/>
      <c r="CF477" s="169"/>
      <c r="CG477" s="169"/>
      <c r="CH477" s="169"/>
      <c r="CI477" s="169"/>
      <c r="CJ477" s="169"/>
      <c r="CK477" s="169"/>
      <c r="CL477" s="169"/>
      <c r="CM477" s="169"/>
      <c r="CN477" s="169"/>
      <c r="CO477" s="169"/>
      <c r="CP477" s="169"/>
      <c r="CQ477" s="169"/>
      <c r="CR477" s="169"/>
      <c r="CS477" s="169"/>
      <c r="CT477" s="169"/>
      <c r="CU477" s="169"/>
      <c r="CV477" s="169"/>
      <c r="CW477" s="169"/>
      <c r="CX477" s="169"/>
      <c r="CY477" s="169"/>
      <c r="CZ477" s="169"/>
      <c r="DA477" s="169"/>
      <c r="DB477" s="169"/>
      <c r="DC477" s="169"/>
      <c r="DD477" s="169"/>
      <c r="DE477" s="169"/>
      <c r="DF477" s="169"/>
      <c r="DG477" s="169"/>
      <c r="DH477" s="169"/>
      <c r="DI477" s="169"/>
      <c r="DJ477" s="169"/>
      <c r="DK477" s="169"/>
      <c r="DL477" s="169"/>
      <c r="DM477" s="169"/>
      <c r="DN477" s="169"/>
      <c r="DO477" s="169"/>
      <c r="DP477" s="169"/>
      <c r="DQ477" s="169"/>
      <c r="DR477" s="169"/>
      <c r="DS477" s="169"/>
      <c r="DT477" s="169"/>
      <c r="DU477" s="169"/>
      <c r="DV477" s="169"/>
      <c r="DW477" s="169"/>
      <c r="DX477" s="169"/>
      <c r="DY477" s="169"/>
      <c r="DZ477" s="169"/>
      <c r="EA477" s="169"/>
      <c r="EB477" s="169"/>
      <c r="EC477" s="169"/>
      <c r="ED477" s="169"/>
      <c r="EE477" s="169"/>
      <c r="EF477" s="169"/>
      <c r="EG477" s="169"/>
      <c r="EH477" s="169"/>
      <c r="EI477" s="169"/>
      <c r="EJ477" s="169"/>
      <c r="EK477" s="169"/>
      <c r="EL477" s="169"/>
      <c r="EM477" s="169"/>
      <c r="EN477" s="169"/>
      <c r="EO477" s="169"/>
      <c r="EP477" s="169"/>
      <c r="EQ477" s="169"/>
      <c r="ER477" s="169"/>
      <c r="ES477" s="169"/>
      <c r="ET477" s="169"/>
      <c r="EU477" s="169"/>
      <c r="EV477" s="169"/>
      <c r="EW477" s="169"/>
      <c r="EX477" s="169"/>
      <c r="EY477" s="169"/>
      <c r="EZ477" s="169"/>
      <c r="FA477" s="169"/>
      <c r="FB477" s="169"/>
      <c r="FC477" s="169"/>
      <c r="FD477" s="169"/>
      <c r="FE477" s="169"/>
      <c r="FF477" s="169"/>
      <c r="FG477" s="169"/>
      <c r="FH477" s="169"/>
      <c r="FI477" s="169"/>
      <c r="FJ477" s="169"/>
      <c r="FK477" s="169"/>
      <c r="FL477" s="169"/>
      <c r="FM477" s="169"/>
      <c r="FN477" s="169"/>
      <c r="FO477" s="169"/>
      <c r="FP477" s="169"/>
      <c r="FQ477" s="169"/>
      <c r="FR477" s="169"/>
      <c r="FS477" s="169"/>
      <c r="FT477" s="169"/>
      <c r="FU477" s="169"/>
      <c r="FV477" s="169"/>
      <c r="FW477" s="169"/>
      <c r="FX477" s="169"/>
      <c r="FY477" s="169"/>
      <c r="FZ477" s="169"/>
      <c r="GA477" s="169"/>
      <c r="GB477" s="169"/>
      <c r="GC477" s="169"/>
      <c r="GD477" s="169"/>
      <c r="GE477" s="169"/>
      <c r="GF477" s="169"/>
      <c r="GG477" s="169"/>
      <c r="GH477" s="169"/>
      <c r="GI477" s="169"/>
      <c r="GJ477" s="169"/>
      <c r="GK477" s="169"/>
      <c r="GL477" s="169"/>
      <c r="GM477" s="169"/>
      <c r="GN477" s="169"/>
      <c r="GO477" s="169"/>
      <c r="GP477" s="169"/>
      <c r="GQ477" s="169"/>
      <c r="GR477" s="169"/>
      <c r="GS477" s="169"/>
      <c r="GT477" s="169"/>
      <c r="GU477" s="169"/>
      <c r="GV477" s="169"/>
      <c r="GW477" s="169"/>
      <c r="GX477" s="169"/>
      <c r="GY477" s="169"/>
      <c r="GZ477" s="169"/>
      <c r="HA477" s="169"/>
      <c r="HB477" s="169"/>
      <c r="HC477" s="169"/>
      <c r="HD477" s="169"/>
      <c r="HE477" s="169"/>
      <c r="HF477" s="169"/>
      <c r="HG477" s="169"/>
      <c r="HH477" s="169"/>
      <c r="HI477" s="169"/>
      <c r="HJ477" s="169"/>
      <c r="HK477" s="169"/>
      <c r="HL477" s="169"/>
      <c r="HM477" s="169"/>
      <c r="HN477" s="169"/>
      <c r="HO477" s="169"/>
      <c r="HP477" s="169"/>
      <c r="HQ477" s="169"/>
      <c r="HR477" s="169"/>
      <c r="HS477" s="169"/>
      <c r="HT477" s="169"/>
      <c r="HU477" s="169"/>
      <c r="HV477" s="169"/>
      <c r="HW477" s="169"/>
      <c r="HX477" s="169"/>
      <c r="HY477" s="169"/>
      <c r="HZ477" s="169"/>
      <c r="IA477" s="169"/>
      <c r="IB477" s="169"/>
      <c r="IC477" s="169"/>
      <c r="ID477" s="169"/>
      <c r="IE477" s="169"/>
      <c r="IF477" s="169"/>
      <c r="IG477" s="169"/>
      <c r="IH477" s="169"/>
      <c r="II477" s="169"/>
      <c r="IJ477" s="169"/>
      <c r="IK477" s="169"/>
      <c r="IL477" s="169"/>
      <c r="IM477" s="169"/>
      <c r="IN477" s="169"/>
      <c r="IO477" s="169"/>
      <c r="IP477" s="169"/>
    </row>
    <row r="478" spans="1:250" s="145" customFormat="1" ht="15" customHeight="1">
      <c r="A478" s="170" t="s">
        <v>6</v>
      </c>
      <c r="B478" s="170" t="s">
        <v>623</v>
      </c>
      <c r="C478" s="172">
        <v>2</v>
      </c>
      <c r="D478" s="172" t="s">
        <v>404</v>
      </c>
      <c r="E478" s="173">
        <v>267</v>
      </c>
      <c r="F478" s="174">
        <v>534</v>
      </c>
      <c r="G478" s="169"/>
      <c r="H478" s="169"/>
      <c r="I478" s="169"/>
      <c r="J478" s="169"/>
      <c r="K478" s="169"/>
      <c r="L478" s="169"/>
      <c r="M478" s="169"/>
      <c r="N478" s="169"/>
      <c r="O478" s="169"/>
      <c r="P478" s="169"/>
      <c r="Q478" s="169"/>
      <c r="R478" s="169"/>
      <c r="S478" s="169"/>
      <c r="T478" s="169"/>
      <c r="U478" s="169"/>
      <c r="V478" s="169"/>
      <c r="W478" s="169"/>
      <c r="X478" s="169"/>
      <c r="Y478" s="169"/>
      <c r="Z478" s="169"/>
      <c r="AA478" s="169"/>
      <c r="AB478" s="169"/>
      <c r="AC478" s="169"/>
      <c r="AD478" s="169"/>
      <c r="AE478" s="169"/>
      <c r="AF478" s="169"/>
      <c r="AG478" s="169"/>
      <c r="AH478" s="169"/>
      <c r="AI478" s="169"/>
      <c r="AJ478" s="169"/>
      <c r="AK478" s="169"/>
      <c r="AL478" s="169"/>
      <c r="AM478" s="169"/>
      <c r="AN478" s="169"/>
      <c r="AO478" s="169"/>
      <c r="AP478" s="169"/>
      <c r="AQ478" s="169"/>
      <c r="AR478" s="169"/>
      <c r="AS478" s="169"/>
      <c r="AT478" s="169"/>
      <c r="AU478" s="169"/>
      <c r="AV478" s="169"/>
      <c r="AW478" s="169"/>
      <c r="AX478" s="169"/>
      <c r="AY478" s="169"/>
      <c r="AZ478" s="169"/>
      <c r="BA478" s="169"/>
      <c r="BB478" s="169"/>
      <c r="BC478" s="169"/>
      <c r="BD478" s="169"/>
      <c r="BE478" s="169"/>
      <c r="BF478" s="169"/>
      <c r="BG478" s="169"/>
      <c r="BH478" s="169"/>
      <c r="BI478" s="169"/>
      <c r="BJ478" s="169"/>
      <c r="BK478" s="169"/>
      <c r="BL478" s="169"/>
      <c r="BM478" s="169"/>
      <c r="BN478" s="169"/>
      <c r="BO478" s="169"/>
      <c r="BP478" s="169"/>
      <c r="BQ478" s="169"/>
      <c r="BR478" s="169"/>
      <c r="BS478" s="169"/>
      <c r="BT478" s="169"/>
      <c r="BU478" s="169"/>
      <c r="BV478" s="169"/>
      <c r="BW478" s="169"/>
      <c r="BX478" s="169"/>
      <c r="BY478" s="169"/>
      <c r="BZ478" s="169"/>
      <c r="CA478" s="169"/>
      <c r="CB478" s="169"/>
      <c r="CC478" s="169"/>
      <c r="CD478" s="169"/>
      <c r="CE478" s="169"/>
      <c r="CF478" s="169"/>
      <c r="CG478" s="169"/>
      <c r="CH478" s="169"/>
      <c r="CI478" s="169"/>
      <c r="CJ478" s="169"/>
      <c r="CK478" s="169"/>
      <c r="CL478" s="169"/>
      <c r="CM478" s="169"/>
      <c r="CN478" s="169"/>
      <c r="CO478" s="169"/>
      <c r="CP478" s="169"/>
      <c r="CQ478" s="169"/>
      <c r="CR478" s="169"/>
      <c r="CS478" s="169"/>
      <c r="CT478" s="169"/>
      <c r="CU478" s="169"/>
      <c r="CV478" s="169"/>
      <c r="CW478" s="169"/>
      <c r="CX478" s="169"/>
      <c r="CY478" s="169"/>
      <c r="CZ478" s="169"/>
      <c r="DA478" s="169"/>
      <c r="DB478" s="169"/>
      <c r="DC478" s="169"/>
      <c r="DD478" s="169"/>
      <c r="DE478" s="169"/>
      <c r="DF478" s="169"/>
      <c r="DG478" s="169"/>
      <c r="DH478" s="169"/>
      <c r="DI478" s="169"/>
      <c r="DJ478" s="169"/>
      <c r="DK478" s="169"/>
      <c r="DL478" s="169"/>
      <c r="DM478" s="169"/>
      <c r="DN478" s="169"/>
      <c r="DO478" s="169"/>
      <c r="DP478" s="169"/>
      <c r="DQ478" s="169"/>
      <c r="DR478" s="169"/>
      <c r="DS478" s="169"/>
      <c r="DT478" s="169"/>
      <c r="DU478" s="169"/>
      <c r="DV478" s="169"/>
      <c r="DW478" s="169"/>
      <c r="DX478" s="169"/>
      <c r="DY478" s="169"/>
      <c r="DZ478" s="169"/>
      <c r="EA478" s="169"/>
      <c r="EB478" s="169"/>
      <c r="EC478" s="169"/>
      <c r="ED478" s="169"/>
      <c r="EE478" s="169"/>
      <c r="EF478" s="169"/>
      <c r="EG478" s="169"/>
      <c r="EH478" s="169"/>
      <c r="EI478" s="169"/>
      <c r="EJ478" s="169"/>
      <c r="EK478" s="169"/>
      <c r="EL478" s="169"/>
      <c r="EM478" s="169"/>
      <c r="EN478" s="169"/>
      <c r="EO478" s="169"/>
      <c r="EP478" s="169"/>
      <c r="EQ478" s="169"/>
      <c r="ER478" s="169"/>
      <c r="ES478" s="169"/>
      <c r="ET478" s="169"/>
      <c r="EU478" s="169"/>
      <c r="EV478" s="169"/>
      <c r="EW478" s="169"/>
      <c r="EX478" s="169"/>
      <c r="EY478" s="169"/>
      <c r="EZ478" s="169"/>
      <c r="FA478" s="169"/>
      <c r="FB478" s="169"/>
      <c r="FC478" s="169"/>
      <c r="FD478" s="169"/>
      <c r="FE478" s="169"/>
      <c r="FF478" s="169"/>
      <c r="FG478" s="169"/>
      <c r="FH478" s="169"/>
      <c r="FI478" s="169"/>
      <c r="FJ478" s="169"/>
      <c r="FK478" s="169"/>
      <c r="FL478" s="169"/>
      <c r="FM478" s="169"/>
      <c r="FN478" s="169"/>
      <c r="FO478" s="169"/>
      <c r="FP478" s="169"/>
      <c r="FQ478" s="169"/>
      <c r="FR478" s="169"/>
      <c r="FS478" s="169"/>
      <c r="FT478" s="169"/>
      <c r="FU478" s="169"/>
      <c r="FV478" s="169"/>
      <c r="FW478" s="169"/>
      <c r="FX478" s="169"/>
      <c r="FY478" s="169"/>
      <c r="FZ478" s="169"/>
      <c r="GA478" s="169"/>
      <c r="GB478" s="169"/>
      <c r="GC478" s="169"/>
      <c r="GD478" s="169"/>
      <c r="GE478" s="169"/>
      <c r="GF478" s="169"/>
      <c r="GG478" s="169"/>
      <c r="GH478" s="169"/>
      <c r="GI478" s="169"/>
      <c r="GJ478" s="169"/>
      <c r="GK478" s="169"/>
      <c r="GL478" s="169"/>
      <c r="GM478" s="169"/>
      <c r="GN478" s="169"/>
      <c r="GO478" s="169"/>
      <c r="GP478" s="169"/>
      <c r="GQ478" s="169"/>
      <c r="GR478" s="169"/>
      <c r="GS478" s="169"/>
      <c r="GT478" s="169"/>
      <c r="GU478" s="169"/>
      <c r="GV478" s="169"/>
      <c r="GW478" s="169"/>
      <c r="GX478" s="169"/>
      <c r="GY478" s="169"/>
      <c r="GZ478" s="169"/>
      <c r="HA478" s="169"/>
      <c r="HB478" s="169"/>
      <c r="HC478" s="169"/>
      <c r="HD478" s="169"/>
      <c r="HE478" s="169"/>
      <c r="HF478" s="169"/>
      <c r="HG478" s="169"/>
      <c r="HH478" s="169"/>
      <c r="HI478" s="169"/>
      <c r="HJ478" s="169"/>
      <c r="HK478" s="169"/>
      <c r="HL478" s="169"/>
      <c r="HM478" s="169"/>
      <c r="HN478" s="169"/>
      <c r="HO478" s="169"/>
      <c r="HP478" s="169"/>
      <c r="HQ478" s="169"/>
      <c r="HR478" s="169"/>
      <c r="HS478" s="169"/>
      <c r="HT478" s="169"/>
      <c r="HU478" s="169"/>
      <c r="HV478" s="169"/>
      <c r="HW478" s="169"/>
      <c r="HX478" s="169"/>
      <c r="HY478" s="169"/>
      <c r="HZ478" s="169"/>
      <c r="IA478" s="169"/>
      <c r="IB478" s="169"/>
      <c r="IC478" s="169"/>
      <c r="ID478" s="169"/>
      <c r="IE478" s="169"/>
      <c r="IF478" s="169"/>
      <c r="IG478" s="169"/>
      <c r="IH478" s="169"/>
      <c r="II478" s="169"/>
      <c r="IJ478" s="169"/>
      <c r="IK478" s="169"/>
      <c r="IL478" s="169"/>
      <c r="IM478" s="169"/>
      <c r="IN478" s="169"/>
      <c r="IO478" s="169"/>
      <c r="IP478" s="169"/>
    </row>
    <row r="479" spans="1:250" s="145" customFormat="1" ht="15" customHeight="1">
      <c r="A479" s="170" t="s">
        <v>6</v>
      </c>
      <c r="B479" s="170" t="s">
        <v>784</v>
      </c>
      <c r="C479" s="172">
        <v>3</v>
      </c>
      <c r="D479" s="172" t="s">
        <v>404</v>
      </c>
      <c r="E479" s="173">
        <v>1382</v>
      </c>
      <c r="F479" s="174">
        <v>4146</v>
      </c>
      <c r="G479" s="169"/>
      <c r="H479" s="169"/>
      <c r="I479" s="169"/>
      <c r="J479" s="169"/>
      <c r="K479" s="169"/>
      <c r="L479" s="169"/>
      <c r="M479" s="169"/>
      <c r="N479" s="169"/>
      <c r="O479" s="169"/>
      <c r="P479" s="169"/>
      <c r="Q479" s="169"/>
      <c r="R479" s="169"/>
      <c r="S479" s="169"/>
      <c r="T479" s="169"/>
      <c r="U479" s="169"/>
      <c r="V479" s="169"/>
      <c r="W479" s="169"/>
      <c r="X479" s="169"/>
      <c r="Y479" s="169"/>
      <c r="Z479" s="169"/>
      <c r="AA479" s="169"/>
      <c r="AB479" s="169"/>
      <c r="AC479" s="169"/>
      <c r="AD479" s="169"/>
      <c r="AE479" s="169"/>
      <c r="AF479" s="169"/>
      <c r="AG479" s="169"/>
      <c r="AH479" s="169"/>
      <c r="AI479" s="169"/>
      <c r="AJ479" s="169"/>
      <c r="AK479" s="169"/>
      <c r="AL479" s="169"/>
      <c r="AM479" s="169"/>
      <c r="AN479" s="169"/>
      <c r="AO479" s="169"/>
      <c r="AP479" s="169"/>
      <c r="AQ479" s="169"/>
      <c r="AR479" s="169"/>
      <c r="AS479" s="169"/>
      <c r="AT479" s="169"/>
      <c r="AU479" s="169"/>
      <c r="AV479" s="169"/>
      <c r="AW479" s="169"/>
      <c r="AX479" s="169"/>
      <c r="AY479" s="169"/>
      <c r="AZ479" s="169"/>
      <c r="BA479" s="169"/>
      <c r="BB479" s="169"/>
      <c r="BC479" s="169"/>
      <c r="BD479" s="169"/>
      <c r="BE479" s="169"/>
      <c r="BF479" s="169"/>
      <c r="BG479" s="169"/>
      <c r="BH479" s="169"/>
      <c r="BI479" s="169"/>
      <c r="BJ479" s="169"/>
      <c r="BK479" s="169"/>
      <c r="BL479" s="169"/>
      <c r="BM479" s="169"/>
      <c r="BN479" s="169"/>
      <c r="BO479" s="169"/>
      <c r="BP479" s="169"/>
      <c r="BQ479" s="169"/>
      <c r="BR479" s="169"/>
      <c r="BS479" s="169"/>
      <c r="BT479" s="169"/>
      <c r="BU479" s="169"/>
      <c r="BV479" s="169"/>
      <c r="BW479" s="169"/>
      <c r="BX479" s="169"/>
      <c r="BY479" s="169"/>
      <c r="BZ479" s="169"/>
      <c r="CA479" s="169"/>
      <c r="CB479" s="169"/>
      <c r="CC479" s="169"/>
      <c r="CD479" s="169"/>
      <c r="CE479" s="169"/>
      <c r="CF479" s="169"/>
      <c r="CG479" s="169"/>
      <c r="CH479" s="169"/>
      <c r="CI479" s="169"/>
      <c r="CJ479" s="169"/>
      <c r="CK479" s="169"/>
      <c r="CL479" s="169"/>
      <c r="CM479" s="169"/>
      <c r="CN479" s="169"/>
      <c r="CO479" s="169"/>
      <c r="CP479" s="169"/>
      <c r="CQ479" s="169"/>
      <c r="CR479" s="169"/>
      <c r="CS479" s="169"/>
      <c r="CT479" s="169"/>
      <c r="CU479" s="169"/>
      <c r="CV479" s="169"/>
      <c r="CW479" s="169"/>
      <c r="CX479" s="169"/>
      <c r="CY479" s="169"/>
      <c r="CZ479" s="169"/>
      <c r="DA479" s="169"/>
      <c r="DB479" s="169"/>
      <c r="DC479" s="169"/>
      <c r="DD479" s="169"/>
      <c r="DE479" s="169"/>
      <c r="DF479" s="169"/>
      <c r="DG479" s="169"/>
      <c r="DH479" s="169"/>
      <c r="DI479" s="169"/>
      <c r="DJ479" s="169"/>
      <c r="DK479" s="169"/>
      <c r="DL479" s="169"/>
      <c r="DM479" s="169"/>
      <c r="DN479" s="169"/>
      <c r="DO479" s="169"/>
      <c r="DP479" s="169"/>
      <c r="DQ479" s="169"/>
      <c r="DR479" s="169"/>
      <c r="DS479" s="169"/>
      <c r="DT479" s="169"/>
      <c r="DU479" s="169"/>
      <c r="DV479" s="169"/>
      <c r="DW479" s="169"/>
      <c r="DX479" s="169"/>
      <c r="DY479" s="169"/>
      <c r="DZ479" s="169"/>
      <c r="EA479" s="169"/>
      <c r="EB479" s="169"/>
      <c r="EC479" s="169"/>
      <c r="ED479" s="169"/>
      <c r="EE479" s="169"/>
      <c r="EF479" s="169"/>
      <c r="EG479" s="169"/>
      <c r="EH479" s="169"/>
      <c r="EI479" s="169"/>
      <c r="EJ479" s="169"/>
      <c r="EK479" s="169"/>
      <c r="EL479" s="169"/>
      <c r="EM479" s="169"/>
      <c r="EN479" s="169"/>
      <c r="EO479" s="169"/>
      <c r="EP479" s="169"/>
      <c r="EQ479" s="169"/>
      <c r="ER479" s="169"/>
      <c r="ES479" s="169"/>
      <c r="ET479" s="169"/>
      <c r="EU479" s="169"/>
      <c r="EV479" s="169"/>
      <c r="EW479" s="169"/>
      <c r="EX479" s="169"/>
      <c r="EY479" s="169"/>
      <c r="EZ479" s="169"/>
      <c r="FA479" s="169"/>
      <c r="FB479" s="169"/>
      <c r="FC479" s="169"/>
      <c r="FD479" s="169"/>
      <c r="FE479" s="169"/>
      <c r="FF479" s="169"/>
      <c r="FG479" s="169"/>
      <c r="FH479" s="169"/>
      <c r="FI479" s="169"/>
      <c r="FJ479" s="169"/>
      <c r="FK479" s="169"/>
      <c r="FL479" s="169"/>
      <c r="FM479" s="169"/>
      <c r="FN479" s="169"/>
      <c r="FO479" s="169"/>
      <c r="FP479" s="169"/>
      <c r="FQ479" s="169"/>
      <c r="FR479" s="169"/>
      <c r="FS479" s="169"/>
      <c r="FT479" s="169"/>
      <c r="FU479" s="169"/>
      <c r="FV479" s="169"/>
      <c r="FW479" s="169"/>
      <c r="FX479" s="169"/>
      <c r="FY479" s="169"/>
      <c r="FZ479" s="169"/>
      <c r="GA479" s="169"/>
      <c r="GB479" s="169"/>
      <c r="GC479" s="169"/>
      <c r="GD479" s="169"/>
      <c r="GE479" s="169"/>
      <c r="GF479" s="169"/>
      <c r="GG479" s="169"/>
      <c r="GH479" s="169"/>
      <c r="GI479" s="169"/>
      <c r="GJ479" s="169"/>
      <c r="GK479" s="169"/>
      <c r="GL479" s="169"/>
      <c r="GM479" s="169"/>
      <c r="GN479" s="169"/>
      <c r="GO479" s="169"/>
      <c r="GP479" s="169"/>
      <c r="GQ479" s="169"/>
      <c r="GR479" s="169"/>
      <c r="GS479" s="169"/>
      <c r="GT479" s="169"/>
      <c r="GU479" s="169"/>
      <c r="GV479" s="169"/>
      <c r="GW479" s="169"/>
      <c r="GX479" s="169"/>
      <c r="GY479" s="169"/>
      <c r="GZ479" s="169"/>
      <c r="HA479" s="169"/>
      <c r="HB479" s="169"/>
      <c r="HC479" s="169"/>
      <c r="HD479" s="169"/>
      <c r="HE479" s="169"/>
      <c r="HF479" s="169"/>
      <c r="HG479" s="169"/>
      <c r="HH479" s="169"/>
      <c r="HI479" s="169"/>
      <c r="HJ479" s="169"/>
      <c r="HK479" s="169"/>
      <c r="HL479" s="169"/>
      <c r="HM479" s="169"/>
      <c r="HN479" s="169"/>
      <c r="HO479" s="169"/>
      <c r="HP479" s="169"/>
      <c r="HQ479" s="169"/>
      <c r="HR479" s="169"/>
      <c r="HS479" s="169"/>
      <c r="HT479" s="169"/>
      <c r="HU479" s="169"/>
      <c r="HV479" s="169"/>
      <c r="HW479" s="169"/>
      <c r="HX479" s="169"/>
      <c r="HY479" s="169"/>
      <c r="HZ479" s="169"/>
      <c r="IA479" s="169"/>
      <c r="IB479" s="169"/>
      <c r="IC479" s="169"/>
      <c r="ID479" s="169"/>
      <c r="IE479" s="169"/>
      <c r="IF479" s="169"/>
      <c r="IG479" s="169"/>
      <c r="IH479" s="169"/>
      <c r="II479" s="169"/>
      <c r="IJ479" s="169"/>
      <c r="IK479" s="169"/>
      <c r="IL479" s="169"/>
      <c r="IM479" s="169"/>
      <c r="IN479" s="169"/>
      <c r="IO479" s="169"/>
      <c r="IP479" s="169"/>
    </row>
    <row r="480" spans="1:250" s="145" customFormat="1" ht="15" customHeight="1">
      <c r="A480" s="170" t="s">
        <v>6</v>
      </c>
      <c r="B480" s="170" t="s">
        <v>784</v>
      </c>
      <c r="C480" s="172">
        <v>2</v>
      </c>
      <c r="D480" s="172" t="s">
        <v>404</v>
      </c>
      <c r="E480" s="173">
        <v>1382</v>
      </c>
      <c r="F480" s="174">
        <v>2764</v>
      </c>
      <c r="G480" s="169"/>
      <c r="H480" s="169"/>
      <c r="I480" s="169"/>
      <c r="J480" s="169"/>
      <c r="K480" s="169"/>
      <c r="L480" s="169"/>
      <c r="M480" s="169"/>
      <c r="N480" s="169"/>
      <c r="O480" s="169"/>
      <c r="P480" s="169"/>
      <c r="Q480" s="169"/>
      <c r="R480" s="169"/>
      <c r="S480" s="169"/>
      <c r="T480" s="169"/>
      <c r="U480" s="169"/>
      <c r="V480" s="169"/>
      <c r="W480" s="169"/>
      <c r="X480" s="169"/>
      <c r="Y480" s="169"/>
      <c r="Z480" s="169"/>
      <c r="AA480" s="169"/>
      <c r="AB480" s="169"/>
      <c r="AC480" s="169"/>
      <c r="AD480" s="169"/>
      <c r="AE480" s="169"/>
      <c r="AF480" s="169"/>
      <c r="AG480" s="169"/>
      <c r="AH480" s="169"/>
      <c r="AI480" s="169"/>
      <c r="AJ480" s="169"/>
      <c r="AK480" s="169"/>
      <c r="AL480" s="169"/>
      <c r="AM480" s="169"/>
      <c r="AN480" s="169"/>
      <c r="AO480" s="169"/>
      <c r="AP480" s="169"/>
      <c r="AQ480" s="169"/>
      <c r="AR480" s="169"/>
      <c r="AS480" s="169"/>
      <c r="AT480" s="169"/>
      <c r="AU480" s="169"/>
      <c r="AV480" s="169"/>
      <c r="AW480" s="169"/>
      <c r="AX480" s="169"/>
      <c r="AY480" s="169"/>
      <c r="AZ480" s="169"/>
      <c r="BA480" s="169"/>
      <c r="BB480" s="169"/>
      <c r="BC480" s="169"/>
      <c r="BD480" s="169"/>
      <c r="BE480" s="169"/>
      <c r="BF480" s="169"/>
      <c r="BG480" s="169"/>
      <c r="BH480" s="169"/>
      <c r="BI480" s="169"/>
      <c r="BJ480" s="169"/>
      <c r="BK480" s="169"/>
      <c r="BL480" s="169"/>
      <c r="BM480" s="169"/>
      <c r="BN480" s="169"/>
      <c r="BO480" s="169"/>
      <c r="BP480" s="169"/>
      <c r="BQ480" s="169"/>
      <c r="BR480" s="169"/>
      <c r="BS480" s="169"/>
      <c r="BT480" s="169"/>
      <c r="BU480" s="169"/>
      <c r="BV480" s="169"/>
      <c r="BW480" s="169"/>
      <c r="BX480" s="169"/>
      <c r="BY480" s="169"/>
      <c r="BZ480" s="169"/>
      <c r="CA480" s="169"/>
      <c r="CB480" s="169"/>
      <c r="CC480" s="169"/>
      <c r="CD480" s="169"/>
      <c r="CE480" s="169"/>
      <c r="CF480" s="169"/>
      <c r="CG480" s="169"/>
      <c r="CH480" s="169"/>
      <c r="CI480" s="169"/>
      <c r="CJ480" s="169"/>
      <c r="CK480" s="169"/>
      <c r="CL480" s="169"/>
      <c r="CM480" s="169"/>
      <c r="CN480" s="169"/>
      <c r="CO480" s="169"/>
      <c r="CP480" s="169"/>
      <c r="CQ480" s="169"/>
      <c r="CR480" s="169"/>
      <c r="CS480" s="169"/>
      <c r="CT480" s="169"/>
      <c r="CU480" s="169"/>
      <c r="CV480" s="169"/>
      <c r="CW480" s="169"/>
      <c r="CX480" s="169"/>
      <c r="CY480" s="169"/>
      <c r="CZ480" s="169"/>
      <c r="DA480" s="169"/>
      <c r="DB480" s="169"/>
      <c r="DC480" s="169"/>
      <c r="DD480" s="169"/>
      <c r="DE480" s="169"/>
      <c r="DF480" s="169"/>
      <c r="DG480" s="169"/>
      <c r="DH480" s="169"/>
      <c r="DI480" s="169"/>
      <c r="DJ480" s="169"/>
      <c r="DK480" s="169"/>
      <c r="DL480" s="169"/>
      <c r="DM480" s="169"/>
      <c r="DN480" s="169"/>
      <c r="DO480" s="169"/>
      <c r="DP480" s="169"/>
      <c r="DQ480" s="169"/>
      <c r="DR480" s="169"/>
      <c r="DS480" s="169"/>
      <c r="DT480" s="169"/>
      <c r="DU480" s="169"/>
      <c r="DV480" s="169"/>
      <c r="DW480" s="169"/>
      <c r="DX480" s="169"/>
      <c r="DY480" s="169"/>
      <c r="DZ480" s="169"/>
      <c r="EA480" s="169"/>
      <c r="EB480" s="169"/>
      <c r="EC480" s="169"/>
      <c r="ED480" s="169"/>
      <c r="EE480" s="169"/>
      <c r="EF480" s="169"/>
      <c r="EG480" s="169"/>
      <c r="EH480" s="169"/>
      <c r="EI480" s="169"/>
      <c r="EJ480" s="169"/>
      <c r="EK480" s="169"/>
      <c r="EL480" s="169"/>
      <c r="EM480" s="169"/>
      <c r="EN480" s="169"/>
      <c r="EO480" s="169"/>
      <c r="EP480" s="169"/>
      <c r="EQ480" s="169"/>
      <c r="ER480" s="169"/>
      <c r="ES480" s="169"/>
      <c r="ET480" s="169"/>
      <c r="EU480" s="169"/>
      <c r="EV480" s="169"/>
      <c r="EW480" s="169"/>
      <c r="EX480" s="169"/>
      <c r="EY480" s="169"/>
      <c r="EZ480" s="169"/>
      <c r="FA480" s="169"/>
      <c r="FB480" s="169"/>
      <c r="FC480" s="169"/>
      <c r="FD480" s="169"/>
      <c r="FE480" s="169"/>
      <c r="FF480" s="169"/>
      <c r="FG480" s="169"/>
      <c r="FH480" s="169"/>
      <c r="FI480" s="169"/>
      <c r="FJ480" s="169"/>
      <c r="FK480" s="169"/>
      <c r="FL480" s="169"/>
      <c r="FM480" s="169"/>
      <c r="FN480" s="169"/>
      <c r="FO480" s="169"/>
      <c r="FP480" s="169"/>
      <c r="FQ480" s="169"/>
      <c r="FR480" s="169"/>
      <c r="FS480" s="169"/>
      <c r="FT480" s="169"/>
      <c r="FU480" s="169"/>
      <c r="FV480" s="169"/>
      <c r="FW480" s="169"/>
      <c r="FX480" s="169"/>
      <c r="FY480" s="169"/>
      <c r="FZ480" s="169"/>
      <c r="GA480" s="169"/>
      <c r="GB480" s="169"/>
      <c r="GC480" s="169"/>
      <c r="GD480" s="169"/>
      <c r="GE480" s="169"/>
      <c r="GF480" s="169"/>
      <c r="GG480" s="169"/>
      <c r="GH480" s="169"/>
      <c r="GI480" s="169"/>
      <c r="GJ480" s="169"/>
      <c r="GK480" s="169"/>
      <c r="GL480" s="169"/>
      <c r="GM480" s="169"/>
      <c r="GN480" s="169"/>
      <c r="GO480" s="169"/>
      <c r="GP480" s="169"/>
      <c r="GQ480" s="169"/>
      <c r="GR480" s="169"/>
      <c r="GS480" s="169"/>
      <c r="GT480" s="169"/>
      <c r="GU480" s="169"/>
      <c r="GV480" s="169"/>
      <c r="GW480" s="169"/>
      <c r="GX480" s="169"/>
      <c r="GY480" s="169"/>
      <c r="GZ480" s="169"/>
      <c r="HA480" s="169"/>
      <c r="HB480" s="169"/>
      <c r="HC480" s="169"/>
      <c r="HD480" s="169"/>
      <c r="HE480" s="169"/>
      <c r="HF480" s="169"/>
      <c r="HG480" s="169"/>
      <c r="HH480" s="169"/>
      <c r="HI480" s="169"/>
      <c r="HJ480" s="169"/>
      <c r="HK480" s="169"/>
      <c r="HL480" s="169"/>
      <c r="HM480" s="169"/>
      <c r="HN480" s="169"/>
      <c r="HO480" s="169"/>
      <c r="HP480" s="169"/>
      <c r="HQ480" s="169"/>
      <c r="HR480" s="169"/>
      <c r="HS480" s="169"/>
      <c r="HT480" s="169"/>
      <c r="HU480" s="169"/>
      <c r="HV480" s="169"/>
      <c r="HW480" s="169"/>
      <c r="HX480" s="169"/>
      <c r="HY480" s="169"/>
      <c r="HZ480" s="169"/>
      <c r="IA480" s="169"/>
      <c r="IB480" s="169"/>
      <c r="IC480" s="169"/>
      <c r="ID480" s="169"/>
      <c r="IE480" s="169"/>
      <c r="IF480" s="169"/>
      <c r="IG480" s="169"/>
      <c r="IH480" s="169"/>
      <c r="II480" s="169"/>
      <c r="IJ480" s="169"/>
      <c r="IK480" s="169"/>
      <c r="IL480" s="169"/>
      <c r="IM480" s="169"/>
      <c r="IN480" s="169"/>
      <c r="IO480" s="169"/>
      <c r="IP480" s="169"/>
    </row>
    <row r="481" spans="1:250" s="145" customFormat="1" ht="15" customHeight="1">
      <c r="A481" s="170" t="s">
        <v>6</v>
      </c>
      <c r="B481" s="170" t="s">
        <v>632</v>
      </c>
      <c r="C481" s="172">
        <v>6</v>
      </c>
      <c r="D481" s="172" t="s">
        <v>404</v>
      </c>
      <c r="E481" s="173">
        <v>819</v>
      </c>
      <c r="F481" s="174">
        <v>4914</v>
      </c>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69"/>
      <c r="AY481" s="169"/>
      <c r="AZ481" s="169"/>
      <c r="BA481" s="169"/>
      <c r="BB481" s="169"/>
      <c r="BC481" s="169"/>
      <c r="BD481" s="169"/>
      <c r="BE481" s="169"/>
      <c r="BF481" s="169"/>
      <c r="BG481" s="169"/>
      <c r="BH481" s="169"/>
      <c r="BI481" s="169"/>
      <c r="BJ481" s="169"/>
      <c r="BK481" s="169"/>
      <c r="BL481" s="169"/>
      <c r="BM481" s="169"/>
      <c r="BN481" s="169"/>
      <c r="BO481" s="169"/>
      <c r="BP481" s="169"/>
      <c r="BQ481" s="169"/>
      <c r="BR481" s="169"/>
      <c r="BS481" s="169"/>
      <c r="BT481" s="169"/>
      <c r="BU481" s="169"/>
      <c r="BV481" s="169"/>
      <c r="BW481" s="169"/>
      <c r="BX481" s="169"/>
      <c r="BY481" s="169"/>
      <c r="BZ481" s="169"/>
      <c r="CA481" s="169"/>
      <c r="CB481" s="169"/>
      <c r="CC481" s="169"/>
      <c r="CD481" s="169"/>
      <c r="CE481" s="169"/>
      <c r="CF481" s="169"/>
      <c r="CG481" s="169"/>
      <c r="CH481" s="169"/>
      <c r="CI481" s="169"/>
      <c r="CJ481" s="169"/>
      <c r="CK481" s="169"/>
      <c r="CL481" s="169"/>
      <c r="CM481" s="169"/>
      <c r="CN481" s="169"/>
      <c r="CO481" s="169"/>
      <c r="CP481" s="169"/>
      <c r="CQ481" s="169"/>
      <c r="CR481" s="169"/>
      <c r="CS481" s="169"/>
      <c r="CT481" s="169"/>
      <c r="CU481" s="169"/>
      <c r="CV481" s="169"/>
      <c r="CW481" s="169"/>
      <c r="CX481" s="169"/>
      <c r="CY481" s="169"/>
      <c r="CZ481" s="169"/>
      <c r="DA481" s="169"/>
      <c r="DB481" s="169"/>
      <c r="DC481" s="169"/>
      <c r="DD481" s="169"/>
      <c r="DE481" s="169"/>
      <c r="DF481" s="169"/>
      <c r="DG481" s="169"/>
      <c r="DH481" s="169"/>
      <c r="DI481" s="169"/>
      <c r="DJ481" s="169"/>
      <c r="DK481" s="169"/>
      <c r="DL481" s="169"/>
      <c r="DM481" s="169"/>
      <c r="DN481" s="169"/>
      <c r="DO481" s="169"/>
      <c r="DP481" s="169"/>
      <c r="DQ481" s="169"/>
      <c r="DR481" s="169"/>
      <c r="DS481" s="169"/>
      <c r="DT481" s="169"/>
      <c r="DU481" s="169"/>
      <c r="DV481" s="169"/>
      <c r="DW481" s="169"/>
      <c r="DX481" s="169"/>
      <c r="DY481" s="169"/>
      <c r="DZ481" s="169"/>
      <c r="EA481" s="169"/>
      <c r="EB481" s="169"/>
      <c r="EC481" s="169"/>
      <c r="ED481" s="169"/>
      <c r="EE481" s="169"/>
      <c r="EF481" s="169"/>
      <c r="EG481" s="169"/>
      <c r="EH481" s="169"/>
      <c r="EI481" s="169"/>
      <c r="EJ481" s="169"/>
      <c r="EK481" s="169"/>
      <c r="EL481" s="169"/>
      <c r="EM481" s="169"/>
      <c r="EN481" s="169"/>
      <c r="EO481" s="169"/>
      <c r="EP481" s="169"/>
      <c r="EQ481" s="169"/>
      <c r="ER481" s="169"/>
      <c r="ES481" s="169"/>
      <c r="ET481" s="169"/>
      <c r="EU481" s="169"/>
      <c r="EV481" s="169"/>
      <c r="EW481" s="169"/>
      <c r="EX481" s="169"/>
      <c r="EY481" s="169"/>
      <c r="EZ481" s="169"/>
      <c r="FA481" s="169"/>
      <c r="FB481" s="169"/>
      <c r="FC481" s="169"/>
      <c r="FD481" s="169"/>
      <c r="FE481" s="169"/>
      <c r="FF481" s="169"/>
      <c r="FG481" s="169"/>
      <c r="FH481" s="169"/>
      <c r="FI481" s="169"/>
      <c r="FJ481" s="169"/>
      <c r="FK481" s="169"/>
      <c r="FL481" s="169"/>
      <c r="FM481" s="169"/>
      <c r="FN481" s="169"/>
      <c r="FO481" s="169"/>
      <c r="FP481" s="169"/>
      <c r="FQ481" s="169"/>
      <c r="FR481" s="169"/>
      <c r="FS481" s="169"/>
      <c r="FT481" s="169"/>
      <c r="FU481" s="169"/>
      <c r="FV481" s="169"/>
      <c r="FW481" s="169"/>
      <c r="FX481" s="169"/>
      <c r="FY481" s="169"/>
      <c r="FZ481" s="169"/>
      <c r="GA481" s="169"/>
      <c r="GB481" s="169"/>
      <c r="GC481" s="169"/>
      <c r="GD481" s="169"/>
      <c r="GE481" s="169"/>
      <c r="GF481" s="169"/>
      <c r="GG481" s="169"/>
      <c r="GH481" s="169"/>
      <c r="GI481" s="169"/>
      <c r="GJ481" s="169"/>
      <c r="GK481" s="169"/>
      <c r="GL481" s="169"/>
      <c r="GM481" s="169"/>
      <c r="GN481" s="169"/>
      <c r="GO481" s="169"/>
      <c r="GP481" s="169"/>
      <c r="GQ481" s="169"/>
      <c r="GR481" s="169"/>
      <c r="GS481" s="169"/>
      <c r="GT481" s="169"/>
      <c r="GU481" s="169"/>
      <c r="GV481" s="169"/>
      <c r="GW481" s="169"/>
      <c r="GX481" s="169"/>
      <c r="GY481" s="169"/>
      <c r="GZ481" s="169"/>
      <c r="HA481" s="169"/>
      <c r="HB481" s="169"/>
      <c r="HC481" s="169"/>
      <c r="HD481" s="169"/>
      <c r="HE481" s="169"/>
      <c r="HF481" s="169"/>
      <c r="HG481" s="169"/>
      <c r="HH481" s="169"/>
      <c r="HI481" s="169"/>
      <c r="HJ481" s="169"/>
      <c r="HK481" s="169"/>
      <c r="HL481" s="169"/>
      <c r="HM481" s="169"/>
      <c r="HN481" s="169"/>
      <c r="HO481" s="169"/>
      <c r="HP481" s="169"/>
      <c r="HQ481" s="169"/>
      <c r="HR481" s="169"/>
      <c r="HS481" s="169"/>
      <c r="HT481" s="169"/>
      <c r="HU481" s="169"/>
      <c r="HV481" s="169"/>
      <c r="HW481" s="169"/>
      <c r="HX481" s="169"/>
      <c r="HY481" s="169"/>
      <c r="HZ481" s="169"/>
      <c r="IA481" s="169"/>
      <c r="IB481" s="169"/>
      <c r="IC481" s="169"/>
      <c r="ID481" s="169"/>
      <c r="IE481" s="169"/>
      <c r="IF481" s="169"/>
      <c r="IG481" s="169"/>
      <c r="IH481" s="169"/>
      <c r="II481" s="169"/>
      <c r="IJ481" s="169"/>
      <c r="IK481" s="169"/>
      <c r="IL481" s="169"/>
      <c r="IM481" s="169"/>
      <c r="IN481" s="169"/>
      <c r="IO481" s="169"/>
      <c r="IP481" s="169"/>
    </row>
    <row r="482" spans="1:250" s="145" customFormat="1" ht="15" customHeight="1">
      <c r="A482" s="170" t="s">
        <v>6</v>
      </c>
      <c r="B482" s="170" t="s">
        <v>633</v>
      </c>
      <c r="C482" s="172">
        <v>15</v>
      </c>
      <c r="D482" s="172" t="s">
        <v>394</v>
      </c>
      <c r="E482" s="173">
        <v>385</v>
      </c>
      <c r="F482" s="174">
        <v>5775</v>
      </c>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69"/>
      <c r="AY482" s="169"/>
      <c r="AZ482" s="169"/>
      <c r="BA482" s="169"/>
      <c r="BB482" s="169"/>
      <c r="BC482" s="169"/>
      <c r="BD482" s="169"/>
      <c r="BE482" s="169"/>
      <c r="BF482" s="169"/>
      <c r="BG482" s="169"/>
      <c r="BH482" s="169"/>
      <c r="BI482" s="169"/>
      <c r="BJ482" s="169"/>
      <c r="BK482" s="169"/>
      <c r="BL482" s="169"/>
      <c r="BM482" s="169"/>
      <c r="BN482" s="169"/>
      <c r="BO482" s="169"/>
      <c r="BP482" s="169"/>
      <c r="BQ482" s="169"/>
      <c r="BR482" s="169"/>
      <c r="BS482" s="169"/>
      <c r="BT482" s="169"/>
      <c r="BU482" s="169"/>
      <c r="BV482" s="169"/>
      <c r="BW482" s="169"/>
      <c r="BX482" s="169"/>
      <c r="BY482" s="169"/>
      <c r="BZ482" s="169"/>
      <c r="CA482" s="169"/>
      <c r="CB482" s="169"/>
      <c r="CC482" s="169"/>
      <c r="CD482" s="169"/>
      <c r="CE482" s="169"/>
      <c r="CF482" s="169"/>
      <c r="CG482" s="169"/>
      <c r="CH482" s="169"/>
      <c r="CI482" s="169"/>
      <c r="CJ482" s="169"/>
      <c r="CK482" s="169"/>
      <c r="CL482" s="169"/>
      <c r="CM482" s="169"/>
      <c r="CN482" s="169"/>
      <c r="CO482" s="169"/>
      <c r="CP482" s="169"/>
      <c r="CQ482" s="169"/>
      <c r="CR482" s="169"/>
      <c r="CS482" s="169"/>
      <c r="CT482" s="169"/>
      <c r="CU482" s="169"/>
      <c r="CV482" s="169"/>
      <c r="CW482" s="169"/>
      <c r="CX482" s="169"/>
      <c r="CY482" s="169"/>
      <c r="CZ482" s="169"/>
      <c r="DA482" s="169"/>
      <c r="DB482" s="169"/>
      <c r="DC482" s="169"/>
      <c r="DD482" s="169"/>
      <c r="DE482" s="169"/>
      <c r="DF482" s="169"/>
      <c r="DG482" s="169"/>
      <c r="DH482" s="169"/>
      <c r="DI482" s="169"/>
      <c r="DJ482" s="169"/>
      <c r="DK482" s="169"/>
      <c r="DL482" s="169"/>
      <c r="DM482" s="169"/>
      <c r="DN482" s="169"/>
      <c r="DO482" s="169"/>
      <c r="DP482" s="169"/>
      <c r="DQ482" s="169"/>
      <c r="DR482" s="169"/>
      <c r="DS482" s="169"/>
      <c r="DT482" s="169"/>
      <c r="DU482" s="169"/>
      <c r="DV482" s="169"/>
      <c r="DW482" s="169"/>
      <c r="DX482" s="169"/>
      <c r="DY482" s="169"/>
      <c r="DZ482" s="169"/>
      <c r="EA482" s="169"/>
      <c r="EB482" s="169"/>
      <c r="EC482" s="169"/>
      <c r="ED482" s="169"/>
      <c r="EE482" s="169"/>
      <c r="EF482" s="169"/>
      <c r="EG482" s="169"/>
      <c r="EH482" s="169"/>
      <c r="EI482" s="169"/>
      <c r="EJ482" s="169"/>
      <c r="EK482" s="169"/>
      <c r="EL482" s="169"/>
      <c r="EM482" s="169"/>
      <c r="EN482" s="169"/>
      <c r="EO482" s="169"/>
      <c r="EP482" s="169"/>
      <c r="EQ482" s="169"/>
      <c r="ER482" s="169"/>
      <c r="ES482" s="169"/>
      <c r="ET482" s="169"/>
      <c r="EU482" s="169"/>
      <c r="EV482" s="169"/>
      <c r="EW482" s="169"/>
      <c r="EX482" s="169"/>
      <c r="EY482" s="169"/>
      <c r="EZ482" s="169"/>
      <c r="FA482" s="169"/>
      <c r="FB482" s="169"/>
      <c r="FC482" s="169"/>
      <c r="FD482" s="169"/>
      <c r="FE482" s="169"/>
      <c r="FF482" s="169"/>
      <c r="FG482" s="169"/>
      <c r="FH482" s="169"/>
      <c r="FI482" s="169"/>
      <c r="FJ482" s="169"/>
      <c r="FK482" s="169"/>
      <c r="FL482" s="169"/>
      <c r="FM482" s="169"/>
      <c r="FN482" s="169"/>
      <c r="FO482" s="169"/>
      <c r="FP482" s="169"/>
      <c r="FQ482" s="169"/>
      <c r="FR482" s="169"/>
      <c r="FS482" s="169"/>
      <c r="FT482" s="169"/>
      <c r="FU482" s="169"/>
      <c r="FV482" s="169"/>
      <c r="FW482" s="169"/>
      <c r="FX482" s="169"/>
      <c r="FY482" s="169"/>
      <c r="FZ482" s="169"/>
      <c r="GA482" s="169"/>
      <c r="GB482" s="169"/>
      <c r="GC482" s="169"/>
      <c r="GD482" s="169"/>
      <c r="GE482" s="169"/>
      <c r="GF482" s="169"/>
      <c r="GG482" s="169"/>
      <c r="GH482" s="169"/>
      <c r="GI482" s="169"/>
      <c r="GJ482" s="169"/>
      <c r="GK482" s="169"/>
      <c r="GL482" s="169"/>
      <c r="GM482" s="169"/>
      <c r="GN482" s="169"/>
      <c r="GO482" s="169"/>
      <c r="GP482" s="169"/>
      <c r="GQ482" s="169"/>
      <c r="GR482" s="169"/>
      <c r="GS482" s="169"/>
      <c r="GT482" s="169"/>
      <c r="GU482" s="169"/>
      <c r="GV482" s="169"/>
      <c r="GW482" s="169"/>
      <c r="GX482" s="169"/>
      <c r="GY482" s="169"/>
      <c r="GZ482" s="169"/>
      <c r="HA482" s="169"/>
      <c r="HB482" s="169"/>
      <c r="HC482" s="169"/>
      <c r="HD482" s="169"/>
      <c r="HE482" s="169"/>
      <c r="HF482" s="169"/>
      <c r="HG482" s="169"/>
      <c r="HH482" s="169"/>
      <c r="HI482" s="169"/>
      <c r="HJ482" s="169"/>
      <c r="HK482" s="169"/>
      <c r="HL482" s="169"/>
      <c r="HM482" s="169"/>
      <c r="HN482" s="169"/>
      <c r="HO482" s="169"/>
      <c r="HP482" s="169"/>
      <c r="HQ482" s="169"/>
      <c r="HR482" s="169"/>
      <c r="HS482" s="169"/>
      <c r="HT482" s="169"/>
      <c r="HU482" s="169"/>
      <c r="HV482" s="169"/>
      <c r="HW482" s="169"/>
      <c r="HX482" s="169"/>
      <c r="HY482" s="169"/>
      <c r="HZ482" s="169"/>
      <c r="IA482" s="169"/>
      <c r="IB482" s="169"/>
      <c r="IC482" s="169"/>
      <c r="ID482" s="169"/>
      <c r="IE482" s="169"/>
      <c r="IF482" s="169"/>
      <c r="IG482" s="169"/>
      <c r="IH482" s="169"/>
      <c r="II482" s="169"/>
      <c r="IJ482" s="169"/>
      <c r="IK482" s="169"/>
      <c r="IL482" s="169"/>
      <c r="IM482" s="169"/>
      <c r="IN482" s="169"/>
      <c r="IO482" s="169"/>
      <c r="IP482" s="169"/>
    </row>
    <row r="483" spans="1:250" s="145" customFormat="1" ht="15" customHeight="1">
      <c r="A483" s="170" t="s">
        <v>6</v>
      </c>
      <c r="B483" s="170" t="s">
        <v>633</v>
      </c>
      <c r="C483" s="172">
        <v>10</v>
      </c>
      <c r="D483" s="172" t="s">
        <v>394</v>
      </c>
      <c r="E483" s="173">
        <v>385</v>
      </c>
      <c r="F483" s="174">
        <v>3850</v>
      </c>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69"/>
      <c r="AY483" s="169"/>
      <c r="AZ483" s="169"/>
      <c r="BA483" s="169"/>
      <c r="BB483" s="169"/>
      <c r="BC483" s="169"/>
      <c r="BD483" s="169"/>
      <c r="BE483" s="169"/>
      <c r="BF483" s="169"/>
      <c r="BG483" s="169"/>
      <c r="BH483" s="169"/>
      <c r="BI483" s="169"/>
      <c r="BJ483" s="169"/>
      <c r="BK483" s="169"/>
      <c r="BL483" s="169"/>
      <c r="BM483" s="169"/>
      <c r="BN483" s="169"/>
      <c r="BO483" s="169"/>
      <c r="BP483" s="169"/>
      <c r="BQ483" s="169"/>
      <c r="BR483" s="169"/>
      <c r="BS483" s="169"/>
      <c r="BT483" s="169"/>
      <c r="BU483" s="169"/>
      <c r="BV483" s="169"/>
      <c r="BW483" s="169"/>
      <c r="BX483" s="169"/>
      <c r="BY483" s="169"/>
      <c r="BZ483" s="169"/>
      <c r="CA483" s="169"/>
      <c r="CB483" s="169"/>
      <c r="CC483" s="169"/>
      <c r="CD483" s="169"/>
      <c r="CE483" s="169"/>
      <c r="CF483" s="169"/>
      <c r="CG483" s="169"/>
      <c r="CH483" s="169"/>
      <c r="CI483" s="169"/>
      <c r="CJ483" s="169"/>
      <c r="CK483" s="169"/>
      <c r="CL483" s="169"/>
      <c r="CM483" s="169"/>
      <c r="CN483" s="169"/>
      <c r="CO483" s="169"/>
      <c r="CP483" s="169"/>
      <c r="CQ483" s="169"/>
      <c r="CR483" s="169"/>
      <c r="CS483" s="169"/>
      <c r="CT483" s="169"/>
      <c r="CU483" s="169"/>
      <c r="CV483" s="169"/>
      <c r="CW483" s="169"/>
      <c r="CX483" s="169"/>
      <c r="CY483" s="169"/>
      <c r="CZ483" s="169"/>
      <c r="DA483" s="169"/>
      <c r="DB483" s="169"/>
      <c r="DC483" s="169"/>
      <c r="DD483" s="169"/>
      <c r="DE483" s="169"/>
      <c r="DF483" s="169"/>
      <c r="DG483" s="169"/>
      <c r="DH483" s="169"/>
      <c r="DI483" s="169"/>
      <c r="DJ483" s="169"/>
      <c r="DK483" s="169"/>
      <c r="DL483" s="169"/>
      <c r="DM483" s="169"/>
      <c r="DN483" s="169"/>
      <c r="DO483" s="169"/>
      <c r="DP483" s="169"/>
      <c r="DQ483" s="169"/>
      <c r="DR483" s="169"/>
      <c r="DS483" s="169"/>
      <c r="DT483" s="169"/>
      <c r="DU483" s="169"/>
      <c r="DV483" s="169"/>
      <c r="DW483" s="169"/>
      <c r="DX483" s="169"/>
      <c r="DY483" s="169"/>
      <c r="DZ483" s="169"/>
      <c r="EA483" s="169"/>
      <c r="EB483" s="169"/>
      <c r="EC483" s="169"/>
      <c r="ED483" s="169"/>
      <c r="EE483" s="169"/>
      <c r="EF483" s="169"/>
      <c r="EG483" s="169"/>
      <c r="EH483" s="169"/>
      <c r="EI483" s="169"/>
      <c r="EJ483" s="169"/>
      <c r="EK483" s="169"/>
      <c r="EL483" s="169"/>
      <c r="EM483" s="169"/>
      <c r="EN483" s="169"/>
      <c r="EO483" s="169"/>
      <c r="EP483" s="169"/>
      <c r="EQ483" s="169"/>
      <c r="ER483" s="169"/>
      <c r="ES483" s="169"/>
      <c r="ET483" s="169"/>
      <c r="EU483" s="169"/>
      <c r="EV483" s="169"/>
      <c r="EW483" s="169"/>
      <c r="EX483" s="169"/>
      <c r="EY483" s="169"/>
      <c r="EZ483" s="169"/>
      <c r="FA483" s="169"/>
      <c r="FB483" s="169"/>
      <c r="FC483" s="169"/>
      <c r="FD483" s="169"/>
      <c r="FE483" s="169"/>
      <c r="FF483" s="169"/>
      <c r="FG483" s="169"/>
      <c r="FH483" s="169"/>
      <c r="FI483" s="169"/>
      <c r="FJ483" s="169"/>
      <c r="FK483" s="169"/>
      <c r="FL483" s="169"/>
      <c r="FM483" s="169"/>
      <c r="FN483" s="169"/>
      <c r="FO483" s="169"/>
      <c r="FP483" s="169"/>
      <c r="FQ483" s="169"/>
      <c r="FR483" s="169"/>
      <c r="FS483" s="169"/>
      <c r="FT483" s="169"/>
      <c r="FU483" s="169"/>
      <c r="FV483" s="169"/>
      <c r="FW483" s="169"/>
      <c r="FX483" s="169"/>
      <c r="FY483" s="169"/>
      <c r="FZ483" s="169"/>
      <c r="GA483" s="169"/>
      <c r="GB483" s="169"/>
      <c r="GC483" s="169"/>
      <c r="GD483" s="169"/>
      <c r="GE483" s="169"/>
      <c r="GF483" s="169"/>
      <c r="GG483" s="169"/>
      <c r="GH483" s="169"/>
      <c r="GI483" s="169"/>
      <c r="GJ483" s="169"/>
      <c r="GK483" s="169"/>
      <c r="GL483" s="169"/>
      <c r="GM483" s="169"/>
      <c r="GN483" s="169"/>
      <c r="GO483" s="169"/>
      <c r="GP483" s="169"/>
      <c r="GQ483" s="169"/>
      <c r="GR483" s="169"/>
      <c r="GS483" s="169"/>
      <c r="GT483" s="169"/>
      <c r="GU483" s="169"/>
      <c r="GV483" s="169"/>
      <c r="GW483" s="169"/>
      <c r="GX483" s="169"/>
      <c r="GY483" s="169"/>
      <c r="GZ483" s="169"/>
      <c r="HA483" s="169"/>
      <c r="HB483" s="169"/>
      <c r="HC483" s="169"/>
      <c r="HD483" s="169"/>
      <c r="HE483" s="169"/>
      <c r="HF483" s="169"/>
      <c r="HG483" s="169"/>
      <c r="HH483" s="169"/>
      <c r="HI483" s="169"/>
      <c r="HJ483" s="169"/>
      <c r="HK483" s="169"/>
      <c r="HL483" s="169"/>
      <c r="HM483" s="169"/>
      <c r="HN483" s="169"/>
      <c r="HO483" s="169"/>
      <c r="HP483" s="169"/>
      <c r="HQ483" s="169"/>
      <c r="HR483" s="169"/>
      <c r="HS483" s="169"/>
      <c r="HT483" s="169"/>
      <c r="HU483" s="169"/>
      <c r="HV483" s="169"/>
      <c r="HW483" s="169"/>
      <c r="HX483" s="169"/>
      <c r="HY483" s="169"/>
      <c r="HZ483" s="169"/>
      <c r="IA483" s="169"/>
      <c r="IB483" s="169"/>
      <c r="IC483" s="169"/>
      <c r="ID483" s="169"/>
      <c r="IE483" s="169"/>
      <c r="IF483" s="169"/>
      <c r="IG483" s="169"/>
      <c r="IH483" s="169"/>
      <c r="II483" s="169"/>
      <c r="IJ483" s="169"/>
      <c r="IK483" s="169"/>
      <c r="IL483" s="169"/>
      <c r="IM483" s="169"/>
      <c r="IN483" s="169"/>
      <c r="IO483" s="169"/>
      <c r="IP483" s="169"/>
    </row>
    <row r="484" spans="1:250" s="145" customFormat="1" ht="15" customHeight="1">
      <c r="A484" s="170" t="s">
        <v>6</v>
      </c>
      <c r="B484" s="170" t="s">
        <v>765</v>
      </c>
      <c r="C484" s="172">
        <v>5</v>
      </c>
      <c r="D484" s="172" t="s">
        <v>394</v>
      </c>
      <c r="E484" s="173">
        <v>1868</v>
      </c>
      <c r="F484" s="174">
        <v>9340</v>
      </c>
      <c r="G484" s="169"/>
      <c r="H484" s="169"/>
      <c r="I484" s="169"/>
      <c r="J484" s="169"/>
      <c r="K484" s="169"/>
      <c r="L484" s="169"/>
      <c r="M484" s="169"/>
      <c r="N484" s="169"/>
      <c r="O484" s="169"/>
      <c r="P484" s="169"/>
      <c r="Q484" s="169"/>
      <c r="R484" s="169"/>
      <c r="S484" s="169"/>
      <c r="T484" s="169"/>
      <c r="U484" s="169"/>
      <c r="V484" s="169"/>
      <c r="W484" s="169"/>
      <c r="X484" s="169"/>
      <c r="Y484" s="169"/>
      <c r="Z484" s="169"/>
      <c r="AA484" s="169"/>
      <c r="AB484" s="169"/>
      <c r="AC484" s="169"/>
      <c r="AD484" s="169"/>
      <c r="AE484" s="169"/>
      <c r="AF484" s="169"/>
      <c r="AG484" s="169"/>
      <c r="AH484" s="169"/>
      <c r="AI484" s="169"/>
      <c r="AJ484" s="169"/>
      <c r="AK484" s="169"/>
      <c r="AL484" s="169"/>
      <c r="AM484" s="169"/>
      <c r="AN484" s="169"/>
      <c r="AO484" s="169"/>
      <c r="AP484" s="169"/>
      <c r="AQ484" s="169"/>
      <c r="AR484" s="169"/>
      <c r="AS484" s="169"/>
      <c r="AT484" s="169"/>
      <c r="AU484" s="169"/>
      <c r="AV484" s="169"/>
      <c r="AW484" s="169"/>
      <c r="AX484" s="169"/>
      <c r="AY484" s="169"/>
      <c r="AZ484" s="169"/>
      <c r="BA484" s="169"/>
      <c r="BB484" s="169"/>
      <c r="BC484" s="169"/>
      <c r="BD484" s="169"/>
      <c r="BE484" s="169"/>
      <c r="BF484" s="169"/>
      <c r="BG484" s="169"/>
      <c r="BH484" s="169"/>
      <c r="BI484" s="169"/>
      <c r="BJ484" s="169"/>
      <c r="BK484" s="169"/>
      <c r="BL484" s="169"/>
      <c r="BM484" s="169"/>
      <c r="BN484" s="169"/>
      <c r="BO484" s="169"/>
      <c r="BP484" s="169"/>
      <c r="BQ484" s="169"/>
      <c r="BR484" s="169"/>
      <c r="BS484" s="169"/>
      <c r="BT484" s="169"/>
      <c r="BU484" s="169"/>
      <c r="BV484" s="169"/>
      <c r="BW484" s="169"/>
      <c r="BX484" s="169"/>
      <c r="BY484" s="169"/>
      <c r="BZ484" s="169"/>
      <c r="CA484" s="169"/>
      <c r="CB484" s="169"/>
      <c r="CC484" s="169"/>
      <c r="CD484" s="169"/>
      <c r="CE484" s="169"/>
      <c r="CF484" s="169"/>
      <c r="CG484" s="169"/>
      <c r="CH484" s="169"/>
      <c r="CI484" s="169"/>
      <c r="CJ484" s="169"/>
      <c r="CK484" s="169"/>
      <c r="CL484" s="169"/>
      <c r="CM484" s="169"/>
      <c r="CN484" s="169"/>
      <c r="CO484" s="169"/>
      <c r="CP484" s="169"/>
      <c r="CQ484" s="169"/>
      <c r="CR484" s="169"/>
      <c r="CS484" s="169"/>
      <c r="CT484" s="169"/>
      <c r="CU484" s="169"/>
      <c r="CV484" s="169"/>
      <c r="CW484" s="169"/>
      <c r="CX484" s="169"/>
      <c r="CY484" s="169"/>
      <c r="CZ484" s="169"/>
      <c r="DA484" s="169"/>
      <c r="DB484" s="169"/>
      <c r="DC484" s="169"/>
      <c r="DD484" s="169"/>
      <c r="DE484" s="169"/>
      <c r="DF484" s="169"/>
      <c r="DG484" s="169"/>
      <c r="DH484" s="169"/>
      <c r="DI484" s="169"/>
      <c r="DJ484" s="169"/>
      <c r="DK484" s="169"/>
      <c r="DL484" s="169"/>
      <c r="DM484" s="169"/>
      <c r="DN484" s="169"/>
      <c r="DO484" s="169"/>
      <c r="DP484" s="169"/>
      <c r="DQ484" s="169"/>
      <c r="DR484" s="169"/>
      <c r="DS484" s="169"/>
      <c r="DT484" s="169"/>
      <c r="DU484" s="169"/>
      <c r="DV484" s="169"/>
      <c r="DW484" s="169"/>
      <c r="DX484" s="169"/>
      <c r="DY484" s="169"/>
      <c r="DZ484" s="169"/>
      <c r="EA484" s="169"/>
      <c r="EB484" s="169"/>
      <c r="EC484" s="169"/>
      <c r="ED484" s="169"/>
      <c r="EE484" s="169"/>
      <c r="EF484" s="169"/>
      <c r="EG484" s="169"/>
      <c r="EH484" s="169"/>
      <c r="EI484" s="169"/>
      <c r="EJ484" s="169"/>
      <c r="EK484" s="169"/>
      <c r="EL484" s="169"/>
      <c r="EM484" s="169"/>
      <c r="EN484" s="169"/>
      <c r="EO484" s="169"/>
      <c r="EP484" s="169"/>
      <c r="EQ484" s="169"/>
      <c r="ER484" s="169"/>
      <c r="ES484" s="169"/>
      <c r="ET484" s="169"/>
      <c r="EU484" s="169"/>
      <c r="EV484" s="169"/>
      <c r="EW484" s="169"/>
      <c r="EX484" s="169"/>
      <c r="EY484" s="169"/>
      <c r="EZ484" s="169"/>
      <c r="FA484" s="169"/>
      <c r="FB484" s="169"/>
      <c r="FC484" s="169"/>
      <c r="FD484" s="169"/>
      <c r="FE484" s="169"/>
      <c r="FF484" s="169"/>
      <c r="FG484" s="169"/>
      <c r="FH484" s="169"/>
      <c r="FI484" s="169"/>
      <c r="FJ484" s="169"/>
      <c r="FK484" s="169"/>
      <c r="FL484" s="169"/>
      <c r="FM484" s="169"/>
      <c r="FN484" s="169"/>
      <c r="FO484" s="169"/>
      <c r="FP484" s="169"/>
      <c r="FQ484" s="169"/>
      <c r="FR484" s="169"/>
      <c r="FS484" s="169"/>
      <c r="FT484" s="169"/>
      <c r="FU484" s="169"/>
      <c r="FV484" s="169"/>
      <c r="FW484" s="169"/>
      <c r="FX484" s="169"/>
      <c r="FY484" s="169"/>
      <c r="FZ484" s="169"/>
      <c r="GA484" s="169"/>
      <c r="GB484" s="169"/>
      <c r="GC484" s="169"/>
      <c r="GD484" s="169"/>
      <c r="GE484" s="169"/>
      <c r="GF484" s="169"/>
      <c r="GG484" s="169"/>
      <c r="GH484" s="169"/>
      <c r="GI484" s="169"/>
      <c r="GJ484" s="169"/>
      <c r="GK484" s="169"/>
      <c r="GL484" s="169"/>
      <c r="GM484" s="169"/>
      <c r="GN484" s="169"/>
      <c r="GO484" s="169"/>
      <c r="GP484" s="169"/>
      <c r="GQ484" s="169"/>
      <c r="GR484" s="169"/>
      <c r="GS484" s="169"/>
      <c r="GT484" s="169"/>
      <c r="GU484" s="169"/>
      <c r="GV484" s="169"/>
      <c r="GW484" s="169"/>
      <c r="GX484" s="169"/>
      <c r="GY484" s="169"/>
      <c r="GZ484" s="169"/>
      <c r="HA484" s="169"/>
      <c r="HB484" s="169"/>
      <c r="HC484" s="169"/>
      <c r="HD484" s="169"/>
      <c r="HE484" s="169"/>
      <c r="HF484" s="169"/>
      <c r="HG484" s="169"/>
      <c r="HH484" s="169"/>
      <c r="HI484" s="169"/>
      <c r="HJ484" s="169"/>
      <c r="HK484" s="169"/>
      <c r="HL484" s="169"/>
      <c r="HM484" s="169"/>
      <c r="HN484" s="169"/>
      <c r="HO484" s="169"/>
      <c r="HP484" s="169"/>
      <c r="HQ484" s="169"/>
      <c r="HR484" s="169"/>
      <c r="HS484" s="169"/>
      <c r="HT484" s="169"/>
      <c r="HU484" s="169"/>
      <c r="HV484" s="169"/>
      <c r="HW484" s="169"/>
      <c r="HX484" s="169"/>
      <c r="HY484" s="169"/>
      <c r="HZ484" s="169"/>
      <c r="IA484" s="169"/>
      <c r="IB484" s="169"/>
      <c r="IC484" s="169"/>
      <c r="ID484" s="169"/>
      <c r="IE484" s="169"/>
      <c r="IF484" s="169"/>
      <c r="IG484" s="169"/>
      <c r="IH484" s="169"/>
      <c r="II484" s="169"/>
      <c r="IJ484" s="169"/>
      <c r="IK484" s="169"/>
      <c r="IL484" s="169"/>
      <c r="IM484" s="169"/>
      <c r="IN484" s="169"/>
      <c r="IO484" s="169"/>
      <c r="IP484" s="169"/>
    </row>
    <row r="485" spans="1:250" s="145" customFormat="1" ht="15" customHeight="1">
      <c r="A485" s="170" t="s">
        <v>6</v>
      </c>
      <c r="B485" s="170" t="s">
        <v>765</v>
      </c>
      <c r="C485" s="172">
        <v>5</v>
      </c>
      <c r="D485" s="172" t="s">
        <v>394</v>
      </c>
      <c r="E485" s="173">
        <v>1868</v>
      </c>
      <c r="F485" s="174">
        <v>9340</v>
      </c>
      <c r="G485" s="169"/>
      <c r="H485" s="169"/>
      <c r="I485" s="169"/>
      <c r="J485" s="169"/>
      <c r="K485" s="169"/>
      <c r="L485" s="169"/>
      <c r="M485" s="169"/>
      <c r="N485" s="169"/>
      <c r="O485" s="169"/>
      <c r="P485" s="169"/>
      <c r="Q485" s="169"/>
      <c r="R485" s="169"/>
      <c r="S485" s="169"/>
      <c r="T485" s="169"/>
      <c r="U485" s="169"/>
      <c r="V485" s="169"/>
      <c r="W485" s="169"/>
      <c r="X485" s="169"/>
      <c r="Y485" s="169"/>
      <c r="Z485" s="169"/>
      <c r="AA485" s="169"/>
      <c r="AB485" s="169"/>
      <c r="AC485" s="169"/>
      <c r="AD485" s="169"/>
      <c r="AE485" s="169"/>
      <c r="AF485" s="169"/>
      <c r="AG485" s="169"/>
      <c r="AH485" s="169"/>
      <c r="AI485" s="169"/>
      <c r="AJ485" s="169"/>
      <c r="AK485" s="169"/>
      <c r="AL485" s="169"/>
      <c r="AM485" s="169"/>
      <c r="AN485" s="169"/>
      <c r="AO485" s="169"/>
      <c r="AP485" s="169"/>
      <c r="AQ485" s="169"/>
      <c r="AR485" s="169"/>
      <c r="AS485" s="169"/>
      <c r="AT485" s="169"/>
      <c r="AU485" s="169"/>
      <c r="AV485" s="169"/>
      <c r="AW485" s="169"/>
      <c r="AX485" s="169"/>
      <c r="AY485" s="169"/>
      <c r="AZ485" s="169"/>
      <c r="BA485" s="169"/>
      <c r="BB485" s="169"/>
      <c r="BC485" s="169"/>
      <c r="BD485" s="169"/>
      <c r="BE485" s="169"/>
      <c r="BF485" s="169"/>
      <c r="BG485" s="169"/>
      <c r="BH485" s="169"/>
      <c r="BI485" s="169"/>
      <c r="BJ485" s="169"/>
      <c r="BK485" s="169"/>
      <c r="BL485" s="169"/>
      <c r="BM485" s="169"/>
      <c r="BN485" s="169"/>
      <c r="BO485" s="169"/>
      <c r="BP485" s="169"/>
      <c r="BQ485" s="169"/>
      <c r="BR485" s="169"/>
      <c r="BS485" s="169"/>
      <c r="BT485" s="169"/>
      <c r="BU485" s="169"/>
      <c r="BV485" s="169"/>
      <c r="BW485" s="169"/>
      <c r="BX485" s="169"/>
      <c r="BY485" s="169"/>
      <c r="BZ485" s="169"/>
      <c r="CA485" s="169"/>
      <c r="CB485" s="169"/>
      <c r="CC485" s="169"/>
      <c r="CD485" s="169"/>
      <c r="CE485" s="169"/>
      <c r="CF485" s="169"/>
      <c r="CG485" s="169"/>
      <c r="CH485" s="169"/>
      <c r="CI485" s="169"/>
      <c r="CJ485" s="169"/>
      <c r="CK485" s="169"/>
      <c r="CL485" s="169"/>
      <c r="CM485" s="169"/>
      <c r="CN485" s="169"/>
      <c r="CO485" s="169"/>
      <c r="CP485" s="169"/>
      <c r="CQ485" s="169"/>
      <c r="CR485" s="169"/>
      <c r="CS485" s="169"/>
      <c r="CT485" s="169"/>
      <c r="CU485" s="169"/>
      <c r="CV485" s="169"/>
      <c r="CW485" s="169"/>
      <c r="CX485" s="169"/>
      <c r="CY485" s="169"/>
      <c r="CZ485" s="169"/>
      <c r="DA485" s="169"/>
      <c r="DB485" s="169"/>
      <c r="DC485" s="169"/>
      <c r="DD485" s="169"/>
      <c r="DE485" s="169"/>
      <c r="DF485" s="169"/>
      <c r="DG485" s="169"/>
      <c r="DH485" s="169"/>
      <c r="DI485" s="169"/>
      <c r="DJ485" s="169"/>
      <c r="DK485" s="169"/>
      <c r="DL485" s="169"/>
      <c r="DM485" s="169"/>
      <c r="DN485" s="169"/>
      <c r="DO485" s="169"/>
      <c r="DP485" s="169"/>
      <c r="DQ485" s="169"/>
      <c r="DR485" s="169"/>
      <c r="DS485" s="169"/>
      <c r="DT485" s="169"/>
      <c r="DU485" s="169"/>
      <c r="DV485" s="169"/>
      <c r="DW485" s="169"/>
      <c r="DX485" s="169"/>
      <c r="DY485" s="169"/>
      <c r="DZ485" s="169"/>
      <c r="EA485" s="169"/>
      <c r="EB485" s="169"/>
      <c r="EC485" s="169"/>
      <c r="ED485" s="169"/>
      <c r="EE485" s="169"/>
      <c r="EF485" s="169"/>
      <c r="EG485" s="169"/>
      <c r="EH485" s="169"/>
      <c r="EI485" s="169"/>
      <c r="EJ485" s="169"/>
      <c r="EK485" s="169"/>
      <c r="EL485" s="169"/>
      <c r="EM485" s="169"/>
      <c r="EN485" s="169"/>
      <c r="EO485" s="169"/>
      <c r="EP485" s="169"/>
      <c r="EQ485" s="169"/>
      <c r="ER485" s="169"/>
      <c r="ES485" s="169"/>
      <c r="ET485" s="169"/>
      <c r="EU485" s="169"/>
      <c r="EV485" s="169"/>
      <c r="EW485" s="169"/>
      <c r="EX485" s="169"/>
      <c r="EY485" s="169"/>
      <c r="EZ485" s="169"/>
      <c r="FA485" s="169"/>
      <c r="FB485" s="169"/>
      <c r="FC485" s="169"/>
      <c r="FD485" s="169"/>
      <c r="FE485" s="169"/>
      <c r="FF485" s="169"/>
      <c r="FG485" s="169"/>
      <c r="FH485" s="169"/>
      <c r="FI485" s="169"/>
      <c r="FJ485" s="169"/>
      <c r="FK485" s="169"/>
      <c r="FL485" s="169"/>
      <c r="FM485" s="169"/>
      <c r="FN485" s="169"/>
      <c r="FO485" s="169"/>
      <c r="FP485" s="169"/>
      <c r="FQ485" s="169"/>
      <c r="FR485" s="169"/>
      <c r="FS485" s="169"/>
      <c r="FT485" s="169"/>
      <c r="FU485" s="169"/>
      <c r="FV485" s="169"/>
      <c r="FW485" s="169"/>
      <c r="FX485" s="169"/>
      <c r="FY485" s="169"/>
      <c r="FZ485" s="169"/>
      <c r="GA485" s="169"/>
      <c r="GB485" s="169"/>
      <c r="GC485" s="169"/>
      <c r="GD485" s="169"/>
      <c r="GE485" s="169"/>
      <c r="GF485" s="169"/>
      <c r="GG485" s="169"/>
      <c r="GH485" s="169"/>
      <c r="GI485" s="169"/>
      <c r="GJ485" s="169"/>
      <c r="GK485" s="169"/>
      <c r="GL485" s="169"/>
      <c r="GM485" s="169"/>
      <c r="GN485" s="169"/>
      <c r="GO485" s="169"/>
      <c r="GP485" s="169"/>
      <c r="GQ485" s="169"/>
      <c r="GR485" s="169"/>
      <c r="GS485" s="169"/>
      <c r="GT485" s="169"/>
      <c r="GU485" s="169"/>
      <c r="GV485" s="169"/>
      <c r="GW485" s="169"/>
      <c r="GX485" s="169"/>
      <c r="GY485" s="169"/>
      <c r="GZ485" s="169"/>
      <c r="HA485" s="169"/>
      <c r="HB485" s="169"/>
      <c r="HC485" s="169"/>
      <c r="HD485" s="169"/>
      <c r="HE485" s="169"/>
      <c r="HF485" s="169"/>
      <c r="HG485" s="169"/>
      <c r="HH485" s="169"/>
      <c r="HI485" s="169"/>
      <c r="HJ485" s="169"/>
      <c r="HK485" s="169"/>
      <c r="HL485" s="169"/>
      <c r="HM485" s="169"/>
      <c r="HN485" s="169"/>
      <c r="HO485" s="169"/>
      <c r="HP485" s="169"/>
      <c r="HQ485" s="169"/>
      <c r="HR485" s="169"/>
      <c r="HS485" s="169"/>
      <c r="HT485" s="169"/>
      <c r="HU485" s="169"/>
      <c r="HV485" s="169"/>
      <c r="HW485" s="169"/>
      <c r="HX485" s="169"/>
      <c r="HY485" s="169"/>
      <c r="HZ485" s="169"/>
      <c r="IA485" s="169"/>
      <c r="IB485" s="169"/>
      <c r="IC485" s="169"/>
      <c r="ID485" s="169"/>
      <c r="IE485" s="169"/>
      <c r="IF485" s="169"/>
      <c r="IG485" s="169"/>
      <c r="IH485" s="169"/>
      <c r="II485" s="169"/>
      <c r="IJ485" s="169"/>
      <c r="IK485" s="169"/>
      <c r="IL485" s="169"/>
      <c r="IM485" s="169"/>
      <c r="IN485" s="169"/>
      <c r="IO485" s="169"/>
      <c r="IP485" s="169"/>
    </row>
    <row r="486" spans="1:250" s="145" customFormat="1" ht="15" customHeight="1">
      <c r="A486" s="170" t="s">
        <v>6</v>
      </c>
      <c r="B486" s="170" t="s">
        <v>243</v>
      </c>
      <c r="C486" s="172">
        <v>5</v>
      </c>
      <c r="D486" s="172" t="s">
        <v>401</v>
      </c>
      <c r="E486" s="173">
        <v>7311</v>
      </c>
      <c r="F486" s="174">
        <v>36555</v>
      </c>
      <c r="G486" s="169"/>
      <c r="H486" s="169"/>
      <c r="I486" s="169"/>
      <c r="J486" s="169"/>
      <c r="K486" s="169"/>
      <c r="L486" s="169"/>
      <c r="M486" s="169"/>
      <c r="N486" s="169"/>
      <c r="O486" s="169"/>
      <c r="P486" s="169"/>
      <c r="Q486" s="169"/>
      <c r="R486" s="169"/>
      <c r="S486" s="169"/>
      <c r="T486" s="169"/>
      <c r="U486" s="169"/>
      <c r="V486" s="169"/>
      <c r="W486" s="169"/>
      <c r="X486" s="169"/>
      <c r="Y486" s="169"/>
      <c r="Z486" s="169"/>
      <c r="AA486" s="169"/>
      <c r="AB486" s="169"/>
      <c r="AC486" s="169"/>
      <c r="AD486" s="169"/>
      <c r="AE486" s="169"/>
      <c r="AF486" s="169"/>
      <c r="AG486" s="169"/>
      <c r="AH486" s="169"/>
      <c r="AI486" s="169"/>
      <c r="AJ486" s="169"/>
      <c r="AK486" s="169"/>
      <c r="AL486" s="169"/>
      <c r="AM486" s="169"/>
      <c r="AN486" s="169"/>
      <c r="AO486" s="169"/>
      <c r="AP486" s="169"/>
      <c r="AQ486" s="169"/>
      <c r="AR486" s="169"/>
      <c r="AS486" s="169"/>
      <c r="AT486" s="169"/>
      <c r="AU486" s="169"/>
      <c r="AV486" s="169"/>
      <c r="AW486" s="169"/>
      <c r="AX486" s="169"/>
      <c r="AY486" s="169"/>
      <c r="AZ486" s="169"/>
      <c r="BA486" s="169"/>
      <c r="BB486" s="169"/>
      <c r="BC486" s="169"/>
      <c r="BD486" s="169"/>
      <c r="BE486" s="169"/>
      <c r="BF486" s="169"/>
      <c r="BG486" s="169"/>
      <c r="BH486" s="169"/>
      <c r="BI486" s="169"/>
      <c r="BJ486" s="169"/>
      <c r="BK486" s="169"/>
      <c r="BL486" s="169"/>
      <c r="BM486" s="169"/>
      <c r="BN486" s="169"/>
      <c r="BO486" s="169"/>
      <c r="BP486" s="169"/>
      <c r="BQ486" s="169"/>
      <c r="BR486" s="169"/>
      <c r="BS486" s="169"/>
      <c r="BT486" s="169"/>
      <c r="BU486" s="169"/>
      <c r="BV486" s="169"/>
      <c r="BW486" s="169"/>
      <c r="BX486" s="169"/>
      <c r="BY486" s="169"/>
      <c r="BZ486" s="169"/>
      <c r="CA486" s="169"/>
      <c r="CB486" s="169"/>
      <c r="CC486" s="169"/>
      <c r="CD486" s="169"/>
      <c r="CE486" s="169"/>
      <c r="CF486" s="169"/>
      <c r="CG486" s="169"/>
      <c r="CH486" s="169"/>
      <c r="CI486" s="169"/>
      <c r="CJ486" s="169"/>
      <c r="CK486" s="169"/>
      <c r="CL486" s="169"/>
      <c r="CM486" s="169"/>
      <c r="CN486" s="169"/>
      <c r="CO486" s="169"/>
      <c r="CP486" s="169"/>
      <c r="CQ486" s="169"/>
      <c r="CR486" s="169"/>
      <c r="CS486" s="169"/>
      <c r="CT486" s="169"/>
      <c r="CU486" s="169"/>
      <c r="CV486" s="169"/>
      <c r="CW486" s="169"/>
      <c r="CX486" s="169"/>
      <c r="CY486" s="169"/>
      <c r="CZ486" s="169"/>
      <c r="DA486" s="169"/>
      <c r="DB486" s="169"/>
      <c r="DC486" s="169"/>
      <c r="DD486" s="169"/>
      <c r="DE486" s="169"/>
      <c r="DF486" s="169"/>
      <c r="DG486" s="169"/>
      <c r="DH486" s="169"/>
      <c r="DI486" s="169"/>
      <c r="DJ486" s="169"/>
      <c r="DK486" s="169"/>
      <c r="DL486" s="169"/>
      <c r="DM486" s="169"/>
      <c r="DN486" s="169"/>
      <c r="DO486" s="169"/>
      <c r="DP486" s="169"/>
      <c r="DQ486" s="169"/>
      <c r="DR486" s="169"/>
      <c r="DS486" s="169"/>
      <c r="DT486" s="169"/>
      <c r="DU486" s="169"/>
      <c r="DV486" s="169"/>
      <c r="DW486" s="169"/>
      <c r="DX486" s="169"/>
      <c r="DY486" s="169"/>
      <c r="DZ486" s="169"/>
      <c r="EA486" s="169"/>
      <c r="EB486" s="169"/>
      <c r="EC486" s="169"/>
      <c r="ED486" s="169"/>
      <c r="EE486" s="169"/>
      <c r="EF486" s="169"/>
      <c r="EG486" s="169"/>
      <c r="EH486" s="169"/>
      <c r="EI486" s="169"/>
      <c r="EJ486" s="169"/>
      <c r="EK486" s="169"/>
      <c r="EL486" s="169"/>
      <c r="EM486" s="169"/>
      <c r="EN486" s="169"/>
      <c r="EO486" s="169"/>
      <c r="EP486" s="169"/>
      <c r="EQ486" s="169"/>
      <c r="ER486" s="169"/>
      <c r="ES486" s="169"/>
      <c r="ET486" s="169"/>
      <c r="EU486" s="169"/>
      <c r="EV486" s="169"/>
      <c r="EW486" s="169"/>
      <c r="EX486" s="169"/>
      <c r="EY486" s="169"/>
      <c r="EZ486" s="169"/>
      <c r="FA486" s="169"/>
      <c r="FB486" s="169"/>
      <c r="FC486" s="169"/>
      <c r="FD486" s="169"/>
      <c r="FE486" s="169"/>
      <c r="FF486" s="169"/>
      <c r="FG486" s="169"/>
      <c r="FH486" s="169"/>
      <c r="FI486" s="169"/>
      <c r="FJ486" s="169"/>
      <c r="FK486" s="169"/>
      <c r="FL486" s="169"/>
      <c r="FM486" s="169"/>
      <c r="FN486" s="169"/>
      <c r="FO486" s="169"/>
      <c r="FP486" s="169"/>
      <c r="FQ486" s="169"/>
      <c r="FR486" s="169"/>
      <c r="FS486" s="169"/>
      <c r="FT486" s="169"/>
      <c r="FU486" s="169"/>
      <c r="FV486" s="169"/>
      <c r="FW486" s="169"/>
      <c r="FX486" s="169"/>
      <c r="FY486" s="169"/>
      <c r="FZ486" s="169"/>
      <c r="GA486" s="169"/>
      <c r="GB486" s="169"/>
      <c r="GC486" s="169"/>
      <c r="GD486" s="169"/>
      <c r="GE486" s="169"/>
      <c r="GF486" s="169"/>
      <c r="GG486" s="169"/>
      <c r="GH486" s="169"/>
      <c r="GI486" s="169"/>
      <c r="GJ486" s="169"/>
      <c r="GK486" s="169"/>
      <c r="GL486" s="169"/>
      <c r="GM486" s="169"/>
      <c r="GN486" s="169"/>
      <c r="GO486" s="169"/>
      <c r="GP486" s="169"/>
      <c r="GQ486" s="169"/>
      <c r="GR486" s="169"/>
      <c r="GS486" s="169"/>
      <c r="GT486" s="169"/>
      <c r="GU486" s="169"/>
      <c r="GV486" s="169"/>
      <c r="GW486" s="169"/>
      <c r="GX486" s="169"/>
      <c r="GY486" s="169"/>
      <c r="GZ486" s="169"/>
      <c r="HA486" s="169"/>
      <c r="HB486" s="169"/>
      <c r="HC486" s="169"/>
      <c r="HD486" s="169"/>
      <c r="HE486" s="169"/>
      <c r="HF486" s="169"/>
      <c r="HG486" s="169"/>
      <c r="HH486" s="169"/>
      <c r="HI486" s="169"/>
      <c r="HJ486" s="169"/>
      <c r="HK486" s="169"/>
      <c r="HL486" s="169"/>
      <c r="HM486" s="169"/>
      <c r="HN486" s="169"/>
      <c r="HO486" s="169"/>
      <c r="HP486" s="169"/>
      <c r="HQ486" s="169"/>
      <c r="HR486" s="169"/>
      <c r="HS486" s="169"/>
      <c r="HT486" s="169"/>
      <c r="HU486" s="169"/>
      <c r="HV486" s="169"/>
      <c r="HW486" s="169"/>
      <c r="HX486" s="169"/>
      <c r="HY486" s="169"/>
      <c r="HZ486" s="169"/>
      <c r="IA486" s="169"/>
      <c r="IB486" s="169"/>
      <c r="IC486" s="169"/>
      <c r="ID486" s="169"/>
      <c r="IE486" s="169"/>
      <c r="IF486" s="169"/>
      <c r="IG486" s="169"/>
      <c r="IH486" s="169"/>
      <c r="II486" s="169"/>
      <c r="IJ486" s="169"/>
      <c r="IK486" s="169"/>
      <c r="IL486" s="169"/>
      <c r="IM486" s="169"/>
      <c r="IN486" s="169"/>
      <c r="IO486" s="169"/>
      <c r="IP486" s="169"/>
    </row>
    <row r="487" spans="1:250" s="145" customFormat="1" ht="15" customHeight="1">
      <c r="A487" s="170" t="s">
        <v>6</v>
      </c>
      <c r="B487" s="170" t="s">
        <v>243</v>
      </c>
      <c r="C487" s="172">
        <v>3</v>
      </c>
      <c r="D487" s="172" t="s">
        <v>401</v>
      </c>
      <c r="E487" s="173">
        <v>7311</v>
      </c>
      <c r="F487" s="174">
        <v>21933</v>
      </c>
      <c r="G487" s="169"/>
      <c r="H487" s="169"/>
      <c r="I487" s="169"/>
      <c r="J487" s="169"/>
      <c r="K487" s="169"/>
      <c r="L487" s="169"/>
      <c r="M487" s="169"/>
      <c r="N487" s="169"/>
      <c r="O487" s="169"/>
      <c r="P487" s="169"/>
      <c r="Q487" s="169"/>
      <c r="R487" s="169"/>
      <c r="S487" s="169"/>
      <c r="T487" s="169"/>
      <c r="U487" s="169"/>
      <c r="V487" s="169"/>
      <c r="W487" s="169"/>
      <c r="X487" s="169"/>
      <c r="Y487" s="169"/>
      <c r="Z487" s="169"/>
      <c r="AA487" s="169"/>
      <c r="AB487" s="169"/>
      <c r="AC487" s="169"/>
      <c r="AD487" s="169"/>
      <c r="AE487" s="169"/>
      <c r="AF487" s="169"/>
      <c r="AG487" s="169"/>
      <c r="AH487" s="169"/>
      <c r="AI487" s="169"/>
      <c r="AJ487" s="169"/>
      <c r="AK487" s="169"/>
      <c r="AL487" s="169"/>
      <c r="AM487" s="169"/>
      <c r="AN487" s="169"/>
      <c r="AO487" s="169"/>
      <c r="AP487" s="169"/>
      <c r="AQ487" s="169"/>
      <c r="AR487" s="169"/>
      <c r="AS487" s="169"/>
      <c r="AT487" s="169"/>
      <c r="AU487" s="169"/>
      <c r="AV487" s="169"/>
      <c r="AW487" s="169"/>
      <c r="AX487" s="169"/>
      <c r="AY487" s="169"/>
      <c r="AZ487" s="169"/>
      <c r="BA487" s="169"/>
      <c r="BB487" s="169"/>
      <c r="BC487" s="169"/>
      <c r="BD487" s="169"/>
      <c r="BE487" s="169"/>
      <c r="BF487" s="169"/>
      <c r="BG487" s="169"/>
      <c r="BH487" s="169"/>
      <c r="BI487" s="169"/>
      <c r="BJ487" s="169"/>
      <c r="BK487" s="169"/>
      <c r="BL487" s="169"/>
      <c r="BM487" s="169"/>
      <c r="BN487" s="169"/>
      <c r="BO487" s="169"/>
      <c r="BP487" s="169"/>
      <c r="BQ487" s="169"/>
      <c r="BR487" s="169"/>
      <c r="BS487" s="169"/>
      <c r="BT487" s="169"/>
      <c r="BU487" s="169"/>
      <c r="BV487" s="169"/>
      <c r="BW487" s="169"/>
      <c r="BX487" s="169"/>
      <c r="BY487" s="169"/>
      <c r="BZ487" s="169"/>
      <c r="CA487" s="169"/>
      <c r="CB487" s="169"/>
      <c r="CC487" s="169"/>
      <c r="CD487" s="169"/>
      <c r="CE487" s="169"/>
      <c r="CF487" s="169"/>
      <c r="CG487" s="169"/>
      <c r="CH487" s="169"/>
      <c r="CI487" s="169"/>
      <c r="CJ487" s="169"/>
      <c r="CK487" s="169"/>
      <c r="CL487" s="169"/>
      <c r="CM487" s="169"/>
      <c r="CN487" s="169"/>
      <c r="CO487" s="169"/>
      <c r="CP487" s="169"/>
      <c r="CQ487" s="169"/>
      <c r="CR487" s="169"/>
      <c r="CS487" s="169"/>
      <c r="CT487" s="169"/>
      <c r="CU487" s="169"/>
      <c r="CV487" s="169"/>
      <c r="CW487" s="169"/>
      <c r="CX487" s="169"/>
      <c r="CY487" s="169"/>
      <c r="CZ487" s="169"/>
      <c r="DA487" s="169"/>
      <c r="DB487" s="169"/>
      <c r="DC487" s="169"/>
      <c r="DD487" s="169"/>
      <c r="DE487" s="169"/>
      <c r="DF487" s="169"/>
      <c r="DG487" s="169"/>
      <c r="DH487" s="169"/>
      <c r="DI487" s="169"/>
      <c r="DJ487" s="169"/>
      <c r="DK487" s="169"/>
      <c r="DL487" s="169"/>
      <c r="DM487" s="169"/>
      <c r="DN487" s="169"/>
      <c r="DO487" s="169"/>
      <c r="DP487" s="169"/>
      <c r="DQ487" s="169"/>
      <c r="DR487" s="169"/>
      <c r="DS487" s="169"/>
      <c r="DT487" s="169"/>
      <c r="DU487" s="169"/>
      <c r="DV487" s="169"/>
      <c r="DW487" s="169"/>
      <c r="DX487" s="169"/>
      <c r="DY487" s="169"/>
      <c r="DZ487" s="169"/>
      <c r="EA487" s="169"/>
      <c r="EB487" s="169"/>
      <c r="EC487" s="169"/>
      <c r="ED487" s="169"/>
      <c r="EE487" s="169"/>
      <c r="EF487" s="169"/>
      <c r="EG487" s="169"/>
      <c r="EH487" s="169"/>
      <c r="EI487" s="169"/>
      <c r="EJ487" s="169"/>
      <c r="EK487" s="169"/>
      <c r="EL487" s="169"/>
      <c r="EM487" s="169"/>
      <c r="EN487" s="169"/>
      <c r="EO487" s="169"/>
      <c r="EP487" s="169"/>
      <c r="EQ487" s="169"/>
      <c r="ER487" s="169"/>
      <c r="ES487" s="169"/>
      <c r="ET487" s="169"/>
      <c r="EU487" s="169"/>
      <c r="EV487" s="169"/>
      <c r="EW487" s="169"/>
      <c r="EX487" s="169"/>
      <c r="EY487" s="169"/>
      <c r="EZ487" s="169"/>
      <c r="FA487" s="169"/>
      <c r="FB487" s="169"/>
      <c r="FC487" s="169"/>
      <c r="FD487" s="169"/>
      <c r="FE487" s="169"/>
      <c r="FF487" s="169"/>
      <c r="FG487" s="169"/>
      <c r="FH487" s="169"/>
      <c r="FI487" s="169"/>
      <c r="FJ487" s="169"/>
      <c r="FK487" s="169"/>
      <c r="FL487" s="169"/>
      <c r="FM487" s="169"/>
      <c r="FN487" s="169"/>
      <c r="FO487" s="169"/>
      <c r="FP487" s="169"/>
      <c r="FQ487" s="169"/>
      <c r="FR487" s="169"/>
      <c r="FS487" s="169"/>
      <c r="FT487" s="169"/>
      <c r="FU487" s="169"/>
      <c r="FV487" s="169"/>
      <c r="FW487" s="169"/>
      <c r="FX487" s="169"/>
      <c r="FY487" s="169"/>
      <c r="FZ487" s="169"/>
      <c r="GA487" s="169"/>
      <c r="GB487" s="169"/>
      <c r="GC487" s="169"/>
      <c r="GD487" s="169"/>
      <c r="GE487" s="169"/>
      <c r="GF487" s="169"/>
      <c r="GG487" s="169"/>
      <c r="GH487" s="169"/>
      <c r="GI487" s="169"/>
      <c r="GJ487" s="169"/>
      <c r="GK487" s="169"/>
      <c r="GL487" s="169"/>
      <c r="GM487" s="169"/>
      <c r="GN487" s="169"/>
      <c r="GO487" s="169"/>
      <c r="GP487" s="169"/>
      <c r="GQ487" s="169"/>
      <c r="GR487" s="169"/>
      <c r="GS487" s="169"/>
      <c r="GT487" s="169"/>
      <c r="GU487" s="169"/>
      <c r="GV487" s="169"/>
      <c r="GW487" s="169"/>
      <c r="GX487" s="169"/>
      <c r="GY487" s="169"/>
      <c r="GZ487" s="169"/>
      <c r="HA487" s="169"/>
      <c r="HB487" s="169"/>
      <c r="HC487" s="169"/>
      <c r="HD487" s="169"/>
      <c r="HE487" s="169"/>
      <c r="HF487" s="169"/>
      <c r="HG487" s="169"/>
      <c r="HH487" s="169"/>
      <c r="HI487" s="169"/>
      <c r="HJ487" s="169"/>
      <c r="HK487" s="169"/>
      <c r="HL487" s="169"/>
      <c r="HM487" s="169"/>
      <c r="HN487" s="169"/>
      <c r="HO487" s="169"/>
      <c r="HP487" s="169"/>
      <c r="HQ487" s="169"/>
      <c r="HR487" s="169"/>
      <c r="HS487" s="169"/>
      <c r="HT487" s="169"/>
      <c r="HU487" s="169"/>
      <c r="HV487" s="169"/>
      <c r="HW487" s="169"/>
      <c r="HX487" s="169"/>
      <c r="HY487" s="169"/>
      <c r="HZ487" s="169"/>
      <c r="IA487" s="169"/>
      <c r="IB487" s="169"/>
      <c r="IC487" s="169"/>
      <c r="ID487" s="169"/>
      <c r="IE487" s="169"/>
      <c r="IF487" s="169"/>
      <c r="IG487" s="169"/>
      <c r="IH487" s="169"/>
      <c r="II487" s="169"/>
      <c r="IJ487" s="169"/>
      <c r="IK487" s="169"/>
      <c r="IL487" s="169"/>
      <c r="IM487" s="169"/>
      <c r="IN487" s="169"/>
      <c r="IO487" s="169"/>
      <c r="IP487" s="169"/>
    </row>
    <row r="488" spans="1:250" s="145" customFormat="1" ht="15" customHeight="1">
      <c r="A488" s="170" t="s">
        <v>6</v>
      </c>
      <c r="B488" s="170" t="s">
        <v>613</v>
      </c>
      <c r="C488" s="172">
        <v>4</v>
      </c>
      <c r="D488" s="172" t="s">
        <v>401</v>
      </c>
      <c r="E488" s="173">
        <v>7474</v>
      </c>
      <c r="F488" s="174">
        <v>29896</v>
      </c>
      <c r="G488" s="169"/>
      <c r="H488" s="169"/>
      <c r="I488" s="169"/>
      <c r="J488" s="169"/>
      <c r="K488" s="169"/>
      <c r="L488" s="169"/>
      <c r="M488" s="169"/>
      <c r="N488" s="169"/>
      <c r="O488" s="169"/>
      <c r="P488" s="169"/>
      <c r="Q488" s="169"/>
      <c r="R488" s="169"/>
      <c r="S488" s="169"/>
      <c r="T488" s="169"/>
      <c r="U488" s="169"/>
      <c r="V488" s="169"/>
      <c r="W488" s="169"/>
      <c r="X488" s="169"/>
      <c r="Y488" s="169"/>
      <c r="Z488" s="169"/>
      <c r="AA488" s="169"/>
      <c r="AB488" s="169"/>
      <c r="AC488" s="169"/>
      <c r="AD488" s="169"/>
      <c r="AE488" s="169"/>
      <c r="AF488" s="169"/>
      <c r="AG488" s="169"/>
      <c r="AH488" s="169"/>
      <c r="AI488" s="169"/>
      <c r="AJ488" s="169"/>
      <c r="AK488" s="169"/>
      <c r="AL488" s="169"/>
      <c r="AM488" s="169"/>
      <c r="AN488" s="169"/>
      <c r="AO488" s="169"/>
      <c r="AP488" s="169"/>
      <c r="AQ488" s="169"/>
      <c r="AR488" s="169"/>
      <c r="AS488" s="169"/>
      <c r="AT488" s="169"/>
      <c r="AU488" s="169"/>
      <c r="AV488" s="169"/>
      <c r="AW488" s="169"/>
      <c r="AX488" s="169"/>
      <c r="AY488" s="169"/>
      <c r="AZ488" s="169"/>
      <c r="BA488" s="169"/>
      <c r="BB488" s="169"/>
      <c r="BC488" s="169"/>
      <c r="BD488" s="169"/>
      <c r="BE488" s="169"/>
      <c r="BF488" s="169"/>
      <c r="BG488" s="169"/>
      <c r="BH488" s="169"/>
      <c r="BI488" s="169"/>
      <c r="BJ488" s="169"/>
      <c r="BK488" s="169"/>
      <c r="BL488" s="169"/>
      <c r="BM488" s="169"/>
      <c r="BN488" s="169"/>
      <c r="BO488" s="169"/>
      <c r="BP488" s="169"/>
      <c r="BQ488" s="169"/>
      <c r="BR488" s="169"/>
      <c r="BS488" s="169"/>
      <c r="BT488" s="169"/>
      <c r="BU488" s="169"/>
      <c r="BV488" s="169"/>
      <c r="BW488" s="169"/>
      <c r="BX488" s="169"/>
      <c r="BY488" s="169"/>
      <c r="BZ488" s="169"/>
      <c r="CA488" s="169"/>
      <c r="CB488" s="169"/>
      <c r="CC488" s="169"/>
      <c r="CD488" s="169"/>
      <c r="CE488" s="169"/>
      <c r="CF488" s="169"/>
      <c r="CG488" s="169"/>
      <c r="CH488" s="169"/>
      <c r="CI488" s="169"/>
      <c r="CJ488" s="169"/>
      <c r="CK488" s="169"/>
      <c r="CL488" s="169"/>
      <c r="CM488" s="169"/>
      <c r="CN488" s="169"/>
      <c r="CO488" s="169"/>
      <c r="CP488" s="169"/>
      <c r="CQ488" s="169"/>
      <c r="CR488" s="169"/>
      <c r="CS488" s="169"/>
      <c r="CT488" s="169"/>
      <c r="CU488" s="169"/>
      <c r="CV488" s="169"/>
      <c r="CW488" s="169"/>
      <c r="CX488" s="169"/>
      <c r="CY488" s="169"/>
      <c r="CZ488" s="169"/>
      <c r="DA488" s="169"/>
      <c r="DB488" s="169"/>
      <c r="DC488" s="169"/>
      <c r="DD488" s="169"/>
      <c r="DE488" s="169"/>
      <c r="DF488" s="169"/>
      <c r="DG488" s="169"/>
      <c r="DH488" s="169"/>
      <c r="DI488" s="169"/>
      <c r="DJ488" s="169"/>
      <c r="DK488" s="169"/>
      <c r="DL488" s="169"/>
      <c r="DM488" s="169"/>
      <c r="DN488" s="169"/>
      <c r="DO488" s="169"/>
      <c r="DP488" s="169"/>
      <c r="DQ488" s="169"/>
      <c r="DR488" s="169"/>
      <c r="DS488" s="169"/>
      <c r="DT488" s="169"/>
      <c r="DU488" s="169"/>
      <c r="DV488" s="169"/>
      <c r="DW488" s="169"/>
      <c r="DX488" s="169"/>
      <c r="DY488" s="169"/>
      <c r="DZ488" s="169"/>
      <c r="EA488" s="169"/>
      <c r="EB488" s="169"/>
      <c r="EC488" s="169"/>
      <c r="ED488" s="169"/>
      <c r="EE488" s="169"/>
      <c r="EF488" s="169"/>
      <c r="EG488" s="169"/>
      <c r="EH488" s="169"/>
      <c r="EI488" s="169"/>
      <c r="EJ488" s="169"/>
      <c r="EK488" s="169"/>
      <c r="EL488" s="169"/>
      <c r="EM488" s="169"/>
      <c r="EN488" s="169"/>
      <c r="EO488" s="169"/>
      <c r="EP488" s="169"/>
      <c r="EQ488" s="169"/>
      <c r="ER488" s="169"/>
      <c r="ES488" s="169"/>
      <c r="ET488" s="169"/>
      <c r="EU488" s="169"/>
      <c r="EV488" s="169"/>
      <c r="EW488" s="169"/>
      <c r="EX488" s="169"/>
      <c r="EY488" s="169"/>
      <c r="EZ488" s="169"/>
      <c r="FA488" s="169"/>
      <c r="FB488" s="169"/>
      <c r="FC488" s="169"/>
      <c r="FD488" s="169"/>
      <c r="FE488" s="169"/>
      <c r="FF488" s="169"/>
      <c r="FG488" s="169"/>
      <c r="FH488" s="169"/>
      <c r="FI488" s="169"/>
      <c r="FJ488" s="169"/>
      <c r="FK488" s="169"/>
      <c r="FL488" s="169"/>
      <c r="FM488" s="169"/>
      <c r="FN488" s="169"/>
      <c r="FO488" s="169"/>
      <c r="FP488" s="169"/>
      <c r="FQ488" s="169"/>
      <c r="FR488" s="169"/>
      <c r="FS488" s="169"/>
      <c r="FT488" s="169"/>
      <c r="FU488" s="169"/>
      <c r="FV488" s="169"/>
      <c r="FW488" s="169"/>
      <c r="FX488" s="169"/>
      <c r="FY488" s="169"/>
      <c r="FZ488" s="169"/>
      <c r="GA488" s="169"/>
      <c r="GB488" s="169"/>
      <c r="GC488" s="169"/>
      <c r="GD488" s="169"/>
      <c r="GE488" s="169"/>
      <c r="GF488" s="169"/>
      <c r="GG488" s="169"/>
      <c r="GH488" s="169"/>
      <c r="GI488" s="169"/>
      <c r="GJ488" s="169"/>
      <c r="GK488" s="169"/>
      <c r="GL488" s="169"/>
      <c r="GM488" s="169"/>
      <c r="GN488" s="169"/>
      <c r="GO488" s="169"/>
      <c r="GP488" s="169"/>
      <c r="GQ488" s="169"/>
      <c r="GR488" s="169"/>
      <c r="GS488" s="169"/>
      <c r="GT488" s="169"/>
      <c r="GU488" s="169"/>
      <c r="GV488" s="169"/>
      <c r="GW488" s="169"/>
      <c r="GX488" s="169"/>
      <c r="GY488" s="169"/>
      <c r="GZ488" s="169"/>
      <c r="HA488" s="169"/>
      <c r="HB488" s="169"/>
      <c r="HC488" s="169"/>
      <c r="HD488" s="169"/>
      <c r="HE488" s="169"/>
      <c r="HF488" s="169"/>
      <c r="HG488" s="169"/>
      <c r="HH488" s="169"/>
      <c r="HI488" s="169"/>
      <c r="HJ488" s="169"/>
      <c r="HK488" s="169"/>
      <c r="HL488" s="169"/>
      <c r="HM488" s="169"/>
      <c r="HN488" s="169"/>
      <c r="HO488" s="169"/>
      <c r="HP488" s="169"/>
      <c r="HQ488" s="169"/>
      <c r="HR488" s="169"/>
      <c r="HS488" s="169"/>
      <c r="HT488" s="169"/>
      <c r="HU488" s="169"/>
      <c r="HV488" s="169"/>
      <c r="HW488" s="169"/>
      <c r="HX488" s="169"/>
      <c r="HY488" s="169"/>
      <c r="HZ488" s="169"/>
      <c r="IA488" s="169"/>
      <c r="IB488" s="169"/>
      <c r="IC488" s="169"/>
      <c r="ID488" s="169"/>
      <c r="IE488" s="169"/>
      <c r="IF488" s="169"/>
      <c r="IG488" s="169"/>
      <c r="IH488" s="169"/>
      <c r="II488" s="169"/>
      <c r="IJ488" s="169"/>
      <c r="IK488" s="169"/>
      <c r="IL488" s="169"/>
      <c r="IM488" s="169"/>
      <c r="IN488" s="169"/>
      <c r="IO488" s="169"/>
      <c r="IP488" s="169"/>
    </row>
    <row r="489" spans="1:250" s="145" customFormat="1" ht="15" customHeight="1">
      <c r="A489" s="170" t="s">
        <v>6</v>
      </c>
      <c r="B489" s="170" t="s">
        <v>613</v>
      </c>
      <c r="C489" s="172">
        <v>3</v>
      </c>
      <c r="D489" s="172" t="s">
        <v>401</v>
      </c>
      <c r="E489" s="173">
        <v>7474</v>
      </c>
      <c r="F489" s="174">
        <v>22422</v>
      </c>
      <c r="G489" s="169"/>
      <c r="H489" s="169"/>
      <c r="I489" s="169"/>
      <c r="J489" s="169"/>
      <c r="K489" s="169"/>
      <c r="L489" s="169"/>
      <c r="M489" s="169"/>
      <c r="N489" s="169"/>
      <c r="O489" s="169"/>
      <c r="P489" s="169"/>
      <c r="Q489" s="169"/>
      <c r="R489" s="169"/>
      <c r="S489" s="169"/>
      <c r="T489" s="169"/>
      <c r="U489" s="169"/>
      <c r="V489" s="169"/>
      <c r="W489" s="169"/>
      <c r="X489" s="169"/>
      <c r="Y489" s="169"/>
      <c r="Z489" s="169"/>
      <c r="AA489" s="169"/>
      <c r="AB489" s="169"/>
      <c r="AC489" s="169"/>
      <c r="AD489" s="169"/>
      <c r="AE489" s="169"/>
      <c r="AF489" s="169"/>
      <c r="AG489" s="169"/>
      <c r="AH489" s="169"/>
      <c r="AI489" s="169"/>
      <c r="AJ489" s="169"/>
      <c r="AK489" s="169"/>
      <c r="AL489" s="169"/>
      <c r="AM489" s="169"/>
      <c r="AN489" s="169"/>
      <c r="AO489" s="169"/>
      <c r="AP489" s="169"/>
      <c r="AQ489" s="169"/>
      <c r="AR489" s="169"/>
      <c r="AS489" s="169"/>
      <c r="AT489" s="169"/>
      <c r="AU489" s="169"/>
      <c r="AV489" s="169"/>
      <c r="AW489" s="169"/>
      <c r="AX489" s="169"/>
      <c r="AY489" s="169"/>
      <c r="AZ489" s="169"/>
      <c r="BA489" s="169"/>
      <c r="BB489" s="169"/>
      <c r="BC489" s="169"/>
      <c r="BD489" s="169"/>
      <c r="BE489" s="169"/>
      <c r="BF489" s="169"/>
      <c r="BG489" s="169"/>
      <c r="BH489" s="169"/>
      <c r="BI489" s="169"/>
      <c r="BJ489" s="169"/>
      <c r="BK489" s="169"/>
      <c r="BL489" s="169"/>
      <c r="BM489" s="169"/>
      <c r="BN489" s="169"/>
      <c r="BO489" s="169"/>
      <c r="BP489" s="169"/>
      <c r="BQ489" s="169"/>
      <c r="BR489" s="169"/>
      <c r="BS489" s="169"/>
      <c r="BT489" s="169"/>
      <c r="BU489" s="169"/>
      <c r="BV489" s="169"/>
      <c r="BW489" s="169"/>
      <c r="BX489" s="169"/>
      <c r="BY489" s="169"/>
      <c r="BZ489" s="169"/>
      <c r="CA489" s="169"/>
      <c r="CB489" s="169"/>
      <c r="CC489" s="169"/>
      <c r="CD489" s="169"/>
      <c r="CE489" s="169"/>
      <c r="CF489" s="169"/>
      <c r="CG489" s="169"/>
      <c r="CH489" s="169"/>
      <c r="CI489" s="169"/>
      <c r="CJ489" s="169"/>
      <c r="CK489" s="169"/>
      <c r="CL489" s="169"/>
      <c r="CM489" s="169"/>
      <c r="CN489" s="169"/>
      <c r="CO489" s="169"/>
      <c r="CP489" s="169"/>
      <c r="CQ489" s="169"/>
      <c r="CR489" s="169"/>
      <c r="CS489" s="169"/>
      <c r="CT489" s="169"/>
      <c r="CU489" s="169"/>
      <c r="CV489" s="169"/>
      <c r="CW489" s="169"/>
      <c r="CX489" s="169"/>
      <c r="CY489" s="169"/>
      <c r="CZ489" s="169"/>
      <c r="DA489" s="169"/>
      <c r="DB489" s="169"/>
      <c r="DC489" s="169"/>
      <c r="DD489" s="169"/>
      <c r="DE489" s="169"/>
      <c r="DF489" s="169"/>
      <c r="DG489" s="169"/>
      <c r="DH489" s="169"/>
      <c r="DI489" s="169"/>
      <c r="DJ489" s="169"/>
      <c r="DK489" s="169"/>
      <c r="DL489" s="169"/>
      <c r="DM489" s="169"/>
      <c r="DN489" s="169"/>
      <c r="DO489" s="169"/>
      <c r="DP489" s="169"/>
      <c r="DQ489" s="169"/>
      <c r="DR489" s="169"/>
      <c r="DS489" s="169"/>
      <c r="DT489" s="169"/>
      <c r="DU489" s="169"/>
      <c r="DV489" s="169"/>
      <c r="DW489" s="169"/>
      <c r="DX489" s="169"/>
      <c r="DY489" s="169"/>
      <c r="DZ489" s="169"/>
      <c r="EA489" s="169"/>
      <c r="EB489" s="169"/>
      <c r="EC489" s="169"/>
      <c r="ED489" s="169"/>
      <c r="EE489" s="169"/>
      <c r="EF489" s="169"/>
      <c r="EG489" s="169"/>
      <c r="EH489" s="169"/>
      <c r="EI489" s="169"/>
      <c r="EJ489" s="169"/>
      <c r="EK489" s="169"/>
      <c r="EL489" s="169"/>
      <c r="EM489" s="169"/>
      <c r="EN489" s="169"/>
      <c r="EO489" s="169"/>
      <c r="EP489" s="169"/>
      <c r="EQ489" s="169"/>
      <c r="ER489" s="169"/>
      <c r="ES489" s="169"/>
      <c r="ET489" s="169"/>
      <c r="EU489" s="169"/>
      <c r="EV489" s="169"/>
      <c r="EW489" s="169"/>
      <c r="EX489" s="169"/>
      <c r="EY489" s="169"/>
      <c r="EZ489" s="169"/>
      <c r="FA489" s="169"/>
      <c r="FB489" s="169"/>
      <c r="FC489" s="169"/>
      <c r="FD489" s="169"/>
      <c r="FE489" s="169"/>
      <c r="FF489" s="169"/>
      <c r="FG489" s="169"/>
      <c r="FH489" s="169"/>
      <c r="FI489" s="169"/>
      <c r="FJ489" s="169"/>
      <c r="FK489" s="169"/>
      <c r="FL489" s="169"/>
      <c r="FM489" s="169"/>
      <c r="FN489" s="169"/>
      <c r="FO489" s="169"/>
      <c r="FP489" s="169"/>
      <c r="FQ489" s="169"/>
      <c r="FR489" s="169"/>
      <c r="FS489" s="169"/>
      <c r="FT489" s="169"/>
      <c r="FU489" s="169"/>
      <c r="FV489" s="169"/>
      <c r="FW489" s="169"/>
      <c r="FX489" s="169"/>
      <c r="FY489" s="169"/>
      <c r="FZ489" s="169"/>
      <c r="GA489" s="169"/>
      <c r="GB489" s="169"/>
      <c r="GC489" s="169"/>
      <c r="GD489" s="169"/>
      <c r="GE489" s="169"/>
      <c r="GF489" s="169"/>
      <c r="GG489" s="169"/>
      <c r="GH489" s="169"/>
      <c r="GI489" s="169"/>
      <c r="GJ489" s="169"/>
      <c r="GK489" s="169"/>
      <c r="GL489" s="169"/>
      <c r="GM489" s="169"/>
      <c r="GN489" s="169"/>
      <c r="GO489" s="169"/>
      <c r="GP489" s="169"/>
      <c r="GQ489" s="169"/>
      <c r="GR489" s="169"/>
      <c r="GS489" s="169"/>
      <c r="GT489" s="169"/>
      <c r="GU489" s="169"/>
      <c r="GV489" s="169"/>
      <c r="GW489" s="169"/>
      <c r="GX489" s="169"/>
      <c r="GY489" s="169"/>
      <c r="GZ489" s="169"/>
      <c r="HA489" s="169"/>
      <c r="HB489" s="169"/>
      <c r="HC489" s="169"/>
      <c r="HD489" s="169"/>
      <c r="HE489" s="169"/>
      <c r="HF489" s="169"/>
      <c r="HG489" s="169"/>
      <c r="HH489" s="169"/>
      <c r="HI489" s="169"/>
      <c r="HJ489" s="169"/>
      <c r="HK489" s="169"/>
      <c r="HL489" s="169"/>
      <c r="HM489" s="169"/>
      <c r="HN489" s="169"/>
      <c r="HO489" s="169"/>
      <c r="HP489" s="169"/>
      <c r="HQ489" s="169"/>
      <c r="HR489" s="169"/>
      <c r="HS489" s="169"/>
      <c r="HT489" s="169"/>
      <c r="HU489" s="169"/>
      <c r="HV489" s="169"/>
      <c r="HW489" s="169"/>
      <c r="HX489" s="169"/>
      <c r="HY489" s="169"/>
      <c r="HZ489" s="169"/>
      <c r="IA489" s="169"/>
      <c r="IB489" s="169"/>
      <c r="IC489" s="169"/>
      <c r="ID489" s="169"/>
      <c r="IE489" s="169"/>
      <c r="IF489" s="169"/>
      <c r="IG489" s="169"/>
      <c r="IH489" s="169"/>
      <c r="II489" s="169"/>
      <c r="IJ489" s="169"/>
      <c r="IK489" s="169"/>
      <c r="IL489" s="169"/>
      <c r="IM489" s="169"/>
      <c r="IN489" s="169"/>
      <c r="IO489" s="169"/>
      <c r="IP489" s="169"/>
    </row>
    <row r="490" spans="1:250" s="145" customFormat="1" ht="15" customHeight="1">
      <c r="A490" s="170" t="s">
        <v>6</v>
      </c>
      <c r="B490" s="170" t="s">
        <v>787</v>
      </c>
      <c r="C490" s="172">
        <v>50</v>
      </c>
      <c r="D490" s="172" t="s">
        <v>394</v>
      </c>
      <c r="E490" s="173">
        <v>58</v>
      </c>
      <c r="F490" s="174">
        <v>2900</v>
      </c>
      <c r="G490" s="169"/>
      <c r="H490" s="169"/>
      <c r="I490" s="169"/>
      <c r="J490" s="169"/>
      <c r="K490" s="169"/>
      <c r="L490" s="169"/>
      <c r="M490" s="169"/>
      <c r="N490" s="169"/>
      <c r="O490" s="169"/>
      <c r="P490" s="169"/>
      <c r="Q490" s="169"/>
      <c r="R490" s="169"/>
      <c r="S490" s="169"/>
      <c r="T490" s="169"/>
      <c r="U490" s="169"/>
      <c r="V490" s="169"/>
      <c r="W490" s="169"/>
      <c r="X490" s="169"/>
      <c r="Y490" s="169"/>
      <c r="Z490" s="169"/>
      <c r="AA490" s="169"/>
      <c r="AB490" s="169"/>
      <c r="AC490" s="169"/>
      <c r="AD490" s="169"/>
      <c r="AE490" s="169"/>
      <c r="AF490" s="169"/>
      <c r="AG490" s="169"/>
      <c r="AH490" s="169"/>
      <c r="AI490" s="169"/>
      <c r="AJ490" s="169"/>
      <c r="AK490" s="169"/>
      <c r="AL490" s="169"/>
      <c r="AM490" s="169"/>
      <c r="AN490" s="169"/>
      <c r="AO490" s="169"/>
      <c r="AP490" s="169"/>
      <c r="AQ490" s="169"/>
      <c r="AR490" s="169"/>
      <c r="AS490" s="169"/>
      <c r="AT490" s="169"/>
      <c r="AU490" s="169"/>
      <c r="AV490" s="169"/>
      <c r="AW490" s="169"/>
      <c r="AX490" s="169"/>
      <c r="AY490" s="169"/>
      <c r="AZ490" s="169"/>
      <c r="BA490" s="169"/>
      <c r="BB490" s="169"/>
      <c r="BC490" s="169"/>
      <c r="BD490" s="169"/>
      <c r="BE490" s="169"/>
      <c r="BF490" s="169"/>
      <c r="BG490" s="169"/>
      <c r="BH490" s="169"/>
      <c r="BI490" s="169"/>
      <c r="BJ490" s="169"/>
      <c r="BK490" s="169"/>
      <c r="BL490" s="169"/>
      <c r="BM490" s="169"/>
      <c r="BN490" s="169"/>
      <c r="BO490" s="169"/>
      <c r="BP490" s="169"/>
      <c r="BQ490" s="169"/>
      <c r="BR490" s="169"/>
      <c r="BS490" s="169"/>
      <c r="BT490" s="169"/>
      <c r="BU490" s="169"/>
      <c r="BV490" s="169"/>
      <c r="BW490" s="169"/>
      <c r="BX490" s="169"/>
      <c r="BY490" s="169"/>
      <c r="BZ490" s="169"/>
      <c r="CA490" s="169"/>
      <c r="CB490" s="169"/>
      <c r="CC490" s="169"/>
      <c r="CD490" s="169"/>
      <c r="CE490" s="169"/>
      <c r="CF490" s="169"/>
      <c r="CG490" s="169"/>
      <c r="CH490" s="169"/>
      <c r="CI490" s="169"/>
      <c r="CJ490" s="169"/>
      <c r="CK490" s="169"/>
      <c r="CL490" s="169"/>
      <c r="CM490" s="169"/>
      <c r="CN490" s="169"/>
      <c r="CO490" s="169"/>
      <c r="CP490" s="169"/>
      <c r="CQ490" s="169"/>
      <c r="CR490" s="169"/>
      <c r="CS490" s="169"/>
      <c r="CT490" s="169"/>
      <c r="CU490" s="169"/>
      <c r="CV490" s="169"/>
      <c r="CW490" s="169"/>
      <c r="CX490" s="169"/>
      <c r="CY490" s="169"/>
      <c r="CZ490" s="169"/>
      <c r="DA490" s="169"/>
      <c r="DB490" s="169"/>
      <c r="DC490" s="169"/>
      <c r="DD490" s="169"/>
      <c r="DE490" s="169"/>
      <c r="DF490" s="169"/>
      <c r="DG490" s="169"/>
      <c r="DH490" s="169"/>
      <c r="DI490" s="169"/>
      <c r="DJ490" s="169"/>
      <c r="DK490" s="169"/>
      <c r="DL490" s="169"/>
      <c r="DM490" s="169"/>
      <c r="DN490" s="169"/>
      <c r="DO490" s="169"/>
      <c r="DP490" s="169"/>
      <c r="DQ490" s="169"/>
      <c r="DR490" s="169"/>
      <c r="DS490" s="169"/>
      <c r="DT490" s="169"/>
      <c r="DU490" s="169"/>
      <c r="DV490" s="169"/>
      <c r="DW490" s="169"/>
      <c r="DX490" s="169"/>
      <c r="DY490" s="169"/>
      <c r="DZ490" s="169"/>
      <c r="EA490" s="169"/>
      <c r="EB490" s="169"/>
      <c r="EC490" s="169"/>
      <c r="ED490" s="169"/>
      <c r="EE490" s="169"/>
      <c r="EF490" s="169"/>
      <c r="EG490" s="169"/>
      <c r="EH490" s="169"/>
      <c r="EI490" s="169"/>
      <c r="EJ490" s="169"/>
      <c r="EK490" s="169"/>
      <c r="EL490" s="169"/>
      <c r="EM490" s="169"/>
      <c r="EN490" s="169"/>
      <c r="EO490" s="169"/>
      <c r="EP490" s="169"/>
      <c r="EQ490" s="169"/>
      <c r="ER490" s="169"/>
      <c r="ES490" s="169"/>
      <c r="ET490" s="169"/>
      <c r="EU490" s="169"/>
      <c r="EV490" s="169"/>
      <c r="EW490" s="169"/>
      <c r="EX490" s="169"/>
      <c r="EY490" s="169"/>
      <c r="EZ490" s="169"/>
      <c r="FA490" s="169"/>
      <c r="FB490" s="169"/>
      <c r="FC490" s="169"/>
      <c r="FD490" s="169"/>
      <c r="FE490" s="169"/>
      <c r="FF490" s="169"/>
      <c r="FG490" s="169"/>
      <c r="FH490" s="169"/>
      <c r="FI490" s="169"/>
      <c r="FJ490" s="169"/>
      <c r="FK490" s="169"/>
      <c r="FL490" s="169"/>
      <c r="FM490" s="169"/>
      <c r="FN490" s="169"/>
      <c r="FO490" s="169"/>
      <c r="FP490" s="169"/>
      <c r="FQ490" s="169"/>
      <c r="FR490" s="169"/>
      <c r="FS490" s="169"/>
      <c r="FT490" s="169"/>
      <c r="FU490" s="169"/>
      <c r="FV490" s="169"/>
      <c r="FW490" s="169"/>
      <c r="FX490" s="169"/>
      <c r="FY490" s="169"/>
      <c r="FZ490" s="169"/>
      <c r="GA490" s="169"/>
      <c r="GB490" s="169"/>
      <c r="GC490" s="169"/>
      <c r="GD490" s="169"/>
      <c r="GE490" s="169"/>
      <c r="GF490" s="169"/>
      <c r="GG490" s="169"/>
      <c r="GH490" s="169"/>
      <c r="GI490" s="169"/>
      <c r="GJ490" s="169"/>
      <c r="GK490" s="169"/>
      <c r="GL490" s="169"/>
      <c r="GM490" s="169"/>
      <c r="GN490" s="169"/>
      <c r="GO490" s="169"/>
      <c r="GP490" s="169"/>
      <c r="GQ490" s="169"/>
      <c r="GR490" s="169"/>
      <c r="GS490" s="169"/>
      <c r="GT490" s="169"/>
      <c r="GU490" s="169"/>
      <c r="GV490" s="169"/>
      <c r="GW490" s="169"/>
      <c r="GX490" s="169"/>
      <c r="GY490" s="169"/>
      <c r="GZ490" s="169"/>
      <c r="HA490" s="169"/>
      <c r="HB490" s="169"/>
      <c r="HC490" s="169"/>
      <c r="HD490" s="169"/>
      <c r="HE490" s="169"/>
      <c r="HF490" s="169"/>
      <c r="HG490" s="169"/>
      <c r="HH490" s="169"/>
      <c r="HI490" s="169"/>
      <c r="HJ490" s="169"/>
      <c r="HK490" s="169"/>
      <c r="HL490" s="169"/>
      <c r="HM490" s="169"/>
      <c r="HN490" s="169"/>
      <c r="HO490" s="169"/>
      <c r="HP490" s="169"/>
      <c r="HQ490" s="169"/>
      <c r="HR490" s="169"/>
      <c r="HS490" s="169"/>
      <c r="HT490" s="169"/>
      <c r="HU490" s="169"/>
      <c r="HV490" s="169"/>
      <c r="HW490" s="169"/>
      <c r="HX490" s="169"/>
      <c r="HY490" s="169"/>
      <c r="HZ490" s="169"/>
      <c r="IA490" s="169"/>
      <c r="IB490" s="169"/>
      <c r="IC490" s="169"/>
      <c r="ID490" s="169"/>
      <c r="IE490" s="169"/>
      <c r="IF490" s="169"/>
      <c r="IG490" s="169"/>
      <c r="IH490" s="169"/>
      <c r="II490" s="169"/>
      <c r="IJ490" s="169"/>
      <c r="IK490" s="169"/>
      <c r="IL490" s="169"/>
      <c r="IM490" s="169"/>
      <c r="IN490" s="169"/>
      <c r="IO490" s="169"/>
      <c r="IP490" s="169"/>
    </row>
    <row r="491" spans="1:250" s="145" customFormat="1" ht="15" customHeight="1">
      <c r="A491" s="170" t="s">
        <v>6</v>
      </c>
      <c r="B491" s="170" t="s">
        <v>787</v>
      </c>
      <c r="C491" s="172">
        <v>50</v>
      </c>
      <c r="D491" s="172" t="s">
        <v>394</v>
      </c>
      <c r="E491" s="173">
        <v>58</v>
      </c>
      <c r="F491" s="174">
        <v>2900</v>
      </c>
      <c r="G491" s="169"/>
      <c r="H491" s="169"/>
      <c r="I491" s="169"/>
      <c r="J491" s="169"/>
      <c r="K491" s="169"/>
      <c r="L491" s="169"/>
      <c r="M491" s="169"/>
      <c r="N491" s="169"/>
      <c r="O491" s="169"/>
      <c r="P491" s="169"/>
      <c r="Q491" s="169"/>
      <c r="R491" s="169"/>
      <c r="S491" s="169"/>
      <c r="T491" s="169"/>
      <c r="U491" s="169"/>
      <c r="V491" s="169"/>
      <c r="W491" s="169"/>
      <c r="X491" s="169"/>
      <c r="Y491" s="169"/>
      <c r="Z491" s="169"/>
      <c r="AA491" s="169"/>
      <c r="AB491" s="169"/>
      <c r="AC491" s="169"/>
      <c r="AD491" s="169"/>
      <c r="AE491" s="169"/>
      <c r="AF491" s="169"/>
      <c r="AG491" s="169"/>
      <c r="AH491" s="169"/>
      <c r="AI491" s="169"/>
      <c r="AJ491" s="169"/>
      <c r="AK491" s="169"/>
      <c r="AL491" s="169"/>
      <c r="AM491" s="169"/>
      <c r="AN491" s="169"/>
      <c r="AO491" s="169"/>
      <c r="AP491" s="169"/>
      <c r="AQ491" s="169"/>
      <c r="AR491" s="169"/>
      <c r="AS491" s="169"/>
      <c r="AT491" s="169"/>
      <c r="AU491" s="169"/>
      <c r="AV491" s="169"/>
      <c r="AW491" s="169"/>
      <c r="AX491" s="169"/>
      <c r="AY491" s="169"/>
      <c r="AZ491" s="169"/>
      <c r="BA491" s="169"/>
      <c r="BB491" s="169"/>
      <c r="BC491" s="169"/>
      <c r="BD491" s="169"/>
      <c r="BE491" s="169"/>
      <c r="BF491" s="169"/>
      <c r="BG491" s="169"/>
      <c r="BH491" s="169"/>
      <c r="BI491" s="169"/>
      <c r="BJ491" s="169"/>
      <c r="BK491" s="169"/>
      <c r="BL491" s="169"/>
      <c r="BM491" s="169"/>
      <c r="BN491" s="169"/>
      <c r="BO491" s="169"/>
      <c r="BP491" s="169"/>
      <c r="BQ491" s="169"/>
      <c r="BR491" s="169"/>
      <c r="BS491" s="169"/>
      <c r="BT491" s="169"/>
      <c r="BU491" s="169"/>
      <c r="BV491" s="169"/>
      <c r="BW491" s="169"/>
      <c r="BX491" s="169"/>
      <c r="BY491" s="169"/>
      <c r="BZ491" s="169"/>
      <c r="CA491" s="169"/>
      <c r="CB491" s="169"/>
      <c r="CC491" s="169"/>
      <c r="CD491" s="169"/>
      <c r="CE491" s="169"/>
      <c r="CF491" s="169"/>
      <c r="CG491" s="169"/>
      <c r="CH491" s="169"/>
      <c r="CI491" s="169"/>
      <c r="CJ491" s="169"/>
      <c r="CK491" s="169"/>
      <c r="CL491" s="169"/>
      <c r="CM491" s="169"/>
      <c r="CN491" s="169"/>
      <c r="CO491" s="169"/>
      <c r="CP491" s="169"/>
      <c r="CQ491" s="169"/>
      <c r="CR491" s="169"/>
      <c r="CS491" s="169"/>
      <c r="CT491" s="169"/>
      <c r="CU491" s="169"/>
      <c r="CV491" s="169"/>
      <c r="CW491" s="169"/>
      <c r="CX491" s="169"/>
      <c r="CY491" s="169"/>
      <c r="CZ491" s="169"/>
      <c r="DA491" s="169"/>
      <c r="DB491" s="169"/>
      <c r="DC491" s="169"/>
      <c r="DD491" s="169"/>
      <c r="DE491" s="169"/>
      <c r="DF491" s="169"/>
      <c r="DG491" s="169"/>
      <c r="DH491" s="169"/>
      <c r="DI491" s="169"/>
      <c r="DJ491" s="169"/>
      <c r="DK491" s="169"/>
      <c r="DL491" s="169"/>
      <c r="DM491" s="169"/>
      <c r="DN491" s="169"/>
      <c r="DO491" s="169"/>
      <c r="DP491" s="169"/>
      <c r="DQ491" s="169"/>
      <c r="DR491" s="169"/>
      <c r="DS491" s="169"/>
      <c r="DT491" s="169"/>
      <c r="DU491" s="169"/>
      <c r="DV491" s="169"/>
      <c r="DW491" s="169"/>
      <c r="DX491" s="169"/>
      <c r="DY491" s="169"/>
      <c r="DZ491" s="169"/>
      <c r="EA491" s="169"/>
      <c r="EB491" s="169"/>
      <c r="EC491" s="169"/>
      <c r="ED491" s="169"/>
      <c r="EE491" s="169"/>
      <c r="EF491" s="169"/>
      <c r="EG491" s="169"/>
      <c r="EH491" s="169"/>
      <c r="EI491" s="169"/>
      <c r="EJ491" s="169"/>
      <c r="EK491" s="169"/>
      <c r="EL491" s="169"/>
      <c r="EM491" s="169"/>
      <c r="EN491" s="169"/>
      <c r="EO491" s="169"/>
      <c r="EP491" s="169"/>
      <c r="EQ491" s="169"/>
      <c r="ER491" s="169"/>
      <c r="ES491" s="169"/>
      <c r="ET491" s="169"/>
      <c r="EU491" s="169"/>
      <c r="EV491" s="169"/>
      <c r="EW491" s="169"/>
      <c r="EX491" s="169"/>
      <c r="EY491" s="169"/>
      <c r="EZ491" s="169"/>
      <c r="FA491" s="169"/>
      <c r="FB491" s="169"/>
      <c r="FC491" s="169"/>
      <c r="FD491" s="169"/>
      <c r="FE491" s="169"/>
      <c r="FF491" s="169"/>
      <c r="FG491" s="169"/>
      <c r="FH491" s="169"/>
      <c r="FI491" s="169"/>
      <c r="FJ491" s="169"/>
      <c r="FK491" s="169"/>
      <c r="FL491" s="169"/>
      <c r="FM491" s="169"/>
      <c r="FN491" s="169"/>
      <c r="FO491" s="169"/>
      <c r="FP491" s="169"/>
      <c r="FQ491" s="169"/>
      <c r="FR491" s="169"/>
      <c r="FS491" s="169"/>
      <c r="FT491" s="169"/>
      <c r="FU491" s="169"/>
      <c r="FV491" s="169"/>
      <c r="FW491" s="169"/>
      <c r="FX491" s="169"/>
      <c r="FY491" s="169"/>
      <c r="FZ491" s="169"/>
      <c r="GA491" s="169"/>
      <c r="GB491" s="169"/>
      <c r="GC491" s="169"/>
      <c r="GD491" s="169"/>
      <c r="GE491" s="169"/>
      <c r="GF491" s="169"/>
      <c r="GG491" s="169"/>
      <c r="GH491" s="169"/>
      <c r="GI491" s="169"/>
      <c r="GJ491" s="169"/>
      <c r="GK491" s="169"/>
      <c r="GL491" s="169"/>
      <c r="GM491" s="169"/>
      <c r="GN491" s="169"/>
      <c r="GO491" s="169"/>
      <c r="GP491" s="169"/>
      <c r="GQ491" s="169"/>
      <c r="GR491" s="169"/>
      <c r="GS491" s="169"/>
      <c r="GT491" s="169"/>
      <c r="GU491" s="169"/>
      <c r="GV491" s="169"/>
      <c r="GW491" s="169"/>
      <c r="GX491" s="169"/>
      <c r="GY491" s="169"/>
      <c r="GZ491" s="169"/>
      <c r="HA491" s="169"/>
      <c r="HB491" s="169"/>
      <c r="HC491" s="169"/>
      <c r="HD491" s="169"/>
      <c r="HE491" s="169"/>
      <c r="HF491" s="169"/>
      <c r="HG491" s="169"/>
      <c r="HH491" s="169"/>
      <c r="HI491" s="169"/>
      <c r="HJ491" s="169"/>
      <c r="HK491" s="169"/>
      <c r="HL491" s="169"/>
      <c r="HM491" s="169"/>
      <c r="HN491" s="169"/>
      <c r="HO491" s="169"/>
      <c r="HP491" s="169"/>
      <c r="HQ491" s="169"/>
      <c r="HR491" s="169"/>
      <c r="HS491" s="169"/>
      <c r="HT491" s="169"/>
      <c r="HU491" s="169"/>
      <c r="HV491" s="169"/>
      <c r="HW491" s="169"/>
      <c r="HX491" s="169"/>
      <c r="HY491" s="169"/>
      <c r="HZ491" s="169"/>
      <c r="IA491" s="169"/>
      <c r="IB491" s="169"/>
      <c r="IC491" s="169"/>
      <c r="ID491" s="169"/>
      <c r="IE491" s="169"/>
      <c r="IF491" s="169"/>
      <c r="IG491" s="169"/>
      <c r="IH491" s="169"/>
      <c r="II491" s="169"/>
      <c r="IJ491" s="169"/>
      <c r="IK491" s="169"/>
      <c r="IL491" s="169"/>
      <c r="IM491" s="169"/>
      <c r="IN491" s="169"/>
      <c r="IO491" s="169"/>
      <c r="IP491" s="169"/>
    </row>
    <row r="492" spans="1:250" s="145" customFormat="1" ht="15" customHeight="1">
      <c r="A492" s="170" t="s">
        <v>6</v>
      </c>
      <c r="B492" s="170" t="s">
        <v>788</v>
      </c>
      <c r="C492" s="172">
        <v>10</v>
      </c>
      <c r="D492" s="172" t="s">
        <v>394</v>
      </c>
      <c r="E492" s="173">
        <v>207</v>
      </c>
      <c r="F492" s="174">
        <v>2070</v>
      </c>
      <c r="G492" s="169"/>
      <c r="H492" s="169"/>
      <c r="I492" s="169"/>
      <c r="J492" s="169"/>
      <c r="K492" s="169"/>
      <c r="L492" s="169"/>
      <c r="M492" s="169"/>
      <c r="N492" s="169"/>
      <c r="O492" s="169"/>
      <c r="P492" s="169"/>
      <c r="Q492" s="169"/>
      <c r="R492" s="169"/>
      <c r="S492" s="169"/>
      <c r="T492" s="169"/>
      <c r="U492" s="169"/>
      <c r="V492" s="169"/>
      <c r="W492" s="169"/>
      <c r="X492" s="169"/>
      <c r="Y492" s="169"/>
      <c r="Z492" s="169"/>
      <c r="AA492" s="169"/>
      <c r="AB492" s="169"/>
      <c r="AC492" s="169"/>
      <c r="AD492" s="169"/>
      <c r="AE492" s="169"/>
      <c r="AF492" s="169"/>
      <c r="AG492" s="169"/>
      <c r="AH492" s="169"/>
      <c r="AI492" s="169"/>
      <c r="AJ492" s="169"/>
      <c r="AK492" s="169"/>
      <c r="AL492" s="169"/>
      <c r="AM492" s="169"/>
      <c r="AN492" s="169"/>
      <c r="AO492" s="169"/>
      <c r="AP492" s="169"/>
      <c r="AQ492" s="169"/>
      <c r="AR492" s="169"/>
      <c r="AS492" s="169"/>
      <c r="AT492" s="169"/>
      <c r="AU492" s="169"/>
      <c r="AV492" s="169"/>
      <c r="AW492" s="169"/>
      <c r="AX492" s="169"/>
      <c r="AY492" s="169"/>
      <c r="AZ492" s="169"/>
      <c r="BA492" s="169"/>
      <c r="BB492" s="169"/>
      <c r="BC492" s="169"/>
      <c r="BD492" s="169"/>
      <c r="BE492" s="169"/>
      <c r="BF492" s="169"/>
      <c r="BG492" s="169"/>
      <c r="BH492" s="169"/>
      <c r="BI492" s="169"/>
      <c r="BJ492" s="169"/>
      <c r="BK492" s="169"/>
      <c r="BL492" s="169"/>
      <c r="BM492" s="169"/>
      <c r="BN492" s="169"/>
      <c r="BO492" s="169"/>
      <c r="BP492" s="169"/>
      <c r="BQ492" s="169"/>
      <c r="BR492" s="169"/>
      <c r="BS492" s="169"/>
      <c r="BT492" s="169"/>
      <c r="BU492" s="169"/>
      <c r="BV492" s="169"/>
      <c r="BW492" s="169"/>
      <c r="BX492" s="169"/>
      <c r="BY492" s="169"/>
      <c r="BZ492" s="169"/>
      <c r="CA492" s="169"/>
      <c r="CB492" s="169"/>
      <c r="CC492" s="169"/>
      <c r="CD492" s="169"/>
      <c r="CE492" s="169"/>
      <c r="CF492" s="169"/>
      <c r="CG492" s="169"/>
      <c r="CH492" s="169"/>
      <c r="CI492" s="169"/>
      <c r="CJ492" s="169"/>
      <c r="CK492" s="169"/>
      <c r="CL492" s="169"/>
      <c r="CM492" s="169"/>
      <c r="CN492" s="169"/>
      <c r="CO492" s="169"/>
      <c r="CP492" s="169"/>
      <c r="CQ492" s="169"/>
      <c r="CR492" s="169"/>
      <c r="CS492" s="169"/>
      <c r="CT492" s="169"/>
      <c r="CU492" s="169"/>
      <c r="CV492" s="169"/>
      <c r="CW492" s="169"/>
      <c r="CX492" s="169"/>
      <c r="CY492" s="169"/>
      <c r="CZ492" s="169"/>
      <c r="DA492" s="169"/>
      <c r="DB492" s="169"/>
      <c r="DC492" s="169"/>
      <c r="DD492" s="169"/>
      <c r="DE492" s="169"/>
      <c r="DF492" s="169"/>
      <c r="DG492" s="169"/>
      <c r="DH492" s="169"/>
      <c r="DI492" s="169"/>
      <c r="DJ492" s="169"/>
      <c r="DK492" s="169"/>
      <c r="DL492" s="169"/>
      <c r="DM492" s="169"/>
      <c r="DN492" s="169"/>
      <c r="DO492" s="169"/>
      <c r="DP492" s="169"/>
      <c r="DQ492" s="169"/>
      <c r="DR492" s="169"/>
      <c r="DS492" s="169"/>
      <c r="DT492" s="169"/>
      <c r="DU492" s="169"/>
      <c r="DV492" s="169"/>
      <c r="DW492" s="169"/>
      <c r="DX492" s="169"/>
      <c r="DY492" s="169"/>
      <c r="DZ492" s="169"/>
      <c r="EA492" s="169"/>
      <c r="EB492" s="169"/>
      <c r="EC492" s="169"/>
      <c r="ED492" s="169"/>
      <c r="EE492" s="169"/>
      <c r="EF492" s="169"/>
      <c r="EG492" s="169"/>
      <c r="EH492" s="169"/>
      <c r="EI492" s="169"/>
      <c r="EJ492" s="169"/>
      <c r="EK492" s="169"/>
      <c r="EL492" s="169"/>
      <c r="EM492" s="169"/>
      <c r="EN492" s="169"/>
      <c r="EO492" s="169"/>
      <c r="EP492" s="169"/>
      <c r="EQ492" s="169"/>
      <c r="ER492" s="169"/>
      <c r="ES492" s="169"/>
      <c r="ET492" s="169"/>
      <c r="EU492" s="169"/>
      <c r="EV492" s="169"/>
      <c r="EW492" s="169"/>
      <c r="EX492" s="169"/>
      <c r="EY492" s="169"/>
      <c r="EZ492" s="169"/>
      <c r="FA492" s="169"/>
      <c r="FB492" s="169"/>
      <c r="FC492" s="169"/>
      <c r="FD492" s="169"/>
      <c r="FE492" s="169"/>
      <c r="FF492" s="169"/>
      <c r="FG492" s="169"/>
      <c r="FH492" s="169"/>
      <c r="FI492" s="169"/>
      <c r="FJ492" s="169"/>
      <c r="FK492" s="169"/>
      <c r="FL492" s="169"/>
      <c r="FM492" s="169"/>
      <c r="FN492" s="169"/>
      <c r="FO492" s="169"/>
      <c r="FP492" s="169"/>
      <c r="FQ492" s="169"/>
      <c r="FR492" s="169"/>
      <c r="FS492" s="169"/>
      <c r="FT492" s="169"/>
      <c r="FU492" s="169"/>
      <c r="FV492" s="169"/>
      <c r="FW492" s="169"/>
      <c r="FX492" s="169"/>
      <c r="FY492" s="169"/>
      <c r="FZ492" s="169"/>
      <c r="GA492" s="169"/>
      <c r="GB492" s="169"/>
      <c r="GC492" s="169"/>
      <c r="GD492" s="169"/>
      <c r="GE492" s="169"/>
      <c r="GF492" s="169"/>
      <c r="GG492" s="169"/>
      <c r="GH492" s="169"/>
      <c r="GI492" s="169"/>
      <c r="GJ492" s="169"/>
      <c r="GK492" s="169"/>
      <c r="GL492" s="169"/>
      <c r="GM492" s="169"/>
      <c r="GN492" s="169"/>
      <c r="GO492" s="169"/>
      <c r="GP492" s="169"/>
      <c r="GQ492" s="169"/>
      <c r="GR492" s="169"/>
      <c r="GS492" s="169"/>
      <c r="GT492" s="169"/>
      <c r="GU492" s="169"/>
      <c r="GV492" s="169"/>
      <c r="GW492" s="169"/>
      <c r="GX492" s="169"/>
      <c r="GY492" s="169"/>
      <c r="GZ492" s="169"/>
      <c r="HA492" s="169"/>
      <c r="HB492" s="169"/>
      <c r="HC492" s="169"/>
      <c r="HD492" s="169"/>
      <c r="HE492" s="169"/>
      <c r="HF492" s="169"/>
      <c r="HG492" s="169"/>
      <c r="HH492" s="169"/>
      <c r="HI492" s="169"/>
      <c r="HJ492" s="169"/>
      <c r="HK492" s="169"/>
      <c r="HL492" s="169"/>
      <c r="HM492" s="169"/>
      <c r="HN492" s="169"/>
      <c r="HO492" s="169"/>
      <c r="HP492" s="169"/>
      <c r="HQ492" s="169"/>
      <c r="HR492" s="169"/>
      <c r="HS492" s="169"/>
      <c r="HT492" s="169"/>
      <c r="HU492" s="169"/>
      <c r="HV492" s="169"/>
      <c r="HW492" s="169"/>
      <c r="HX492" s="169"/>
      <c r="HY492" s="169"/>
      <c r="HZ492" s="169"/>
      <c r="IA492" s="169"/>
      <c r="IB492" s="169"/>
      <c r="IC492" s="169"/>
      <c r="ID492" s="169"/>
      <c r="IE492" s="169"/>
      <c r="IF492" s="169"/>
      <c r="IG492" s="169"/>
      <c r="IH492" s="169"/>
      <c r="II492" s="169"/>
      <c r="IJ492" s="169"/>
      <c r="IK492" s="169"/>
      <c r="IL492" s="169"/>
      <c r="IM492" s="169"/>
      <c r="IN492" s="169"/>
      <c r="IO492" s="169"/>
      <c r="IP492" s="169"/>
    </row>
    <row r="493" spans="1:250" s="145" customFormat="1" ht="15" customHeight="1">
      <c r="A493" s="170" t="s">
        <v>6</v>
      </c>
      <c r="B493" s="170" t="s">
        <v>788</v>
      </c>
      <c r="C493" s="172">
        <v>6</v>
      </c>
      <c r="D493" s="172" t="s">
        <v>394</v>
      </c>
      <c r="E493" s="173">
        <v>207</v>
      </c>
      <c r="F493" s="174">
        <v>1242</v>
      </c>
      <c r="G493" s="169"/>
      <c r="H493" s="169"/>
      <c r="I493" s="169"/>
      <c r="J493" s="169"/>
      <c r="K493" s="169"/>
      <c r="L493" s="169"/>
      <c r="M493" s="169"/>
      <c r="N493" s="169"/>
      <c r="O493" s="169"/>
      <c r="P493" s="169"/>
      <c r="Q493" s="169"/>
      <c r="R493" s="169"/>
      <c r="S493" s="169"/>
      <c r="T493" s="169"/>
      <c r="U493" s="169"/>
      <c r="V493" s="169"/>
      <c r="W493" s="169"/>
      <c r="X493" s="169"/>
      <c r="Y493" s="169"/>
      <c r="Z493" s="169"/>
      <c r="AA493" s="169"/>
      <c r="AB493" s="169"/>
      <c r="AC493" s="169"/>
      <c r="AD493" s="169"/>
      <c r="AE493" s="169"/>
      <c r="AF493" s="169"/>
      <c r="AG493" s="169"/>
      <c r="AH493" s="169"/>
      <c r="AI493" s="169"/>
      <c r="AJ493" s="169"/>
      <c r="AK493" s="169"/>
      <c r="AL493" s="169"/>
      <c r="AM493" s="169"/>
      <c r="AN493" s="169"/>
      <c r="AO493" s="169"/>
      <c r="AP493" s="169"/>
      <c r="AQ493" s="169"/>
      <c r="AR493" s="169"/>
      <c r="AS493" s="169"/>
      <c r="AT493" s="169"/>
      <c r="AU493" s="169"/>
      <c r="AV493" s="169"/>
      <c r="AW493" s="169"/>
      <c r="AX493" s="169"/>
      <c r="AY493" s="169"/>
      <c r="AZ493" s="169"/>
      <c r="BA493" s="169"/>
      <c r="BB493" s="169"/>
      <c r="BC493" s="169"/>
      <c r="BD493" s="169"/>
      <c r="BE493" s="169"/>
      <c r="BF493" s="169"/>
      <c r="BG493" s="169"/>
      <c r="BH493" s="169"/>
      <c r="BI493" s="169"/>
      <c r="BJ493" s="169"/>
      <c r="BK493" s="169"/>
      <c r="BL493" s="169"/>
      <c r="BM493" s="169"/>
      <c r="BN493" s="169"/>
      <c r="BO493" s="169"/>
      <c r="BP493" s="169"/>
      <c r="BQ493" s="169"/>
      <c r="BR493" s="169"/>
      <c r="BS493" s="169"/>
      <c r="BT493" s="169"/>
      <c r="BU493" s="169"/>
      <c r="BV493" s="169"/>
      <c r="BW493" s="169"/>
      <c r="BX493" s="169"/>
      <c r="BY493" s="169"/>
      <c r="BZ493" s="169"/>
      <c r="CA493" s="169"/>
      <c r="CB493" s="169"/>
      <c r="CC493" s="169"/>
      <c r="CD493" s="169"/>
      <c r="CE493" s="169"/>
      <c r="CF493" s="169"/>
      <c r="CG493" s="169"/>
      <c r="CH493" s="169"/>
      <c r="CI493" s="169"/>
      <c r="CJ493" s="169"/>
      <c r="CK493" s="169"/>
      <c r="CL493" s="169"/>
      <c r="CM493" s="169"/>
      <c r="CN493" s="169"/>
      <c r="CO493" s="169"/>
      <c r="CP493" s="169"/>
      <c r="CQ493" s="169"/>
      <c r="CR493" s="169"/>
      <c r="CS493" s="169"/>
      <c r="CT493" s="169"/>
      <c r="CU493" s="169"/>
      <c r="CV493" s="169"/>
      <c r="CW493" s="169"/>
      <c r="CX493" s="169"/>
      <c r="CY493" s="169"/>
      <c r="CZ493" s="169"/>
      <c r="DA493" s="169"/>
      <c r="DB493" s="169"/>
      <c r="DC493" s="169"/>
      <c r="DD493" s="169"/>
      <c r="DE493" s="169"/>
      <c r="DF493" s="169"/>
      <c r="DG493" s="169"/>
      <c r="DH493" s="169"/>
      <c r="DI493" s="169"/>
      <c r="DJ493" s="169"/>
      <c r="DK493" s="169"/>
      <c r="DL493" s="169"/>
      <c r="DM493" s="169"/>
      <c r="DN493" s="169"/>
      <c r="DO493" s="169"/>
      <c r="DP493" s="169"/>
      <c r="DQ493" s="169"/>
      <c r="DR493" s="169"/>
      <c r="DS493" s="169"/>
      <c r="DT493" s="169"/>
      <c r="DU493" s="169"/>
      <c r="DV493" s="169"/>
      <c r="DW493" s="169"/>
      <c r="DX493" s="169"/>
      <c r="DY493" s="169"/>
      <c r="DZ493" s="169"/>
      <c r="EA493" s="169"/>
      <c r="EB493" s="169"/>
      <c r="EC493" s="169"/>
      <c r="ED493" s="169"/>
      <c r="EE493" s="169"/>
      <c r="EF493" s="169"/>
      <c r="EG493" s="169"/>
      <c r="EH493" s="169"/>
      <c r="EI493" s="169"/>
      <c r="EJ493" s="169"/>
      <c r="EK493" s="169"/>
      <c r="EL493" s="169"/>
      <c r="EM493" s="169"/>
      <c r="EN493" s="169"/>
      <c r="EO493" s="169"/>
      <c r="EP493" s="169"/>
      <c r="EQ493" s="169"/>
      <c r="ER493" s="169"/>
      <c r="ES493" s="169"/>
      <c r="ET493" s="169"/>
      <c r="EU493" s="169"/>
      <c r="EV493" s="169"/>
      <c r="EW493" s="169"/>
      <c r="EX493" s="169"/>
      <c r="EY493" s="169"/>
      <c r="EZ493" s="169"/>
      <c r="FA493" s="169"/>
      <c r="FB493" s="169"/>
      <c r="FC493" s="169"/>
      <c r="FD493" s="169"/>
      <c r="FE493" s="169"/>
      <c r="FF493" s="169"/>
      <c r="FG493" s="169"/>
      <c r="FH493" s="169"/>
      <c r="FI493" s="169"/>
      <c r="FJ493" s="169"/>
      <c r="FK493" s="169"/>
      <c r="FL493" s="169"/>
      <c r="FM493" s="169"/>
      <c r="FN493" s="169"/>
      <c r="FO493" s="169"/>
      <c r="FP493" s="169"/>
      <c r="FQ493" s="169"/>
      <c r="FR493" s="169"/>
      <c r="FS493" s="169"/>
      <c r="FT493" s="169"/>
      <c r="FU493" s="169"/>
      <c r="FV493" s="169"/>
      <c r="FW493" s="169"/>
      <c r="FX493" s="169"/>
      <c r="FY493" s="169"/>
      <c r="FZ493" s="169"/>
      <c r="GA493" s="169"/>
      <c r="GB493" s="169"/>
      <c r="GC493" s="169"/>
      <c r="GD493" s="169"/>
      <c r="GE493" s="169"/>
      <c r="GF493" s="169"/>
      <c r="GG493" s="169"/>
      <c r="GH493" s="169"/>
      <c r="GI493" s="169"/>
      <c r="GJ493" s="169"/>
      <c r="GK493" s="169"/>
      <c r="GL493" s="169"/>
      <c r="GM493" s="169"/>
      <c r="GN493" s="169"/>
      <c r="GO493" s="169"/>
      <c r="GP493" s="169"/>
      <c r="GQ493" s="169"/>
      <c r="GR493" s="169"/>
      <c r="GS493" s="169"/>
      <c r="GT493" s="169"/>
      <c r="GU493" s="169"/>
      <c r="GV493" s="169"/>
      <c r="GW493" s="169"/>
      <c r="GX493" s="169"/>
      <c r="GY493" s="169"/>
      <c r="GZ493" s="169"/>
      <c r="HA493" s="169"/>
      <c r="HB493" s="169"/>
      <c r="HC493" s="169"/>
      <c r="HD493" s="169"/>
      <c r="HE493" s="169"/>
      <c r="HF493" s="169"/>
      <c r="HG493" s="169"/>
      <c r="HH493" s="169"/>
      <c r="HI493" s="169"/>
      <c r="HJ493" s="169"/>
      <c r="HK493" s="169"/>
      <c r="HL493" s="169"/>
      <c r="HM493" s="169"/>
      <c r="HN493" s="169"/>
      <c r="HO493" s="169"/>
      <c r="HP493" s="169"/>
      <c r="HQ493" s="169"/>
      <c r="HR493" s="169"/>
      <c r="HS493" s="169"/>
      <c r="HT493" s="169"/>
      <c r="HU493" s="169"/>
      <c r="HV493" s="169"/>
      <c r="HW493" s="169"/>
      <c r="HX493" s="169"/>
      <c r="HY493" s="169"/>
      <c r="HZ493" s="169"/>
      <c r="IA493" s="169"/>
      <c r="IB493" s="169"/>
      <c r="IC493" s="169"/>
      <c r="ID493" s="169"/>
      <c r="IE493" s="169"/>
      <c r="IF493" s="169"/>
      <c r="IG493" s="169"/>
      <c r="IH493" s="169"/>
      <c r="II493" s="169"/>
      <c r="IJ493" s="169"/>
      <c r="IK493" s="169"/>
      <c r="IL493" s="169"/>
      <c r="IM493" s="169"/>
      <c r="IN493" s="169"/>
      <c r="IO493" s="169"/>
      <c r="IP493" s="169"/>
    </row>
    <row r="494" spans="1:250" s="145" customFormat="1" ht="15" customHeight="1">
      <c r="A494" s="170" t="s">
        <v>6</v>
      </c>
      <c r="B494" s="170" t="s">
        <v>232</v>
      </c>
      <c r="C494" s="172">
        <v>1</v>
      </c>
      <c r="D494" s="172" t="s">
        <v>9</v>
      </c>
      <c r="E494" s="173">
        <v>60000</v>
      </c>
      <c r="F494" s="174">
        <v>60000</v>
      </c>
      <c r="G494" s="169"/>
      <c r="H494" s="169"/>
      <c r="I494" s="169"/>
      <c r="J494" s="169"/>
      <c r="K494" s="169"/>
      <c r="L494" s="169"/>
      <c r="M494" s="169"/>
      <c r="N494" s="169"/>
      <c r="O494" s="169"/>
      <c r="P494" s="169"/>
      <c r="Q494" s="169"/>
      <c r="R494" s="169"/>
      <c r="S494" s="169"/>
      <c r="T494" s="169"/>
      <c r="U494" s="169"/>
      <c r="V494" s="169"/>
      <c r="W494" s="169"/>
      <c r="X494" s="169"/>
      <c r="Y494" s="169"/>
      <c r="Z494" s="169"/>
      <c r="AA494" s="169"/>
      <c r="AB494" s="169"/>
      <c r="AC494" s="169"/>
      <c r="AD494" s="169"/>
      <c r="AE494" s="169"/>
      <c r="AF494" s="169"/>
      <c r="AG494" s="169"/>
      <c r="AH494" s="169"/>
      <c r="AI494" s="169"/>
      <c r="AJ494" s="169"/>
      <c r="AK494" s="169"/>
      <c r="AL494" s="169"/>
      <c r="AM494" s="169"/>
      <c r="AN494" s="169"/>
      <c r="AO494" s="169"/>
      <c r="AP494" s="169"/>
      <c r="AQ494" s="169"/>
      <c r="AR494" s="169"/>
      <c r="AS494" s="169"/>
      <c r="AT494" s="169"/>
      <c r="AU494" s="169"/>
      <c r="AV494" s="169"/>
      <c r="AW494" s="169"/>
      <c r="AX494" s="169"/>
      <c r="AY494" s="169"/>
      <c r="AZ494" s="169"/>
      <c r="BA494" s="169"/>
      <c r="BB494" s="169"/>
      <c r="BC494" s="169"/>
      <c r="BD494" s="169"/>
      <c r="BE494" s="169"/>
      <c r="BF494" s="169"/>
      <c r="BG494" s="169"/>
      <c r="BH494" s="169"/>
      <c r="BI494" s="169"/>
      <c r="BJ494" s="169"/>
      <c r="BK494" s="169"/>
      <c r="BL494" s="169"/>
      <c r="BM494" s="169"/>
      <c r="BN494" s="169"/>
      <c r="BO494" s="169"/>
      <c r="BP494" s="169"/>
      <c r="BQ494" s="169"/>
      <c r="BR494" s="169"/>
      <c r="BS494" s="169"/>
      <c r="BT494" s="169"/>
      <c r="BU494" s="169"/>
      <c r="BV494" s="169"/>
      <c r="BW494" s="169"/>
      <c r="BX494" s="169"/>
      <c r="BY494" s="169"/>
      <c r="BZ494" s="169"/>
      <c r="CA494" s="169"/>
      <c r="CB494" s="169"/>
      <c r="CC494" s="169"/>
      <c r="CD494" s="169"/>
      <c r="CE494" s="169"/>
      <c r="CF494" s="169"/>
      <c r="CG494" s="169"/>
      <c r="CH494" s="169"/>
      <c r="CI494" s="169"/>
      <c r="CJ494" s="169"/>
      <c r="CK494" s="169"/>
      <c r="CL494" s="169"/>
      <c r="CM494" s="169"/>
      <c r="CN494" s="169"/>
      <c r="CO494" s="169"/>
      <c r="CP494" s="169"/>
      <c r="CQ494" s="169"/>
      <c r="CR494" s="169"/>
      <c r="CS494" s="169"/>
      <c r="CT494" s="169"/>
      <c r="CU494" s="169"/>
      <c r="CV494" s="169"/>
      <c r="CW494" s="169"/>
      <c r="CX494" s="169"/>
      <c r="CY494" s="169"/>
      <c r="CZ494" s="169"/>
      <c r="DA494" s="169"/>
      <c r="DB494" s="169"/>
      <c r="DC494" s="169"/>
      <c r="DD494" s="169"/>
      <c r="DE494" s="169"/>
      <c r="DF494" s="169"/>
      <c r="DG494" s="169"/>
      <c r="DH494" s="169"/>
      <c r="DI494" s="169"/>
      <c r="DJ494" s="169"/>
      <c r="DK494" s="169"/>
      <c r="DL494" s="169"/>
      <c r="DM494" s="169"/>
      <c r="DN494" s="169"/>
      <c r="DO494" s="169"/>
      <c r="DP494" s="169"/>
      <c r="DQ494" s="169"/>
      <c r="DR494" s="169"/>
      <c r="DS494" s="169"/>
      <c r="DT494" s="169"/>
      <c r="DU494" s="169"/>
      <c r="DV494" s="169"/>
      <c r="DW494" s="169"/>
      <c r="DX494" s="169"/>
      <c r="DY494" s="169"/>
      <c r="DZ494" s="169"/>
      <c r="EA494" s="169"/>
      <c r="EB494" s="169"/>
      <c r="EC494" s="169"/>
      <c r="ED494" s="169"/>
      <c r="EE494" s="169"/>
      <c r="EF494" s="169"/>
      <c r="EG494" s="169"/>
      <c r="EH494" s="169"/>
      <c r="EI494" s="169"/>
      <c r="EJ494" s="169"/>
      <c r="EK494" s="169"/>
      <c r="EL494" s="169"/>
      <c r="EM494" s="169"/>
      <c r="EN494" s="169"/>
      <c r="EO494" s="169"/>
      <c r="EP494" s="169"/>
      <c r="EQ494" s="169"/>
      <c r="ER494" s="169"/>
      <c r="ES494" s="169"/>
      <c r="ET494" s="169"/>
      <c r="EU494" s="169"/>
      <c r="EV494" s="169"/>
      <c r="EW494" s="169"/>
      <c r="EX494" s="169"/>
      <c r="EY494" s="169"/>
      <c r="EZ494" s="169"/>
      <c r="FA494" s="169"/>
      <c r="FB494" s="169"/>
      <c r="FC494" s="169"/>
      <c r="FD494" s="169"/>
      <c r="FE494" s="169"/>
      <c r="FF494" s="169"/>
      <c r="FG494" s="169"/>
      <c r="FH494" s="169"/>
      <c r="FI494" s="169"/>
      <c r="FJ494" s="169"/>
      <c r="FK494" s="169"/>
      <c r="FL494" s="169"/>
      <c r="FM494" s="169"/>
      <c r="FN494" s="169"/>
      <c r="FO494" s="169"/>
      <c r="FP494" s="169"/>
      <c r="FQ494" s="169"/>
      <c r="FR494" s="169"/>
      <c r="FS494" s="169"/>
      <c r="FT494" s="169"/>
      <c r="FU494" s="169"/>
      <c r="FV494" s="169"/>
      <c r="FW494" s="169"/>
      <c r="FX494" s="169"/>
      <c r="FY494" s="169"/>
      <c r="FZ494" s="169"/>
      <c r="GA494" s="169"/>
      <c r="GB494" s="169"/>
      <c r="GC494" s="169"/>
      <c r="GD494" s="169"/>
      <c r="GE494" s="169"/>
      <c r="GF494" s="169"/>
      <c r="GG494" s="169"/>
      <c r="GH494" s="169"/>
      <c r="GI494" s="169"/>
      <c r="GJ494" s="169"/>
      <c r="GK494" s="169"/>
      <c r="GL494" s="169"/>
      <c r="GM494" s="169"/>
      <c r="GN494" s="169"/>
      <c r="GO494" s="169"/>
      <c r="GP494" s="169"/>
      <c r="GQ494" s="169"/>
      <c r="GR494" s="169"/>
      <c r="GS494" s="169"/>
      <c r="GT494" s="169"/>
      <c r="GU494" s="169"/>
      <c r="GV494" s="169"/>
      <c r="GW494" s="169"/>
      <c r="GX494" s="169"/>
      <c r="GY494" s="169"/>
      <c r="GZ494" s="169"/>
      <c r="HA494" s="169"/>
      <c r="HB494" s="169"/>
      <c r="HC494" s="169"/>
      <c r="HD494" s="169"/>
      <c r="HE494" s="169"/>
      <c r="HF494" s="169"/>
      <c r="HG494" s="169"/>
      <c r="HH494" s="169"/>
      <c r="HI494" s="169"/>
      <c r="HJ494" s="169"/>
      <c r="HK494" s="169"/>
      <c r="HL494" s="169"/>
      <c r="HM494" s="169"/>
      <c r="HN494" s="169"/>
      <c r="HO494" s="169"/>
      <c r="HP494" s="169"/>
      <c r="HQ494" s="169"/>
      <c r="HR494" s="169"/>
      <c r="HS494" s="169"/>
      <c r="HT494" s="169"/>
      <c r="HU494" s="169"/>
      <c r="HV494" s="169"/>
      <c r="HW494" s="169"/>
      <c r="HX494" s="169"/>
      <c r="HY494" s="169"/>
      <c r="HZ494" s="169"/>
      <c r="IA494" s="169"/>
      <c r="IB494" s="169"/>
      <c r="IC494" s="169"/>
      <c r="ID494" s="169"/>
      <c r="IE494" s="169"/>
      <c r="IF494" s="169"/>
      <c r="IG494" s="169"/>
      <c r="IH494" s="169"/>
      <c r="II494" s="169"/>
      <c r="IJ494" s="169"/>
      <c r="IK494" s="169"/>
      <c r="IL494" s="169"/>
      <c r="IM494" s="169"/>
      <c r="IN494" s="169"/>
      <c r="IO494" s="169"/>
      <c r="IP494" s="169"/>
    </row>
    <row r="495" spans="1:250" s="145" customFormat="1" ht="15" customHeight="1">
      <c r="A495" s="170" t="s">
        <v>6</v>
      </c>
      <c r="B495" s="170" t="s">
        <v>232</v>
      </c>
      <c r="C495" s="172">
        <v>1</v>
      </c>
      <c r="D495" s="172" t="s">
        <v>9</v>
      </c>
      <c r="E495" s="173">
        <v>240000</v>
      </c>
      <c r="F495" s="174">
        <v>240000</v>
      </c>
      <c r="G495" s="169"/>
      <c r="H495" s="169"/>
      <c r="I495" s="169"/>
      <c r="J495" s="169"/>
      <c r="K495" s="169"/>
      <c r="L495" s="169"/>
      <c r="M495" s="169"/>
      <c r="N495" s="169"/>
      <c r="O495" s="169"/>
      <c r="P495" s="169"/>
      <c r="Q495" s="169"/>
      <c r="R495" s="169"/>
      <c r="S495" s="169"/>
      <c r="T495" s="169"/>
      <c r="U495" s="169"/>
      <c r="V495" s="169"/>
      <c r="W495" s="169"/>
      <c r="X495" s="169"/>
      <c r="Y495" s="169"/>
      <c r="Z495" s="169"/>
      <c r="AA495" s="169"/>
      <c r="AB495" s="169"/>
      <c r="AC495" s="169"/>
      <c r="AD495" s="169"/>
      <c r="AE495" s="169"/>
      <c r="AF495" s="169"/>
      <c r="AG495" s="169"/>
      <c r="AH495" s="169"/>
      <c r="AI495" s="169"/>
      <c r="AJ495" s="169"/>
      <c r="AK495" s="169"/>
      <c r="AL495" s="169"/>
      <c r="AM495" s="169"/>
      <c r="AN495" s="169"/>
      <c r="AO495" s="169"/>
      <c r="AP495" s="169"/>
      <c r="AQ495" s="169"/>
      <c r="AR495" s="169"/>
      <c r="AS495" s="169"/>
      <c r="AT495" s="169"/>
      <c r="AU495" s="169"/>
      <c r="AV495" s="169"/>
      <c r="AW495" s="169"/>
      <c r="AX495" s="169"/>
      <c r="AY495" s="169"/>
      <c r="AZ495" s="169"/>
      <c r="BA495" s="169"/>
      <c r="BB495" s="169"/>
      <c r="BC495" s="169"/>
      <c r="BD495" s="169"/>
      <c r="BE495" s="169"/>
      <c r="BF495" s="169"/>
      <c r="BG495" s="169"/>
      <c r="BH495" s="169"/>
      <c r="BI495" s="169"/>
      <c r="BJ495" s="169"/>
      <c r="BK495" s="169"/>
      <c r="BL495" s="169"/>
      <c r="BM495" s="169"/>
      <c r="BN495" s="169"/>
      <c r="BO495" s="169"/>
      <c r="BP495" s="169"/>
      <c r="BQ495" s="169"/>
      <c r="BR495" s="169"/>
      <c r="BS495" s="169"/>
      <c r="BT495" s="169"/>
      <c r="BU495" s="169"/>
      <c r="BV495" s="169"/>
      <c r="BW495" s="169"/>
      <c r="BX495" s="169"/>
      <c r="BY495" s="169"/>
      <c r="BZ495" s="169"/>
      <c r="CA495" s="169"/>
      <c r="CB495" s="169"/>
      <c r="CC495" s="169"/>
      <c r="CD495" s="169"/>
      <c r="CE495" s="169"/>
      <c r="CF495" s="169"/>
      <c r="CG495" s="169"/>
      <c r="CH495" s="169"/>
      <c r="CI495" s="169"/>
      <c r="CJ495" s="169"/>
      <c r="CK495" s="169"/>
      <c r="CL495" s="169"/>
      <c r="CM495" s="169"/>
      <c r="CN495" s="169"/>
      <c r="CO495" s="169"/>
      <c r="CP495" s="169"/>
      <c r="CQ495" s="169"/>
      <c r="CR495" s="169"/>
      <c r="CS495" s="169"/>
      <c r="CT495" s="169"/>
      <c r="CU495" s="169"/>
      <c r="CV495" s="169"/>
      <c r="CW495" s="169"/>
      <c r="CX495" s="169"/>
      <c r="CY495" s="169"/>
      <c r="CZ495" s="169"/>
      <c r="DA495" s="169"/>
      <c r="DB495" s="169"/>
      <c r="DC495" s="169"/>
      <c r="DD495" s="169"/>
      <c r="DE495" s="169"/>
      <c r="DF495" s="169"/>
      <c r="DG495" s="169"/>
      <c r="DH495" s="169"/>
      <c r="DI495" s="169"/>
      <c r="DJ495" s="169"/>
      <c r="DK495" s="169"/>
      <c r="DL495" s="169"/>
      <c r="DM495" s="169"/>
      <c r="DN495" s="169"/>
      <c r="DO495" s="169"/>
      <c r="DP495" s="169"/>
      <c r="DQ495" s="169"/>
      <c r="DR495" s="169"/>
      <c r="DS495" s="169"/>
      <c r="DT495" s="169"/>
      <c r="DU495" s="169"/>
      <c r="DV495" s="169"/>
      <c r="DW495" s="169"/>
      <c r="DX495" s="169"/>
      <c r="DY495" s="169"/>
      <c r="DZ495" s="169"/>
      <c r="EA495" s="169"/>
      <c r="EB495" s="169"/>
      <c r="EC495" s="169"/>
      <c r="ED495" s="169"/>
      <c r="EE495" s="169"/>
      <c r="EF495" s="169"/>
      <c r="EG495" s="169"/>
      <c r="EH495" s="169"/>
      <c r="EI495" s="169"/>
      <c r="EJ495" s="169"/>
      <c r="EK495" s="169"/>
      <c r="EL495" s="169"/>
      <c r="EM495" s="169"/>
      <c r="EN495" s="169"/>
      <c r="EO495" s="169"/>
      <c r="EP495" s="169"/>
      <c r="EQ495" s="169"/>
      <c r="ER495" s="169"/>
      <c r="ES495" s="169"/>
      <c r="ET495" s="169"/>
      <c r="EU495" s="169"/>
      <c r="EV495" s="169"/>
      <c r="EW495" s="169"/>
      <c r="EX495" s="169"/>
      <c r="EY495" s="169"/>
      <c r="EZ495" s="169"/>
      <c r="FA495" s="169"/>
      <c r="FB495" s="169"/>
      <c r="FC495" s="169"/>
      <c r="FD495" s="169"/>
      <c r="FE495" s="169"/>
      <c r="FF495" s="169"/>
      <c r="FG495" s="169"/>
      <c r="FH495" s="169"/>
      <c r="FI495" s="169"/>
      <c r="FJ495" s="169"/>
      <c r="FK495" s="169"/>
      <c r="FL495" s="169"/>
      <c r="FM495" s="169"/>
      <c r="FN495" s="169"/>
      <c r="FO495" s="169"/>
      <c r="FP495" s="169"/>
      <c r="FQ495" s="169"/>
      <c r="FR495" s="169"/>
      <c r="FS495" s="169"/>
      <c r="FT495" s="169"/>
      <c r="FU495" s="169"/>
      <c r="FV495" s="169"/>
      <c r="FW495" s="169"/>
      <c r="FX495" s="169"/>
      <c r="FY495" s="169"/>
      <c r="FZ495" s="169"/>
      <c r="GA495" s="169"/>
      <c r="GB495" s="169"/>
      <c r="GC495" s="169"/>
      <c r="GD495" s="169"/>
      <c r="GE495" s="169"/>
      <c r="GF495" s="169"/>
      <c r="GG495" s="169"/>
      <c r="GH495" s="169"/>
      <c r="GI495" s="169"/>
      <c r="GJ495" s="169"/>
      <c r="GK495" s="169"/>
      <c r="GL495" s="169"/>
      <c r="GM495" s="169"/>
      <c r="GN495" s="169"/>
      <c r="GO495" s="169"/>
      <c r="GP495" s="169"/>
      <c r="GQ495" s="169"/>
      <c r="GR495" s="169"/>
      <c r="GS495" s="169"/>
      <c r="GT495" s="169"/>
      <c r="GU495" s="169"/>
      <c r="GV495" s="169"/>
      <c r="GW495" s="169"/>
      <c r="GX495" s="169"/>
      <c r="GY495" s="169"/>
      <c r="GZ495" s="169"/>
      <c r="HA495" s="169"/>
      <c r="HB495" s="169"/>
      <c r="HC495" s="169"/>
      <c r="HD495" s="169"/>
      <c r="HE495" s="169"/>
      <c r="HF495" s="169"/>
      <c r="HG495" s="169"/>
      <c r="HH495" s="169"/>
      <c r="HI495" s="169"/>
      <c r="HJ495" s="169"/>
      <c r="HK495" s="169"/>
      <c r="HL495" s="169"/>
      <c r="HM495" s="169"/>
      <c r="HN495" s="169"/>
      <c r="HO495" s="169"/>
      <c r="HP495" s="169"/>
      <c r="HQ495" s="169"/>
      <c r="HR495" s="169"/>
      <c r="HS495" s="169"/>
      <c r="HT495" s="169"/>
      <c r="HU495" s="169"/>
      <c r="HV495" s="169"/>
      <c r="HW495" s="169"/>
      <c r="HX495" s="169"/>
      <c r="HY495" s="169"/>
      <c r="HZ495" s="169"/>
      <c r="IA495" s="169"/>
      <c r="IB495" s="169"/>
      <c r="IC495" s="169"/>
      <c r="ID495" s="169"/>
      <c r="IE495" s="169"/>
      <c r="IF495" s="169"/>
      <c r="IG495" s="169"/>
      <c r="IH495" s="169"/>
      <c r="II495" s="169"/>
      <c r="IJ495" s="169"/>
      <c r="IK495" s="169"/>
      <c r="IL495" s="169"/>
      <c r="IM495" s="169"/>
      <c r="IN495" s="169"/>
      <c r="IO495" s="169"/>
      <c r="IP495" s="169"/>
    </row>
    <row r="496" spans="1:250" s="145" customFormat="1" ht="15" customHeight="1">
      <c r="A496" s="170" t="s">
        <v>6</v>
      </c>
      <c r="B496" s="170" t="s">
        <v>868</v>
      </c>
      <c r="C496" s="172">
        <v>20</v>
      </c>
      <c r="D496" s="172" t="s">
        <v>394</v>
      </c>
      <c r="E496" s="173">
        <v>2088</v>
      </c>
      <c r="F496" s="174">
        <v>46520</v>
      </c>
      <c r="G496" s="169"/>
      <c r="H496" s="169"/>
      <c r="I496" s="169"/>
      <c r="J496" s="169"/>
      <c r="K496" s="169"/>
      <c r="L496" s="169"/>
      <c r="M496" s="169"/>
      <c r="N496" s="169"/>
      <c r="O496" s="169"/>
      <c r="P496" s="169"/>
      <c r="Q496" s="169"/>
      <c r="R496" s="169"/>
      <c r="S496" s="169"/>
      <c r="T496" s="169"/>
      <c r="U496" s="169"/>
      <c r="V496" s="169"/>
      <c r="W496" s="169"/>
      <c r="X496" s="169"/>
      <c r="Y496" s="169"/>
      <c r="Z496" s="169"/>
      <c r="AA496" s="169"/>
      <c r="AB496" s="169"/>
      <c r="AC496" s="169"/>
      <c r="AD496" s="169"/>
      <c r="AE496" s="169"/>
      <c r="AF496" s="169"/>
      <c r="AG496" s="169"/>
      <c r="AH496" s="169"/>
      <c r="AI496" s="169"/>
      <c r="AJ496" s="169"/>
      <c r="AK496" s="169"/>
      <c r="AL496" s="169"/>
      <c r="AM496" s="169"/>
      <c r="AN496" s="169"/>
      <c r="AO496" s="169"/>
      <c r="AP496" s="169"/>
      <c r="AQ496" s="169"/>
      <c r="AR496" s="169"/>
      <c r="AS496" s="169"/>
      <c r="AT496" s="169"/>
      <c r="AU496" s="169"/>
      <c r="AV496" s="169"/>
      <c r="AW496" s="169"/>
      <c r="AX496" s="169"/>
      <c r="AY496" s="169"/>
      <c r="AZ496" s="169"/>
      <c r="BA496" s="169"/>
      <c r="BB496" s="169"/>
      <c r="BC496" s="169"/>
      <c r="BD496" s="169"/>
      <c r="BE496" s="169"/>
      <c r="BF496" s="169"/>
      <c r="BG496" s="169"/>
      <c r="BH496" s="169"/>
      <c r="BI496" s="169"/>
      <c r="BJ496" s="169"/>
      <c r="BK496" s="169"/>
      <c r="BL496" s="169"/>
      <c r="BM496" s="169"/>
      <c r="BN496" s="169"/>
      <c r="BO496" s="169"/>
      <c r="BP496" s="169"/>
      <c r="BQ496" s="169"/>
      <c r="BR496" s="169"/>
      <c r="BS496" s="169"/>
      <c r="BT496" s="169"/>
      <c r="BU496" s="169"/>
      <c r="BV496" s="169"/>
      <c r="BW496" s="169"/>
      <c r="BX496" s="169"/>
      <c r="BY496" s="169"/>
      <c r="BZ496" s="169"/>
      <c r="CA496" s="169"/>
      <c r="CB496" s="169"/>
      <c r="CC496" s="169"/>
      <c r="CD496" s="169"/>
      <c r="CE496" s="169"/>
      <c r="CF496" s="169"/>
      <c r="CG496" s="169"/>
      <c r="CH496" s="169"/>
      <c r="CI496" s="169"/>
      <c r="CJ496" s="169"/>
      <c r="CK496" s="169"/>
      <c r="CL496" s="169"/>
      <c r="CM496" s="169"/>
      <c r="CN496" s="169"/>
      <c r="CO496" s="169"/>
      <c r="CP496" s="169"/>
      <c r="CQ496" s="169"/>
      <c r="CR496" s="169"/>
      <c r="CS496" s="169"/>
      <c r="CT496" s="169"/>
      <c r="CU496" s="169"/>
      <c r="CV496" s="169"/>
      <c r="CW496" s="169"/>
      <c r="CX496" s="169"/>
      <c r="CY496" s="169"/>
      <c r="CZ496" s="169"/>
      <c r="DA496" s="169"/>
      <c r="DB496" s="169"/>
      <c r="DC496" s="169"/>
      <c r="DD496" s="169"/>
      <c r="DE496" s="169"/>
      <c r="DF496" s="169"/>
      <c r="DG496" s="169"/>
      <c r="DH496" s="169"/>
      <c r="DI496" s="169"/>
      <c r="DJ496" s="169"/>
      <c r="DK496" s="169"/>
      <c r="DL496" s="169"/>
      <c r="DM496" s="169"/>
      <c r="DN496" s="169"/>
      <c r="DO496" s="169"/>
      <c r="DP496" s="169"/>
      <c r="DQ496" s="169"/>
      <c r="DR496" s="169"/>
      <c r="DS496" s="169"/>
      <c r="DT496" s="169"/>
      <c r="DU496" s="169"/>
      <c r="DV496" s="169"/>
      <c r="DW496" s="169"/>
      <c r="DX496" s="169"/>
      <c r="DY496" s="169"/>
      <c r="DZ496" s="169"/>
      <c r="EA496" s="169"/>
      <c r="EB496" s="169"/>
      <c r="EC496" s="169"/>
      <c r="ED496" s="169"/>
      <c r="EE496" s="169"/>
      <c r="EF496" s="169"/>
      <c r="EG496" s="169"/>
      <c r="EH496" s="169"/>
      <c r="EI496" s="169"/>
      <c r="EJ496" s="169"/>
      <c r="EK496" s="169"/>
      <c r="EL496" s="169"/>
      <c r="EM496" s="169"/>
      <c r="EN496" s="169"/>
      <c r="EO496" s="169"/>
      <c r="EP496" s="169"/>
      <c r="EQ496" s="169"/>
      <c r="ER496" s="169"/>
      <c r="ES496" s="169"/>
      <c r="ET496" s="169"/>
      <c r="EU496" s="169"/>
      <c r="EV496" s="169"/>
      <c r="EW496" s="169"/>
      <c r="EX496" s="169"/>
      <c r="EY496" s="169"/>
      <c r="EZ496" s="169"/>
      <c r="FA496" s="169"/>
      <c r="FB496" s="169"/>
      <c r="FC496" s="169"/>
      <c r="FD496" s="169"/>
      <c r="FE496" s="169"/>
      <c r="FF496" s="169"/>
      <c r="FG496" s="169"/>
      <c r="FH496" s="169"/>
      <c r="FI496" s="169"/>
      <c r="FJ496" s="169"/>
      <c r="FK496" s="169"/>
      <c r="FL496" s="169"/>
      <c r="FM496" s="169"/>
      <c r="FN496" s="169"/>
      <c r="FO496" s="169"/>
      <c r="FP496" s="169"/>
      <c r="FQ496" s="169"/>
      <c r="FR496" s="169"/>
      <c r="FS496" s="169"/>
      <c r="FT496" s="169"/>
      <c r="FU496" s="169"/>
      <c r="FV496" s="169"/>
      <c r="FW496" s="169"/>
      <c r="FX496" s="169"/>
      <c r="FY496" s="169"/>
      <c r="FZ496" s="169"/>
      <c r="GA496" s="169"/>
      <c r="GB496" s="169"/>
      <c r="GC496" s="169"/>
      <c r="GD496" s="169"/>
      <c r="GE496" s="169"/>
      <c r="GF496" s="169"/>
      <c r="GG496" s="169"/>
      <c r="GH496" s="169"/>
      <c r="GI496" s="169"/>
      <c r="GJ496" s="169"/>
      <c r="GK496" s="169"/>
      <c r="GL496" s="169"/>
      <c r="GM496" s="169"/>
      <c r="GN496" s="169"/>
      <c r="GO496" s="169"/>
      <c r="GP496" s="169"/>
      <c r="GQ496" s="169"/>
      <c r="GR496" s="169"/>
      <c r="GS496" s="169"/>
      <c r="GT496" s="169"/>
      <c r="GU496" s="169"/>
      <c r="GV496" s="169"/>
      <c r="GW496" s="169"/>
      <c r="GX496" s="169"/>
      <c r="GY496" s="169"/>
      <c r="GZ496" s="169"/>
      <c r="HA496" s="169"/>
      <c r="HB496" s="169"/>
      <c r="HC496" s="169"/>
      <c r="HD496" s="169"/>
      <c r="HE496" s="169"/>
      <c r="HF496" s="169"/>
      <c r="HG496" s="169"/>
      <c r="HH496" s="169"/>
      <c r="HI496" s="169"/>
      <c r="HJ496" s="169"/>
      <c r="HK496" s="169"/>
      <c r="HL496" s="169"/>
      <c r="HM496" s="169"/>
      <c r="HN496" s="169"/>
      <c r="HO496" s="169"/>
      <c r="HP496" s="169"/>
      <c r="HQ496" s="169"/>
      <c r="HR496" s="169"/>
      <c r="HS496" s="169"/>
      <c r="HT496" s="169"/>
      <c r="HU496" s="169"/>
      <c r="HV496" s="169"/>
      <c r="HW496" s="169"/>
      <c r="HX496" s="169"/>
      <c r="HY496" s="169"/>
      <c r="HZ496" s="169"/>
      <c r="IA496" s="169"/>
      <c r="IB496" s="169"/>
      <c r="IC496" s="169"/>
      <c r="ID496" s="169"/>
      <c r="IE496" s="169"/>
      <c r="IF496" s="169"/>
      <c r="IG496" s="169"/>
      <c r="IH496" s="169"/>
      <c r="II496" s="169"/>
      <c r="IJ496" s="169"/>
      <c r="IK496" s="169"/>
      <c r="IL496" s="169"/>
      <c r="IM496" s="169"/>
      <c r="IN496" s="169"/>
      <c r="IO496" s="169"/>
      <c r="IP496" s="169"/>
    </row>
    <row r="497" spans="1:250" s="145" customFormat="1" ht="15" customHeight="1">
      <c r="A497" s="170" t="s">
        <v>6</v>
      </c>
      <c r="B497" s="170" t="s">
        <v>851</v>
      </c>
      <c r="C497" s="172">
        <v>80</v>
      </c>
      <c r="D497" s="172" t="s">
        <v>394</v>
      </c>
      <c r="E497" s="173">
        <v>8352</v>
      </c>
      <c r="F497" s="174">
        <v>668160</v>
      </c>
      <c r="G497" s="169"/>
      <c r="H497" s="169"/>
      <c r="I497" s="169"/>
      <c r="J497" s="169"/>
      <c r="K497" s="169"/>
      <c r="L497" s="169"/>
      <c r="M497" s="169"/>
      <c r="N497" s="169"/>
      <c r="O497" s="169"/>
      <c r="P497" s="169"/>
      <c r="Q497" s="169"/>
      <c r="R497" s="169"/>
      <c r="S497" s="169"/>
      <c r="T497" s="169"/>
      <c r="U497" s="169"/>
      <c r="V497" s="169"/>
      <c r="W497" s="169"/>
      <c r="X497" s="169"/>
      <c r="Y497" s="169"/>
      <c r="Z497" s="169"/>
      <c r="AA497" s="169"/>
      <c r="AB497" s="169"/>
      <c r="AC497" s="169"/>
      <c r="AD497" s="169"/>
      <c r="AE497" s="169"/>
      <c r="AF497" s="169"/>
      <c r="AG497" s="169"/>
      <c r="AH497" s="169"/>
      <c r="AI497" s="169"/>
      <c r="AJ497" s="169"/>
      <c r="AK497" s="169"/>
      <c r="AL497" s="169"/>
      <c r="AM497" s="169"/>
      <c r="AN497" s="169"/>
      <c r="AO497" s="169"/>
      <c r="AP497" s="169"/>
      <c r="AQ497" s="169"/>
      <c r="AR497" s="169"/>
      <c r="AS497" s="169"/>
      <c r="AT497" s="169"/>
      <c r="AU497" s="169"/>
      <c r="AV497" s="169"/>
      <c r="AW497" s="169"/>
      <c r="AX497" s="169"/>
      <c r="AY497" s="169"/>
      <c r="AZ497" s="169"/>
      <c r="BA497" s="169"/>
      <c r="BB497" s="169"/>
      <c r="BC497" s="169"/>
      <c r="BD497" s="169"/>
      <c r="BE497" s="169"/>
      <c r="BF497" s="169"/>
      <c r="BG497" s="169"/>
      <c r="BH497" s="169"/>
      <c r="BI497" s="169"/>
      <c r="BJ497" s="169"/>
      <c r="BK497" s="169"/>
      <c r="BL497" s="169"/>
      <c r="BM497" s="169"/>
      <c r="BN497" s="169"/>
      <c r="BO497" s="169"/>
      <c r="BP497" s="169"/>
      <c r="BQ497" s="169"/>
      <c r="BR497" s="169"/>
      <c r="BS497" s="169"/>
      <c r="BT497" s="169"/>
      <c r="BU497" s="169"/>
      <c r="BV497" s="169"/>
      <c r="BW497" s="169"/>
      <c r="BX497" s="169"/>
      <c r="BY497" s="169"/>
      <c r="BZ497" s="169"/>
      <c r="CA497" s="169"/>
      <c r="CB497" s="169"/>
      <c r="CC497" s="169"/>
      <c r="CD497" s="169"/>
      <c r="CE497" s="169"/>
      <c r="CF497" s="169"/>
      <c r="CG497" s="169"/>
      <c r="CH497" s="169"/>
      <c r="CI497" s="169"/>
      <c r="CJ497" s="169"/>
      <c r="CK497" s="169"/>
      <c r="CL497" s="169"/>
      <c r="CM497" s="169"/>
      <c r="CN497" s="169"/>
      <c r="CO497" s="169"/>
      <c r="CP497" s="169"/>
      <c r="CQ497" s="169"/>
      <c r="CR497" s="169"/>
      <c r="CS497" s="169"/>
      <c r="CT497" s="169"/>
      <c r="CU497" s="169"/>
      <c r="CV497" s="169"/>
      <c r="CW497" s="169"/>
      <c r="CX497" s="169"/>
      <c r="CY497" s="169"/>
      <c r="CZ497" s="169"/>
      <c r="DA497" s="169"/>
      <c r="DB497" s="169"/>
      <c r="DC497" s="169"/>
      <c r="DD497" s="169"/>
      <c r="DE497" s="169"/>
      <c r="DF497" s="169"/>
      <c r="DG497" s="169"/>
      <c r="DH497" s="169"/>
      <c r="DI497" s="169"/>
      <c r="DJ497" s="169"/>
      <c r="DK497" s="169"/>
      <c r="DL497" s="169"/>
      <c r="DM497" s="169"/>
      <c r="DN497" s="169"/>
      <c r="DO497" s="169"/>
      <c r="DP497" s="169"/>
      <c r="DQ497" s="169"/>
      <c r="DR497" s="169"/>
      <c r="DS497" s="169"/>
      <c r="DT497" s="169"/>
      <c r="DU497" s="169"/>
      <c r="DV497" s="169"/>
      <c r="DW497" s="169"/>
      <c r="DX497" s="169"/>
      <c r="DY497" s="169"/>
      <c r="DZ497" s="169"/>
      <c r="EA497" s="169"/>
      <c r="EB497" s="169"/>
      <c r="EC497" s="169"/>
      <c r="ED497" s="169"/>
      <c r="EE497" s="169"/>
      <c r="EF497" s="169"/>
      <c r="EG497" s="169"/>
      <c r="EH497" s="169"/>
      <c r="EI497" s="169"/>
      <c r="EJ497" s="169"/>
      <c r="EK497" s="169"/>
      <c r="EL497" s="169"/>
      <c r="EM497" s="169"/>
      <c r="EN497" s="169"/>
      <c r="EO497" s="169"/>
      <c r="EP497" s="169"/>
      <c r="EQ497" s="169"/>
      <c r="ER497" s="169"/>
      <c r="ES497" s="169"/>
      <c r="ET497" s="169"/>
      <c r="EU497" s="169"/>
      <c r="EV497" s="169"/>
      <c r="EW497" s="169"/>
      <c r="EX497" s="169"/>
      <c r="EY497" s="169"/>
      <c r="EZ497" s="169"/>
      <c r="FA497" s="169"/>
      <c r="FB497" s="169"/>
      <c r="FC497" s="169"/>
      <c r="FD497" s="169"/>
      <c r="FE497" s="169"/>
      <c r="FF497" s="169"/>
      <c r="FG497" s="169"/>
      <c r="FH497" s="169"/>
      <c r="FI497" s="169"/>
      <c r="FJ497" s="169"/>
      <c r="FK497" s="169"/>
      <c r="FL497" s="169"/>
      <c r="FM497" s="169"/>
      <c r="FN497" s="169"/>
      <c r="FO497" s="169"/>
      <c r="FP497" s="169"/>
      <c r="FQ497" s="169"/>
      <c r="FR497" s="169"/>
      <c r="FS497" s="169"/>
      <c r="FT497" s="169"/>
      <c r="FU497" s="169"/>
      <c r="FV497" s="169"/>
      <c r="FW497" s="169"/>
      <c r="FX497" s="169"/>
      <c r="FY497" s="169"/>
      <c r="FZ497" s="169"/>
      <c r="GA497" s="169"/>
      <c r="GB497" s="169"/>
      <c r="GC497" s="169"/>
      <c r="GD497" s="169"/>
      <c r="GE497" s="169"/>
      <c r="GF497" s="169"/>
      <c r="GG497" s="169"/>
      <c r="GH497" s="169"/>
      <c r="GI497" s="169"/>
      <c r="GJ497" s="169"/>
      <c r="GK497" s="169"/>
      <c r="GL497" s="169"/>
      <c r="GM497" s="169"/>
      <c r="GN497" s="169"/>
      <c r="GO497" s="169"/>
      <c r="GP497" s="169"/>
      <c r="GQ497" s="169"/>
      <c r="GR497" s="169"/>
      <c r="GS497" s="169"/>
      <c r="GT497" s="169"/>
      <c r="GU497" s="169"/>
      <c r="GV497" s="169"/>
      <c r="GW497" s="169"/>
      <c r="GX497" s="169"/>
      <c r="GY497" s="169"/>
      <c r="GZ497" s="169"/>
      <c r="HA497" s="169"/>
      <c r="HB497" s="169"/>
      <c r="HC497" s="169"/>
      <c r="HD497" s="169"/>
      <c r="HE497" s="169"/>
      <c r="HF497" s="169"/>
      <c r="HG497" s="169"/>
      <c r="HH497" s="169"/>
      <c r="HI497" s="169"/>
      <c r="HJ497" s="169"/>
      <c r="HK497" s="169"/>
      <c r="HL497" s="169"/>
      <c r="HM497" s="169"/>
      <c r="HN497" s="169"/>
      <c r="HO497" s="169"/>
      <c r="HP497" s="169"/>
      <c r="HQ497" s="169"/>
      <c r="HR497" s="169"/>
      <c r="HS497" s="169"/>
      <c r="HT497" s="169"/>
      <c r="HU497" s="169"/>
      <c r="HV497" s="169"/>
      <c r="HW497" s="169"/>
      <c r="HX497" s="169"/>
      <c r="HY497" s="169"/>
      <c r="HZ497" s="169"/>
      <c r="IA497" s="169"/>
      <c r="IB497" s="169"/>
      <c r="IC497" s="169"/>
      <c r="ID497" s="169"/>
      <c r="IE497" s="169"/>
      <c r="IF497" s="169"/>
      <c r="IG497" s="169"/>
      <c r="IH497" s="169"/>
      <c r="II497" s="169"/>
      <c r="IJ497" s="169"/>
      <c r="IK497" s="169"/>
      <c r="IL497" s="169"/>
      <c r="IM497" s="169"/>
      <c r="IN497" s="169"/>
      <c r="IO497" s="169"/>
      <c r="IP497" s="169"/>
    </row>
    <row r="498" spans="1:250" s="145" customFormat="1" ht="15" customHeight="1">
      <c r="A498" s="170" t="s">
        <v>6</v>
      </c>
      <c r="B498" s="170" t="s">
        <v>869</v>
      </c>
      <c r="C498" s="172">
        <v>90</v>
      </c>
      <c r="D498" s="172" t="s">
        <v>394</v>
      </c>
      <c r="E498" s="173">
        <v>2436</v>
      </c>
      <c r="F498" s="174">
        <v>243600</v>
      </c>
      <c r="G498" s="169"/>
      <c r="H498" s="169"/>
      <c r="I498" s="169"/>
      <c r="J498" s="169"/>
      <c r="K498" s="169"/>
      <c r="L498" s="169"/>
      <c r="M498" s="169"/>
      <c r="N498" s="169"/>
      <c r="O498" s="169"/>
      <c r="P498" s="169"/>
      <c r="Q498" s="169"/>
      <c r="R498" s="169"/>
      <c r="S498" s="169"/>
      <c r="T498" s="169"/>
      <c r="U498" s="169"/>
      <c r="V498" s="169"/>
      <c r="W498" s="169"/>
      <c r="X498" s="169"/>
      <c r="Y498" s="169"/>
      <c r="Z498" s="169"/>
      <c r="AA498" s="169"/>
      <c r="AB498" s="169"/>
      <c r="AC498" s="169"/>
      <c r="AD498" s="169"/>
      <c r="AE498" s="169"/>
      <c r="AF498" s="169"/>
      <c r="AG498" s="169"/>
      <c r="AH498" s="169"/>
      <c r="AI498" s="169"/>
      <c r="AJ498" s="169"/>
      <c r="AK498" s="169"/>
      <c r="AL498" s="169"/>
      <c r="AM498" s="169"/>
      <c r="AN498" s="169"/>
      <c r="AO498" s="169"/>
      <c r="AP498" s="169"/>
      <c r="AQ498" s="169"/>
      <c r="AR498" s="169"/>
      <c r="AS498" s="169"/>
      <c r="AT498" s="169"/>
      <c r="AU498" s="169"/>
      <c r="AV498" s="169"/>
      <c r="AW498" s="169"/>
      <c r="AX498" s="169"/>
      <c r="AY498" s="169"/>
      <c r="AZ498" s="169"/>
      <c r="BA498" s="169"/>
      <c r="BB498" s="169"/>
      <c r="BC498" s="169"/>
      <c r="BD498" s="169"/>
      <c r="BE498" s="169"/>
      <c r="BF498" s="169"/>
      <c r="BG498" s="169"/>
      <c r="BH498" s="169"/>
      <c r="BI498" s="169"/>
      <c r="BJ498" s="169"/>
      <c r="BK498" s="169"/>
      <c r="BL498" s="169"/>
      <c r="BM498" s="169"/>
      <c r="BN498" s="169"/>
      <c r="BO498" s="169"/>
      <c r="BP498" s="169"/>
      <c r="BQ498" s="169"/>
      <c r="BR498" s="169"/>
      <c r="BS498" s="169"/>
      <c r="BT498" s="169"/>
      <c r="BU498" s="169"/>
      <c r="BV498" s="169"/>
      <c r="BW498" s="169"/>
      <c r="BX498" s="169"/>
      <c r="BY498" s="169"/>
      <c r="BZ498" s="169"/>
      <c r="CA498" s="169"/>
      <c r="CB498" s="169"/>
      <c r="CC498" s="169"/>
      <c r="CD498" s="169"/>
      <c r="CE498" s="169"/>
      <c r="CF498" s="169"/>
      <c r="CG498" s="169"/>
      <c r="CH498" s="169"/>
      <c r="CI498" s="169"/>
      <c r="CJ498" s="169"/>
      <c r="CK498" s="169"/>
      <c r="CL498" s="169"/>
      <c r="CM498" s="169"/>
      <c r="CN498" s="169"/>
      <c r="CO498" s="169"/>
      <c r="CP498" s="169"/>
      <c r="CQ498" s="169"/>
      <c r="CR498" s="169"/>
      <c r="CS498" s="169"/>
      <c r="CT498" s="169"/>
      <c r="CU498" s="169"/>
      <c r="CV498" s="169"/>
      <c r="CW498" s="169"/>
      <c r="CX498" s="169"/>
      <c r="CY498" s="169"/>
      <c r="CZ498" s="169"/>
      <c r="DA498" s="169"/>
      <c r="DB498" s="169"/>
      <c r="DC498" s="169"/>
      <c r="DD498" s="169"/>
      <c r="DE498" s="169"/>
      <c r="DF498" s="169"/>
      <c r="DG498" s="169"/>
      <c r="DH498" s="169"/>
      <c r="DI498" s="169"/>
      <c r="DJ498" s="169"/>
      <c r="DK498" s="169"/>
      <c r="DL498" s="169"/>
      <c r="DM498" s="169"/>
      <c r="DN498" s="169"/>
      <c r="DO498" s="169"/>
      <c r="DP498" s="169"/>
      <c r="DQ498" s="169"/>
      <c r="DR498" s="169"/>
      <c r="DS498" s="169"/>
      <c r="DT498" s="169"/>
      <c r="DU498" s="169"/>
      <c r="DV498" s="169"/>
      <c r="DW498" s="169"/>
      <c r="DX498" s="169"/>
      <c r="DY498" s="169"/>
      <c r="DZ498" s="169"/>
      <c r="EA498" s="169"/>
      <c r="EB498" s="169"/>
      <c r="EC498" s="169"/>
      <c r="ED498" s="169"/>
      <c r="EE498" s="169"/>
      <c r="EF498" s="169"/>
      <c r="EG498" s="169"/>
      <c r="EH498" s="169"/>
      <c r="EI498" s="169"/>
      <c r="EJ498" s="169"/>
      <c r="EK498" s="169"/>
      <c r="EL498" s="169"/>
      <c r="EM498" s="169"/>
      <c r="EN498" s="169"/>
      <c r="EO498" s="169"/>
      <c r="EP498" s="169"/>
      <c r="EQ498" s="169"/>
      <c r="ER498" s="169"/>
      <c r="ES498" s="169"/>
      <c r="ET498" s="169"/>
      <c r="EU498" s="169"/>
      <c r="EV498" s="169"/>
      <c r="EW498" s="169"/>
      <c r="EX498" s="169"/>
      <c r="EY498" s="169"/>
      <c r="EZ498" s="169"/>
      <c r="FA498" s="169"/>
      <c r="FB498" s="169"/>
      <c r="FC498" s="169"/>
      <c r="FD498" s="169"/>
      <c r="FE498" s="169"/>
      <c r="FF498" s="169"/>
      <c r="FG498" s="169"/>
      <c r="FH498" s="169"/>
      <c r="FI498" s="169"/>
      <c r="FJ498" s="169"/>
      <c r="FK498" s="169"/>
      <c r="FL498" s="169"/>
      <c r="FM498" s="169"/>
      <c r="FN498" s="169"/>
      <c r="FO498" s="169"/>
      <c r="FP498" s="169"/>
      <c r="FQ498" s="169"/>
      <c r="FR498" s="169"/>
      <c r="FS498" s="169"/>
      <c r="FT498" s="169"/>
      <c r="FU498" s="169"/>
      <c r="FV498" s="169"/>
      <c r="FW498" s="169"/>
      <c r="FX498" s="169"/>
      <c r="FY498" s="169"/>
      <c r="FZ498" s="169"/>
      <c r="GA498" s="169"/>
      <c r="GB498" s="169"/>
      <c r="GC498" s="169"/>
      <c r="GD498" s="169"/>
      <c r="GE498" s="169"/>
      <c r="GF498" s="169"/>
      <c r="GG498" s="169"/>
      <c r="GH498" s="169"/>
      <c r="GI498" s="169"/>
      <c r="GJ498" s="169"/>
      <c r="GK498" s="169"/>
      <c r="GL498" s="169"/>
      <c r="GM498" s="169"/>
      <c r="GN498" s="169"/>
      <c r="GO498" s="169"/>
      <c r="GP498" s="169"/>
      <c r="GQ498" s="169"/>
      <c r="GR498" s="169"/>
      <c r="GS498" s="169"/>
      <c r="GT498" s="169"/>
      <c r="GU498" s="169"/>
      <c r="GV498" s="169"/>
      <c r="GW498" s="169"/>
      <c r="GX498" s="169"/>
      <c r="GY498" s="169"/>
      <c r="GZ498" s="169"/>
      <c r="HA498" s="169"/>
      <c r="HB498" s="169"/>
      <c r="HC498" s="169"/>
      <c r="HD498" s="169"/>
      <c r="HE498" s="169"/>
      <c r="HF498" s="169"/>
      <c r="HG498" s="169"/>
      <c r="HH498" s="169"/>
      <c r="HI498" s="169"/>
      <c r="HJ498" s="169"/>
      <c r="HK498" s="169"/>
      <c r="HL498" s="169"/>
      <c r="HM498" s="169"/>
      <c r="HN498" s="169"/>
      <c r="HO498" s="169"/>
      <c r="HP498" s="169"/>
      <c r="HQ498" s="169"/>
      <c r="HR498" s="169"/>
      <c r="HS498" s="169"/>
      <c r="HT498" s="169"/>
      <c r="HU498" s="169"/>
      <c r="HV498" s="169"/>
      <c r="HW498" s="169"/>
      <c r="HX498" s="169"/>
      <c r="HY498" s="169"/>
      <c r="HZ498" s="169"/>
      <c r="IA498" s="169"/>
      <c r="IB498" s="169"/>
      <c r="IC498" s="169"/>
      <c r="ID498" s="169"/>
      <c r="IE498" s="169"/>
      <c r="IF498" s="169"/>
      <c r="IG498" s="169"/>
      <c r="IH498" s="169"/>
      <c r="II498" s="169"/>
      <c r="IJ498" s="169"/>
      <c r="IK498" s="169"/>
      <c r="IL498" s="169"/>
      <c r="IM498" s="169"/>
      <c r="IN498" s="169"/>
      <c r="IO498" s="169"/>
      <c r="IP498" s="169"/>
    </row>
    <row r="499" spans="1:250" s="145" customFormat="1" ht="15" customHeight="1">
      <c r="A499" s="170" t="s">
        <v>6</v>
      </c>
      <c r="B499" s="170" t="s">
        <v>870</v>
      </c>
      <c r="C499" s="172">
        <v>50</v>
      </c>
      <c r="D499" s="172" t="s">
        <v>394</v>
      </c>
      <c r="E499" s="173">
        <v>2320</v>
      </c>
      <c r="F499" s="174">
        <v>116000</v>
      </c>
      <c r="G499" s="169"/>
      <c r="H499" s="169"/>
      <c r="I499" s="169"/>
      <c r="J499" s="169"/>
      <c r="K499" s="169"/>
      <c r="L499" s="169"/>
      <c r="M499" s="169"/>
      <c r="N499" s="169"/>
      <c r="O499" s="169"/>
      <c r="P499" s="169"/>
      <c r="Q499" s="169"/>
      <c r="R499" s="169"/>
      <c r="S499" s="169"/>
      <c r="T499" s="169"/>
      <c r="U499" s="169"/>
      <c r="V499" s="169"/>
      <c r="W499" s="169"/>
      <c r="X499" s="169"/>
      <c r="Y499" s="169"/>
      <c r="Z499" s="169"/>
      <c r="AA499" s="169"/>
      <c r="AB499" s="169"/>
      <c r="AC499" s="169"/>
      <c r="AD499" s="169"/>
      <c r="AE499" s="169"/>
      <c r="AF499" s="169"/>
      <c r="AG499" s="169"/>
      <c r="AH499" s="169"/>
      <c r="AI499" s="169"/>
      <c r="AJ499" s="169"/>
      <c r="AK499" s="169"/>
      <c r="AL499" s="169"/>
      <c r="AM499" s="169"/>
      <c r="AN499" s="169"/>
      <c r="AO499" s="169"/>
      <c r="AP499" s="169"/>
      <c r="AQ499" s="169"/>
      <c r="AR499" s="169"/>
      <c r="AS499" s="169"/>
      <c r="AT499" s="169"/>
      <c r="AU499" s="169"/>
      <c r="AV499" s="169"/>
      <c r="AW499" s="169"/>
      <c r="AX499" s="169"/>
      <c r="AY499" s="169"/>
      <c r="AZ499" s="169"/>
      <c r="BA499" s="169"/>
      <c r="BB499" s="169"/>
      <c r="BC499" s="169"/>
      <c r="BD499" s="169"/>
      <c r="BE499" s="169"/>
      <c r="BF499" s="169"/>
      <c r="BG499" s="169"/>
      <c r="BH499" s="169"/>
      <c r="BI499" s="169"/>
      <c r="BJ499" s="169"/>
      <c r="BK499" s="169"/>
      <c r="BL499" s="169"/>
      <c r="BM499" s="169"/>
      <c r="BN499" s="169"/>
      <c r="BO499" s="169"/>
      <c r="BP499" s="169"/>
      <c r="BQ499" s="169"/>
      <c r="BR499" s="169"/>
      <c r="BS499" s="169"/>
      <c r="BT499" s="169"/>
      <c r="BU499" s="169"/>
      <c r="BV499" s="169"/>
      <c r="BW499" s="169"/>
      <c r="BX499" s="169"/>
      <c r="BY499" s="169"/>
      <c r="BZ499" s="169"/>
      <c r="CA499" s="169"/>
      <c r="CB499" s="169"/>
      <c r="CC499" s="169"/>
      <c r="CD499" s="169"/>
      <c r="CE499" s="169"/>
      <c r="CF499" s="169"/>
      <c r="CG499" s="169"/>
      <c r="CH499" s="169"/>
      <c r="CI499" s="169"/>
      <c r="CJ499" s="169"/>
      <c r="CK499" s="169"/>
      <c r="CL499" s="169"/>
      <c r="CM499" s="169"/>
      <c r="CN499" s="169"/>
      <c r="CO499" s="169"/>
      <c r="CP499" s="169"/>
      <c r="CQ499" s="169"/>
      <c r="CR499" s="169"/>
      <c r="CS499" s="169"/>
      <c r="CT499" s="169"/>
      <c r="CU499" s="169"/>
      <c r="CV499" s="169"/>
      <c r="CW499" s="169"/>
      <c r="CX499" s="169"/>
      <c r="CY499" s="169"/>
      <c r="CZ499" s="169"/>
      <c r="DA499" s="169"/>
      <c r="DB499" s="169"/>
      <c r="DC499" s="169"/>
      <c r="DD499" s="169"/>
      <c r="DE499" s="169"/>
      <c r="DF499" s="169"/>
      <c r="DG499" s="169"/>
      <c r="DH499" s="169"/>
      <c r="DI499" s="169"/>
      <c r="DJ499" s="169"/>
      <c r="DK499" s="169"/>
      <c r="DL499" s="169"/>
      <c r="DM499" s="169"/>
      <c r="DN499" s="169"/>
      <c r="DO499" s="169"/>
      <c r="DP499" s="169"/>
      <c r="DQ499" s="169"/>
      <c r="DR499" s="169"/>
      <c r="DS499" s="169"/>
      <c r="DT499" s="169"/>
      <c r="DU499" s="169"/>
      <c r="DV499" s="169"/>
      <c r="DW499" s="169"/>
      <c r="DX499" s="169"/>
      <c r="DY499" s="169"/>
      <c r="DZ499" s="169"/>
      <c r="EA499" s="169"/>
      <c r="EB499" s="169"/>
      <c r="EC499" s="169"/>
      <c r="ED499" s="169"/>
      <c r="EE499" s="169"/>
      <c r="EF499" s="169"/>
      <c r="EG499" s="169"/>
      <c r="EH499" s="169"/>
      <c r="EI499" s="169"/>
      <c r="EJ499" s="169"/>
      <c r="EK499" s="169"/>
      <c r="EL499" s="169"/>
      <c r="EM499" s="169"/>
      <c r="EN499" s="169"/>
      <c r="EO499" s="169"/>
      <c r="EP499" s="169"/>
      <c r="EQ499" s="169"/>
      <c r="ER499" s="169"/>
      <c r="ES499" s="169"/>
      <c r="ET499" s="169"/>
      <c r="EU499" s="169"/>
      <c r="EV499" s="169"/>
      <c r="EW499" s="169"/>
      <c r="EX499" s="169"/>
      <c r="EY499" s="169"/>
      <c r="EZ499" s="169"/>
      <c r="FA499" s="169"/>
      <c r="FB499" s="169"/>
      <c r="FC499" s="169"/>
      <c r="FD499" s="169"/>
      <c r="FE499" s="169"/>
      <c r="FF499" s="169"/>
      <c r="FG499" s="169"/>
      <c r="FH499" s="169"/>
      <c r="FI499" s="169"/>
      <c r="FJ499" s="169"/>
      <c r="FK499" s="169"/>
      <c r="FL499" s="169"/>
      <c r="FM499" s="169"/>
      <c r="FN499" s="169"/>
      <c r="FO499" s="169"/>
      <c r="FP499" s="169"/>
      <c r="FQ499" s="169"/>
      <c r="FR499" s="169"/>
      <c r="FS499" s="169"/>
      <c r="FT499" s="169"/>
      <c r="FU499" s="169"/>
      <c r="FV499" s="169"/>
      <c r="FW499" s="169"/>
      <c r="FX499" s="169"/>
      <c r="FY499" s="169"/>
      <c r="FZ499" s="169"/>
      <c r="GA499" s="169"/>
      <c r="GB499" s="169"/>
      <c r="GC499" s="169"/>
      <c r="GD499" s="169"/>
      <c r="GE499" s="169"/>
      <c r="GF499" s="169"/>
      <c r="GG499" s="169"/>
      <c r="GH499" s="169"/>
      <c r="GI499" s="169"/>
      <c r="GJ499" s="169"/>
      <c r="GK499" s="169"/>
      <c r="GL499" s="169"/>
      <c r="GM499" s="169"/>
      <c r="GN499" s="169"/>
      <c r="GO499" s="169"/>
      <c r="GP499" s="169"/>
      <c r="GQ499" s="169"/>
      <c r="GR499" s="169"/>
      <c r="GS499" s="169"/>
      <c r="GT499" s="169"/>
      <c r="GU499" s="169"/>
      <c r="GV499" s="169"/>
      <c r="GW499" s="169"/>
      <c r="GX499" s="169"/>
      <c r="GY499" s="169"/>
      <c r="GZ499" s="169"/>
      <c r="HA499" s="169"/>
      <c r="HB499" s="169"/>
      <c r="HC499" s="169"/>
      <c r="HD499" s="169"/>
      <c r="HE499" s="169"/>
      <c r="HF499" s="169"/>
      <c r="HG499" s="169"/>
      <c r="HH499" s="169"/>
      <c r="HI499" s="169"/>
      <c r="HJ499" s="169"/>
      <c r="HK499" s="169"/>
      <c r="HL499" s="169"/>
      <c r="HM499" s="169"/>
      <c r="HN499" s="169"/>
      <c r="HO499" s="169"/>
      <c r="HP499" s="169"/>
      <c r="HQ499" s="169"/>
      <c r="HR499" s="169"/>
      <c r="HS499" s="169"/>
      <c r="HT499" s="169"/>
      <c r="HU499" s="169"/>
      <c r="HV499" s="169"/>
      <c r="HW499" s="169"/>
      <c r="HX499" s="169"/>
      <c r="HY499" s="169"/>
      <c r="HZ499" s="169"/>
      <c r="IA499" s="169"/>
      <c r="IB499" s="169"/>
      <c r="IC499" s="169"/>
      <c r="ID499" s="169"/>
      <c r="IE499" s="169"/>
      <c r="IF499" s="169"/>
      <c r="IG499" s="169"/>
      <c r="IH499" s="169"/>
      <c r="II499" s="169"/>
      <c r="IJ499" s="169"/>
      <c r="IK499" s="169"/>
      <c r="IL499" s="169"/>
      <c r="IM499" s="169"/>
      <c r="IN499" s="169"/>
      <c r="IO499" s="169"/>
      <c r="IP499" s="169"/>
    </row>
    <row r="500" spans="1:250" s="145" customFormat="1" ht="15" customHeight="1">
      <c r="A500" s="170" t="s">
        <v>6</v>
      </c>
      <c r="B500" s="170" t="s">
        <v>871</v>
      </c>
      <c r="C500" s="172">
        <v>100</v>
      </c>
      <c r="D500" s="172" t="s">
        <v>404</v>
      </c>
      <c r="E500" s="173">
        <v>1230</v>
      </c>
      <c r="F500" s="174">
        <v>99630</v>
      </c>
      <c r="G500" s="169"/>
      <c r="H500" s="169"/>
      <c r="I500" s="169"/>
      <c r="J500" s="169"/>
      <c r="K500" s="169"/>
      <c r="L500" s="169"/>
      <c r="M500" s="169"/>
      <c r="N500" s="169"/>
      <c r="O500" s="169"/>
      <c r="P500" s="169"/>
      <c r="Q500" s="169"/>
      <c r="R500" s="169"/>
      <c r="S500" s="169"/>
      <c r="T500" s="169"/>
      <c r="U500" s="169"/>
      <c r="V500" s="169"/>
      <c r="W500" s="169"/>
      <c r="X500" s="169"/>
      <c r="Y500" s="169"/>
      <c r="Z500" s="169"/>
      <c r="AA500" s="169"/>
      <c r="AB500" s="169"/>
      <c r="AC500" s="169"/>
      <c r="AD500" s="169"/>
      <c r="AE500" s="169"/>
      <c r="AF500" s="169"/>
      <c r="AG500" s="169"/>
      <c r="AH500" s="169"/>
      <c r="AI500" s="169"/>
      <c r="AJ500" s="169"/>
      <c r="AK500" s="169"/>
      <c r="AL500" s="169"/>
      <c r="AM500" s="169"/>
      <c r="AN500" s="169"/>
      <c r="AO500" s="169"/>
      <c r="AP500" s="169"/>
      <c r="AQ500" s="169"/>
      <c r="AR500" s="169"/>
      <c r="AS500" s="169"/>
      <c r="AT500" s="169"/>
      <c r="AU500" s="169"/>
      <c r="AV500" s="169"/>
      <c r="AW500" s="169"/>
      <c r="AX500" s="169"/>
      <c r="AY500" s="169"/>
      <c r="AZ500" s="169"/>
      <c r="BA500" s="169"/>
      <c r="BB500" s="169"/>
      <c r="BC500" s="169"/>
      <c r="BD500" s="169"/>
      <c r="BE500" s="169"/>
      <c r="BF500" s="169"/>
      <c r="BG500" s="169"/>
      <c r="BH500" s="169"/>
      <c r="BI500" s="169"/>
      <c r="BJ500" s="169"/>
      <c r="BK500" s="169"/>
      <c r="BL500" s="169"/>
      <c r="BM500" s="169"/>
      <c r="BN500" s="169"/>
      <c r="BO500" s="169"/>
      <c r="BP500" s="169"/>
      <c r="BQ500" s="169"/>
      <c r="BR500" s="169"/>
      <c r="BS500" s="169"/>
      <c r="BT500" s="169"/>
      <c r="BU500" s="169"/>
      <c r="BV500" s="169"/>
      <c r="BW500" s="169"/>
      <c r="BX500" s="169"/>
      <c r="BY500" s="169"/>
      <c r="BZ500" s="169"/>
      <c r="CA500" s="169"/>
      <c r="CB500" s="169"/>
      <c r="CC500" s="169"/>
      <c r="CD500" s="169"/>
      <c r="CE500" s="169"/>
      <c r="CF500" s="169"/>
      <c r="CG500" s="169"/>
      <c r="CH500" s="169"/>
      <c r="CI500" s="169"/>
      <c r="CJ500" s="169"/>
      <c r="CK500" s="169"/>
      <c r="CL500" s="169"/>
      <c r="CM500" s="169"/>
      <c r="CN500" s="169"/>
      <c r="CO500" s="169"/>
      <c r="CP500" s="169"/>
      <c r="CQ500" s="169"/>
      <c r="CR500" s="169"/>
      <c r="CS500" s="169"/>
      <c r="CT500" s="169"/>
      <c r="CU500" s="169"/>
      <c r="CV500" s="169"/>
      <c r="CW500" s="169"/>
      <c r="CX500" s="169"/>
      <c r="CY500" s="169"/>
      <c r="CZ500" s="169"/>
      <c r="DA500" s="169"/>
      <c r="DB500" s="169"/>
      <c r="DC500" s="169"/>
      <c r="DD500" s="169"/>
      <c r="DE500" s="169"/>
      <c r="DF500" s="169"/>
      <c r="DG500" s="169"/>
      <c r="DH500" s="169"/>
      <c r="DI500" s="169"/>
      <c r="DJ500" s="169"/>
      <c r="DK500" s="169"/>
      <c r="DL500" s="169"/>
      <c r="DM500" s="169"/>
      <c r="DN500" s="169"/>
      <c r="DO500" s="169"/>
      <c r="DP500" s="169"/>
      <c r="DQ500" s="169"/>
      <c r="DR500" s="169"/>
      <c r="DS500" s="169"/>
      <c r="DT500" s="169"/>
      <c r="DU500" s="169"/>
      <c r="DV500" s="169"/>
      <c r="DW500" s="169"/>
      <c r="DX500" s="169"/>
      <c r="DY500" s="169"/>
      <c r="DZ500" s="169"/>
      <c r="EA500" s="169"/>
      <c r="EB500" s="169"/>
      <c r="EC500" s="169"/>
      <c r="ED500" s="169"/>
      <c r="EE500" s="169"/>
      <c r="EF500" s="169"/>
      <c r="EG500" s="169"/>
      <c r="EH500" s="169"/>
      <c r="EI500" s="169"/>
      <c r="EJ500" s="169"/>
      <c r="EK500" s="169"/>
      <c r="EL500" s="169"/>
      <c r="EM500" s="169"/>
      <c r="EN500" s="169"/>
      <c r="EO500" s="169"/>
      <c r="EP500" s="169"/>
      <c r="EQ500" s="169"/>
      <c r="ER500" s="169"/>
      <c r="ES500" s="169"/>
      <c r="ET500" s="169"/>
      <c r="EU500" s="169"/>
      <c r="EV500" s="169"/>
      <c r="EW500" s="169"/>
      <c r="EX500" s="169"/>
      <c r="EY500" s="169"/>
      <c r="EZ500" s="169"/>
      <c r="FA500" s="169"/>
      <c r="FB500" s="169"/>
      <c r="FC500" s="169"/>
      <c r="FD500" s="169"/>
      <c r="FE500" s="169"/>
      <c r="FF500" s="169"/>
      <c r="FG500" s="169"/>
      <c r="FH500" s="169"/>
      <c r="FI500" s="169"/>
      <c r="FJ500" s="169"/>
      <c r="FK500" s="169"/>
      <c r="FL500" s="169"/>
      <c r="FM500" s="169"/>
      <c r="FN500" s="169"/>
      <c r="FO500" s="169"/>
      <c r="FP500" s="169"/>
      <c r="FQ500" s="169"/>
      <c r="FR500" s="169"/>
      <c r="FS500" s="169"/>
      <c r="FT500" s="169"/>
      <c r="FU500" s="169"/>
      <c r="FV500" s="169"/>
      <c r="FW500" s="169"/>
      <c r="FX500" s="169"/>
      <c r="FY500" s="169"/>
      <c r="FZ500" s="169"/>
      <c r="GA500" s="169"/>
      <c r="GB500" s="169"/>
      <c r="GC500" s="169"/>
      <c r="GD500" s="169"/>
      <c r="GE500" s="169"/>
      <c r="GF500" s="169"/>
      <c r="GG500" s="169"/>
      <c r="GH500" s="169"/>
      <c r="GI500" s="169"/>
      <c r="GJ500" s="169"/>
      <c r="GK500" s="169"/>
      <c r="GL500" s="169"/>
      <c r="GM500" s="169"/>
      <c r="GN500" s="169"/>
      <c r="GO500" s="169"/>
      <c r="GP500" s="169"/>
      <c r="GQ500" s="169"/>
      <c r="GR500" s="169"/>
      <c r="GS500" s="169"/>
      <c r="GT500" s="169"/>
      <c r="GU500" s="169"/>
      <c r="GV500" s="169"/>
      <c r="GW500" s="169"/>
      <c r="GX500" s="169"/>
      <c r="GY500" s="169"/>
      <c r="GZ500" s="169"/>
      <c r="HA500" s="169"/>
      <c r="HB500" s="169"/>
      <c r="HC500" s="169"/>
      <c r="HD500" s="169"/>
      <c r="HE500" s="169"/>
      <c r="HF500" s="169"/>
      <c r="HG500" s="169"/>
      <c r="HH500" s="169"/>
      <c r="HI500" s="169"/>
      <c r="HJ500" s="169"/>
      <c r="HK500" s="169"/>
      <c r="HL500" s="169"/>
      <c r="HM500" s="169"/>
      <c r="HN500" s="169"/>
      <c r="HO500" s="169"/>
      <c r="HP500" s="169"/>
      <c r="HQ500" s="169"/>
      <c r="HR500" s="169"/>
      <c r="HS500" s="169"/>
      <c r="HT500" s="169"/>
      <c r="HU500" s="169"/>
      <c r="HV500" s="169"/>
      <c r="HW500" s="169"/>
      <c r="HX500" s="169"/>
      <c r="HY500" s="169"/>
      <c r="HZ500" s="169"/>
      <c r="IA500" s="169"/>
      <c r="IB500" s="169"/>
      <c r="IC500" s="169"/>
      <c r="ID500" s="169"/>
      <c r="IE500" s="169"/>
      <c r="IF500" s="169"/>
      <c r="IG500" s="169"/>
      <c r="IH500" s="169"/>
      <c r="II500" s="169"/>
      <c r="IJ500" s="169"/>
      <c r="IK500" s="169"/>
      <c r="IL500" s="169"/>
      <c r="IM500" s="169"/>
      <c r="IN500" s="169"/>
      <c r="IO500" s="169"/>
      <c r="IP500" s="169"/>
    </row>
    <row r="501" spans="1:250" s="145" customFormat="1" ht="15" customHeight="1">
      <c r="A501" s="170" t="s">
        <v>6</v>
      </c>
      <c r="B501" s="170" t="s">
        <v>872</v>
      </c>
      <c r="C501" s="172">
        <v>50</v>
      </c>
      <c r="D501" s="172" t="s">
        <v>394</v>
      </c>
      <c r="E501" s="173">
        <v>1363</v>
      </c>
      <c r="F501" s="174">
        <v>68270</v>
      </c>
      <c r="G501" s="169"/>
      <c r="H501" s="169"/>
      <c r="I501" s="169"/>
      <c r="J501" s="169"/>
      <c r="K501" s="169"/>
      <c r="L501" s="169"/>
      <c r="M501" s="169"/>
      <c r="N501" s="169"/>
      <c r="O501" s="169"/>
      <c r="P501" s="169"/>
      <c r="Q501" s="169"/>
      <c r="R501" s="169"/>
      <c r="S501" s="169"/>
      <c r="T501" s="169"/>
      <c r="U501" s="169"/>
      <c r="V501" s="169"/>
      <c r="W501" s="169"/>
      <c r="X501" s="169"/>
      <c r="Y501" s="169"/>
      <c r="Z501" s="169"/>
      <c r="AA501" s="169"/>
      <c r="AB501" s="169"/>
      <c r="AC501" s="169"/>
      <c r="AD501" s="169"/>
      <c r="AE501" s="169"/>
      <c r="AF501" s="169"/>
      <c r="AG501" s="169"/>
      <c r="AH501" s="169"/>
      <c r="AI501" s="169"/>
      <c r="AJ501" s="169"/>
      <c r="AK501" s="169"/>
      <c r="AL501" s="169"/>
      <c r="AM501" s="169"/>
      <c r="AN501" s="169"/>
      <c r="AO501" s="169"/>
      <c r="AP501" s="169"/>
      <c r="AQ501" s="169"/>
      <c r="AR501" s="169"/>
      <c r="AS501" s="169"/>
      <c r="AT501" s="169"/>
      <c r="AU501" s="169"/>
      <c r="AV501" s="169"/>
      <c r="AW501" s="169"/>
      <c r="AX501" s="169"/>
      <c r="AY501" s="169"/>
      <c r="AZ501" s="169"/>
      <c r="BA501" s="169"/>
      <c r="BB501" s="169"/>
      <c r="BC501" s="169"/>
      <c r="BD501" s="169"/>
      <c r="BE501" s="169"/>
      <c r="BF501" s="169"/>
      <c r="BG501" s="169"/>
      <c r="BH501" s="169"/>
      <c r="BI501" s="169"/>
      <c r="BJ501" s="169"/>
      <c r="BK501" s="169"/>
      <c r="BL501" s="169"/>
      <c r="BM501" s="169"/>
      <c r="BN501" s="169"/>
      <c r="BO501" s="169"/>
      <c r="BP501" s="169"/>
      <c r="BQ501" s="169"/>
      <c r="BR501" s="169"/>
      <c r="BS501" s="169"/>
      <c r="BT501" s="169"/>
      <c r="BU501" s="169"/>
      <c r="BV501" s="169"/>
      <c r="BW501" s="169"/>
      <c r="BX501" s="169"/>
      <c r="BY501" s="169"/>
      <c r="BZ501" s="169"/>
      <c r="CA501" s="169"/>
      <c r="CB501" s="169"/>
      <c r="CC501" s="169"/>
      <c r="CD501" s="169"/>
      <c r="CE501" s="169"/>
      <c r="CF501" s="169"/>
      <c r="CG501" s="169"/>
      <c r="CH501" s="169"/>
      <c r="CI501" s="169"/>
      <c r="CJ501" s="169"/>
      <c r="CK501" s="169"/>
      <c r="CL501" s="169"/>
      <c r="CM501" s="169"/>
      <c r="CN501" s="169"/>
      <c r="CO501" s="169"/>
      <c r="CP501" s="169"/>
      <c r="CQ501" s="169"/>
      <c r="CR501" s="169"/>
      <c r="CS501" s="169"/>
      <c r="CT501" s="169"/>
      <c r="CU501" s="169"/>
      <c r="CV501" s="169"/>
      <c r="CW501" s="169"/>
      <c r="CX501" s="169"/>
      <c r="CY501" s="169"/>
      <c r="CZ501" s="169"/>
      <c r="DA501" s="169"/>
      <c r="DB501" s="169"/>
      <c r="DC501" s="169"/>
      <c r="DD501" s="169"/>
      <c r="DE501" s="169"/>
      <c r="DF501" s="169"/>
      <c r="DG501" s="169"/>
      <c r="DH501" s="169"/>
      <c r="DI501" s="169"/>
      <c r="DJ501" s="169"/>
      <c r="DK501" s="169"/>
      <c r="DL501" s="169"/>
      <c r="DM501" s="169"/>
      <c r="DN501" s="169"/>
      <c r="DO501" s="169"/>
      <c r="DP501" s="169"/>
      <c r="DQ501" s="169"/>
      <c r="DR501" s="169"/>
      <c r="DS501" s="169"/>
      <c r="DT501" s="169"/>
      <c r="DU501" s="169"/>
      <c r="DV501" s="169"/>
      <c r="DW501" s="169"/>
      <c r="DX501" s="169"/>
      <c r="DY501" s="169"/>
      <c r="DZ501" s="169"/>
      <c r="EA501" s="169"/>
      <c r="EB501" s="169"/>
      <c r="EC501" s="169"/>
      <c r="ED501" s="169"/>
      <c r="EE501" s="169"/>
      <c r="EF501" s="169"/>
      <c r="EG501" s="169"/>
      <c r="EH501" s="169"/>
      <c r="EI501" s="169"/>
      <c r="EJ501" s="169"/>
      <c r="EK501" s="169"/>
      <c r="EL501" s="169"/>
      <c r="EM501" s="169"/>
      <c r="EN501" s="169"/>
      <c r="EO501" s="169"/>
      <c r="EP501" s="169"/>
      <c r="EQ501" s="169"/>
      <c r="ER501" s="169"/>
      <c r="ES501" s="169"/>
      <c r="ET501" s="169"/>
      <c r="EU501" s="169"/>
      <c r="EV501" s="169"/>
      <c r="EW501" s="169"/>
      <c r="EX501" s="169"/>
      <c r="EY501" s="169"/>
      <c r="EZ501" s="169"/>
      <c r="FA501" s="169"/>
      <c r="FB501" s="169"/>
      <c r="FC501" s="169"/>
      <c r="FD501" s="169"/>
      <c r="FE501" s="169"/>
      <c r="FF501" s="169"/>
      <c r="FG501" s="169"/>
      <c r="FH501" s="169"/>
      <c r="FI501" s="169"/>
      <c r="FJ501" s="169"/>
      <c r="FK501" s="169"/>
      <c r="FL501" s="169"/>
      <c r="FM501" s="169"/>
      <c r="FN501" s="169"/>
      <c r="FO501" s="169"/>
      <c r="FP501" s="169"/>
      <c r="FQ501" s="169"/>
      <c r="FR501" s="169"/>
      <c r="FS501" s="169"/>
      <c r="FT501" s="169"/>
      <c r="FU501" s="169"/>
      <c r="FV501" s="169"/>
      <c r="FW501" s="169"/>
      <c r="FX501" s="169"/>
      <c r="FY501" s="169"/>
      <c r="FZ501" s="169"/>
      <c r="GA501" s="169"/>
      <c r="GB501" s="169"/>
      <c r="GC501" s="169"/>
      <c r="GD501" s="169"/>
      <c r="GE501" s="169"/>
      <c r="GF501" s="169"/>
      <c r="GG501" s="169"/>
      <c r="GH501" s="169"/>
      <c r="GI501" s="169"/>
      <c r="GJ501" s="169"/>
      <c r="GK501" s="169"/>
      <c r="GL501" s="169"/>
      <c r="GM501" s="169"/>
      <c r="GN501" s="169"/>
      <c r="GO501" s="169"/>
      <c r="GP501" s="169"/>
      <c r="GQ501" s="169"/>
      <c r="GR501" s="169"/>
      <c r="GS501" s="169"/>
      <c r="GT501" s="169"/>
      <c r="GU501" s="169"/>
      <c r="GV501" s="169"/>
      <c r="GW501" s="169"/>
      <c r="GX501" s="169"/>
      <c r="GY501" s="169"/>
      <c r="GZ501" s="169"/>
      <c r="HA501" s="169"/>
      <c r="HB501" s="169"/>
      <c r="HC501" s="169"/>
      <c r="HD501" s="169"/>
      <c r="HE501" s="169"/>
      <c r="HF501" s="169"/>
      <c r="HG501" s="169"/>
      <c r="HH501" s="169"/>
      <c r="HI501" s="169"/>
      <c r="HJ501" s="169"/>
      <c r="HK501" s="169"/>
      <c r="HL501" s="169"/>
      <c r="HM501" s="169"/>
      <c r="HN501" s="169"/>
      <c r="HO501" s="169"/>
      <c r="HP501" s="169"/>
      <c r="HQ501" s="169"/>
      <c r="HR501" s="169"/>
      <c r="HS501" s="169"/>
      <c r="HT501" s="169"/>
      <c r="HU501" s="169"/>
      <c r="HV501" s="169"/>
      <c r="HW501" s="169"/>
      <c r="HX501" s="169"/>
      <c r="HY501" s="169"/>
      <c r="HZ501" s="169"/>
      <c r="IA501" s="169"/>
      <c r="IB501" s="169"/>
      <c r="IC501" s="169"/>
      <c r="ID501" s="169"/>
      <c r="IE501" s="169"/>
      <c r="IF501" s="169"/>
      <c r="IG501" s="169"/>
      <c r="IH501" s="169"/>
      <c r="II501" s="169"/>
      <c r="IJ501" s="169"/>
      <c r="IK501" s="169"/>
      <c r="IL501" s="169"/>
      <c r="IM501" s="169"/>
      <c r="IN501" s="169"/>
      <c r="IO501" s="169"/>
      <c r="IP501" s="169"/>
    </row>
    <row r="502" spans="1:250" s="145" customFormat="1" ht="15" customHeight="1">
      <c r="A502" s="170" t="s">
        <v>6</v>
      </c>
      <c r="B502" s="170" t="s">
        <v>232</v>
      </c>
      <c r="C502" s="172">
        <v>1</v>
      </c>
      <c r="D502" s="172" t="s">
        <v>9</v>
      </c>
      <c r="E502" s="173">
        <v>1300000</v>
      </c>
      <c r="F502" s="174">
        <v>1300000</v>
      </c>
      <c r="G502" s="169"/>
      <c r="H502" s="169"/>
      <c r="I502" s="169"/>
      <c r="J502" s="169"/>
      <c r="K502" s="169"/>
      <c r="L502" s="169"/>
      <c r="M502" s="169"/>
      <c r="N502" s="169"/>
      <c r="O502" s="169"/>
      <c r="P502" s="169"/>
      <c r="Q502" s="169"/>
      <c r="R502" s="169"/>
      <c r="S502" s="169"/>
      <c r="T502" s="169"/>
      <c r="U502" s="169"/>
      <c r="V502" s="169"/>
      <c r="W502" s="169"/>
      <c r="X502" s="169"/>
      <c r="Y502" s="169"/>
      <c r="Z502" s="169"/>
      <c r="AA502" s="169"/>
      <c r="AB502" s="169"/>
      <c r="AC502" s="169"/>
      <c r="AD502" s="169"/>
      <c r="AE502" s="169"/>
      <c r="AF502" s="169"/>
      <c r="AG502" s="169"/>
      <c r="AH502" s="169"/>
      <c r="AI502" s="169"/>
      <c r="AJ502" s="169"/>
      <c r="AK502" s="169"/>
      <c r="AL502" s="169"/>
      <c r="AM502" s="169"/>
      <c r="AN502" s="169"/>
      <c r="AO502" s="169"/>
      <c r="AP502" s="169"/>
      <c r="AQ502" s="169"/>
      <c r="AR502" s="169"/>
      <c r="AS502" s="169"/>
      <c r="AT502" s="169"/>
      <c r="AU502" s="169"/>
      <c r="AV502" s="169"/>
      <c r="AW502" s="169"/>
      <c r="AX502" s="169"/>
      <c r="AY502" s="169"/>
      <c r="AZ502" s="169"/>
      <c r="BA502" s="169"/>
      <c r="BB502" s="169"/>
      <c r="BC502" s="169"/>
      <c r="BD502" s="169"/>
      <c r="BE502" s="169"/>
      <c r="BF502" s="169"/>
      <c r="BG502" s="169"/>
      <c r="BH502" s="169"/>
      <c r="BI502" s="169"/>
      <c r="BJ502" s="169"/>
      <c r="BK502" s="169"/>
      <c r="BL502" s="169"/>
      <c r="BM502" s="169"/>
      <c r="BN502" s="169"/>
      <c r="BO502" s="169"/>
      <c r="BP502" s="169"/>
      <c r="BQ502" s="169"/>
      <c r="BR502" s="169"/>
      <c r="BS502" s="169"/>
      <c r="BT502" s="169"/>
      <c r="BU502" s="169"/>
      <c r="BV502" s="169"/>
      <c r="BW502" s="169"/>
      <c r="BX502" s="169"/>
      <c r="BY502" s="169"/>
      <c r="BZ502" s="169"/>
      <c r="CA502" s="169"/>
      <c r="CB502" s="169"/>
      <c r="CC502" s="169"/>
      <c r="CD502" s="169"/>
      <c r="CE502" s="169"/>
      <c r="CF502" s="169"/>
      <c r="CG502" s="169"/>
      <c r="CH502" s="169"/>
      <c r="CI502" s="169"/>
      <c r="CJ502" s="169"/>
      <c r="CK502" s="169"/>
      <c r="CL502" s="169"/>
      <c r="CM502" s="169"/>
      <c r="CN502" s="169"/>
      <c r="CO502" s="169"/>
      <c r="CP502" s="169"/>
      <c r="CQ502" s="169"/>
      <c r="CR502" s="169"/>
      <c r="CS502" s="169"/>
      <c r="CT502" s="169"/>
      <c r="CU502" s="169"/>
      <c r="CV502" s="169"/>
      <c r="CW502" s="169"/>
      <c r="CX502" s="169"/>
      <c r="CY502" s="169"/>
      <c r="CZ502" s="169"/>
      <c r="DA502" s="169"/>
      <c r="DB502" s="169"/>
      <c r="DC502" s="169"/>
      <c r="DD502" s="169"/>
      <c r="DE502" s="169"/>
      <c r="DF502" s="169"/>
      <c r="DG502" s="169"/>
      <c r="DH502" s="169"/>
      <c r="DI502" s="169"/>
      <c r="DJ502" s="169"/>
      <c r="DK502" s="169"/>
      <c r="DL502" s="169"/>
      <c r="DM502" s="169"/>
      <c r="DN502" s="169"/>
      <c r="DO502" s="169"/>
      <c r="DP502" s="169"/>
      <c r="DQ502" s="169"/>
      <c r="DR502" s="169"/>
      <c r="DS502" s="169"/>
      <c r="DT502" s="169"/>
      <c r="DU502" s="169"/>
      <c r="DV502" s="169"/>
      <c r="DW502" s="169"/>
      <c r="DX502" s="169"/>
      <c r="DY502" s="169"/>
      <c r="DZ502" s="169"/>
      <c r="EA502" s="169"/>
      <c r="EB502" s="169"/>
      <c r="EC502" s="169"/>
      <c r="ED502" s="169"/>
      <c r="EE502" s="169"/>
      <c r="EF502" s="169"/>
      <c r="EG502" s="169"/>
      <c r="EH502" s="169"/>
      <c r="EI502" s="169"/>
      <c r="EJ502" s="169"/>
      <c r="EK502" s="169"/>
      <c r="EL502" s="169"/>
      <c r="EM502" s="169"/>
      <c r="EN502" s="169"/>
      <c r="EO502" s="169"/>
      <c r="EP502" s="169"/>
      <c r="EQ502" s="169"/>
      <c r="ER502" s="169"/>
      <c r="ES502" s="169"/>
      <c r="ET502" s="169"/>
      <c r="EU502" s="169"/>
      <c r="EV502" s="169"/>
      <c r="EW502" s="169"/>
      <c r="EX502" s="169"/>
      <c r="EY502" s="169"/>
      <c r="EZ502" s="169"/>
      <c r="FA502" s="169"/>
      <c r="FB502" s="169"/>
      <c r="FC502" s="169"/>
      <c r="FD502" s="169"/>
      <c r="FE502" s="169"/>
      <c r="FF502" s="169"/>
      <c r="FG502" s="169"/>
      <c r="FH502" s="169"/>
      <c r="FI502" s="169"/>
      <c r="FJ502" s="169"/>
      <c r="FK502" s="169"/>
      <c r="FL502" s="169"/>
      <c r="FM502" s="169"/>
      <c r="FN502" s="169"/>
      <c r="FO502" s="169"/>
      <c r="FP502" s="169"/>
      <c r="FQ502" s="169"/>
      <c r="FR502" s="169"/>
      <c r="FS502" s="169"/>
      <c r="FT502" s="169"/>
      <c r="FU502" s="169"/>
      <c r="FV502" s="169"/>
      <c r="FW502" s="169"/>
      <c r="FX502" s="169"/>
      <c r="FY502" s="169"/>
      <c r="FZ502" s="169"/>
      <c r="GA502" s="169"/>
      <c r="GB502" s="169"/>
      <c r="GC502" s="169"/>
      <c r="GD502" s="169"/>
      <c r="GE502" s="169"/>
      <c r="GF502" s="169"/>
      <c r="GG502" s="169"/>
      <c r="GH502" s="169"/>
      <c r="GI502" s="169"/>
      <c r="GJ502" s="169"/>
      <c r="GK502" s="169"/>
      <c r="GL502" s="169"/>
      <c r="GM502" s="169"/>
      <c r="GN502" s="169"/>
      <c r="GO502" s="169"/>
      <c r="GP502" s="169"/>
      <c r="GQ502" s="169"/>
      <c r="GR502" s="169"/>
      <c r="GS502" s="169"/>
      <c r="GT502" s="169"/>
      <c r="GU502" s="169"/>
      <c r="GV502" s="169"/>
      <c r="GW502" s="169"/>
      <c r="GX502" s="169"/>
      <c r="GY502" s="169"/>
      <c r="GZ502" s="169"/>
      <c r="HA502" s="169"/>
      <c r="HB502" s="169"/>
      <c r="HC502" s="169"/>
      <c r="HD502" s="169"/>
      <c r="HE502" s="169"/>
      <c r="HF502" s="169"/>
      <c r="HG502" s="169"/>
      <c r="HH502" s="169"/>
      <c r="HI502" s="169"/>
      <c r="HJ502" s="169"/>
      <c r="HK502" s="169"/>
      <c r="HL502" s="169"/>
      <c r="HM502" s="169"/>
      <c r="HN502" s="169"/>
      <c r="HO502" s="169"/>
      <c r="HP502" s="169"/>
      <c r="HQ502" s="169"/>
      <c r="HR502" s="169"/>
      <c r="HS502" s="169"/>
      <c r="HT502" s="169"/>
      <c r="HU502" s="169"/>
      <c r="HV502" s="169"/>
      <c r="HW502" s="169"/>
      <c r="HX502" s="169"/>
      <c r="HY502" s="169"/>
      <c r="HZ502" s="169"/>
      <c r="IA502" s="169"/>
      <c r="IB502" s="169"/>
      <c r="IC502" s="169"/>
      <c r="ID502" s="169"/>
      <c r="IE502" s="169"/>
      <c r="IF502" s="169"/>
      <c r="IG502" s="169"/>
      <c r="IH502" s="169"/>
      <c r="II502" s="169"/>
      <c r="IJ502" s="169"/>
      <c r="IK502" s="169"/>
      <c r="IL502" s="169"/>
      <c r="IM502" s="169"/>
      <c r="IN502" s="169"/>
      <c r="IO502" s="169"/>
      <c r="IP502" s="169"/>
    </row>
    <row r="503" spans="1:250" s="145" customFormat="1" ht="15" customHeight="1">
      <c r="A503" s="170" t="s">
        <v>6</v>
      </c>
      <c r="B503" s="170" t="s">
        <v>873</v>
      </c>
      <c r="C503" s="172">
        <v>1</v>
      </c>
      <c r="D503" s="172" t="s">
        <v>9</v>
      </c>
      <c r="E503" s="173"/>
      <c r="F503" s="174">
        <v>60000</v>
      </c>
      <c r="G503" s="169"/>
      <c r="H503" s="169"/>
      <c r="I503" s="169"/>
      <c r="J503" s="169"/>
      <c r="K503" s="169"/>
      <c r="L503" s="169"/>
      <c r="M503" s="169"/>
      <c r="N503" s="169"/>
      <c r="O503" s="169"/>
      <c r="P503" s="169"/>
      <c r="Q503" s="169"/>
      <c r="R503" s="169"/>
      <c r="S503" s="169"/>
      <c r="T503" s="169"/>
      <c r="U503" s="169"/>
      <c r="V503" s="169"/>
      <c r="W503" s="169"/>
      <c r="X503" s="169"/>
      <c r="Y503" s="169"/>
      <c r="Z503" s="169"/>
      <c r="AA503" s="169"/>
      <c r="AB503" s="169"/>
      <c r="AC503" s="169"/>
      <c r="AD503" s="169"/>
      <c r="AE503" s="169"/>
      <c r="AF503" s="169"/>
      <c r="AG503" s="169"/>
      <c r="AH503" s="169"/>
      <c r="AI503" s="169"/>
      <c r="AJ503" s="169"/>
      <c r="AK503" s="169"/>
      <c r="AL503" s="169"/>
      <c r="AM503" s="169"/>
      <c r="AN503" s="169"/>
      <c r="AO503" s="169"/>
      <c r="AP503" s="169"/>
      <c r="AQ503" s="169"/>
      <c r="AR503" s="169"/>
      <c r="AS503" s="169"/>
      <c r="AT503" s="169"/>
      <c r="AU503" s="169"/>
      <c r="AV503" s="169"/>
      <c r="AW503" s="169"/>
      <c r="AX503" s="169"/>
      <c r="AY503" s="169"/>
      <c r="AZ503" s="169"/>
      <c r="BA503" s="169"/>
      <c r="BB503" s="169"/>
      <c r="BC503" s="169"/>
      <c r="BD503" s="169"/>
      <c r="BE503" s="169"/>
      <c r="BF503" s="169"/>
      <c r="BG503" s="169"/>
      <c r="BH503" s="169"/>
      <c r="BI503" s="169"/>
      <c r="BJ503" s="169"/>
      <c r="BK503" s="169"/>
      <c r="BL503" s="169"/>
      <c r="BM503" s="169"/>
      <c r="BN503" s="169"/>
      <c r="BO503" s="169"/>
      <c r="BP503" s="169"/>
      <c r="BQ503" s="169"/>
      <c r="BR503" s="169"/>
      <c r="BS503" s="169"/>
      <c r="BT503" s="169"/>
      <c r="BU503" s="169"/>
      <c r="BV503" s="169"/>
      <c r="BW503" s="169"/>
      <c r="BX503" s="169"/>
      <c r="BY503" s="169"/>
      <c r="BZ503" s="169"/>
      <c r="CA503" s="169"/>
      <c r="CB503" s="169"/>
      <c r="CC503" s="169"/>
      <c r="CD503" s="169"/>
      <c r="CE503" s="169"/>
      <c r="CF503" s="169"/>
      <c r="CG503" s="169"/>
      <c r="CH503" s="169"/>
      <c r="CI503" s="169"/>
      <c r="CJ503" s="169"/>
      <c r="CK503" s="169"/>
      <c r="CL503" s="169"/>
      <c r="CM503" s="169"/>
      <c r="CN503" s="169"/>
      <c r="CO503" s="169"/>
      <c r="CP503" s="169"/>
      <c r="CQ503" s="169"/>
      <c r="CR503" s="169"/>
      <c r="CS503" s="169"/>
      <c r="CT503" s="169"/>
      <c r="CU503" s="169"/>
      <c r="CV503" s="169"/>
      <c r="CW503" s="169"/>
      <c r="CX503" s="169"/>
      <c r="CY503" s="169"/>
      <c r="CZ503" s="169"/>
      <c r="DA503" s="169"/>
      <c r="DB503" s="169"/>
      <c r="DC503" s="169"/>
      <c r="DD503" s="169"/>
      <c r="DE503" s="169"/>
      <c r="DF503" s="169"/>
      <c r="DG503" s="169"/>
      <c r="DH503" s="169"/>
      <c r="DI503" s="169"/>
      <c r="DJ503" s="169"/>
      <c r="DK503" s="169"/>
      <c r="DL503" s="169"/>
      <c r="DM503" s="169"/>
      <c r="DN503" s="169"/>
      <c r="DO503" s="169"/>
      <c r="DP503" s="169"/>
      <c r="DQ503" s="169"/>
      <c r="DR503" s="169"/>
      <c r="DS503" s="169"/>
      <c r="DT503" s="169"/>
      <c r="DU503" s="169"/>
      <c r="DV503" s="169"/>
      <c r="DW503" s="169"/>
      <c r="DX503" s="169"/>
      <c r="DY503" s="169"/>
      <c r="DZ503" s="169"/>
      <c r="EA503" s="169"/>
      <c r="EB503" s="169"/>
      <c r="EC503" s="169"/>
      <c r="ED503" s="169"/>
      <c r="EE503" s="169"/>
      <c r="EF503" s="169"/>
      <c r="EG503" s="169"/>
      <c r="EH503" s="169"/>
      <c r="EI503" s="169"/>
      <c r="EJ503" s="169"/>
      <c r="EK503" s="169"/>
      <c r="EL503" s="169"/>
      <c r="EM503" s="169"/>
      <c r="EN503" s="169"/>
      <c r="EO503" s="169"/>
      <c r="EP503" s="169"/>
      <c r="EQ503" s="169"/>
      <c r="ER503" s="169"/>
      <c r="ES503" s="169"/>
      <c r="ET503" s="169"/>
      <c r="EU503" s="169"/>
      <c r="EV503" s="169"/>
      <c r="EW503" s="169"/>
      <c r="EX503" s="169"/>
      <c r="EY503" s="169"/>
      <c r="EZ503" s="169"/>
      <c r="FA503" s="169"/>
      <c r="FB503" s="169"/>
      <c r="FC503" s="169"/>
      <c r="FD503" s="169"/>
      <c r="FE503" s="169"/>
      <c r="FF503" s="169"/>
      <c r="FG503" s="169"/>
      <c r="FH503" s="169"/>
      <c r="FI503" s="169"/>
      <c r="FJ503" s="169"/>
      <c r="FK503" s="169"/>
      <c r="FL503" s="169"/>
      <c r="FM503" s="169"/>
      <c r="FN503" s="169"/>
      <c r="FO503" s="169"/>
      <c r="FP503" s="169"/>
      <c r="FQ503" s="169"/>
      <c r="FR503" s="169"/>
      <c r="FS503" s="169"/>
      <c r="FT503" s="169"/>
      <c r="FU503" s="169"/>
      <c r="FV503" s="169"/>
      <c r="FW503" s="169"/>
      <c r="FX503" s="169"/>
      <c r="FY503" s="169"/>
      <c r="FZ503" s="169"/>
      <c r="GA503" s="169"/>
      <c r="GB503" s="169"/>
      <c r="GC503" s="169"/>
      <c r="GD503" s="169"/>
      <c r="GE503" s="169"/>
      <c r="GF503" s="169"/>
      <c r="GG503" s="169"/>
      <c r="GH503" s="169"/>
      <c r="GI503" s="169"/>
      <c r="GJ503" s="169"/>
      <c r="GK503" s="169"/>
      <c r="GL503" s="169"/>
      <c r="GM503" s="169"/>
      <c r="GN503" s="169"/>
      <c r="GO503" s="169"/>
      <c r="GP503" s="169"/>
      <c r="GQ503" s="169"/>
      <c r="GR503" s="169"/>
      <c r="GS503" s="169"/>
      <c r="GT503" s="169"/>
      <c r="GU503" s="169"/>
      <c r="GV503" s="169"/>
      <c r="GW503" s="169"/>
      <c r="GX503" s="169"/>
      <c r="GY503" s="169"/>
      <c r="GZ503" s="169"/>
      <c r="HA503" s="169"/>
      <c r="HB503" s="169"/>
      <c r="HC503" s="169"/>
      <c r="HD503" s="169"/>
      <c r="HE503" s="169"/>
      <c r="HF503" s="169"/>
      <c r="HG503" s="169"/>
      <c r="HH503" s="169"/>
      <c r="HI503" s="169"/>
      <c r="HJ503" s="169"/>
      <c r="HK503" s="169"/>
      <c r="HL503" s="169"/>
      <c r="HM503" s="169"/>
      <c r="HN503" s="169"/>
      <c r="HO503" s="169"/>
      <c r="HP503" s="169"/>
      <c r="HQ503" s="169"/>
      <c r="HR503" s="169"/>
      <c r="HS503" s="169"/>
      <c r="HT503" s="169"/>
      <c r="HU503" s="169"/>
      <c r="HV503" s="169"/>
      <c r="HW503" s="169"/>
      <c r="HX503" s="169"/>
      <c r="HY503" s="169"/>
      <c r="HZ503" s="169"/>
      <c r="IA503" s="169"/>
      <c r="IB503" s="169"/>
      <c r="IC503" s="169"/>
      <c r="ID503" s="169"/>
      <c r="IE503" s="169"/>
      <c r="IF503" s="169"/>
      <c r="IG503" s="169"/>
      <c r="IH503" s="169"/>
      <c r="II503" s="169"/>
      <c r="IJ503" s="169"/>
      <c r="IK503" s="169"/>
      <c r="IL503" s="169"/>
      <c r="IM503" s="169"/>
      <c r="IN503" s="169"/>
      <c r="IO503" s="169"/>
      <c r="IP503" s="169"/>
    </row>
    <row r="504" spans="1:250" s="145" customFormat="1" ht="15" customHeight="1">
      <c r="A504" s="170" t="s">
        <v>6</v>
      </c>
      <c r="B504" s="170" t="s">
        <v>873</v>
      </c>
      <c r="C504" s="172">
        <v>1</v>
      </c>
      <c r="D504" s="172" t="s">
        <v>9</v>
      </c>
      <c r="E504" s="173">
        <v>2840000</v>
      </c>
      <c r="F504" s="174">
        <v>2840000</v>
      </c>
      <c r="G504" s="169"/>
      <c r="H504" s="169"/>
      <c r="I504" s="169"/>
      <c r="J504" s="169"/>
      <c r="K504" s="169"/>
      <c r="L504" s="169"/>
      <c r="M504" s="169"/>
      <c r="N504" s="169"/>
      <c r="O504" s="169"/>
      <c r="P504" s="169"/>
      <c r="Q504" s="169"/>
      <c r="R504" s="169"/>
      <c r="S504" s="169"/>
      <c r="T504" s="169"/>
      <c r="U504" s="169"/>
      <c r="V504" s="169"/>
      <c r="W504" s="169"/>
      <c r="X504" s="169"/>
      <c r="Y504" s="169"/>
      <c r="Z504" s="169"/>
      <c r="AA504" s="169"/>
      <c r="AB504" s="169"/>
      <c r="AC504" s="169"/>
      <c r="AD504" s="169"/>
      <c r="AE504" s="169"/>
      <c r="AF504" s="169"/>
      <c r="AG504" s="169"/>
      <c r="AH504" s="169"/>
      <c r="AI504" s="169"/>
      <c r="AJ504" s="169"/>
      <c r="AK504" s="169"/>
      <c r="AL504" s="169"/>
      <c r="AM504" s="169"/>
      <c r="AN504" s="169"/>
      <c r="AO504" s="169"/>
      <c r="AP504" s="169"/>
      <c r="AQ504" s="169"/>
      <c r="AR504" s="169"/>
      <c r="AS504" s="169"/>
      <c r="AT504" s="169"/>
      <c r="AU504" s="169"/>
      <c r="AV504" s="169"/>
      <c r="AW504" s="169"/>
      <c r="AX504" s="169"/>
      <c r="AY504" s="169"/>
      <c r="AZ504" s="169"/>
      <c r="BA504" s="169"/>
      <c r="BB504" s="169"/>
      <c r="BC504" s="169"/>
      <c r="BD504" s="169"/>
      <c r="BE504" s="169"/>
      <c r="BF504" s="169"/>
      <c r="BG504" s="169"/>
      <c r="BH504" s="169"/>
      <c r="BI504" s="169"/>
      <c r="BJ504" s="169"/>
      <c r="BK504" s="169"/>
      <c r="BL504" s="169"/>
      <c r="BM504" s="169"/>
      <c r="BN504" s="169"/>
      <c r="BO504" s="169"/>
      <c r="BP504" s="169"/>
      <c r="BQ504" s="169"/>
      <c r="BR504" s="169"/>
      <c r="BS504" s="169"/>
      <c r="BT504" s="169"/>
      <c r="BU504" s="169"/>
      <c r="BV504" s="169"/>
      <c r="BW504" s="169"/>
      <c r="BX504" s="169"/>
      <c r="BY504" s="169"/>
      <c r="BZ504" s="169"/>
      <c r="CA504" s="169"/>
      <c r="CB504" s="169"/>
      <c r="CC504" s="169"/>
      <c r="CD504" s="169"/>
      <c r="CE504" s="169"/>
      <c r="CF504" s="169"/>
      <c r="CG504" s="169"/>
      <c r="CH504" s="169"/>
      <c r="CI504" s="169"/>
      <c r="CJ504" s="169"/>
      <c r="CK504" s="169"/>
      <c r="CL504" s="169"/>
      <c r="CM504" s="169"/>
      <c r="CN504" s="169"/>
      <c r="CO504" s="169"/>
      <c r="CP504" s="169"/>
      <c r="CQ504" s="169"/>
      <c r="CR504" s="169"/>
      <c r="CS504" s="169"/>
      <c r="CT504" s="169"/>
      <c r="CU504" s="169"/>
      <c r="CV504" s="169"/>
      <c r="CW504" s="169"/>
      <c r="CX504" s="169"/>
      <c r="CY504" s="169"/>
      <c r="CZ504" s="169"/>
      <c r="DA504" s="169"/>
      <c r="DB504" s="169"/>
      <c r="DC504" s="169"/>
      <c r="DD504" s="169"/>
      <c r="DE504" s="169"/>
      <c r="DF504" s="169"/>
      <c r="DG504" s="169"/>
      <c r="DH504" s="169"/>
      <c r="DI504" s="169"/>
      <c r="DJ504" s="169"/>
      <c r="DK504" s="169"/>
      <c r="DL504" s="169"/>
      <c r="DM504" s="169"/>
      <c r="DN504" s="169"/>
      <c r="DO504" s="169"/>
      <c r="DP504" s="169"/>
      <c r="DQ504" s="169"/>
      <c r="DR504" s="169"/>
      <c r="DS504" s="169"/>
      <c r="DT504" s="169"/>
      <c r="DU504" s="169"/>
      <c r="DV504" s="169"/>
      <c r="DW504" s="169"/>
      <c r="DX504" s="169"/>
      <c r="DY504" s="169"/>
      <c r="DZ504" s="169"/>
      <c r="EA504" s="169"/>
      <c r="EB504" s="169"/>
      <c r="EC504" s="169"/>
      <c r="ED504" s="169"/>
      <c r="EE504" s="169"/>
      <c r="EF504" s="169"/>
      <c r="EG504" s="169"/>
      <c r="EH504" s="169"/>
      <c r="EI504" s="169"/>
      <c r="EJ504" s="169"/>
      <c r="EK504" s="169"/>
      <c r="EL504" s="169"/>
      <c r="EM504" s="169"/>
      <c r="EN504" s="169"/>
      <c r="EO504" s="169"/>
      <c r="EP504" s="169"/>
      <c r="EQ504" s="169"/>
      <c r="ER504" s="169"/>
      <c r="ES504" s="169"/>
      <c r="ET504" s="169"/>
      <c r="EU504" s="169"/>
      <c r="EV504" s="169"/>
      <c r="EW504" s="169"/>
      <c r="EX504" s="169"/>
      <c r="EY504" s="169"/>
      <c r="EZ504" s="169"/>
      <c r="FA504" s="169"/>
      <c r="FB504" s="169"/>
      <c r="FC504" s="169"/>
      <c r="FD504" s="169"/>
      <c r="FE504" s="169"/>
      <c r="FF504" s="169"/>
      <c r="FG504" s="169"/>
      <c r="FH504" s="169"/>
      <c r="FI504" s="169"/>
      <c r="FJ504" s="169"/>
      <c r="FK504" s="169"/>
      <c r="FL504" s="169"/>
      <c r="FM504" s="169"/>
      <c r="FN504" s="169"/>
      <c r="FO504" s="169"/>
      <c r="FP504" s="169"/>
      <c r="FQ504" s="169"/>
      <c r="FR504" s="169"/>
      <c r="FS504" s="169"/>
      <c r="FT504" s="169"/>
      <c r="FU504" s="169"/>
      <c r="FV504" s="169"/>
      <c r="FW504" s="169"/>
      <c r="FX504" s="169"/>
      <c r="FY504" s="169"/>
      <c r="FZ504" s="169"/>
      <c r="GA504" s="169"/>
      <c r="GB504" s="169"/>
      <c r="GC504" s="169"/>
      <c r="GD504" s="169"/>
      <c r="GE504" s="169"/>
      <c r="GF504" s="169"/>
      <c r="GG504" s="169"/>
      <c r="GH504" s="169"/>
      <c r="GI504" s="169"/>
      <c r="GJ504" s="169"/>
      <c r="GK504" s="169"/>
      <c r="GL504" s="169"/>
      <c r="GM504" s="169"/>
      <c r="GN504" s="169"/>
      <c r="GO504" s="169"/>
      <c r="GP504" s="169"/>
      <c r="GQ504" s="169"/>
      <c r="GR504" s="169"/>
      <c r="GS504" s="169"/>
      <c r="GT504" s="169"/>
      <c r="GU504" s="169"/>
      <c r="GV504" s="169"/>
      <c r="GW504" s="169"/>
      <c r="GX504" s="169"/>
      <c r="GY504" s="169"/>
      <c r="GZ504" s="169"/>
      <c r="HA504" s="169"/>
      <c r="HB504" s="169"/>
      <c r="HC504" s="169"/>
      <c r="HD504" s="169"/>
      <c r="HE504" s="169"/>
      <c r="HF504" s="169"/>
      <c r="HG504" s="169"/>
      <c r="HH504" s="169"/>
      <c r="HI504" s="169"/>
      <c r="HJ504" s="169"/>
      <c r="HK504" s="169"/>
      <c r="HL504" s="169"/>
      <c r="HM504" s="169"/>
      <c r="HN504" s="169"/>
      <c r="HO504" s="169"/>
      <c r="HP504" s="169"/>
      <c r="HQ504" s="169"/>
      <c r="HR504" s="169"/>
      <c r="HS504" s="169"/>
      <c r="HT504" s="169"/>
      <c r="HU504" s="169"/>
      <c r="HV504" s="169"/>
      <c r="HW504" s="169"/>
      <c r="HX504" s="169"/>
      <c r="HY504" s="169"/>
      <c r="HZ504" s="169"/>
      <c r="IA504" s="169"/>
      <c r="IB504" s="169"/>
      <c r="IC504" s="169"/>
      <c r="ID504" s="169"/>
      <c r="IE504" s="169"/>
      <c r="IF504" s="169"/>
      <c r="IG504" s="169"/>
      <c r="IH504" s="169"/>
      <c r="II504" s="169"/>
      <c r="IJ504" s="169"/>
      <c r="IK504" s="169"/>
      <c r="IL504" s="169"/>
      <c r="IM504" s="169"/>
      <c r="IN504" s="169"/>
      <c r="IO504" s="169"/>
      <c r="IP504" s="169"/>
    </row>
    <row r="505" spans="1:250" s="145" customFormat="1" ht="15" customHeight="1">
      <c r="A505" s="170" t="s">
        <v>6</v>
      </c>
      <c r="B505" s="170" t="s">
        <v>873</v>
      </c>
      <c r="C505" s="172">
        <v>1</v>
      </c>
      <c r="D505" s="172" t="s">
        <v>9</v>
      </c>
      <c r="E505" s="173"/>
      <c r="F505" s="174">
        <v>840000</v>
      </c>
      <c r="G505" s="169"/>
      <c r="H505" s="169"/>
      <c r="I505" s="169"/>
      <c r="J505" s="169"/>
      <c r="K505" s="169"/>
      <c r="L505" s="169"/>
      <c r="M505" s="169"/>
      <c r="N505" s="169"/>
      <c r="O505" s="169"/>
      <c r="P505" s="169"/>
      <c r="Q505" s="169"/>
      <c r="R505" s="169"/>
      <c r="S505" s="169"/>
      <c r="T505" s="169"/>
      <c r="U505" s="169"/>
      <c r="V505" s="169"/>
      <c r="W505" s="169"/>
      <c r="X505" s="169"/>
      <c r="Y505" s="169"/>
      <c r="Z505" s="169"/>
      <c r="AA505" s="169"/>
      <c r="AB505" s="169"/>
      <c r="AC505" s="169"/>
      <c r="AD505" s="169"/>
      <c r="AE505" s="169"/>
      <c r="AF505" s="169"/>
      <c r="AG505" s="169"/>
      <c r="AH505" s="169"/>
      <c r="AI505" s="169"/>
      <c r="AJ505" s="169"/>
      <c r="AK505" s="169"/>
      <c r="AL505" s="169"/>
      <c r="AM505" s="169"/>
      <c r="AN505" s="169"/>
      <c r="AO505" s="169"/>
      <c r="AP505" s="169"/>
      <c r="AQ505" s="169"/>
      <c r="AR505" s="169"/>
      <c r="AS505" s="169"/>
      <c r="AT505" s="169"/>
      <c r="AU505" s="169"/>
      <c r="AV505" s="169"/>
      <c r="AW505" s="169"/>
      <c r="AX505" s="169"/>
      <c r="AY505" s="169"/>
      <c r="AZ505" s="169"/>
      <c r="BA505" s="169"/>
      <c r="BB505" s="169"/>
      <c r="BC505" s="169"/>
      <c r="BD505" s="169"/>
      <c r="BE505" s="169"/>
      <c r="BF505" s="169"/>
      <c r="BG505" s="169"/>
      <c r="BH505" s="169"/>
      <c r="BI505" s="169"/>
      <c r="BJ505" s="169"/>
      <c r="BK505" s="169"/>
      <c r="BL505" s="169"/>
      <c r="BM505" s="169"/>
      <c r="BN505" s="169"/>
      <c r="BO505" s="169"/>
      <c r="BP505" s="169"/>
      <c r="BQ505" s="169"/>
      <c r="BR505" s="169"/>
      <c r="BS505" s="169"/>
      <c r="BT505" s="169"/>
      <c r="BU505" s="169"/>
      <c r="BV505" s="169"/>
      <c r="BW505" s="169"/>
      <c r="BX505" s="169"/>
      <c r="BY505" s="169"/>
      <c r="BZ505" s="169"/>
      <c r="CA505" s="169"/>
      <c r="CB505" s="169"/>
      <c r="CC505" s="169"/>
      <c r="CD505" s="169"/>
      <c r="CE505" s="169"/>
      <c r="CF505" s="169"/>
      <c r="CG505" s="169"/>
      <c r="CH505" s="169"/>
      <c r="CI505" s="169"/>
      <c r="CJ505" s="169"/>
      <c r="CK505" s="169"/>
      <c r="CL505" s="169"/>
      <c r="CM505" s="169"/>
      <c r="CN505" s="169"/>
      <c r="CO505" s="169"/>
      <c r="CP505" s="169"/>
      <c r="CQ505" s="169"/>
      <c r="CR505" s="169"/>
      <c r="CS505" s="169"/>
      <c r="CT505" s="169"/>
      <c r="CU505" s="169"/>
      <c r="CV505" s="169"/>
      <c r="CW505" s="169"/>
      <c r="CX505" s="169"/>
      <c r="CY505" s="169"/>
      <c r="CZ505" s="169"/>
      <c r="DA505" s="169"/>
      <c r="DB505" s="169"/>
      <c r="DC505" s="169"/>
      <c r="DD505" s="169"/>
      <c r="DE505" s="169"/>
      <c r="DF505" s="169"/>
      <c r="DG505" s="169"/>
      <c r="DH505" s="169"/>
      <c r="DI505" s="169"/>
      <c r="DJ505" s="169"/>
      <c r="DK505" s="169"/>
      <c r="DL505" s="169"/>
      <c r="DM505" s="169"/>
      <c r="DN505" s="169"/>
      <c r="DO505" s="169"/>
      <c r="DP505" s="169"/>
      <c r="DQ505" s="169"/>
      <c r="DR505" s="169"/>
      <c r="DS505" s="169"/>
      <c r="DT505" s="169"/>
      <c r="DU505" s="169"/>
      <c r="DV505" s="169"/>
      <c r="DW505" s="169"/>
      <c r="DX505" s="169"/>
      <c r="DY505" s="169"/>
      <c r="DZ505" s="169"/>
      <c r="EA505" s="169"/>
      <c r="EB505" s="169"/>
      <c r="EC505" s="169"/>
      <c r="ED505" s="169"/>
      <c r="EE505" s="169"/>
      <c r="EF505" s="169"/>
      <c r="EG505" s="169"/>
      <c r="EH505" s="169"/>
      <c r="EI505" s="169"/>
      <c r="EJ505" s="169"/>
      <c r="EK505" s="169"/>
      <c r="EL505" s="169"/>
      <c r="EM505" s="169"/>
      <c r="EN505" s="169"/>
      <c r="EO505" s="169"/>
      <c r="EP505" s="169"/>
      <c r="EQ505" s="169"/>
      <c r="ER505" s="169"/>
      <c r="ES505" s="169"/>
      <c r="ET505" s="169"/>
      <c r="EU505" s="169"/>
      <c r="EV505" s="169"/>
      <c r="EW505" s="169"/>
      <c r="EX505" s="169"/>
      <c r="EY505" s="169"/>
      <c r="EZ505" s="169"/>
      <c r="FA505" s="169"/>
      <c r="FB505" s="169"/>
      <c r="FC505" s="169"/>
      <c r="FD505" s="169"/>
      <c r="FE505" s="169"/>
      <c r="FF505" s="169"/>
      <c r="FG505" s="169"/>
      <c r="FH505" s="169"/>
      <c r="FI505" s="169"/>
      <c r="FJ505" s="169"/>
      <c r="FK505" s="169"/>
      <c r="FL505" s="169"/>
      <c r="FM505" s="169"/>
      <c r="FN505" s="169"/>
      <c r="FO505" s="169"/>
      <c r="FP505" s="169"/>
      <c r="FQ505" s="169"/>
      <c r="FR505" s="169"/>
      <c r="FS505" s="169"/>
      <c r="FT505" s="169"/>
      <c r="FU505" s="169"/>
      <c r="FV505" s="169"/>
      <c r="FW505" s="169"/>
      <c r="FX505" s="169"/>
      <c r="FY505" s="169"/>
      <c r="FZ505" s="169"/>
      <c r="GA505" s="169"/>
      <c r="GB505" s="169"/>
      <c r="GC505" s="169"/>
      <c r="GD505" s="169"/>
      <c r="GE505" s="169"/>
      <c r="GF505" s="169"/>
      <c r="GG505" s="169"/>
      <c r="GH505" s="169"/>
      <c r="GI505" s="169"/>
      <c r="GJ505" s="169"/>
      <c r="GK505" s="169"/>
      <c r="GL505" s="169"/>
      <c r="GM505" s="169"/>
      <c r="GN505" s="169"/>
      <c r="GO505" s="169"/>
      <c r="GP505" s="169"/>
      <c r="GQ505" s="169"/>
      <c r="GR505" s="169"/>
      <c r="GS505" s="169"/>
      <c r="GT505" s="169"/>
      <c r="GU505" s="169"/>
      <c r="GV505" s="169"/>
      <c r="GW505" s="169"/>
      <c r="GX505" s="169"/>
      <c r="GY505" s="169"/>
      <c r="GZ505" s="169"/>
      <c r="HA505" s="169"/>
      <c r="HB505" s="169"/>
      <c r="HC505" s="169"/>
      <c r="HD505" s="169"/>
      <c r="HE505" s="169"/>
      <c r="HF505" s="169"/>
      <c r="HG505" s="169"/>
      <c r="HH505" s="169"/>
      <c r="HI505" s="169"/>
      <c r="HJ505" s="169"/>
      <c r="HK505" s="169"/>
      <c r="HL505" s="169"/>
      <c r="HM505" s="169"/>
      <c r="HN505" s="169"/>
      <c r="HO505" s="169"/>
      <c r="HP505" s="169"/>
      <c r="HQ505" s="169"/>
      <c r="HR505" s="169"/>
      <c r="HS505" s="169"/>
      <c r="HT505" s="169"/>
      <c r="HU505" s="169"/>
      <c r="HV505" s="169"/>
      <c r="HW505" s="169"/>
      <c r="HX505" s="169"/>
      <c r="HY505" s="169"/>
      <c r="HZ505" s="169"/>
      <c r="IA505" s="169"/>
      <c r="IB505" s="169"/>
      <c r="IC505" s="169"/>
      <c r="ID505" s="169"/>
      <c r="IE505" s="169"/>
      <c r="IF505" s="169"/>
      <c r="IG505" s="169"/>
      <c r="IH505" s="169"/>
      <c r="II505" s="169"/>
      <c r="IJ505" s="169"/>
      <c r="IK505" s="169"/>
      <c r="IL505" s="169"/>
      <c r="IM505" s="169"/>
      <c r="IN505" s="169"/>
      <c r="IO505" s="169"/>
      <c r="IP505" s="169"/>
    </row>
    <row r="506" spans="1:250" s="145" customFormat="1" ht="15" customHeight="1">
      <c r="A506" s="170" t="s">
        <v>6</v>
      </c>
      <c r="B506" s="170" t="s">
        <v>510</v>
      </c>
      <c r="C506" s="172">
        <v>1</v>
      </c>
      <c r="D506" s="172" t="s">
        <v>9</v>
      </c>
      <c r="E506" s="173">
        <v>600000</v>
      </c>
      <c r="F506" s="174">
        <v>600000</v>
      </c>
      <c r="G506" s="169"/>
      <c r="H506" s="169"/>
      <c r="I506" s="169"/>
      <c r="J506" s="169"/>
      <c r="K506" s="169"/>
      <c r="L506" s="169"/>
      <c r="M506" s="169"/>
      <c r="N506" s="169"/>
      <c r="O506" s="169"/>
      <c r="P506" s="169"/>
      <c r="Q506" s="169"/>
      <c r="R506" s="169"/>
      <c r="S506" s="169"/>
      <c r="T506" s="169"/>
      <c r="U506" s="169"/>
      <c r="V506" s="169"/>
      <c r="W506" s="169"/>
      <c r="X506" s="169"/>
      <c r="Y506" s="169"/>
      <c r="Z506" s="169"/>
      <c r="AA506" s="169"/>
      <c r="AB506" s="169"/>
      <c r="AC506" s="169"/>
      <c r="AD506" s="169"/>
      <c r="AE506" s="169"/>
      <c r="AF506" s="169"/>
      <c r="AG506" s="169"/>
      <c r="AH506" s="169"/>
      <c r="AI506" s="169"/>
      <c r="AJ506" s="169"/>
      <c r="AK506" s="169"/>
      <c r="AL506" s="169"/>
      <c r="AM506" s="169"/>
      <c r="AN506" s="169"/>
      <c r="AO506" s="169"/>
      <c r="AP506" s="169"/>
      <c r="AQ506" s="169"/>
      <c r="AR506" s="169"/>
      <c r="AS506" s="169"/>
      <c r="AT506" s="169"/>
      <c r="AU506" s="169"/>
      <c r="AV506" s="169"/>
      <c r="AW506" s="169"/>
      <c r="AX506" s="169"/>
      <c r="AY506" s="169"/>
      <c r="AZ506" s="169"/>
      <c r="BA506" s="169"/>
      <c r="BB506" s="169"/>
      <c r="BC506" s="169"/>
      <c r="BD506" s="169"/>
      <c r="BE506" s="169"/>
      <c r="BF506" s="169"/>
      <c r="BG506" s="169"/>
      <c r="BH506" s="169"/>
      <c r="BI506" s="169"/>
      <c r="BJ506" s="169"/>
      <c r="BK506" s="169"/>
      <c r="BL506" s="169"/>
      <c r="BM506" s="169"/>
      <c r="BN506" s="169"/>
      <c r="BO506" s="169"/>
      <c r="BP506" s="169"/>
      <c r="BQ506" s="169"/>
      <c r="BR506" s="169"/>
      <c r="BS506" s="169"/>
      <c r="BT506" s="169"/>
      <c r="BU506" s="169"/>
      <c r="BV506" s="169"/>
      <c r="BW506" s="169"/>
      <c r="BX506" s="169"/>
      <c r="BY506" s="169"/>
      <c r="BZ506" s="169"/>
      <c r="CA506" s="169"/>
      <c r="CB506" s="169"/>
      <c r="CC506" s="169"/>
      <c r="CD506" s="169"/>
      <c r="CE506" s="169"/>
      <c r="CF506" s="169"/>
      <c r="CG506" s="169"/>
      <c r="CH506" s="169"/>
      <c r="CI506" s="169"/>
      <c r="CJ506" s="169"/>
      <c r="CK506" s="169"/>
      <c r="CL506" s="169"/>
      <c r="CM506" s="169"/>
      <c r="CN506" s="169"/>
      <c r="CO506" s="169"/>
      <c r="CP506" s="169"/>
      <c r="CQ506" s="169"/>
      <c r="CR506" s="169"/>
      <c r="CS506" s="169"/>
      <c r="CT506" s="169"/>
      <c r="CU506" s="169"/>
      <c r="CV506" s="169"/>
      <c r="CW506" s="169"/>
      <c r="CX506" s="169"/>
      <c r="CY506" s="169"/>
      <c r="CZ506" s="169"/>
      <c r="DA506" s="169"/>
      <c r="DB506" s="169"/>
      <c r="DC506" s="169"/>
      <c r="DD506" s="169"/>
      <c r="DE506" s="169"/>
      <c r="DF506" s="169"/>
      <c r="DG506" s="169"/>
      <c r="DH506" s="169"/>
      <c r="DI506" s="169"/>
      <c r="DJ506" s="169"/>
      <c r="DK506" s="169"/>
      <c r="DL506" s="169"/>
      <c r="DM506" s="169"/>
      <c r="DN506" s="169"/>
      <c r="DO506" s="169"/>
      <c r="DP506" s="169"/>
      <c r="DQ506" s="169"/>
      <c r="DR506" s="169"/>
      <c r="DS506" s="169"/>
      <c r="DT506" s="169"/>
      <c r="DU506" s="169"/>
      <c r="DV506" s="169"/>
      <c r="DW506" s="169"/>
      <c r="DX506" s="169"/>
      <c r="DY506" s="169"/>
      <c r="DZ506" s="169"/>
      <c r="EA506" s="169"/>
      <c r="EB506" s="169"/>
      <c r="EC506" s="169"/>
      <c r="ED506" s="169"/>
      <c r="EE506" s="169"/>
      <c r="EF506" s="169"/>
      <c r="EG506" s="169"/>
      <c r="EH506" s="169"/>
      <c r="EI506" s="169"/>
      <c r="EJ506" s="169"/>
      <c r="EK506" s="169"/>
      <c r="EL506" s="169"/>
      <c r="EM506" s="169"/>
      <c r="EN506" s="169"/>
      <c r="EO506" s="169"/>
      <c r="EP506" s="169"/>
      <c r="EQ506" s="169"/>
      <c r="ER506" s="169"/>
      <c r="ES506" s="169"/>
      <c r="ET506" s="169"/>
      <c r="EU506" s="169"/>
      <c r="EV506" s="169"/>
      <c r="EW506" s="169"/>
      <c r="EX506" s="169"/>
      <c r="EY506" s="169"/>
      <c r="EZ506" s="169"/>
      <c r="FA506" s="169"/>
      <c r="FB506" s="169"/>
      <c r="FC506" s="169"/>
      <c r="FD506" s="169"/>
      <c r="FE506" s="169"/>
      <c r="FF506" s="169"/>
      <c r="FG506" s="169"/>
      <c r="FH506" s="169"/>
      <c r="FI506" s="169"/>
      <c r="FJ506" s="169"/>
      <c r="FK506" s="169"/>
      <c r="FL506" s="169"/>
      <c r="FM506" s="169"/>
      <c r="FN506" s="169"/>
      <c r="FO506" s="169"/>
      <c r="FP506" s="169"/>
      <c r="FQ506" s="169"/>
      <c r="FR506" s="169"/>
      <c r="FS506" s="169"/>
      <c r="FT506" s="169"/>
      <c r="FU506" s="169"/>
      <c r="FV506" s="169"/>
      <c r="FW506" s="169"/>
      <c r="FX506" s="169"/>
      <c r="FY506" s="169"/>
      <c r="FZ506" s="169"/>
      <c r="GA506" s="169"/>
      <c r="GB506" s="169"/>
      <c r="GC506" s="169"/>
      <c r="GD506" s="169"/>
      <c r="GE506" s="169"/>
      <c r="GF506" s="169"/>
      <c r="GG506" s="169"/>
      <c r="GH506" s="169"/>
      <c r="GI506" s="169"/>
      <c r="GJ506" s="169"/>
      <c r="GK506" s="169"/>
      <c r="GL506" s="169"/>
      <c r="GM506" s="169"/>
      <c r="GN506" s="169"/>
      <c r="GO506" s="169"/>
      <c r="GP506" s="169"/>
      <c r="GQ506" s="169"/>
      <c r="GR506" s="169"/>
      <c r="GS506" s="169"/>
      <c r="GT506" s="169"/>
      <c r="GU506" s="169"/>
      <c r="GV506" s="169"/>
      <c r="GW506" s="169"/>
      <c r="GX506" s="169"/>
      <c r="GY506" s="169"/>
      <c r="GZ506" s="169"/>
      <c r="HA506" s="169"/>
      <c r="HB506" s="169"/>
      <c r="HC506" s="169"/>
      <c r="HD506" s="169"/>
      <c r="HE506" s="169"/>
      <c r="HF506" s="169"/>
      <c r="HG506" s="169"/>
      <c r="HH506" s="169"/>
      <c r="HI506" s="169"/>
      <c r="HJ506" s="169"/>
      <c r="HK506" s="169"/>
      <c r="HL506" s="169"/>
      <c r="HM506" s="169"/>
      <c r="HN506" s="169"/>
      <c r="HO506" s="169"/>
      <c r="HP506" s="169"/>
      <c r="HQ506" s="169"/>
      <c r="HR506" s="169"/>
      <c r="HS506" s="169"/>
      <c r="HT506" s="169"/>
      <c r="HU506" s="169"/>
      <c r="HV506" s="169"/>
      <c r="HW506" s="169"/>
      <c r="HX506" s="169"/>
      <c r="HY506" s="169"/>
      <c r="HZ506" s="169"/>
      <c r="IA506" s="169"/>
      <c r="IB506" s="169"/>
      <c r="IC506" s="169"/>
      <c r="ID506" s="169"/>
      <c r="IE506" s="169"/>
      <c r="IF506" s="169"/>
      <c r="IG506" s="169"/>
      <c r="IH506" s="169"/>
      <c r="II506" s="169"/>
      <c r="IJ506" s="169"/>
      <c r="IK506" s="169"/>
      <c r="IL506" s="169"/>
      <c r="IM506" s="169"/>
      <c r="IN506" s="169"/>
      <c r="IO506" s="169"/>
      <c r="IP506" s="169"/>
    </row>
    <row r="507" spans="1:250" s="145" customFormat="1" ht="15" customHeight="1">
      <c r="A507" s="170" t="s">
        <v>6</v>
      </c>
      <c r="B507" s="170" t="s">
        <v>510</v>
      </c>
      <c r="C507" s="172">
        <v>1</v>
      </c>
      <c r="D507" s="172" t="s">
        <v>9</v>
      </c>
      <c r="E507" s="173">
        <v>600000</v>
      </c>
      <c r="F507" s="174">
        <v>600000</v>
      </c>
      <c r="G507" s="169"/>
      <c r="H507" s="169"/>
      <c r="I507" s="169"/>
      <c r="J507" s="169"/>
      <c r="K507" s="169"/>
      <c r="L507" s="169"/>
      <c r="M507" s="169"/>
      <c r="N507" s="169"/>
      <c r="O507" s="169"/>
      <c r="P507" s="169"/>
      <c r="Q507" s="169"/>
      <c r="R507" s="169"/>
      <c r="S507" s="169"/>
      <c r="T507" s="169"/>
      <c r="U507" s="169"/>
      <c r="V507" s="169"/>
      <c r="W507" s="169"/>
      <c r="X507" s="169"/>
      <c r="Y507" s="169"/>
      <c r="Z507" s="169"/>
      <c r="AA507" s="169"/>
      <c r="AB507" s="169"/>
      <c r="AC507" s="169"/>
      <c r="AD507" s="169"/>
      <c r="AE507" s="169"/>
      <c r="AF507" s="169"/>
      <c r="AG507" s="169"/>
      <c r="AH507" s="169"/>
      <c r="AI507" s="169"/>
      <c r="AJ507" s="169"/>
      <c r="AK507" s="169"/>
      <c r="AL507" s="169"/>
      <c r="AM507" s="169"/>
      <c r="AN507" s="169"/>
      <c r="AO507" s="169"/>
      <c r="AP507" s="169"/>
      <c r="AQ507" s="169"/>
      <c r="AR507" s="169"/>
      <c r="AS507" s="169"/>
      <c r="AT507" s="169"/>
      <c r="AU507" s="169"/>
      <c r="AV507" s="169"/>
      <c r="AW507" s="169"/>
      <c r="AX507" s="169"/>
      <c r="AY507" s="169"/>
      <c r="AZ507" s="169"/>
      <c r="BA507" s="169"/>
      <c r="BB507" s="169"/>
      <c r="BC507" s="169"/>
      <c r="BD507" s="169"/>
      <c r="BE507" s="169"/>
      <c r="BF507" s="169"/>
      <c r="BG507" s="169"/>
      <c r="BH507" s="169"/>
      <c r="BI507" s="169"/>
      <c r="BJ507" s="169"/>
      <c r="BK507" s="169"/>
      <c r="BL507" s="169"/>
      <c r="BM507" s="169"/>
      <c r="BN507" s="169"/>
      <c r="BO507" s="169"/>
      <c r="BP507" s="169"/>
      <c r="BQ507" s="169"/>
      <c r="BR507" s="169"/>
      <c r="BS507" s="169"/>
      <c r="BT507" s="169"/>
      <c r="BU507" s="169"/>
      <c r="BV507" s="169"/>
      <c r="BW507" s="169"/>
      <c r="BX507" s="169"/>
      <c r="BY507" s="169"/>
      <c r="BZ507" s="169"/>
      <c r="CA507" s="169"/>
      <c r="CB507" s="169"/>
      <c r="CC507" s="169"/>
      <c r="CD507" s="169"/>
      <c r="CE507" s="169"/>
      <c r="CF507" s="169"/>
      <c r="CG507" s="169"/>
      <c r="CH507" s="169"/>
      <c r="CI507" s="169"/>
      <c r="CJ507" s="169"/>
      <c r="CK507" s="169"/>
      <c r="CL507" s="169"/>
      <c r="CM507" s="169"/>
      <c r="CN507" s="169"/>
      <c r="CO507" s="169"/>
      <c r="CP507" s="169"/>
      <c r="CQ507" s="169"/>
      <c r="CR507" s="169"/>
      <c r="CS507" s="169"/>
      <c r="CT507" s="169"/>
      <c r="CU507" s="169"/>
      <c r="CV507" s="169"/>
      <c r="CW507" s="169"/>
      <c r="CX507" s="169"/>
      <c r="CY507" s="169"/>
      <c r="CZ507" s="169"/>
      <c r="DA507" s="169"/>
      <c r="DB507" s="169"/>
      <c r="DC507" s="169"/>
      <c r="DD507" s="169"/>
      <c r="DE507" s="169"/>
      <c r="DF507" s="169"/>
      <c r="DG507" s="169"/>
      <c r="DH507" s="169"/>
      <c r="DI507" s="169"/>
      <c r="DJ507" s="169"/>
      <c r="DK507" s="169"/>
      <c r="DL507" s="169"/>
      <c r="DM507" s="169"/>
      <c r="DN507" s="169"/>
      <c r="DO507" s="169"/>
      <c r="DP507" s="169"/>
      <c r="DQ507" s="169"/>
      <c r="DR507" s="169"/>
      <c r="DS507" s="169"/>
      <c r="DT507" s="169"/>
      <c r="DU507" s="169"/>
      <c r="DV507" s="169"/>
      <c r="DW507" s="169"/>
      <c r="DX507" s="169"/>
      <c r="DY507" s="169"/>
      <c r="DZ507" s="169"/>
      <c r="EA507" s="169"/>
      <c r="EB507" s="169"/>
      <c r="EC507" s="169"/>
      <c r="ED507" s="169"/>
      <c r="EE507" s="169"/>
      <c r="EF507" s="169"/>
      <c r="EG507" s="169"/>
      <c r="EH507" s="169"/>
      <c r="EI507" s="169"/>
      <c r="EJ507" s="169"/>
      <c r="EK507" s="169"/>
      <c r="EL507" s="169"/>
      <c r="EM507" s="169"/>
      <c r="EN507" s="169"/>
      <c r="EO507" s="169"/>
      <c r="EP507" s="169"/>
      <c r="EQ507" s="169"/>
      <c r="ER507" s="169"/>
      <c r="ES507" s="169"/>
      <c r="ET507" s="169"/>
      <c r="EU507" s="169"/>
      <c r="EV507" s="169"/>
      <c r="EW507" s="169"/>
      <c r="EX507" s="169"/>
      <c r="EY507" s="169"/>
      <c r="EZ507" s="169"/>
      <c r="FA507" s="169"/>
      <c r="FB507" s="169"/>
      <c r="FC507" s="169"/>
      <c r="FD507" s="169"/>
      <c r="FE507" s="169"/>
      <c r="FF507" s="169"/>
      <c r="FG507" s="169"/>
      <c r="FH507" s="169"/>
      <c r="FI507" s="169"/>
      <c r="FJ507" s="169"/>
      <c r="FK507" s="169"/>
      <c r="FL507" s="169"/>
      <c r="FM507" s="169"/>
      <c r="FN507" s="169"/>
      <c r="FO507" s="169"/>
      <c r="FP507" s="169"/>
      <c r="FQ507" s="169"/>
      <c r="FR507" s="169"/>
      <c r="FS507" s="169"/>
      <c r="FT507" s="169"/>
      <c r="FU507" s="169"/>
      <c r="FV507" s="169"/>
      <c r="FW507" s="169"/>
      <c r="FX507" s="169"/>
      <c r="FY507" s="169"/>
      <c r="FZ507" s="169"/>
      <c r="GA507" s="169"/>
      <c r="GB507" s="169"/>
      <c r="GC507" s="169"/>
      <c r="GD507" s="169"/>
      <c r="GE507" s="169"/>
      <c r="GF507" s="169"/>
      <c r="GG507" s="169"/>
      <c r="GH507" s="169"/>
      <c r="GI507" s="169"/>
      <c r="GJ507" s="169"/>
      <c r="GK507" s="169"/>
      <c r="GL507" s="169"/>
      <c r="GM507" s="169"/>
      <c r="GN507" s="169"/>
      <c r="GO507" s="169"/>
      <c r="GP507" s="169"/>
      <c r="GQ507" s="169"/>
      <c r="GR507" s="169"/>
      <c r="GS507" s="169"/>
      <c r="GT507" s="169"/>
      <c r="GU507" s="169"/>
      <c r="GV507" s="169"/>
      <c r="GW507" s="169"/>
      <c r="GX507" s="169"/>
      <c r="GY507" s="169"/>
      <c r="GZ507" s="169"/>
      <c r="HA507" s="169"/>
      <c r="HB507" s="169"/>
      <c r="HC507" s="169"/>
      <c r="HD507" s="169"/>
      <c r="HE507" s="169"/>
      <c r="HF507" s="169"/>
      <c r="HG507" s="169"/>
      <c r="HH507" s="169"/>
      <c r="HI507" s="169"/>
      <c r="HJ507" s="169"/>
      <c r="HK507" s="169"/>
      <c r="HL507" s="169"/>
      <c r="HM507" s="169"/>
      <c r="HN507" s="169"/>
      <c r="HO507" s="169"/>
      <c r="HP507" s="169"/>
      <c r="HQ507" s="169"/>
      <c r="HR507" s="169"/>
      <c r="HS507" s="169"/>
      <c r="HT507" s="169"/>
      <c r="HU507" s="169"/>
      <c r="HV507" s="169"/>
      <c r="HW507" s="169"/>
      <c r="HX507" s="169"/>
      <c r="HY507" s="169"/>
      <c r="HZ507" s="169"/>
      <c r="IA507" s="169"/>
      <c r="IB507" s="169"/>
      <c r="IC507" s="169"/>
      <c r="ID507" s="169"/>
      <c r="IE507" s="169"/>
      <c r="IF507" s="169"/>
      <c r="IG507" s="169"/>
      <c r="IH507" s="169"/>
      <c r="II507" s="169"/>
      <c r="IJ507" s="169"/>
      <c r="IK507" s="169"/>
      <c r="IL507" s="169"/>
      <c r="IM507" s="169"/>
      <c r="IN507" s="169"/>
      <c r="IO507" s="169"/>
      <c r="IP507" s="169"/>
    </row>
    <row r="508" spans="1:250" s="145" customFormat="1" ht="15" customHeight="1">
      <c r="A508" s="170" t="s">
        <v>6</v>
      </c>
      <c r="B508" s="170" t="s">
        <v>510</v>
      </c>
      <c r="C508" s="172">
        <v>1</v>
      </c>
      <c r="D508" s="172" t="s">
        <v>9</v>
      </c>
      <c r="E508" s="173">
        <v>600000</v>
      </c>
      <c r="F508" s="174">
        <v>600000</v>
      </c>
      <c r="G508" s="169"/>
      <c r="H508" s="169"/>
      <c r="I508" s="169"/>
      <c r="J508" s="169"/>
      <c r="K508" s="169"/>
      <c r="L508" s="169"/>
      <c r="M508" s="169"/>
      <c r="N508" s="169"/>
      <c r="O508" s="169"/>
      <c r="P508" s="169"/>
      <c r="Q508" s="169"/>
      <c r="R508" s="169"/>
      <c r="S508" s="169"/>
      <c r="T508" s="169"/>
      <c r="U508" s="169"/>
      <c r="V508" s="169"/>
      <c r="W508" s="169"/>
      <c r="X508" s="169"/>
      <c r="Y508" s="169"/>
      <c r="Z508" s="169"/>
      <c r="AA508" s="169"/>
      <c r="AB508" s="169"/>
      <c r="AC508" s="169"/>
      <c r="AD508" s="169"/>
      <c r="AE508" s="169"/>
      <c r="AF508" s="169"/>
      <c r="AG508" s="169"/>
      <c r="AH508" s="169"/>
      <c r="AI508" s="169"/>
      <c r="AJ508" s="169"/>
      <c r="AK508" s="169"/>
      <c r="AL508" s="169"/>
      <c r="AM508" s="169"/>
      <c r="AN508" s="169"/>
      <c r="AO508" s="169"/>
      <c r="AP508" s="169"/>
      <c r="AQ508" s="169"/>
      <c r="AR508" s="169"/>
      <c r="AS508" s="169"/>
      <c r="AT508" s="169"/>
      <c r="AU508" s="169"/>
      <c r="AV508" s="169"/>
      <c r="AW508" s="169"/>
      <c r="AX508" s="169"/>
      <c r="AY508" s="169"/>
      <c r="AZ508" s="169"/>
      <c r="BA508" s="169"/>
      <c r="BB508" s="169"/>
      <c r="BC508" s="169"/>
      <c r="BD508" s="169"/>
      <c r="BE508" s="169"/>
      <c r="BF508" s="169"/>
      <c r="BG508" s="169"/>
      <c r="BH508" s="169"/>
      <c r="BI508" s="169"/>
      <c r="BJ508" s="169"/>
      <c r="BK508" s="169"/>
      <c r="BL508" s="169"/>
      <c r="BM508" s="169"/>
      <c r="BN508" s="169"/>
      <c r="BO508" s="169"/>
      <c r="BP508" s="169"/>
      <c r="BQ508" s="169"/>
      <c r="BR508" s="169"/>
      <c r="BS508" s="169"/>
      <c r="BT508" s="169"/>
      <c r="BU508" s="169"/>
      <c r="BV508" s="169"/>
      <c r="BW508" s="169"/>
      <c r="BX508" s="169"/>
      <c r="BY508" s="169"/>
      <c r="BZ508" s="169"/>
      <c r="CA508" s="169"/>
      <c r="CB508" s="169"/>
      <c r="CC508" s="169"/>
      <c r="CD508" s="169"/>
      <c r="CE508" s="169"/>
      <c r="CF508" s="169"/>
      <c r="CG508" s="169"/>
      <c r="CH508" s="169"/>
      <c r="CI508" s="169"/>
      <c r="CJ508" s="169"/>
      <c r="CK508" s="169"/>
      <c r="CL508" s="169"/>
      <c r="CM508" s="169"/>
      <c r="CN508" s="169"/>
      <c r="CO508" s="169"/>
      <c r="CP508" s="169"/>
      <c r="CQ508" s="169"/>
      <c r="CR508" s="169"/>
      <c r="CS508" s="169"/>
      <c r="CT508" s="169"/>
      <c r="CU508" s="169"/>
      <c r="CV508" s="169"/>
      <c r="CW508" s="169"/>
      <c r="CX508" s="169"/>
      <c r="CY508" s="169"/>
      <c r="CZ508" s="169"/>
      <c r="DA508" s="169"/>
      <c r="DB508" s="169"/>
      <c r="DC508" s="169"/>
      <c r="DD508" s="169"/>
      <c r="DE508" s="169"/>
      <c r="DF508" s="169"/>
      <c r="DG508" s="169"/>
      <c r="DH508" s="169"/>
      <c r="DI508" s="169"/>
      <c r="DJ508" s="169"/>
      <c r="DK508" s="169"/>
      <c r="DL508" s="169"/>
      <c r="DM508" s="169"/>
      <c r="DN508" s="169"/>
      <c r="DO508" s="169"/>
      <c r="DP508" s="169"/>
      <c r="DQ508" s="169"/>
      <c r="DR508" s="169"/>
      <c r="DS508" s="169"/>
      <c r="DT508" s="169"/>
      <c r="DU508" s="169"/>
      <c r="DV508" s="169"/>
      <c r="DW508" s="169"/>
      <c r="DX508" s="169"/>
      <c r="DY508" s="169"/>
      <c r="DZ508" s="169"/>
      <c r="EA508" s="169"/>
      <c r="EB508" s="169"/>
      <c r="EC508" s="169"/>
      <c r="ED508" s="169"/>
      <c r="EE508" s="169"/>
      <c r="EF508" s="169"/>
      <c r="EG508" s="169"/>
      <c r="EH508" s="169"/>
      <c r="EI508" s="169"/>
      <c r="EJ508" s="169"/>
      <c r="EK508" s="169"/>
      <c r="EL508" s="169"/>
      <c r="EM508" s="169"/>
      <c r="EN508" s="169"/>
      <c r="EO508" s="169"/>
      <c r="EP508" s="169"/>
      <c r="EQ508" s="169"/>
      <c r="ER508" s="169"/>
      <c r="ES508" s="169"/>
      <c r="ET508" s="169"/>
      <c r="EU508" s="169"/>
      <c r="EV508" s="169"/>
      <c r="EW508" s="169"/>
      <c r="EX508" s="169"/>
      <c r="EY508" s="169"/>
      <c r="EZ508" s="169"/>
      <c r="FA508" s="169"/>
      <c r="FB508" s="169"/>
      <c r="FC508" s="169"/>
      <c r="FD508" s="169"/>
      <c r="FE508" s="169"/>
      <c r="FF508" s="169"/>
      <c r="FG508" s="169"/>
      <c r="FH508" s="169"/>
      <c r="FI508" s="169"/>
      <c r="FJ508" s="169"/>
      <c r="FK508" s="169"/>
      <c r="FL508" s="169"/>
      <c r="FM508" s="169"/>
      <c r="FN508" s="169"/>
      <c r="FO508" s="169"/>
      <c r="FP508" s="169"/>
      <c r="FQ508" s="169"/>
      <c r="FR508" s="169"/>
      <c r="FS508" s="169"/>
      <c r="FT508" s="169"/>
      <c r="FU508" s="169"/>
      <c r="FV508" s="169"/>
      <c r="FW508" s="169"/>
      <c r="FX508" s="169"/>
      <c r="FY508" s="169"/>
      <c r="FZ508" s="169"/>
      <c r="GA508" s="169"/>
      <c r="GB508" s="169"/>
      <c r="GC508" s="169"/>
      <c r="GD508" s="169"/>
      <c r="GE508" s="169"/>
      <c r="GF508" s="169"/>
      <c r="GG508" s="169"/>
      <c r="GH508" s="169"/>
      <c r="GI508" s="169"/>
      <c r="GJ508" s="169"/>
      <c r="GK508" s="169"/>
      <c r="GL508" s="169"/>
      <c r="GM508" s="169"/>
      <c r="GN508" s="169"/>
      <c r="GO508" s="169"/>
      <c r="GP508" s="169"/>
      <c r="GQ508" s="169"/>
      <c r="GR508" s="169"/>
      <c r="GS508" s="169"/>
      <c r="GT508" s="169"/>
      <c r="GU508" s="169"/>
      <c r="GV508" s="169"/>
      <c r="GW508" s="169"/>
      <c r="GX508" s="169"/>
      <c r="GY508" s="169"/>
      <c r="GZ508" s="169"/>
      <c r="HA508" s="169"/>
      <c r="HB508" s="169"/>
      <c r="HC508" s="169"/>
      <c r="HD508" s="169"/>
      <c r="HE508" s="169"/>
      <c r="HF508" s="169"/>
      <c r="HG508" s="169"/>
      <c r="HH508" s="169"/>
      <c r="HI508" s="169"/>
      <c r="HJ508" s="169"/>
      <c r="HK508" s="169"/>
      <c r="HL508" s="169"/>
      <c r="HM508" s="169"/>
      <c r="HN508" s="169"/>
      <c r="HO508" s="169"/>
      <c r="HP508" s="169"/>
      <c r="HQ508" s="169"/>
      <c r="HR508" s="169"/>
      <c r="HS508" s="169"/>
      <c r="HT508" s="169"/>
      <c r="HU508" s="169"/>
      <c r="HV508" s="169"/>
      <c r="HW508" s="169"/>
      <c r="HX508" s="169"/>
      <c r="HY508" s="169"/>
      <c r="HZ508" s="169"/>
      <c r="IA508" s="169"/>
      <c r="IB508" s="169"/>
      <c r="IC508" s="169"/>
      <c r="ID508" s="169"/>
      <c r="IE508" s="169"/>
      <c r="IF508" s="169"/>
      <c r="IG508" s="169"/>
      <c r="IH508" s="169"/>
      <c r="II508" s="169"/>
      <c r="IJ508" s="169"/>
      <c r="IK508" s="169"/>
      <c r="IL508" s="169"/>
      <c r="IM508" s="169"/>
      <c r="IN508" s="169"/>
      <c r="IO508" s="169"/>
      <c r="IP508" s="169"/>
    </row>
    <row r="509" spans="1:250" s="145" customFormat="1" ht="15" customHeight="1">
      <c r="A509" s="170" t="s">
        <v>6</v>
      </c>
      <c r="B509" s="170" t="s">
        <v>510</v>
      </c>
      <c r="C509" s="172">
        <v>1</v>
      </c>
      <c r="D509" s="172" t="s">
        <v>9</v>
      </c>
      <c r="E509" s="173">
        <v>600000</v>
      </c>
      <c r="F509" s="174">
        <v>600000</v>
      </c>
      <c r="G509" s="169"/>
      <c r="H509" s="169"/>
      <c r="I509" s="169"/>
      <c r="J509" s="169"/>
      <c r="K509" s="169"/>
      <c r="L509" s="169"/>
      <c r="M509" s="169"/>
      <c r="N509" s="169"/>
      <c r="O509" s="169"/>
      <c r="P509" s="169"/>
      <c r="Q509" s="169"/>
      <c r="R509" s="169"/>
      <c r="S509" s="169"/>
      <c r="T509" s="169"/>
      <c r="U509" s="169"/>
      <c r="V509" s="169"/>
      <c r="W509" s="169"/>
      <c r="X509" s="169"/>
      <c r="Y509" s="169"/>
      <c r="Z509" s="169"/>
      <c r="AA509" s="169"/>
      <c r="AB509" s="169"/>
      <c r="AC509" s="169"/>
      <c r="AD509" s="169"/>
      <c r="AE509" s="169"/>
      <c r="AF509" s="169"/>
      <c r="AG509" s="169"/>
      <c r="AH509" s="169"/>
      <c r="AI509" s="169"/>
      <c r="AJ509" s="169"/>
      <c r="AK509" s="169"/>
      <c r="AL509" s="169"/>
      <c r="AM509" s="169"/>
      <c r="AN509" s="169"/>
      <c r="AO509" s="169"/>
      <c r="AP509" s="169"/>
      <c r="AQ509" s="169"/>
      <c r="AR509" s="169"/>
      <c r="AS509" s="169"/>
      <c r="AT509" s="169"/>
      <c r="AU509" s="169"/>
      <c r="AV509" s="169"/>
      <c r="AW509" s="169"/>
      <c r="AX509" s="169"/>
      <c r="AY509" s="169"/>
      <c r="AZ509" s="169"/>
      <c r="BA509" s="169"/>
      <c r="BB509" s="169"/>
      <c r="BC509" s="169"/>
      <c r="BD509" s="169"/>
      <c r="BE509" s="169"/>
      <c r="BF509" s="169"/>
      <c r="BG509" s="169"/>
      <c r="BH509" s="169"/>
      <c r="BI509" s="169"/>
      <c r="BJ509" s="169"/>
      <c r="BK509" s="169"/>
      <c r="BL509" s="169"/>
      <c r="BM509" s="169"/>
      <c r="BN509" s="169"/>
      <c r="BO509" s="169"/>
      <c r="BP509" s="169"/>
      <c r="BQ509" s="169"/>
      <c r="BR509" s="169"/>
      <c r="BS509" s="169"/>
      <c r="BT509" s="169"/>
      <c r="BU509" s="169"/>
      <c r="BV509" s="169"/>
      <c r="BW509" s="169"/>
      <c r="BX509" s="169"/>
      <c r="BY509" s="169"/>
      <c r="BZ509" s="169"/>
      <c r="CA509" s="169"/>
      <c r="CB509" s="169"/>
      <c r="CC509" s="169"/>
      <c r="CD509" s="169"/>
      <c r="CE509" s="169"/>
      <c r="CF509" s="169"/>
      <c r="CG509" s="169"/>
      <c r="CH509" s="169"/>
      <c r="CI509" s="169"/>
      <c r="CJ509" s="169"/>
      <c r="CK509" s="169"/>
      <c r="CL509" s="169"/>
      <c r="CM509" s="169"/>
      <c r="CN509" s="169"/>
      <c r="CO509" s="169"/>
      <c r="CP509" s="169"/>
      <c r="CQ509" s="169"/>
      <c r="CR509" s="169"/>
      <c r="CS509" s="169"/>
      <c r="CT509" s="169"/>
      <c r="CU509" s="169"/>
      <c r="CV509" s="169"/>
      <c r="CW509" s="169"/>
      <c r="CX509" s="169"/>
      <c r="CY509" s="169"/>
      <c r="CZ509" s="169"/>
      <c r="DA509" s="169"/>
      <c r="DB509" s="169"/>
      <c r="DC509" s="169"/>
      <c r="DD509" s="169"/>
      <c r="DE509" s="169"/>
      <c r="DF509" s="169"/>
      <c r="DG509" s="169"/>
      <c r="DH509" s="169"/>
      <c r="DI509" s="169"/>
      <c r="DJ509" s="169"/>
      <c r="DK509" s="169"/>
      <c r="DL509" s="169"/>
      <c r="DM509" s="169"/>
      <c r="DN509" s="169"/>
      <c r="DO509" s="169"/>
      <c r="DP509" s="169"/>
      <c r="DQ509" s="169"/>
      <c r="DR509" s="169"/>
      <c r="DS509" s="169"/>
      <c r="DT509" s="169"/>
      <c r="DU509" s="169"/>
      <c r="DV509" s="169"/>
      <c r="DW509" s="169"/>
      <c r="DX509" s="169"/>
      <c r="DY509" s="169"/>
      <c r="DZ509" s="169"/>
      <c r="EA509" s="169"/>
      <c r="EB509" s="169"/>
      <c r="EC509" s="169"/>
      <c r="ED509" s="169"/>
      <c r="EE509" s="169"/>
      <c r="EF509" s="169"/>
      <c r="EG509" s="169"/>
      <c r="EH509" s="169"/>
      <c r="EI509" s="169"/>
      <c r="EJ509" s="169"/>
      <c r="EK509" s="169"/>
      <c r="EL509" s="169"/>
      <c r="EM509" s="169"/>
      <c r="EN509" s="169"/>
      <c r="EO509" s="169"/>
      <c r="EP509" s="169"/>
      <c r="EQ509" s="169"/>
      <c r="ER509" s="169"/>
      <c r="ES509" s="169"/>
      <c r="ET509" s="169"/>
      <c r="EU509" s="169"/>
      <c r="EV509" s="169"/>
      <c r="EW509" s="169"/>
      <c r="EX509" s="169"/>
      <c r="EY509" s="169"/>
      <c r="EZ509" s="169"/>
      <c r="FA509" s="169"/>
      <c r="FB509" s="169"/>
      <c r="FC509" s="169"/>
      <c r="FD509" s="169"/>
      <c r="FE509" s="169"/>
      <c r="FF509" s="169"/>
      <c r="FG509" s="169"/>
      <c r="FH509" s="169"/>
      <c r="FI509" s="169"/>
      <c r="FJ509" s="169"/>
      <c r="FK509" s="169"/>
      <c r="FL509" s="169"/>
      <c r="FM509" s="169"/>
      <c r="FN509" s="169"/>
      <c r="FO509" s="169"/>
      <c r="FP509" s="169"/>
      <c r="FQ509" s="169"/>
      <c r="FR509" s="169"/>
      <c r="FS509" s="169"/>
      <c r="FT509" s="169"/>
      <c r="FU509" s="169"/>
      <c r="FV509" s="169"/>
      <c r="FW509" s="169"/>
      <c r="FX509" s="169"/>
      <c r="FY509" s="169"/>
      <c r="FZ509" s="169"/>
      <c r="GA509" s="169"/>
      <c r="GB509" s="169"/>
      <c r="GC509" s="169"/>
      <c r="GD509" s="169"/>
      <c r="GE509" s="169"/>
      <c r="GF509" s="169"/>
      <c r="GG509" s="169"/>
      <c r="GH509" s="169"/>
      <c r="GI509" s="169"/>
      <c r="GJ509" s="169"/>
      <c r="GK509" s="169"/>
      <c r="GL509" s="169"/>
      <c r="GM509" s="169"/>
      <c r="GN509" s="169"/>
      <c r="GO509" s="169"/>
      <c r="GP509" s="169"/>
      <c r="GQ509" s="169"/>
      <c r="GR509" s="169"/>
      <c r="GS509" s="169"/>
      <c r="GT509" s="169"/>
      <c r="GU509" s="169"/>
      <c r="GV509" s="169"/>
      <c r="GW509" s="169"/>
      <c r="GX509" s="169"/>
      <c r="GY509" s="169"/>
      <c r="GZ509" s="169"/>
      <c r="HA509" s="169"/>
      <c r="HB509" s="169"/>
      <c r="HC509" s="169"/>
      <c r="HD509" s="169"/>
      <c r="HE509" s="169"/>
      <c r="HF509" s="169"/>
      <c r="HG509" s="169"/>
      <c r="HH509" s="169"/>
      <c r="HI509" s="169"/>
      <c r="HJ509" s="169"/>
      <c r="HK509" s="169"/>
      <c r="HL509" s="169"/>
      <c r="HM509" s="169"/>
      <c r="HN509" s="169"/>
      <c r="HO509" s="169"/>
      <c r="HP509" s="169"/>
      <c r="HQ509" s="169"/>
      <c r="HR509" s="169"/>
      <c r="HS509" s="169"/>
      <c r="HT509" s="169"/>
      <c r="HU509" s="169"/>
      <c r="HV509" s="169"/>
      <c r="HW509" s="169"/>
      <c r="HX509" s="169"/>
      <c r="HY509" s="169"/>
      <c r="HZ509" s="169"/>
      <c r="IA509" s="169"/>
      <c r="IB509" s="169"/>
      <c r="IC509" s="169"/>
      <c r="ID509" s="169"/>
      <c r="IE509" s="169"/>
      <c r="IF509" s="169"/>
      <c r="IG509" s="169"/>
      <c r="IH509" s="169"/>
      <c r="II509" s="169"/>
      <c r="IJ509" s="169"/>
      <c r="IK509" s="169"/>
      <c r="IL509" s="169"/>
      <c r="IM509" s="169"/>
      <c r="IN509" s="169"/>
      <c r="IO509" s="169"/>
      <c r="IP509" s="169"/>
    </row>
    <row r="510" spans="1:250" s="145" customFormat="1" ht="15" customHeight="1">
      <c r="A510" s="170" t="s">
        <v>6</v>
      </c>
      <c r="B510" s="170" t="s">
        <v>874</v>
      </c>
      <c r="C510" s="172"/>
      <c r="D510" s="172"/>
      <c r="E510" s="173"/>
      <c r="F510" s="174">
        <v>800000</v>
      </c>
      <c r="G510" s="169"/>
      <c r="H510" s="169"/>
      <c r="I510" s="169"/>
      <c r="J510" s="169"/>
      <c r="K510" s="169"/>
      <c r="L510" s="169"/>
      <c r="M510" s="169"/>
      <c r="N510" s="169"/>
      <c r="O510" s="169"/>
      <c r="P510" s="169"/>
      <c r="Q510" s="169"/>
      <c r="R510" s="169"/>
      <c r="S510" s="169"/>
      <c r="T510" s="169"/>
      <c r="U510" s="169"/>
      <c r="V510" s="169"/>
      <c r="W510" s="169"/>
      <c r="X510" s="169"/>
      <c r="Y510" s="169"/>
      <c r="Z510" s="169"/>
      <c r="AA510" s="169"/>
      <c r="AB510" s="169"/>
      <c r="AC510" s="169"/>
      <c r="AD510" s="169"/>
      <c r="AE510" s="169"/>
      <c r="AF510" s="169"/>
      <c r="AG510" s="169"/>
      <c r="AH510" s="169"/>
      <c r="AI510" s="169"/>
      <c r="AJ510" s="169"/>
      <c r="AK510" s="169"/>
      <c r="AL510" s="169"/>
      <c r="AM510" s="169"/>
      <c r="AN510" s="169"/>
      <c r="AO510" s="169"/>
      <c r="AP510" s="169"/>
      <c r="AQ510" s="169"/>
      <c r="AR510" s="169"/>
      <c r="AS510" s="169"/>
      <c r="AT510" s="169"/>
      <c r="AU510" s="169"/>
      <c r="AV510" s="169"/>
      <c r="AW510" s="169"/>
      <c r="AX510" s="169"/>
      <c r="AY510" s="169"/>
      <c r="AZ510" s="169"/>
      <c r="BA510" s="169"/>
      <c r="BB510" s="169"/>
      <c r="BC510" s="169"/>
      <c r="BD510" s="169"/>
      <c r="BE510" s="169"/>
      <c r="BF510" s="169"/>
      <c r="BG510" s="169"/>
      <c r="BH510" s="169"/>
      <c r="BI510" s="169"/>
      <c r="BJ510" s="169"/>
      <c r="BK510" s="169"/>
      <c r="BL510" s="169"/>
      <c r="BM510" s="169"/>
      <c r="BN510" s="169"/>
      <c r="BO510" s="169"/>
      <c r="BP510" s="169"/>
      <c r="BQ510" s="169"/>
      <c r="BR510" s="169"/>
      <c r="BS510" s="169"/>
      <c r="BT510" s="169"/>
      <c r="BU510" s="169"/>
      <c r="BV510" s="169"/>
      <c r="BW510" s="169"/>
      <c r="BX510" s="169"/>
      <c r="BY510" s="169"/>
      <c r="BZ510" s="169"/>
      <c r="CA510" s="169"/>
      <c r="CB510" s="169"/>
      <c r="CC510" s="169"/>
      <c r="CD510" s="169"/>
      <c r="CE510" s="169"/>
      <c r="CF510" s="169"/>
      <c r="CG510" s="169"/>
      <c r="CH510" s="169"/>
      <c r="CI510" s="169"/>
      <c r="CJ510" s="169"/>
      <c r="CK510" s="169"/>
      <c r="CL510" s="169"/>
      <c r="CM510" s="169"/>
      <c r="CN510" s="169"/>
      <c r="CO510" s="169"/>
      <c r="CP510" s="169"/>
      <c r="CQ510" s="169"/>
      <c r="CR510" s="169"/>
      <c r="CS510" s="169"/>
      <c r="CT510" s="169"/>
      <c r="CU510" s="169"/>
      <c r="CV510" s="169"/>
      <c r="CW510" s="169"/>
      <c r="CX510" s="169"/>
      <c r="CY510" s="169"/>
      <c r="CZ510" s="169"/>
      <c r="DA510" s="169"/>
      <c r="DB510" s="169"/>
      <c r="DC510" s="169"/>
      <c r="DD510" s="169"/>
      <c r="DE510" s="169"/>
      <c r="DF510" s="169"/>
      <c r="DG510" s="169"/>
      <c r="DH510" s="169"/>
      <c r="DI510" s="169"/>
      <c r="DJ510" s="169"/>
      <c r="DK510" s="169"/>
      <c r="DL510" s="169"/>
      <c r="DM510" s="169"/>
      <c r="DN510" s="169"/>
      <c r="DO510" s="169"/>
      <c r="DP510" s="169"/>
      <c r="DQ510" s="169"/>
      <c r="DR510" s="169"/>
      <c r="DS510" s="169"/>
      <c r="DT510" s="169"/>
      <c r="DU510" s="169"/>
      <c r="DV510" s="169"/>
      <c r="DW510" s="169"/>
      <c r="DX510" s="169"/>
      <c r="DY510" s="169"/>
      <c r="DZ510" s="169"/>
      <c r="EA510" s="169"/>
      <c r="EB510" s="169"/>
      <c r="EC510" s="169"/>
      <c r="ED510" s="169"/>
      <c r="EE510" s="169"/>
      <c r="EF510" s="169"/>
      <c r="EG510" s="169"/>
      <c r="EH510" s="169"/>
      <c r="EI510" s="169"/>
      <c r="EJ510" s="169"/>
      <c r="EK510" s="169"/>
      <c r="EL510" s="169"/>
      <c r="EM510" s="169"/>
      <c r="EN510" s="169"/>
      <c r="EO510" s="169"/>
      <c r="EP510" s="169"/>
      <c r="EQ510" s="169"/>
      <c r="ER510" s="169"/>
      <c r="ES510" s="169"/>
      <c r="ET510" s="169"/>
      <c r="EU510" s="169"/>
      <c r="EV510" s="169"/>
      <c r="EW510" s="169"/>
      <c r="EX510" s="169"/>
      <c r="EY510" s="169"/>
      <c r="EZ510" s="169"/>
      <c r="FA510" s="169"/>
      <c r="FB510" s="169"/>
      <c r="FC510" s="169"/>
      <c r="FD510" s="169"/>
      <c r="FE510" s="169"/>
      <c r="FF510" s="169"/>
      <c r="FG510" s="169"/>
      <c r="FH510" s="169"/>
      <c r="FI510" s="169"/>
      <c r="FJ510" s="169"/>
      <c r="FK510" s="169"/>
      <c r="FL510" s="169"/>
      <c r="FM510" s="169"/>
      <c r="FN510" s="169"/>
      <c r="FO510" s="169"/>
      <c r="FP510" s="169"/>
      <c r="FQ510" s="169"/>
      <c r="FR510" s="169"/>
      <c r="FS510" s="169"/>
      <c r="FT510" s="169"/>
      <c r="FU510" s="169"/>
      <c r="FV510" s="169"/>
      <c r="FW510" s="169"/>
      <c r="FX510" s="169"/>
      <c r="FY510" s="169"/>
      <c r="FZ510" s="169"/>
      <c r="GA510" s="169"/>
      <c r="GB510" s="169"/>
      <c r="GC510" s="169"/>
      <c r="GD510" s="169"/>
      <c r="GE510" s="169"/>
      <c r="GF510" s="169"/>
      <c r="GG510" s="169"/>
      <c r="GH510" s="169"/>
      <c r="GI510" s="169"/>
      <c r="GJ510" s="169"/>
      <c r="GK510" s="169"/>
      <c r="GL510" s="169"/>
      <c r="GM510" s="169"/>
      <c r="GN510" s="169"/>
      <c r="GO510" s="169"/>
      <c r="GP510" s="169"/>
      <c r="GQ510" s="169"/>
      <c r="GR510" s="169"/>
      <c r="GS510" s="169"/>
      <c r="GT510" s="169"/>
      <c r="GU510" s="169"/>
      <c r="GV510" s="169"/>
      <c r="GW510" s="169"/>
      <c r="GX510" s="169"/>
      <c r="GY510" s="169"/>
      <c r="GZ510" s="169"/>
      <c r="HA510" s="169"/>
      <c r="HB510" s="169"/>
      <c r="HC510" s="169"/>
      <c r="HD510" s="169"/>
      <c r="HE510" s="169"/>
      <c r="HF510" s="169"/>
      <c r="HG510" s="169"/>
      <c r="HH510" s="169"/>
      <c r="HI510" s="169"/>
      <c r="HJ510" s="169"/>
      <c r="HK510" s="169"/>
      <c r="HL510" s="169"/>
      <c r="HM510" s="169"/>
      <c r="HN510" s="169"/>
      <c r="HO510" s="169"/>
      <c r="HP510" s="169"/>
      <c r="HQ510" s="169"/>
      <c r="HR510" s="169"/>
      <c r="HS510" s="169"/>
      <c r="HT510" s="169"/>
      <c r="HU510" s="169"/>
      <c r="HV510" s="169"/>
      <c r="HW510" s="169"/>
      <c r="HX510" s="169"/>
      <c r="HY510" s="169"/>
      <c r="HZ510" s="169"/>
      <c r="IA510" s="169"/>
      <c r="IB510" s="169"/>
      <c r="IC510" s="169"/>
      <c r="ID510" s="169"/>
      <c r="IE510" s="169"/>
      <c r="IF510" s="169"/>
      <c r="IG510" s="169"/>
      <c r="IH510" s="169"/>
      <c r="II510" s="169"/>
      <c r="IJ510" s="169"/>
      <c r="IK510" s="169"/>
      <c r="IL510" s="169"/>
      <c r="IM510" s="169"/>
      <c r="IN510" s="169"/>
      <c r="IO510" s="169"/>
      <c r="IP510" s="169"/>
    </row>
    <row r="511" spans="1:250" s="145" customFormat="1" ht="15" customHeight="1">
      <c r="A511" s="170" t="s">
        <v>6</v>
      </c>
      <c r="B511" s="170" t="s">
        <v>659</v>
      </c>
      <c r="C511" s="172"/>
      <c r="D511" s="172"/>
      <c r="E511" s="173"/>
      <c r="F511" s="174">
        <v>1300000</v>
      </c>
      <c r="G511" s="169"/>
      <c r="H511" s="169"/>
      <c r="I511" s="169"/>
      <c r="J511" s="169"/>
      <c r="K511" s="169"/>
      <c r="L511" s="169"/>
      <c r="M511" s="169"/>
      <c r="N511" s="169"/>
      <c r="O511" s="169"/>
      <c r="P511" s="169"/>
      <c r="Q511" s="169"/>
      <c r="R511" s="169"/>
      <c r="S511" s="169"/>
      <c r="T511" s="169"/>
      <c r="U511" s="169"/>
      <c r="V511" s="169"/>
      <c r="W511" s="169"/>
      <c r="X511" s="169"/>
      <c r="Y511" s="169"/>
      <c r="Z511" s="169"/>
      <c r="AA511" s="169"/>
      <c r="AB511" s="169"/>
      <c r="AC511" s="169"/>
      <c r="AD511" s="169"/>
      <c r="AE511" s="169"/>
      <c r="AF511" s="169"/>
      <c r="AG511" s="169"/>
      <c r="AH511" s="169"/>
      <c r="AI511" s="169"/>
      <c r="AJ511" s="169"/>
      <c r="AK511" s="169"/>
      <c r="AL511" s="169"/>
      <c r="AM511" s="169"/>
      <c r="AN511" s="169"/>
      <c r="AO511" s="169"/>
      <c r="AP511" s="169"/>
      <c r="AQ511" s="169"/>
      <c r="AR511" s="169"/>
      <c r="AS511" s="169"/>
      <c r="AT511" s="169"/>
      <c r="AU511" s="169"/>
      <c r="AV511" s="169"/>
      <c r="AW511" s="169"/>
      <c r="AX511" s="169"/>
      <c r="AY511" s="169"/>
      <c r="AZ511" s="169"/>
      <c r="BA511" s="169"/>
      <c r="BB511" s="169"/>
      <c r="BC511" s="169"/>
      <c r="BD511" s="169"/>
      <c r="BE511" s="169"/>
      <c r="BF511" s="169"/>
      <c r="BG511" s="169"/>
      <c r="BH511" s="169"/>
      <c r="BI511" s="169"/>
      <c r="BJ511" s="169"/>
      <c r="BK511" s="169"/>
      <c r="BL511" s="169"/>
      <c r="BM511" s="169"/>
      <c r="BN511" s="169"/>
      <c r="BO511" s="169"/>
      <c r="BP511" s="169"/>
      <c r="BQ511" s="169"/>
      <c r="BR511" s="169"/>
      <c r="BS511" s="169"/>
      <c r="BT511" s="169"/>
      <c r="BU511" s="169"/>
      <c r="BV511" s="169"/>
      <c r="BW511" s="169"/>
      <c r="BX511" s="169"/>
      <c r="BY511" s="169"/>
      <c r="BZ511" s="169"/>
      <c r="CA511" s="169"/>
      <c r="CB511" s="169"/>
      <c r="CC511" s="169"/>
      <c r="CD511" s="169"/>
      <c r="CE511" s="169"/>
      <c r="CF511" s="169"/>
      <c r="CG511" s="169"/>
      <c r="CH511" s="169"/>
      <c r="CI511" s="169"/>
      <c r="CJ511" s="169"/>
      <c r="CK511" s="169"/>
      <c r="CL511" s="169"/>
      <c r="CM511" s="169"/>
      <c r="CN511" s="169"/>
      <c r="CO511" s="169"/>
      <c r="CP511" s="169"/>
      <c r="CQ511" s="169"/>
      <c r="CR511" s="169"/>
      <c r="CS511" s="169"/>
      <c r="CT511" s="169"/>
      <c r="CU511" s="169"/>
      <c r="CV511" s="169"/>
      <c r="CW511" s="169"/>
      <c r="CX511" s="169"/>
      <c r="CY511" s="169"/>
      <c r="CZ511" s="169"/>
      <c r="DA511" s="169"/>
      <c r="DB511" s="169"/>
      <c r="DC511" s="169"/>
      <c r="DD511" s="169"/>
      <c r="DE511" s="169"/>
      <c r="DF511" s="169"/>
      <c r="DG511" s="169"/>
      <c r="DH511" s="169"/>
      <c r="DI511" s="169"/>
      <c r="DJ511" s="169"/>
      <c r="DK511" s="169"/>
      <c r="DL511" s="169"/>
      <c r="DM511" s="169"/>
      <c r="DN511" s="169"/>
      <c r="DO511" s="169"/>
      <c r="DP511" s="169"/>
      <c r="DQ511" s="169"/>
      <c r="DR511" s="169"/>
      <c r="DS511" s="169"/>
      <c r="DT511" s="169"/>
      <c r="DU511" s="169"/>
      <c r="DV511" s="169"/>
      <c r="DW511" s="169"/>
      <c r="DX511" s="169"/>
      <c r="DY511" s="169"/>
      <c r="DZ511" s="169"/>
      <c r="EA511" s="169"/>
      <c r="EB511" s="169"/>
      <c r="EC511" s="169"/>
      <c r="ED511" s="169"/>
      <c r="EE511" s="169"/>
      <c r="EF511" s="169"/>
      <c r="EG511" s="169"/>
      <c r="EH511" s="169"/>
      <c r="EI511" s="169"/>
      <c r="EJ511" s="169"/>
      <c r="EK511" s="169"/>
      <c r="EL511" s="169"/>
      <c r="EM511" s="169"/>
      <c r="EN511" s="169"/>
      <c r="EO511" s="169"/>
      <c r="EP511" s="169"/>
      <c r="EQ511" s="169"/>
      <c r="ER511" s="169"/>
      <c r="ES511" s="169"/>
      <c r="ET511" s="169"/>
      <c r="EU511" s="169"/>
      <c r="EV511" s="169"/>
      <c r="EW511" s="169"/>
      <c r="EX511" s="169"/>
      <c r="EY511" s="169"/>
      <c r="EZ511" s="169"/>
      <c r="FA511" s="169"/>
      <c r="FB511" s="169"/>
      <c r="FC511" s="169"/>
      <c r="FD511" s="169"/>
      <c r="FE511" s="169"/>
      <c r="FF511" s="169"/>
      <c r="FG511" s="169"/>
      <c r="FH511" s="169"/>
      <c r="FI511" s="169"/>
      <c r="FJ511" s="169"/>
      <c r="FK511" s="169"/>
      <c r="FL511" s="169"/>
      <c r="FM511" s="169"/>
      <c r="FN511" s="169"/>
      <c r="FO511" s="169"/>
      <c r="FP511" s="169"/>
      <c r="FQ511" s="169"/>
      <c r="FR511" s="169"/>
      <c r="FS511" s="169"/>
      <c r="FT511" s="169"/>
      <c r="FU511" s="169"/>
      <c r="FV511" s="169"/>
      <c r="FW511" s="169"/>
      <c r="FX511" s="169"/>
      <c r="FY511" s="169"/>
      <c r="FZ511" s="169"/>
      <c r="GA511" s="169"/>
      <c r="GB511" s="169"/>
      <c r="GC511" s="169"/>
      <c r="GD511" s="169"/>
      <c r="GE511" s="169"/>
      <c r="GF511" s="169"/>
      <c r="GG511" s="169"/>
      <c r="GH511" s="169"/>
      <c r="GI511" s="169"/>
      <c r="GJ511" s="169"/>
      <c r="GK511" s="169"/>
      <c r="GL511" s="169"/>
      <c r="GM511" s="169"/>
      <c r="GN511" s="169"/>
      <c r="GO511" s="169"/>
      <c r="GP511" s="169"/>
      <c r="GQ511" s="169"/>
      <c r="GR511" s="169"/>
      <c r="GS511" s="169"/>
      <c r="GT511" s="169"/>
      <c r="GU511" s="169"/>
      <c r="GV511" s="169"/>
      <c r="GW511" s="169"/>
      <c r="GX511" s="169"/>
      <c r="GY511" s="169"/>
      <c r="GZ511" s="169"/>
      <c r="HA511" s="169"/>
      <c r="HB511" s="169"/>
      <c r="HC511" s="169"/>
      <c r="HD511" s="169"/>
      <c r="HE511" s="169"/>
      <c r="HF511" s="169"/>
      <c r="HG511" s="169"/>
      <c r="HH511" s="169"/>
      <c r="HI511" s="169"/>
      <c r="HJ511" s="169"/>
      <c r="HK511" s="169"/>
      <c r="HL511" s="169"/>
      <c r="HM511" s="169"/>
      <c r="HN511" s="169"/>
      <c r="HO511" s="169"/>
      <c r="HP511" s="169"/>
      <c r="HQ511" s="169"/>
      <c r="HR511" s="169"/>
      <c r="HS511" s="169"/>
      <c r="HT511" s="169"/>
      <c r="HU511" s="169"/>
      <c r="HV511" s="169"/>
      <c r="HW511" s="169"/>
      <c r="HX511" s="169"/>
      <c r="HY511" s="169"/>
      <c r="HZ511" s="169"/>
      <c r="IA511" s="169"/>
      <c r="IB511" s="169"/>
      <c r="IC511" s="169"/>
      <c r="ID511" s="169"/>
      <c r="IE511" s="169"/>
      <c r="IF511" s="169"/>
      <c r="IG511" s="169"/>
      <c r="IH511" s="169"/>
      <c r="II511" s="169"/>
      <c r="IJ511" s="169"/>
      <c r="IK511" s="169"/>
      <c r="IL511" s="169"/>
      <c r="IM511" s="169"/>
      <c r="IN511" s="169"/>
      <c r="IO511" s="169"/>
      <c r="IP511" s="169"/>
    </row>
    <row r="512" spans="1:250" ht="15" customHeight="1">
      <c r="A512" s="170" t="s">
        <v>6</v>
      </c>
      <c r="B512" s="170" t="s">
        <v>677</v>
      </c>
      <c r="C512" s="172">
        <v>1</v>
      </c>
      <c r="D512" s="172" t="s">
        <v>9</v>
      </c>
      <c r="E512" s="173">
        <v>700000</v>
      </c>
      <c r="F512" s="174">
        <v>700000</v>
      </c>
    </row>
    <row r="513" spans="1:6" ht="15" customHeight="1">
      <c r="A513" s="170" t="s">
        <v>6</v>
      </c>
      <c r="B513" s="170" t="s">
        <v>510</v>
      </c>
      <c r="C513" s="172">
        <v>1</v>
      </c>
      <c r="D513" s="172" t="s">
        <v>9</v>
      </c>
      <c r="E513" s="173">
        <v>2800000</v>
      </c>
      <c r="F513" s="174">
        <v>2880000</v>
      </c>
    </row>
    <row r="514" spans="1:6" ht="15" customHeight="1">
      <c r="A514" s="170" t="s">
        <v>6</v>
      </c>
      <c r="B514" s="170" t="s">
        <v>510</v>
      </c>
      <c r="C514" s="172">
        <v>1</v>
      </c>
      <c r="D514" s="172" t="s">
        <v>9</v>
      </c>
      <c r="E514" s="173">
        <v>2340000</v>
      </c>
      <c r="F514" s="174">
        <v>2340000</v>
      </c>
    </row>
    <row r="515" spans="1:6" ht="15" customHeight="1">
      <c r="A515" s="170" t="s">
        <v>6</v>
      </c>
      <c r="B515" s="170" t="s">
        <v>663</v>
      </c>
      <c r="C515" s="172">
        <v>1</v>
      </c>
      <c r="D515" s="172" t="s">
        <v>394</v>
      </c>
      <c r="E515" s="173">
        <v>6000000</v>
      </c>
      <c r="F515" s="174">
        <v>6000000</v>
      </c>
    </row>
    <row r="516" spans="1:6" ht="15" customHeight="1">
      <c r="A516" s="170" t="s">
        <v>6</v>
      </c>
      <c r="B516" s="170" t="s">
        <v>232</v>
      </c>
      <c r="C516" s="172">
        <v>1</v>
      </c>
      <c r="D516" s="172" t="s">
        <v>9</v>
      </c>
      <c r="E516" s="173">
        <v>91200000</v>
      </c>
      <c r="F516" s="174">
        <v>91200000</v>
      </c>
    </row>
    <row r="517" spans="1:6" ht="15" customHeight="1">
      <c r="A517" s="170" t="s">
        <v>6</v>
      </c>
      <c r="B517" s="170" t="s">
        <v>232</v>
      </c>
      <c r="C517" s="172">
        <v>1</v>
      </c>
      <c r="D517" s="172" t="s">
        <v>9</v>
      </c>
      <c r="E517" s="173">
        <v>800000</v>
      </c>
      <c r="F517" s="174">
        <v>800000</v>
      </c>
    </row>
    <row r="518" spans="1:6" ht="15" customHeight="1">
      <c r="A518" s="170" t="s">
        <v>6</v>
      </c>
      <c r="B518" s="170" t="s">
        <v>510</v>
      </c>
      <c r="C518" s="172">
        <v>1</v>
      </c>
      <c r="D518" s="172" t="s">
        <v>9</v>
      </c>
      <c r="E518" s="173">
        <v>9600000</v>
      </c>
      <c r="F518" s="174">
        <v>9600000</v>
      </c>
    </row>
    <row r="519" spans="1:6" ht="15" customHeight="1">
      <c r="A519" s="170" t="s">
        <v>6</v>
      </c>
      <c r="B519" s="170" t="s">
        <v>875</v>
      </c>
      <c r="C519" s="172">
        <v>123</v>
      </c>
      <c r="D519" s="172" t="s">
        <v>394</v>
      </c>
      <c r="E519" s="173">
        <v>123</v>
      </c>
      <c r="F519" s="174">
        <f>24592+60000</f>
        <v>84592</v>
      </c>
    </row>
    <row r="520" spans="1:6" ht="15" customHeight="1">
      <c r="A520" s="170" t="s">
        <v>6</v>
      </c>
      <c r="B520" s="170" t="s">
        <v>876</v>
      </c>
      <c r="C520" s="172">
        <v>600</v>
      </c>
      <c r="D520" s="172" t="s">
        <v>394</v>
      </c>
      <c r="E520" s="173">
        <v>92</v>
      </c>
      <c r="F520" s="174">
        <f>67082+60000</f>
        <v>127082</v>
      </c>
    </row>
    <row r="521" spans="1:6" ht="15" customHeight="1">
      <c r="A521" s="170" t="s">
        <v>6</v>
      </c>
      <c r="B521" s="170" t="s">
        <v>877</v>
      </c>
      <c r="C521" s="172">
        <v>100</v>
      </c>
      <c r="D521" s="172" t="s">
        <v>394</v>
      </c>
      <c r="E521" s="173">
        <v>201</v>
      </c>
      <c r="F521" s="174">
        <v>20068</v>
      </c>
    </row>
    <row r="522" spans="1:6" ht="15" customHeight="1">
      <c r="A522" s="170" t="s">
        <v>6</v>
      </c>
      <c r="B522" s="170" t="s">
        <v>878</v>
      </c>
      <c r="C522" s="172">
        <v>90</v>
      </c>
      <c r="D522" s="172" t="s">
        <v>109</v>
      </c>
      <c r="E522" s="173">
        <v>319</v>
      </c>
      <c r="F522" s="174">
        <f>28710+60000</f>
        <v>88710</v>
      </c>
    </row>
    <row r="523" spans="1:6" ht="15" customHeight="1">
      <c r="A523" s="170" t="s">
        <v>6</v>
      </c>
      <c r="B523" s="170" t="s">
        <v>879</v>
      </c>
      <c r="C523" s="172">
        <v>50</v>
      </c>
      <c r="D523" s="172" t="s">
        <v>394</v>
      </c>
      <c r="E523" s="173">
        <v>120</v>
      </c>
      <c r="F523" s="174">
        <v>6000</v>
      </c>
    </row>
    <row r="524" spans="1:6" ht="15" customHeight="1">
      <c r="A524" s="170" t="s">
        <v>6</v>
      </c>
      <c r="B524" s="170" t="s">
        <v>880</v>
      </c>
      <c r="C524" s="172">
        <v>401</v>
      </c>
      <c r="D524" s="172" t="s">
        <v>213</v>
      </c>
      <c r="E524" s="173">
        <v>508</v>
      </c>
      <c r="F524" s="174">
        <v>203740</v>
      </c>
    </row>
    <row r="525" spans="1:6" ht="15" customHeight="1">
      <c r="A525" s="170" t="s">
        <v>6</v>
      </c>
      <c r="B525" s="170" t="s">
        <v>864</v>
      </c>
      <c r="C525" s="172">
        <v>1</v>
      </c>
      <c r="D525" s="172" t="s">
        <v>394</v>
      </c>
      <c r="E525" s="173">
        <v>277526</v>
      </c>
      <c r="F525" s="174">
        <v>277526</v>
      </c>
    </row>
    <row r="526" spans="1:6" ht="15" customHeight="1">
      <c r="A526" s="170" t="s">
        <v>6</v>
      </c>
      <c r="B526" s="170" t="s">
        <v>79</v>
      </c>
      <c r="C526" s="172">
        <v>1</v>
      </c>
      <c r="D526" s="172" t="s">
        <v>9</v>
      </c>
      <c r="E526" s="173">
        <v>2000000</v>
      </c>
      <c r="F526" s="174">
        <v>2000000</v>
      </c>
    </row>
    <row r="527" spans="1:6" ht="15" customHeight="1">
      <c r="A527" s="170" t="s">
        <v>6</v>
      </c>
      <c r="B527" s="170" t="s">
        <v>79</v>
      </c>
      <c r="C527" s="172">
        <v>1</v>
      </c>
      <c r="D527" s="172" t="s">
        <v>9</v>
      </c>
      <c r="E527" s="173">
        <v>1000000</v>
      </c>
      <c r="F527" s="174">
        <v>1000000</v>
      </c>
    </row>
    <row r="528" spans="1:6" ht="15" customHeight="1">
      <c r="A528" s="170" t="s">
        <v>6</v>
      </c>
      <c r="B528" s="170" t="s">
        <v>79</v>
      </c>
      <c r="C528" s="172">
        <v>1</v>
      </c>
      <c r="D528" s="172" t="s">
        <v>9</v>
      </c>
      <c r="E528" s="173">
        <v>1000000</v>
      </c>
      <c r="F528" s="174">
        <v>1000000</v>
      </c>
    </row>
    <row r="529" spans="1:250" ht="15" customHeight="1">
      <c r="A529" s="179" t="s">
        <v>6</v>
      </c>
      <c r="B529" s="179" t="s">
        <v>798</v>
      </c>
      <c r="C529" s="180">
        <v>18</v>
      </c>
      <c r="D529" s="180" t="s">
        <v>394</v>
      </c>
      <c r="E529" s="181">
        <v>64317</v>
      </c>
      <c r="F529" s="182">
        <v>1190000</v>
      </c>
    </row>
    <row r="530" spans="1:250" ht="15" customHeight="1">
      <c r="A530" s="170" t="s">
        <v>6</v>
      </c>
      <c r="B530" s="170" t="s">
        <v>798</v>
      </c>
      <c r="C530" s="172">
        <v>18</v>
      </c>
      <c r="D530" s="172" t="s">
        <v>394</v>
      </c>
      <c r="E530" s="173">
        <v>64317</v>
      </c>
      <c r="F530" s="174">
        <v>1190000</v>
      </c>
    </row>
    <row r="531" spans="1:250" ht="15" customHeight="1">
      <c r="A531" s="170" t="s">
        <v>6</v>
      </c>
      <c r="B531" s="170" t="s">
        <v>232</v>
      </c>
      <c r="C531" s="172">
        <v>1</v>
      </c>
      <c r="D531" s="172" t="s">
        <v>9</v>
      </c>
      <c r="E531" s="173">
        <v>960000</v>
      </c>
      <c r="F531" s="174">
        <v>960000</v>
      </c>
    </row>
    <row r="532" spans="1:250" ht="15" customHeight="1">
      <c r="A532" s="170" t="s">
        <v>6</v>
      </c>
      <c r="B532" s="170" t="s">
        <v>667</v>
      </c>
      <c r="C532" s="172"/>
      <c r="D532" s="172"/>
      <c r="E532" s="173"/>
      <c r="F532" s="174">
        <v>2400000</v>
      </c>
    </row>
    <row r="533" spans="1:250" ht="15" customHeight="1">
      <c r="A533" s="170" t="s">
        <v>6</v>
      </c>
      <c r="B533" s="170" t="s">
        <v>393</v>
      </c>
      <c r="C533" s="172"/>
      <c r="D533" s="172"/>
      <c r="E533" s="173"/>
      <c r="F533" s="174">
        <v>583131</v>
      </c>
    </row>
    <row r="534" spans="1:250" ht="15" customHeight="1">
      <c r="A534" s="170" t="s">
        <v>6</v>
      </c>
      <c r="B534" s="170" t="s">
        <v>393</v>
      </c>
      <c r="C534" s="172"/>
      <c r="D534" s="172"/>
      <c r="E534" s="173"/>
      <c r="F534" s="174">
        <v>739833</v>
      </c>
    </row>
    <row r="535" spans="1:250" ht="15" customHeight="1">
      <c r="A535" s="170" t="s">
        <v>6</v>
      </c>
      <c r="B535" s="170" t="s">
        <v>231</v>
      </c>
      <c r="C535" s="172">
        <v>1</v>
      </c>
      <c r="D535" s="172" t="s">
        <v>9</v>
      </c>
      <c r="E535" s="173">
        <v>1889938</v>
      </c>
      <c r="F535" s="174">
        <v>1889938</v>
      </c>
    </row>
    <row r="536" spans="1:250" ht="15" customHeight="1">
      <c r="A536" s="170" t="s">
        <v>6</v>
      </c>
      <c r="B536" s="170" t="s">
        <v>231</v>
      </c>
      <c r="C536" s="172"/>
      <c r="D536" s="172"/>
      <c r="E536" s="173"/>
      <c r="F536" s="174">
        <v>200000</v>
      </c>
    </row>
    <row r="537" spans="1:250" ht="15" customHeight="1">
      <c r="A537" s="170" t="s">
        <v>6</v>
      </c>
      <c r="B537" s="170" t="s">
        <v>231</v>
      </c>
      <c r="C537" s="172"/>
      <c r="D537" s="172" t="s">
        <v>394</v>
      </c>
      <c r="E537" s="173"/>
      <c r="F537" s="174">
        <v>200000</v>
      </c>
    </row>
    <row r="538" spans="1:250" ht="15" customHeight="1">
      <c r="A538" s="170" t="s">
        <v>6</v>
      </c>
      <c r="B538" s="170" t="s">
        <v>510</v>
      </c>
      <c r="C538" s="172"/>
      <c r="D538" s="172"/>
      <c r="E538" s="173"/>
      <c r="F538" s="174">
        <v>3150000</v>
      </c>
    </row>
    <row r="539" spans="1:250" ht="15" customHeight="1">
      <c r="A539" s="171" t="s">
        <v>6</v>
      </c>
      <c r="B539" s="171" t="s">
        <v>510</v>
      </c>
      <c r="C539" s="176"/>
      <c r="D539" s="176"/>
      <c r="E539" s="177"/>
      <c r="F539" s="178">
        <v>3150000</v>
      </c>
    </row>
    <row r="540" spans="1:250" ht="15" customHeight="1">
      <c r="A540" s="170" t="s">
        <v>6</v>
      </c>
      <c r="B540" s="170" t="s">
        <v>667</v>
      </c>
      <c r="C540" s="172"/>
      <c r="D540" s="172"/>
      <c r="E540" s="173"/>
      <c r="F540" s="174">
        <v>3000000</v>
      </c>
    </row>
    <row r="541" spans="1:250" ht="15" customHeight="1">
      <c r="A541" s="170" t="s">
        <v>6</v>
      </c>
      <c r="B541" s="170" t="s">
        <v>667</v>
      </c>
      <c r="C541" s="172"/>
      <c r="D541" s="172"/>
      <c r="E541" s="173"/>
      <c r="F541" s="174">
        <v>2000000</v>
      </c>
    </row>
    <row r="542" spans="1:250" s="145" customFormat="1" ht="15" customHeight="1">
      <c r="A542" s="170" t="s">
        <v>6</v>
      </c>
      <c r="B542" s="170" t="s">
        <v>881</v>
      </c>
      <c r="C542" s="172"/>
      <c r="D542" s="172"/>
      <c r="E542" s="173"/>
      <c r="F542" s="174">
        <v>489000</v>
      </c>
      <c r="G542" s="169"/>
      <c r="H542" s="169"/>
      <c r="I542" s="169"/>
      <c r="J542" s="169"/>
      <c r="K542" s="169"/>
      <c r="L542" s="169"/>
      <c r="M542" s="169"/>
      <c r="N542" s="169"/>
      <c r="O542" s="169"/>
      <c r="P542" s="169"/>
      <c r="Q542" s="169"/>
      <c r="R542" s="169"/>
      <c r="S542" s="169"/>
      <c r="T542" s="169"/>
      <c r="U542" s="169"/>
      <c r="V542" s="169"/>
      <c r="W542" s="169"/>
      <c r="X542" s="169"/>
      <c r="Y542" s="169"/>
      <c r="Z542" s="169"/>
      <c r="AA542" s="169"/>
      <c r="AB542" s="169"/>
      <c r="AC542" s="169"/>
      <c r="AD542" s="169"/>
      <c r="AE542" s="169"/>
      <c r="AF542" s="169"/>
      <c r="AG542" s="169"/>
      <c r="AH542" s="169"/>
      <c r="AI542" s="169"/>
      <c r="AJ542" s="169"/>
      <c r="AK542" s="169"/>
      <c r="AL542" s="169"/>
      <c r="AM542" s="169"/>
      <c r="AN542" s="169"/>
      <c r="AO542" s="169"/>
      <c r="AP542" s="169"/>
      <c r="AQ542" s="169"/>
      <c r="AR542" s="169"/>
      <c r="AS542" s="169"/>
      <c r="AT542" s="169"/>
      <c r="AU542" s="169"/>
      <c r="AV542" s="169"/>
      <c r="AW542" s="169"/>
      <c r="AX542" s="169"/>
      <c r="AY542" s="169"/>
      <c r="AZ542" s="169"/>
      <c r="BA542" s="169"/>
      <c r="BB542" s="169"/>
      <c r="BC542" s="169"/>
      <c r="BD542" s="169"/>
      <c r="BE542" s="169"/>
      <c r="BF542" s="169"/>
      <c r="BG542" s="169"/>
      <c r="BH542" s="169"/>
      <c r="BI542" s="169"/>
      <c r="BJ542" s="169"/>
      <c r="BK542" s="169"/>
      <c r="BL542" s="169"/>
      <c r="BM542" s="169"/>
      <c r="BN542" s="169"/>
      <c r="BO542" s="169"/>
      <c r="BP542" s="169"/>
      <c r="BQ542" s="169"/>
      <c r="BR542" s="169"/>
      <c r="BS542" s="169"/>
      <c r="BT542" s="169"/>
      <c r="BU542" s="169"/>
      <c r="BV542" s="169"/>
      <c r="BW542" s="169"/>
      <c r="BX542" s="169"/>
      <c r="BY542" s="169"/>
      <c r="BZ542" s="169"/>
      <c r="CA542" s="169"/>
      <c r="CB542" s="169"/>
      <c r="CC542" s="169"/>
      <c r="CD542" s="169"/>
      <c r="CE542" s="169"/>
      <c r="CF542" s="169"/>
      <c r="CG542" s="169"/>
      <c r="CH542" s="169"/>
      <c r="CI542" s="169"/>
      <c r="CJ542" s="169"/>
      <c r="CK542" s="169"/>
      <c r="CL542" s="169"/>
      <c r="CM542" s="169"/>
      <c r="CN542" s="169"/>
      <c r="CO542" s="169"/>
      <c r="CP542" s="169"/>
      <c r="CQ542" s="169"/>
      <c r="CR542" s="169"/>
      <c r="CS542" s="169"/>
      <c r="CT542" s="169"/>
      <c r="CU542" s="169"/>
      <c r="CV542" s="169"/>
      <c r="CW542" s="169"/>
      <c r="CX542" s="169"/>
      <c r="CY542" s="169"/>
      <c r="CZ542" s="169"/>
      <c r="DA542" s="169"/>
      <c r="DB542" s="169"/>
      <c r="DC542" s="169"/>
      <c r="DD542" s="169"/>
      <c r="DE542" s="169"/>
      <c r="DF542" s="169"/>
      <c r="DG542" s="169"/>
      <c r="DH542" s="169"/>
      <c r="DI542" s="169"/>
      <c r="DJ542" s="169"/>
      <c r="DK542" s="169"/>
      <c r="DL542" s="169"/>
      <c r="DM542" s="169"/>
      <c r="DN542" s="169"/>
      <c r="DO542" s="169"/>
      <c r="DP542" s="169"/>
      <c r="DQ542" s="169"/>
      <c r="DR542" s="169"/>
      <c r="DS542" s="169"/>
      <c r="DT542" s="169"/>
      <c r="DU542" s="169"/>
      <c r="DV542" s="169"/>
      <c r="DW542" s="169"/>
      <c r="DX542" s="169"/>
      <c r="DY542" s="169"/>
      <c r="DZ542" s="169"/>
      <c r="EA542" s="169"/>
      <c r="EB542" s="169"/>
      <c r="EC542" s="169"/>
      <c r="ED542" s="169"/>
      <c r="EE542" s="169"/>
      <c r="EF542" s="169"/>
      <c r="EG542" s="169"/>
      <c r="EH542" s="169"/>
      <c r="EI542" s="169"/>
      <c r="EJ542" s="169"/>
      <c r="EK542" s="169"/>
      <c r="EL542" s="169"/>
      <c r="EM542" s="169"/>
      <c r="EN542" s="169"/>
      <c r="EO542" s="169"/>
      <c r="EP542" s="169"/>
      <c r="EQ542" s="169"/>
      <c r="ER542" s="169"/>
      <c r="ES542" s="169"/>
      <c r="ET542" s="169"/>
      <c r="EU542" s="169"/>
      <c r="EV542" s="169"/>
      <c r="EW542" s="169"/>
      <c r="EX542" s="169"/>
      <c r="EY542" s="169"/>
      <c r="EZ542" s="169"/>
      <c r="FA542" s="169"/>
      <c r="FB542" s="169"/>
      <c r="FC542" s="169"/>
      <c r="FD542" s="169"/>
      <c r="FE542" s="169"/>
      <c r="FF542" s="169"/>
      <c r="FG542" s="169"/>
      <c r="FH542" s="169"/>
      <c r="FI542" s="169"/>
      <c r="FJ542" s="169"/>
      <c r="FK542" s="169"/>
      <c r="FL542" s="169"/>
      <c r="FM542" s="169"/>
      <c r="FN542" s="169"/>
      <c r="FO542" s="169"/>
      <c r="FP542" s="169"/>
      <c r="FQ542" s="169"/>
      <c r="FR542" s="169"/>
      <c r="FS542" s="169"/>
      <c r="FT542" s="169"/>
      <c r="FU542" s="169"/>
      <c r="FV542" s="169"/>
      <c r="FW542" s="169"/>
      <c r="FX542" s="169"/>
      <c r="FY542" s="169"/>
      <c r="FZ542" s="169"/>
      <c r="GA542" s="169"/>
      <c r="GB542" s="169"/>
      <c r="GC542" s="169"/>
      <c r="GD542" s="169"/>
      <c r="GE542" s="169"/>
      <c r="GF542" s="169"/>
      <c r="GG542" s="169"/>
      <c r="GH542" s="169"/>
      <c r="GI542" s="169"/>
      <c r="GJ542" s="169"/>
      <c r="GK542" s="169"/>
      <c r="GL542" s="169"/>
      <c r="GM542" s="169"/>
      <c r="GN542" s="169"/>
      <c r="GO542" s="169"/>
      <c r="GP542" s="169"/>
      <c r="GQ542" s="169"/>
      <c r="GR542" s="169"/>
      <c r="GS542" s="169"/>
      <c r="GT542" s="169"/>
      <c r="GU542" s="169"/>
      <c r="GV542" s="169"/>
      <c r="GW542" s="169"/>
      <c r="GX542" s="169"/>
      <c r="GY542" s="169"/>
      <c r="GZ542" s="169"/>
      <c r="HA542" s="169"/>
      <c r="HB542" s="169"/>
      <c r="HC542" s="169"/>
      <c r="HD542" s="169"/>
      <c r="HE542" s="169"/>
      <c r="HF542" s="169"/>
      <c r="HG542" s="169"/>
      <c r="HH542" s="169"/>
      <c r="HI542" s="169"/>
      <c r="HJ542" s="169"/>
      <c r="HK542" s="169"/>
      <c r="HL542" s="169"/>
      <c r="HM542" s="169"/>
      <c r="HN542" s="169"/>
      <c r="HO542" s="169"/>
      <c r="HP542" s="169"/>
      <c r="HQ542" s="169"/>
      <c r="HR542" s="169"/>
      <c r="HS542" s="169"/>
      <c r="HT542" s="169"/>
      <c r="HU542" s="169"/>
      <c r="HV542" s="169"/>
      <c r="HW542" s="169"/>
      <c r="HX542" s="169"/>
      <c r="HY542" s="169"/>
      <c r="HZ542" s="169"/>
      <c r="IA542" s="169"/>
      <c r="IB542" s="169"/>
      <c r="IC542" s="169"/>
      <c r="ID542" s="169"/>
      <c r="IE542" s="169"/>
      <c r="IF542" s="169"/>
      <c r="IG542" s="169"/>
      <c r="IH542" s="169"/>
      <c r="II542" s="169"/>
      <c r="IJ542" s="169"/>
      <c r="IK542" s="169"/>
      <c r="IL542" s="169"/>
      <c r="IM542" s="169"/>
      <c r="IN542" s="169"/>
      <c r="IO542" s="169"/>
      <c r="IP542" s="169"/>
    </row>
    <row r="543" spans="1:250" s="145" customFormat="1" ht="15" customHeight="1">
      <c r="A543" s="170" t="s">
        <v>6</v>
      </c>
      <c r="B543" s="170" t="s">
        <v>865</v>
      </c>
      <c r="C543" s="172"/>
      <c r="D543" s="172"/>
      <c r="E543" s="173"/>
      <c r="F543" s="174">
        <v>1611000</v>
      </c>
      <c r="G543" s="169"/>
      <c r="H543" s="169"/>
      <c r="I543" s="169"/>
      <c r="J543" s="169"/>
      <c r="K543" s="169"/>
      <c r="L543" s="169"/>
      <c r="M543" s="169"/>
      <c r="N543" s="169"/>
      <c r="O543" s="169"/>
      <c r="P543" s="169"/>
      <c r="Q543" s="169"/>
      <c r="R543" s="169"/>
      <c r="S543" s="169"/>
      <c r="T543" s="169"/>
      <c r="U543" s="169"/>
      <c r="V543" s="169"/>
      <c r="W543" s="169"/>
      <c r="X543" s="169"/>
      <c r="Y543" s="169"/>
      <c r="Z543" s="169"/>
      <c r="AA543" s="169"/>
      <c r="AB543" s="169"/>
      <c r="AC543" s="169"/>
      <c r="AD543" s="169"/>
      <c r="AE543" s="169"/>
      <c r="AF543" s="169"/>
      <c r="AG543" s="169"/>
      <c r="AH543" s="169"/>
      <c r="AI543" s="169"/>
      <c r="AJ543" s="169"/>
      <c r="AK543" s="169"/>
      <c r="AL543" s="169"/>
      <c r="AM543" s="169"/>
      <c r="AN543" s="169"/>
      <c r="AO543" s="169"/>
      <c r="AP543" s="169"/>
      <c r="AQ543" s="169"/>
      <c r="AR543" s="169"/>
      <c r="AS543" s="169"/>
      <c r="AT543" s="169"/>
      <c r="AU543" s="169"/>
      <c r="AV543" s="169"/>
      <c r="AW543" s="169"/>
      <c r="AX543" s="169"/>
      <c r="AY543" s="169"/>
      <c r="AZ543" s="169"/>
      <c r="BA543" s="169"/>
      <c r="BB543" s="169"/>
      <c r="BC543" s="169"/>
      <c r="BD543" s="169"/>
      <c r="BE543" s="169"/>
      <c r="BF543" s="169"/>
      <c r="BG543" s="169"/>
      <c r="BH543" s="169"/>
      <c r="BI543" s="169"/>
      <c r="BJ543" s="169"/>
      <c r="BK543" s="169"/>
      <c r="BL543" s="169"/>
      <c r="BM543" s="169"/>
      <c r="BN543" s="169"/>
      <c r="BO543" s="169"/>
      <c r="BP543" s="169"/>
      <c r="BQ543" s="169"/>
      <c r="BR543" s="169"/>
      <c r="BS543" s="169"/>
      <c r="BT543" s="169"/>
      <c r="BU543" s="169"/>
      <c r="BV543" s="169"/>
      <c r="BW543" s="169"/>
      <c r="BX543" s="169"/>
      <c r="BY543" s="169"/>
      <c r="BZ543" s="169"/>
      <c r="CA543" s="169"/>
      <c r="CB543" s="169"/>
      <c r="CC543" s="169"/>
      <c r="CD543" s="169"/>
      <c r="CE543" s="169"/>
      <c r="CF543" s="169"/>
      <c r="CG543" s="169"/>
      <c r="CH543" s="169"/>
      <c r="CI543" s="169"/>
      <c r="CJ543" s="169"/>
      <c r="CK543" s="169"/>
      <c r="CL543" s="169"/>
      <c r="CM543" s="169"/>
      <c r="CN543" s="169"/>
      <c r="CO543" s="169"/>
      <c r="CP543" s="169"/>
      <c r="CQ543" s="169"/>
      <c r="CR543" s="169"/>
      <c r="CS543" s="169"/>
      <c r="CT543" s="169"/>
      <c r="CU543" s="169"/>
      <c r="CV543" s="169"/>
      <c r="CW543" s="169"/>
      <c r="CX543" s="169"/>
      <c r="CY543" s="169"/>
      <c r="CZ543" s="169"/>
      <c r="DA543" s="169"/>
      <c r="DB543" s="169"/>
      <c r="DC543" s="169"/>
      <c r="DD543" s="169"/>
      <c r="DE543" s="169"/>
      <c r="DF543" s="169"/>
      <c r="DG543" s="169"/>
      <c r="DH543" s="169"/>
      <c r="DI543" s="169"/>
      <c r="DJ543" s="169"/>
      <c r="DK543" s="169"/>
      <c r="DL543" s="169"/>
      <c r="DM543" s="169"/>
      <c r="DN543" s="169"/>
      <c r="DO543" s="169"/>
      <c r="DP543" s="169"/>
      <c r="DQ543" s="169"/>
      <c r="DR543" s="169"/>
      <c r="DS543" s="169"/>
      <c r="DT543" s="169"/>
      <c r="DU543" s="169"/>
      <c r="DV543" s="169"/>
      <c r="DW543" s="169"/>
      <c r="DX543" s="169"/>
      <c r="DY543" s="169"/>
      <c r="DZ543" s="169"/>
      <c r="EA543" s="169"/>
      <c r="EB543" s="169"/>
      <c r="EC543" s="169"/>
      <c r="ED543" s="169"/>
      <c r="EE543" s="169"/>
      <c r="EF543" s="169"/>
      <c r="EG543" s="169"/>
      <c r="EH543" s="169"/>
      <c r="EI543" s="169"/>
      <c r="EJ543" s="169"/>
      <c r="EK543" s="169"/>
      <c r="EL543" s="169"/>
      <c r="EM543" s="169"/>
      <c r="EN543" s="169"/>
      <c r="EO543" s="169"/>
      <c r="EP543" s="169"/>
      <c r="EQ543" s="169"/>
      <c r="ER543" s="169"/>
      <c r="ES543" s="169"/>
      <c r="ET543" s="169"/>
      <c r="EU543" s="169"/>
      <c r="EV543" s="169"/>
      <c r="EW543" s="169"/>
      <c r="EX543" s="169"/>
      <c r="EY543" s="169"/>
      <c r="EZ543" s="169"/>
      <c r="FA543" s="169"/>
      <c r="FB543" s="169"/>
      <c r="FC543" s="169"/>
      <c r="FD543" s="169"/>
      <c r="FE543" s="169"/>
      <c r="FF543" s="169"/>
      <c r="FG543" s="169"/>
      <c r="FH543" s="169"/>
      <c r="FI543" s="169"/>
      <c r="FJ543" s="169"/>
      <c r="FK543" s="169"/>
      <c r="FL543" s="169"/>
      <c r="FM543" s="169"/>
      <c r="FN543" s="169"/>
      <c r="FO543" s="169"/>
      <c r="FP543" s="169"/>
      <c r="FQ543" s="169"/>
      <c r="FR543" s="169"/>
      <c r="FS543" s="169"/>
      <c r="FT543" s="169"/>
      <c r="FU543" s="169"/>
      <c r="FV543" s="169"/>
      <c r="FW543" s="169"/>
      <c r="FX543" s="169"/>
      <c r="FY543" s="169"/>
      <c r="FZ543" s="169"/>
      <c r="GA543" s="169"/>
      <c r="GB543" s="169"/>
      <c r="GC543" s="169"/>
      <c r="GD543" s="169"/>
      <c r="GE543" s="169"/>
      <c r="GF543" s="169"/>
      <c r="GG543" s="169"/>
      <c r="GH543" s="169"/>
      <c r="GI543" s="169"/>
      <c r="GJ543" s="169"/>
      <c r="GK543" s="169"/>
      <c r="GL543" s="169"/>
      <c r="GM543" s="169"/>
      <c r="GN543" s="169"/>
      <c r="GO543" s="169"/>
      <c r="GP543" s="169"/>
      <c r="GQ543" s="169"/>
      <c r="GR543" s="169"/>
      <c r="GS543" s="169"/>
      <c r="GT543" s="169"/>
      <c r="GU543" s="169"/>
      <c r="GV543" s="169"/>
      <c r="GW543" s="169"/>
      <c r="GX543" s="169"/>
      <c r="GY543" s="169"/>
      <c r="GZ543" s="169"/>
      <c r="HA543" s="169"/>
      <c r="HB543" s="169"/>
      <c r="HC543" s="169"/>
      <c r="HD543" s="169"/>
      <c r="HE543" s="169"/>
      <c r="HF543" s="169"/>
      <c r="HG543" s="169"/>
      <c r="HH543" s="169"/>
      <c r="HI543" s="169"/>
      <c r="HJ543" s="169"/>
      <c r="HK543" s="169"/>
      <c r="HL543" s="169"/>
      <c r="HM543" s="169"/>
      <c r="HN543" s="169"/>
      <c r="HO543" s="169"/>
      <c r="HP543" s="169"/>
      <c r="HQ543" s="169"/>
      <c r="HR543" s="169"/>
      <c r="HS543" s="169"/>
      <c r="HT543" s="169"/>
      <c r="HU543" s="169"/>
      <c r="HV543" s="169"/>
      <c r="HW543" s="169"/>
      <c r="HX543" s="169"/>
      <c r="HY543" s="169"/>
      <c r="HZ543" s="169"/>
      <c r="IA543" s="169"/>
      <c r="IB543" s="169"/>
      <c r="IC543" s="169"/>
      <c r="ID543" s="169"/>
      <c r="IE543" s="169"/>
      <c r="IF543" s="169"/>
      <c r="IG543" s="169"/>
      <c r="IH543" s="169"/>
      <c r="II543" s="169"/>
      <c r="IJ543" s="169"/>
      <c r="IK543" s="169"/>
      <c r="IL543" s="169"/>
      <c r="IM543" s="169"/>
      <c r="IN543" s="169"/>
      <c r="IO543" s="169"/>
      <c r="IP543" s="169"/>
    </row>
    <row r="544" spans="1:250" s="145" customFormat="1" ht="15" customHeight="1">
      <c r="A544" s="170" t="s">
        <v>6</v>
      </c>
      <c r="B544" s="170" t="s">
        <v>865</v>
      </c>
      <c r="C544" s="172"/>
      <c r="D544" s="172"/>
      <c r="E544" s="173"/>
      <c r="F544" s="174">
        <v>85320</v>
      </c>
      <c r="G544" s="169"/>
      <c r="H544" s="169"/>
      <c r="I544" s="169"/>
      <c r="J544" s="169"/>
      <c r="K544" s="169"/>
      <c r="L544" s="169"/>
      <c r="M544" s="169"/>
      <c r="N544" s="169"/>
      <c r="O544" s="169"/>
      <c r="P544" s="169"/>
      <c r="Q544" s="169"/>
      <c r="R544" s="169"/>
      <c r="S544" s="169"/>
      <c r="T544" s="169"/>
      <c r="U544" s="169"/>
      <c r="V544" s="169"/>
      <c r="W544" s="169"/>
      <c r="X544" s="169"/>
      <c r="Y544" s="169"/>
      <c r="Z544" s="169"/>
      <c r="AA544" s="169"/>
      <c r="AB544" s="169"/>
      <c r="AC544" s="169"/>
      <c r="AD544" s="169"/>
      <c r="AE544" s="169"/>
      <c r="AF544" s="169"/>
      <c r="AG544" s="169"/>
      <c r="AH544" s="169"/>
      <c r="AI544" s="169"/>
      <c r="AJ544" s="169"/>
      <c r="AK544" s="169"/>
      <c r="AL544" s="169"/>
      <c r="AM544" s="169"/>
      <c r="AN544" s="169"/>
      <c r="AO544" s="169"/>
      <c r="AP544" s="169"/>
      <c r="AQ544" s="169"/>
      <c r="AR544" s="169"/>
      <c r="AS544" s="169"/>
      <c r="AT544" s="169"/>
      <c r="AU544" s="169"/>
      <c r="AV544" s="169"/>
      <c r="AW544" s="169"/>
      <c r="AX544" s="169"/>
      <c r="AY544" s="169"/>
      <c r="AZ544" s="169"/>
      <c r="BA544" s="169"/>
      <c r="BB544" s="169"/>
      <c r="BC544" s="169"/>
      <c r="BD544" s="169"/>
      <c r="BE544" s="169"/>
      <c r="BF544" s="169"/>
      <c r="BG544" s="169"/>
      <c r="BH544" s="169"/>
      <c r="BI544" s="169"/>
      <c r="BJ544" s="169"/>
      <c r="BK544" s="169"/>
      <c r="BL544" s="169"/>
      <c r="BM544" s="169"/>
      <c r="BN544" s="169"/>
      <c r="BO544" s="169"/>
      <c r="BP544" s="169"/>
      <c r="BQ544" s="169"/>
      <c r="BR544" s="169"/>
      <c r="BS544" s="169"/>
      <c r="BT544" s="169"/>
      <c r="BU544" s="169"/>
      <c r="BV544" s="169"/>
      <c r="BW544" s="169"/>
      <c r="BX544" s="169"/>
      <c r="BY544" s="169"/>
      <c r="BZ544" s="169"/>
      <c r="CA544" s="169"/>
      <c r="CB544" s="169"/>
      <c r="CC544" s="169"/>
      <c r="CD544" s="169"/>
      <c r="CE544" s="169"/>
      <c r="CF544" s="169"/>
      <c r="CG544" s="169"/>
      <c r="CH544" s="169"/>
      <c r="CI544" s="169"/>
      <c r="CJ544" s="169"/>
      <c r="CK544" s="169"/>
      <c r="CL544" s="169"/>
      <c r="CM544" s="169"/>
      <c r="CN544" s="169"/>
      <c r="CO544" s="169"/>
      <c r="CP544" s="169"/>
      <c r="CQ544" s="169"/>
      <c r="CR544" s="169"/>
      <c r="CS544" s="169"/>
      <c r="CT544" s="169"/>
      <c r="CU544" s="169"/>
      <c r="CV544" s="169"/>
      <c r="CW544" s="169"/>
      <c r="CX544" s="169"/>
      <c r="CY544" s="169"/>
      <c r="CZ544" s="169"/>
      <c r="DA544" s="169"/>
      <c r="DB544" s="169"/>
      <c r="DC544" s="169"/>
      <c r="DD544" s="169"/>
      <c r="DE544" s="169"/>
      <c r="DF544" s="169"/>
      <c r="DG544" s="169"/>
      <c r="DH544" s="169"/>
      <c r="DI544" s="169"/>
      <c r="DJ544" s="169"/>
      <c r="DK544" s="169"/>
      <c r="DL544" s="169"/>
      <c r="DM544" s="169"/>
      <c r="DN544" s="169"/>
      <c r="DO544" s="169"/>
      <c r="DP544" s="169"/>
      <c r="DQ544" s="169"/>
      <c r="DR544" s="169"/>
      <c r="DS544" s="169"/>
      <c r="DT544" s="169"/>
      <c r="DU544" s="169"/>
      <c r="DV544" s="169"/>
      <c r="DW544" s="169"/>
      <c r="DX544" s="169"/>
      <c r="DY544" s="169"/>
      <c r="DZ544" s="169"/>
      <c r="EA544" s="169"/>
      <c r="EB544" s="169"/>
      <c r="EC544" s="169"/>
      <c r="ED544" s="169"/>
      <c r="EE544" s="169"/>
      <c r="EF544" s="169"/>
      <c r="EG544" s="169"/>
      <c r="EH544" s="169"/>
      <c r="EI544" s="169"/>
      <c r="EJ544" s="169"/>
      <c r="EK544" s="169"/>
      <c r="EL544" s="169"/>
      <c r="EM544" s="169"/>
      <c r="EN544" s="169"/>
      <c r="EO544" s="169"/>
      <c r="EP544" s="169"/>
      <c r="EQ544" s="169"/>
      <c r="ER544" s="169"/>
      <c r="ES544" s="169"/>
      <c r="ET544" s="169"/>
      <c r="EU544" s="169"/>
      <c r="EV544" s="169"/>
      <c r="EW544" s="169"/>
      <c r="EX544" s="169"/>
      <c r="EY544" s="169"/>
      <c r="EZ544" s="169"/>
      <c r="FA544" s="169"/>
      <c r="FB544" s="169"/>
      <c r="FC544" s="169"/>
      <c r="FD544" s="169"/>
      <c r="FE544" s="169"/>
      <c r="FF544" s="169"/>
      <c r="FG544" s="169"/>
      <c r="FH544" s="169"/>
      <c r="FI544" s="169"/>
      <c r="FJ544" s="169"/>
      <c r="FK544" s="169"/>
      <c r="FL544" s="169"/>
      <c r="FM544" s="169"/>
      <c r="FN544" s="169"/>
      <c r="FO544" s="169"/>
      <c r="FP544" s="169"/>
      <c r="FQ544" s="169"/>
      <c r="FR544" s="169"/>
      <c r="FS544" s="169"/>
      <c r="FT544" s="169"/>
      <c r="FU544" s="169"/>
      <c r="FV544" s="169"/>
      <c r="FW544" s="169"/>
      <c r="FX544" s="169"/>
      <c r="FY544" s="169"/>
      <c r="FZ544" s="169"/>
      <c r="GA544" s="169"/>
      <c r="GB544" s="169"/>
      <c r="GC544" s="169"/>
      <c r="GD544" s="169"/>
      <c r="GE544" s="169"/>
      <c r="GF544" s="169"/>
      <c r="GG544" s="169"/>
      <c r="GH544" s="169"/>
      <c r="GI544" s="169"/>
      <c r="GJ544" s="169"/>
      <c r="GK544" s="169"/>
      <c r="GL544" s="169"/>
      <c r="GM544" s="169"/>
      <c r="GN544" s="169"/>
      <c r="GO544" s="169"/>
      <c r="GP544" s="169"/>
      <c r="GQ544" s="169"/>
      <c r="GR544" s="169"/>
      <c r="GS544" s="169"/>
      <c r="GT544" s="169"/>
      <c r="GU544" s="169"/>
      <c r="GV544" s="169"/>
      <c r="GW544" s="169"/>
      <c r="GX544" s="169"/>
      <c r="GY544" s="169"/>
      <c r="GZ544" s="169"/>
      <c r="HA544" s="169"/>
      <c r="HB544" s="169"/>
      <c r="HC544" s="169"/>
      <c r="HD544" s="169"/>
      <c r="HE544" s="169"/>
      <c r="HF544" s="169"/>
      <c r="HG544" s="169"/>
      <c r="HH544" s="169"/>
      <c r="HI544" s="169"/>
      <c r="HJ544" s="169"/>
      <c r="HK544" s="169"/>
      <c r="HL544" s="169"/>
      <c r="HM544" s="169"/>
      <c r="HN544" s="169"/>
      <c r="HO544" s="169"/>
      <c r="HP544" s="169"/>
      <c r="HQ544" s="169"/>
      <c r="HR544" s="169"/>
      <c r="HS544" s="169"/>
      <c r="HT544" s="169"/>
      <c r="HU544" s="169"/>
      <c r="HV544" s="169"/>
      <c r="HW544" s="169"/>
      <c r="HX544" s="169"/>
      <c r="HY544" s="169"/>
      <c r="HZ544" s="169"/>
      <c r="IA544" s="169"/>
      <c r="IB544" s="169"/>
      <c r="IC544" s="169"/>
      <c r="ID544" s="169"/>
      <c r="IE544" s="169"/>
      <c r="IF544" s="169"/>
      <c r="IG544" s="169"/>
      <c r="IH544" s="169"/>
      <c r="II544" s="169"/>
      <c r="IJ544" s="169"/>
      <c r="IK544" s="169"/>
      <c r="IL544" s="169"/>
      <c r="IM544" s="169"/>
      <c r="IN544" s="169"/>
      <c r="IO544" s="169"/>
      <c r="IP544" s="169"/>
    </row>
    <row r="545" spans="1:250" s="145" customFormat="1" ht="15" customHeight="1">
      <c r="A545" s="170" t="s">
        <v>6</v>
      </c>
      <c r="B545" s="170" t="s">
        <v>865</v>
      </c>
      <c r="C545" s="172"/>
      <c r="D545" s="172"/>
      <c r="E545" s="173"/>
      <c r="F545" s="174">
        <v>72500</v>
      </c>
      <c r="G545" s="169"/>
      <c r="H545" s="169"/>
      <c r="I545" s="169"/>
      <c r="J545" s="169"/>
      <c r="K545" s="169"/>
      <c r="L545" s="169"/>
      <c r="M545" s="169"/>
      <c r="N545" s="169"/>
      <c r="O545" s="169"/>
      <c r="P545" s="169"/>
      <c r="Q545" s="169"/>
      <c r="R545" s="169"/>
      <c r="S545" s="169"/>
      <c r="T545" s="169"/>
      <c r="U545" s="169"/>
      <c r="V545" s="169"/>
      <c r="W545" s="169"/>
      <c r="X545" s="169"/>
      <c r="Y545" s="169"/>
      <c r="Z545" s="169"/>
      <c r="AA545" s="169"/>
      <c r="AB545" s="169"/>
      <c r="AC545" s="169"/>
      <c r="AD545" s="169"/>
      <c r="AE545" s="169"/>
      <c r="AF545" s="169"/>
      <c r="AG545" s="169"/>
      <c r="AH545" s="169"/>
      <c r="AI545" s="169"/>
      <c r="AJ545" s="169"/>
      <c r="AK545" s="169"/>
      <c r="AL545" s="169"/>
      <c r="AM545" s="169"/>
      <c r="AN545" s="169"/>
      <c r="AO545" s="169"/>
      <c r="AP545" s="169"/>
      <c r="AQ545" s="169"/>
      <c r="AR545" s="169"/>
      <c r="AS545" s="169"/>
      <c r="AT545" s="169"/>
      <c r="AU545" s="169"/>
      <c r="AV545" s="169"/>
      <c r="AW545" s="169"/>
      <c r="AX545" s="169"/>
      <c r="AY545" s="169"/>
      <c r="AZ545" s="169"/>
      <c r="BA545" s="169"/>
      <c r="BB545" s="169"/>
      <c r="BC545" s="169"/>
      <c r="BD545" s="169"/>
      <c r="BE545" s="169"/>
      <c r="BF545" s="169"/>
      <c r="BG545" s="169"/>
      <c r="BH545" s="169"/>
      <c r="BI545" s="169"/>
      <c r="BJ545" s="169"/>
      <c r="BK545" s="169"/>
      <c r="BL545" s="169"/>
      <c r="BM545" s="169"/>
      <c r="BN545" s="169"/>
      <c r="BO545" s="169"/>
      <c r="BP545" s="169"/>
      <c r="BQ545" s="169"/>
      <c r="BR545" s="169"/>
      <c r="BS545" s="169"/>
      <c r="BT545" s="169"/>
      <c r="BU545" s="169"/>
      <c r="BV545" s="169"/>
      <c r="BW545" s="169"/>
      <c r="BX545" s="169"/>
      <c r="BY545" s="169"/>
      <c r="BZ545" s="169"/>
      <c r="CA545" s="169"/>
      <c r="CB545" s="169"/>
      <c r="CC545" s="169"/>
      <c r="CD545" s="169"/>
      <c r="CE545" s="169"/>
      <c r="CF545" s="169"/>
      <c r="CG545" s="169"/>
      <c r="CH545" s="169"/>
      <c r="CI545" s="169"/>
      <c r="CJ545" s="169"/>
      <c r="CK545" s="169"/>
      <c r="CL545" s="169"/>
      <c r="CM545" s="169"/>
      <c r="CN545" s="169"/>
      <c r="CO545" s="169"/>
      <c r="CP545" s="169"/>
      <c r="CQ545" s="169"/>
      <c r="CR545" s="169"/>
      <c r="CS545" s="169"/>
      <c r="CT545" s="169"/>
      <c r="CU545" s="169"/>
      <c r="CV545" s="169"/>
      <c r="CW545" s="169"/>
      <c r="CX545" s="169"/>
      <c r="CY545" s="169"/>
      <c r="CZ545" s="169"/>
      <c r="DA545" s="169"/>
      <c r="DB545" s="169"/>
      <c r="DC545" s="169"/>
      <c r="DD545" s="169"/>
      <c r="DE545" s="169"/>
      <c r="DF545" s="169"/>
      <c r="DG545" s="169"/>
      <c r="DH545" s="169"/>
      <c r="DI545" s="169"/>
      <c r="DJ545" s="169"/>
      <c r="DK545" s="169"/>
      <c r="DL545" s="169"/>
      <c r="DM545" s="169"/>
      <c r="DN545" s="169"/>
      <c r="DO545" s="169"/>
      <c r="DP545" s="169"/>
      <c r="DQ545" s="169"/>
      <c r="DR545" s="169"/>
      <c r="DS545" s="169"/>
      <c r="DT545" s="169"/>
      <c r="DU545" s="169"/>
      <c r="DV545" s="169"/>
      <c r="DW545" s="169"/>
      <c r="DX545" s="169"/>
      <c r="DY545" s="169"/>
      <c r="DZ545" s="169"/>
      <c r="EA545" s="169"/>
      <c r="EB545" s="169"/>
      <c r="EC545" s="169"/>
      <c r="ED545" s="169"/>
      <c r="EE545" s="169"/>
      <c r="EF545" s="169"/>
      <c r="EG545" s="169"/>
      <c r="EH545" s="169"/>
      <c r="EI545" s="169"/>
      <c r="EJ545" s="169"/>
      <c r="EK545" s="169"/>
      <c r="EL545" s="169"/>
      <c r="EM545" s="169"/>
      <c r="EN545" s="169"/>
      <c r="EO545" s="169"/>
      <c r="EP545" s="169"/>
      <c r="EQ545" s="169"/>
      <c r="ER545" s="169"/>
      <c r="ES545" s="169"/>
      <c r="ET545" s="169"/>
      <c r="EU545" s="169"/>
      <c r="EV545" s="169"/>
      <c r="EW545" s="169"/>
      <c r="EX545" s="169"/>
      <c r="EY545" s="169"/>
      <c r="EZ545" s="169"/>
      <c r="FA545" s="169"/>
      <c r="FB545" s="169"/>
      <c r="FC545" s="169"/>
      <c r="FD545" s="169"/>
      <c r="FE545" s="169"/>
      <c r="FF545" s="169"/>
      <c r="FG545" s="169"/>
      <c r="FH545" s="169"/>
      <c r="FI545" s="169"/>
      <c r="FJ545" s="169"/>
      <c r="FK545" s="169"/>
      <c r="FL545" s="169"/>
      <c r="FM545" s="169"/>
      <c r="FN545" s="169"/>
      <c r="FO545" s="169"/>
      <c r="FP545" s="169"/>
      <c r="FQ545" s="169"/>
      <c r="FR545" s="169"/>
      <c r="FS545" s="169"/>
      <c r="FT545" s="169"/>
      <c r="FU545" s="169"/>
      <c r="FV545" s="169"/>
      <c r="FW545" s="169"/>
      <c r="FX545" s="169"/>
      <c r="FY545" s="169"/>
      <c r="FZ545" s="169"/>
      <c r="GA545" s="169"/>
      <c r="GB545" s="169"/>
      <c r="GC545" s="169"/>
      <c r="GD545" s="169"/>
      <c r="GE545" s="169"/>
      <c r="GF545" s="169"/>
      <c r="GG545" s="169"/>
      <c r="GH545" s="169"/>
      <c r="GI545" s="169"/>
      <c r="GJ545" s="169"/>
      <c r="GK545" s="169"/>
      <c r="GL545" s="169"/>
      <c r="GM545" s="169"/>
      <c r="GN545" s="169"/>
      <c r="GO545" s="169"/>
      <c r="GP545" s="169"/>
      <c r="GQ545" s="169"/>
      <c r="GR545" s="169"/>
      <c r="GS545" s="169"/>
      <c r="GT545" s="169"/>
      <c r="GU545" s="169"/>
      <c r="GV545" s="169"/>
      <c r="GW545" s="169"/>
      <c r="GX545" s="169"/>
      <c r="GY545" s="169"/>
      <c r="GZ545" s="169"/>
      <c r="HA545" s="169"/>
      <c r="HB545" s="169"/>
      <c r="HC545" s="169"/>
      <c r="HD545" s="169"/>
      <c r="HE545" s="169"/>
      <c r="HF545" s="169"/>
      <c r="HG545" s="169"/>
      <c r="HH545" s="169"/>
      <c r="HI545" s="169"/>
      <c r="HJ545" s="169"/>
      <c r="HK545" s="169"/>
      <c r="HL545" s="169"/>
      <c r="HM545" s="169"/>
      <c r="HN545" s="169"/>
      <c r="HO545" s="169"/>
      <c r="HP545" s="169"/>
      <c r="HQ545" s="169"/>
      <c r="HR545" s="169"/>
      <c r="HS545" s="169"/>
      <c r="HT545" s="169"/>
      <c r="HU545" s="169"/>
      <c r="HV545" s="169"/>
      <c r="HW545" s="169"/>
      <c r="HX545" s="169"/>
      <c r="HY545" s="169"/>
      <c r="HZ545" s="169"/>
      <c r="IA545" s="169"/>
      <c r="IB545" s="169"/>
      <c r="IC545" s="169"/>
      <c r="ID545" s="169"/>
      <c r="IE545" s="169"/>
      <c r="IF545" s="169"/>
      <c r="IG545" s="169"/>
      <c r="IH545" s="169"/>
      <c r="II545" s="169"/>
      <c r="IJ545" s="169"/>
      <c r="IK545" s="169"/>
      <c r="IL545" s="169"/>
      <c r="IM545" s="169"/>
      <c r="IN545" s="169"/>
      <c r="IO545" s="169"/>
      <c r="IP545" s="169"/>
    </row>
    <row r="546" spans="1:250" s="145" customFormat="1" ht="15" customHeight="1">
      <c r="A546" s="170" t="s">
        <v>6</v>
      </c>
      <c r="B546" s="170" t="s">
        <v>865</v>
      </c>
      <c r="C546" s="172"/>
      <c r="D546" s="172"/>
      <c r="E546" s="173"/>
      <c r="F546" s="174">
        <v>486800</v>
      </c>
      <c r="G546" s="169"/>
      <c r="H546" s="169"/>
      <c r="I546" s="169"/>
      <c r="J546" s="169"/>
      <c r="K546" s="169"/>
      <c r="L546" s="169"/>
      <c r="M546" s="169"/>
      <c r="N546" s="169"/>
      <c r="O546" s="169"/>
      <c r="P546" s="169"/>
      <c r="Q546" s="169"/>
      <c r="R546" s="169"/>
      <c r="S546" s="169"/>
      <c r="T546" s="169"/>
      <c r="U546" s="169"/>
      <c r="V546" s="169"/>
      <c r="W546" s="169"/>
      <c r="X546" s="169"/>
      <c r="Y546" s="169"/>
      <c r="Z546" s="169"/>
      <c r="AA546" s="169"/>
      <c r="AB546" s="169"/>
      <c r="AC546" s="169"/>
      <c r="AD546" s="169"/>
      <c r="AE546" s="169"/>
      <c r="AF546" s="169"/>
      <c r="AG546" s="169"/>
      <c r="AH546" s="169"/>
      <c r="AI546" s="169"/>
      <c r="AJ546" s="169"/>
      <c r="AK546" s="169"/>
      <c r="AL546" s="169"/>
      <c r="AM546" s="169"/>
      <c r="AN546" s="169"/>
      <c r="AO546" s="169"/>
      <c r="AP546" s="169"/>
      <c r="AQ546" s="169"/>
      <c r="AR546" s="169"/>
      <c r="AS546" s="169"/>
      <c r="AT546" s="169"/>
      <c r="AU546" s="169"/>
      <c r="AV546" s="169"/>
      <c r="AW546" s="169"/>
      <c r="AX546" s="169"/>
      <c r="AY546" s="169"/>
      <c r="AZ546" s="169"/>
      <c r="BA546" s="169"/>
      <c r="BB546" s="169"/>
      <c r="BC546" s="169"/>
      <c r="BD546" s="169"/>
      <c r="BE546" s="169"/>
      <c r="BF546" s="169"/>
      <c r="BG546" s="169"/>
      <c r="BH546" s="169"/>
      <c r="BI546" s="169"/>
      <c r="BJ546" s="169"/>
      <c r="BK546" s="169"/>
      <c r="BL546" s="169"/>
      <c r="BM546" s="169"/>
      <c r="BN546" s="169"/>
      <c r="BO546" s="169"/>
      <c r="BP546" s="169"/>
      <c r="BQ546" s="169"/>
      <c r="BR546" s="169"/>
      <c r="BS546" s="169"/>
      <c r="BT546" s="169"/>
      <c r="BU546" s="169"/>
      <c r="BV546" s="169"/>
      <c r="BW546" s="169"/>
      <c r="BX546" s="169"/>
      <c r="BY546" s="169"/>
      <c r="BZ546" s="169"/>
      <c r="CA546" s="169"/>
      <c r="CB546" s="169"/>
      <c r="CC546" s="169"/>
      <c r="CD546" s="169"/>
      <c r="CE546" s="169"/>
      <c r="CF546" s="169"/>
      <c r="CG546" s="169"/>
      <c r="CH546" s="169"/>
      <c r="CI546" s="169"/>
      <c r="CJ546" s="169"/>
      <c r="CK546" s="169"/>
      <c r="CL546" s="169"/>
      <c r="CM546" s="169"/>
      <c r="CN546" s="169"/>
      <c r="CO546" s="169"/>
      <c r="CP546" s="169"/>
      <c r="CQ546" s="169"/>
      <c r="CR546" s="169"/>
      <c r="CS546" s="169"/>
      <c r="CT546" s="169"/>
      <c r="CU546" s="169"/>
      <c r="CV546" s="169"/>
      <c r="CW546" s="169"/>
      <c r="CX546" s="169"/>
      <c r="CY546" s="169"/>
      <c r="CZ546" s="169"/>
      <c r="DA546" s="169"/>
      <c r="DB546" s="169"/>
      <c r="DC546" s="169"/>
      <c r="DD546" s="169"/>
      <c r="DE546" s="169"/>
      <c r="DF546" s="169"/>
      <c r="DG546" s="169"/>
      <c r="DH546" s="169"/>
      <c r="DI546" s="169"/>
      <c r="DJ546" s="169"/>
      <c r="DK546" s="169"/>
      <c r="DL546" s="169"/>
      <c r="DM546" s="169"/>
      <c r="DN546" s="169"/>
      <c r="DO546" s="169"/>
      <c r="DP546" s="169"/>
      <c r="DQ546" s="169"/>
      <c r="DR546" s="169"/>
      <c r="DS546" s="169"/>
      <c r="DT546" s="169"/>
      <c r="DU546" s="169"/>
      <c r="DV546" s="169"/>
      <c r="DW546" s="169"/>
      <c r="DX546" s="169"/>
      <c r="DY546" s="169"/>
      <c r="DZ546" s="169"/>
      <c r="EA546" s="169"/>
      <c r="EB546" s="169"/>
      <c r="EC546" s="169"/>
      <c r="ED546" s="169"/>
      <c r="EE546" s="169"/>
      <c r="EF546" s="169"/>
      <c r="EG546" s="169"/>
      <c r="EH546" s="169"/>
      <c r="EI546" s="169"/>
      <c r="EJ546" s="169"/>
      <c r="EK546" s="169"/>
      <c r="EL546" s="169"/>
      <c r="EM546" s="169"/>
      <c r="EN546" s="169"/>
      <c r="EO546" s="169"/>
      <c r="EP546" s="169"/>
      <c r="EQ546" s="169"/>
      <c r="ER546" s="169"/>
      <c r="ES546" s="169"/>
      <c r="ET546" s="169"/>
      <c r="EU546" s="169"/>
      <c r="EV546" s="169"/>
      <c r="EW546" s="169"/>
      <c r="EX546" s="169"/>
      <c r="EY546" s="169"/>
      <c r="EZ546" s="169"/>
      <c r="FA546" s="169"/>
      <c r="FB546" s="169"/>
      <c r="FC546" s="169"/>
      <c r="FD546" s="169"/>
      <c r="FE546" s="169"/>
      <c r="FF546" s="169"/>
      <c r="FG546" s="169"/>
      <c r="FH546" s="169"/>
      <c r="FI546" s="169"/>
      <c r="FJ546" s="169"/>
      <c r="FK546" s="169"/>
      <c r="FL546" s="169"/>
      <c r="FM546" s="169"/>
      <c r="FN546" s="169"/>
      <c r="FO546" s="169"/>
      <c r="FP546" s="169"/>
      <c r="FQ546" s="169"/>
      <c r="FR546" s="169"/>
      <c r="FS546" s="169"/>
      <c r="FT546" s="169"/>
      <c r="FU546" s="169"/>
      <c r="FV546" s="169"/>
      <c r="FW546" s="169"/>
      <c r="FX546" s="169"/>
      <c r="FY546" s="169"/>
      <c r="FZ546" s="169"/>
      <c r="GA546" s="169"/>
      <c r="GB546" s="169"/>
      <c r="GC546" s="169"/>
      <c r="GD546" s="169"/>
      <c r="GE546" s="169"/>
      <c r="GF546" s="169"/>
      <c r="GG546" s="169"/>
      <c r="GH546" s="169"/>
      <c r="GI546" s="169"/>
      <c r="GJ546" s="169"/>
      <c r="GK546" s="169"/>
      <c r="GL546" s="169"/>
      <c r="GM546" s="169"/>
      <c r="GN546" s="169"/>
      <c r="GO546" s="169"/>
      <c r="GP546" s="169"/>
      <c r="GQ546" s="169"/>
      <c r="GR546" s="169"/>
      <c r="GS546" s="169"/>
      <c r="GT546" s="169"/>
      <c r="GU546" s="169"/>
      <c r="GV546" s="169"/>
      <c r="GW546" s="169"/>
      <c r="GX546" s="169"/>
      <c r="GY546" s="169"/>
      <c r="GZ546" s="169"/>
      <c r="HA546" s="169"/>
      <c r="HB546" s="169"/>
      <c r="HC546" s="169"/>
      <c r="HD546" s="169"/>
      <c r="HE546" s="169"/>
      <c r="HF546" s="169"/>
      <c r="HG546" s="169"/>
      <c r="HH546" s="169"/>
      <c r="HI546" s="169"/>
      <c r="HJ546" s="169"/>
      <c r="HK546" s="169"/>
      <c r="HL546" s="169"/>
      <c r="HM546" s="169"/>
      <c r="HN546" s="169"/>
      <c r="HO546" s="169"/>
      <c r="HP546" s="169"/>
      <c r="HQ546" s="169"/>
      <c r="HR546" s="169"/>
      <c r="HS546" s="169"/>
      <c r="HT546" s="169"/>
      <c r="HU546" s="169"/>
      <c r="HV546" s="169"/>
      <c r="HW546" s="169"/>
      <c r="HX546" s="169"/>
      <c r="HY546" s="169"/>
      <c r="HZ546" s="169"/>
      <c r="IA546" s="169"/>
      <c r="IB546" s="169"/>
      <c r="IC546" s="169"/>
      <c r="ID546" s="169"/>
      <c r="IE546" s="169"/>
      <c r="IF546" s="169"/>
      <c r="IG546" s="169"/>
      <c r="IH546" s="169"/>
      <c r="II546" s="169"/>
      <c r="IJ546" s="169"/>
      <c r="IK546" s="169"/>
      <c r="IL546" s="169"/>
      <c r="IM546" s="169"/>
      <c r="IN546" s="169"/>
      <c r="IO546" s="169"/>
      <c r="IP546" s="169"/>
    </row>
    <row r="547" spans="1:250" s="145" customFormat="1" ht="15" customHeight="1">
      <c r="A547" s="170" t="s">
        <v>6</v>
      </c>
      <c r="B547" s="170" t="s">
        <v>865</v>
      </c>
      <c r="C547" s="172"/>
      <c r="D547" s="172"/>
      <c r="E547" s="173"/>
      <c r="F547" s="174">
        <v>18700</v>
      </c>
      <c r="G547" s="169"/>
      <c r="H547" s="169"/>
      <c r="I547" s="169"/>
      <c r="J547" s="169"/>
      <c r="K547" s="169"/>
      <c r="L547" s="169"/>
      <c r="M547" s="169"/>
      <c r="N547" s="169"/>
      <c r="O547" s="169"/>
      <c r="P547" s="169"/>
      <c r="Q547" s="169"/>
      <c r="R547" s="169"/>
      <c r="S547" s="169"/>
      <c r="T547" s="169"/>
      <c r="U547" s="169"/>
      <c r="V547" s="169"/>
      <c r="W547" s="169"/>
      <c r="X547" s="169"/>
      <c r="Y547" s="169"/>
      <c r="Z547" s="169"/>
      <c r="AA547" s="169"/>
      <c r="AB547" s="169"/>
      <c r="AC547" s="169"/>
      <c r="AD547" s="169"/>
      <c r="AE547" s="169"/>
      <c r="AF547" s="169"/>
      <c r="AG547" s="169"/>
      <c r="AH547" s="169"/>
      <c r="AI547" s="169"/>
      <c r="AJ547" s="169"/>
      <c r="AK547" s="169"/>
      <c r="AL547" s="169"/>
      <c r="AM547" s="169"/>
      <c r="AN547" s="169"/>
      <c r="AO547" s="169"/>
      <c r="AP547" s="169"/>
      <c r="AQ547" s="169"/>
      <c r="AR547" s="169"/>
      <c r="AS547" s="169"/>
      <c r="AT547" s="169"/>
      <c r="AU547" s="169"/>
      <c r="AV547" s="169"/>
      <c r="AW547" s="169"/>
      <c r="AX547" s="169"/>
      <c r="AY547" s="169"/>
      <c r="AZ547" s="169"/>
      <c r="BA547" s="169"/>
      <c r="BB547" s="169"/>
      <c r="BC547" s="169"/>
      <c r="BD547" s="169"/>
      <c r="BE547" s="169"/>
      <c r="BF547" s="169"/>
      <c r="BG547" s="169"/>
      <c r="BH547" s="169"/>
      <c r="BI547" s="169"/>
      <c r="BJ547" s="169"/>
      <c r="BK547" s="169"/>
      <c r="BL547" s="169"/>
      <c r="BM547" s="169"/>
      <c r="BN547" s="169"/>
      <c r="BO547" s="169"/>
      <c r="BP547" s="169"/>
      <c r="BQ547" s="169"/>
      <c r="BR547" s="169"/>
      <c r="BS547" s="169"/>
      <c r="BT547" s="169"/>
      <c r="BU547" s="169"/>
      <c r="BV547" s="169"/>
      <c r="BW547" s="169"/>
      <c r="BX547" s="169"/>
      <c r="BY547" s="169"/>
      <c r="BZ547" s="169"/>
      <c r="CA547" s="169"/>
      <c r="CB547" s="169"/>
      <c r="CC547" s="169"/>
      <c r="CD547" s="169"/>
      <c r="CE547" s="169"/>
      <c r="CF547" s="169"/>
      <c r="CG547" s="169"/>
      <c r="CH547" s="169"/>
      <c r="CI547" s="169"/>
      <c r="CJ547" s="169"/>
      <c r="CK547" s="169"/>
      <c r="CL547" s="169"/>
      <c r="CM547" s="169"/>
      <c r="CN547" s="169"/>
      <c r="CO547" s="169"/>
      <c r="CP547" s="169"/>
      <c r="CQ547" s="169"/>
      <c r="CR547" s="169"/>
      <c r="CS547" s="169"/>
      <c r="CT547" s="169"/>
      <c r="CU547" s="169"/>
      <c r="CV547" s="169"/>
      <c r="CW547" s="169"/>
      <c r="CX547" s="169"/>
      <c r="CY547" s="169"/>
      <c r="CZ547" s="169"/>
      <c r="DA547" s="169"/>
      <c r="DB547" s="169"/>
      <c r="DC547" s="169"/>
      <c r="DD547" s="169"/>
      <c r="DE547" s="169"/>
      <c r="DF547" s="169"/>
      <c r="DG547" s="169"/>
      <c r="DH547" s="169"/>
      <c r="DI547" s="169"/>
      <c r="DJ547" s="169"/>
      <c r="DK547" s="169"/>
      <c r="DL547" s="169"/>
      <c r="DM547" s="169"/>
      <c r="DN547" s="169"/>
      <c r="DO547" s="169"/>
      <c r="DP547" s="169"/>
      <c r="DQ547" s="169"/>
      <c r="DR547" s="169"/>
      <c r="DS547" s="169"/>
      <c r="DT547" s="169"/>
      <c r="DU547" s="169"/>
      <c r="DV547" s="169"/>
      <c r="DW547" s="169"/>
      <c r="DX547" s="169"/>
      <c r="DY547" s="169"/>
      <c r="DZ547" s="169"/>
      <c r="EA547" s="169"/>
      <c r="EB547" s="169"/>
      <c r="EC547" s="169"/>
      <c r="ED547" s="169"/>
      <c r="EE547" s="169"/>
      <c r="EF547" s="169"/>
      <c r="EG547" s="169"/>
      <c r="EH547" s="169"/>
      <c r="EI547" s="169"/>
      <c r="EJ547" s="169"/>
      <c r="EK547" s="169"/>
      <c r="EL547" s="169"/>
      <c r="EM547" s="169"/>
      <c r="EN547" s="169"/>
      <c r="EO547" s="169"/>
      <c r="EP547" s="169"/>
      <c r="EQ547" s="169"/>
      <c r="ER547" s="169"/>
      <c r="ES547" s="169"/>
      <c r="ET547" s="169"/>
      <c r="EU547" s="169"/>
      <c r="EV547" s="169"/>
      <c r="EW547" s="169"/>
      <c r="EX547" s="169"/>
      <c r="EY547" s="169"/>
      <c r="EZ547" s="169"/>
      <c r="FA547" s="169"/>
      <c r="FB547" s="169"/>
      <c r="FC547" s="169"/>
      <c r="FD547" s="169"/>
      <c r="FE547" s="169"/>
      <c r="FF547" s="169"/>
      <c r="FG547" s="169"/>
      <c r="FH547" s="169"/>
      <c r="FI547" s="169"/>
      <c r="FJ547" s="169"/>
      <c r="FK547" s="169"/>
      <c r="FL547" s="169"/>
      <c r="FM547" s="169"/>
      <c r="FN547" s="169"/>
      <c r="FO547" s="169"/>
      <c r="FP547" s="169"/>
      <c r="FQ547" s="169"/>
      <c r="FR547" s="169"/>
      <c r="FS547" s="169"/>
      <c r="FT547" s="169"/>
      <c r="FU547" s="169"/>
      <c r="FV547" s="169"/>
      <c r="FW547" s="169"/>
      <c r="FX547" s="169"/>
      <c r="FY547" s="169"/>
      <c r="FZ547" s="169"/>
      <c r="GA547" s="169"/>
      <c r="GB547" s="169"/>
      <c r="GC547" s="169"/>
      <c r="GD547" s="169"/>
      <c r="GE547" s="169"/>
      <c r="GF547" s="169"/>
      <c r="GG547" s="169"/>
      <c r="GH547" s="169"/>
      <c r="GI547" s="169"/>
      <c r="GJ547" s="169"/>
      <c r="GK547" s="169"/>
      <c r="GL547" s="169"/>
      <c r="GM547" s="169"/>
      <c r="GN547" s="169"/>
      <c r="GO547" s="169"/>
      <c r="GP547" s="169"/>
      <c r="GQ547" s="169"/>
      <c r="GR547" s="169"/>
      <c r="GS547" s="169"/>
      <c r="GT547" s="169"/>
      <c r="GU547" s="169"/>
      <c r="GV547" s="169"/>
      <c r="GW547" s="169"/>
      <c r="GX547" s="169"/>
      <c r="GY547" s="169"/>
      <c r="GZ547" s="169"/>
      <c r="HA547" s="169"/>
      <c r="HB547" s="169"/>
      <c r="HC547" s="169"/>
      <c r="HD547" s="169"/>
      <c r="HE547" s="169"/>
      <c r="HF547" s="169"/>
      <c r="HG547" s="169"/>
      <c r="HH547" s="169"/>
      <c r="HI547" s="169"/>
      <c r="HJ547" s="169"/>
      <c r="HK547" s="169"/>
      <c r="HL547" s="169"/>
      <c r="HM547" s="169"/>
      <c r="HN547" s="169"/>
      <c r="HO547" s="169"/>
      <c r="HP547" s="169"/>
      <c r="HQ547" s="169"/>
      <c r="HR547" s="169"/>
      <c r="HS547" s="169"/>
      <c r="HT547" s="169"/>
      <c r="HU547" s="169"/>
      <c r="HV547" s="169"/>
      <c r="HW547" s="169"/>
      <c r="HX547" s="169"/>
      <c r="HY547" s="169"/>
      <c r="HZ547" s="169"/>
      <c r="IA547" s="169"/>
      <c r="IB547" s="169"/>
      <c r="IC547" s="169"/>
      <c r="ID547" s="169"/>
      <c r="IE547" s="169"/>
      <c r="IF547" s="169"/>
      <c r="IG547" s="169"/>
      <c r="IH547" s="169"/>
      <c r="II547" s="169"/>
      <c r="IJ547" s="169"/>
      <c r="IK547" s="169"/>
      <c r="IL547" s="169"/>
      <c r="IM547" s="169"/>
      <c r="IN547" s="169"/>
      <c r="IO547" s="169"/>
      <c r="IP547" s="169"/>
    </row>
    <row r="548" spans="1:250" s="145" customFormat="1" ht="15" customHeight="1">
      <c r="A548" s="170" t="s">
        <v>6</v>
      </c>
      <c r="B548" s="170" t="s">
        <v>865</v>
      </c>
      <c r="C548" s="172"/>
      <c r="D548" s="172"/>
      <c r="E548" s="173"/>
      <c r="F548" s="174">
        <v>18700</v>
      </c>
      <c r="G548" s="169"/>
      <c r="H548" s="169"/>
      <c r="I548" s="169"/>
      <c r="J548" s="169"/>
      <c r="K548" s="169"/>
      <c r="L548" s="169"/>
      <c r="M548" s="169"/>
      <c r="N548" s="169"/>
      <c r="O548" s="169"/>
      <c r="P548" s="169"/>
      <c r="Q548" s="169"/>
      <c r="R548" s="169"/>
      <c r="S548" s="169"/>
      <c r="T548" s="169"/>
      <c r="U548" s="169"/>
      <c r="V548" s="169"/>
      <c r="W548" s="169"/>
      <c r="X548" s="169"/>
      <c r="Y548" s="169"/>
      <c r="Z548" s="169"/>
      <c r="AA548" s="169"/>
      <c r="AB548" s="169"/>
      <c r="AC548" s="169"/>
      <c r="AD548" s="169"/>
      <c r="AE548" s="169"/>
      <c r="AF548" s="169"/>
      <c r="AG548" s="169"/>
      <c r="AH548" s="169"/>
      <c r="AI548" s="169"/>
      <c r="AJ548" s="169"/>
      <c r="AK548" s="169"/>
      <c r="AL548" s="169"/>
      <c r="AM548" s="169"/>
      <c r="AN548" s="169"/>
      <c r="AO548" s="169"/>
      <c r="AP548" s="169"/>
      <c r="AQ548" s="169"/>
      <c r="AR548" s="169"/>
      <c r="AS548" s="169"/>
      <c r="AT548" s="169"/>
      <c r="AU548" s="169"/>
      <c r="AV548" s="169"/>
      <c r="AW548" s="169"/>
      <c r="AX548" s="169"/>
      <c r="AY548" s="169"/>
      <c r="AZ548" s="169"/>
      <c r="BA548" s="169"/>
      <c r="BB548" s="169"/>
      <c r="BC548" s="169"/>
      <c r="BD548" s="169"/>
      <c r="BE548" s="169"/>
      <c r="BF548" s="169"/>
      <c r="BG548" s="169"/>
      <c r="BH548" s="169"/>
      <c r="BI548" s="169"/>
      <c r="BJ548" s="169"/>
      <c r="BK548" s="169"/>
      <c r="BL548" s="169"/>
      <c r="BM548" s="169"/>
      <c r="BN548" s="169"/>
      <c r="BO548" s="169"/>
      <c r="BP548" s="169"/>
      <c r="BQ548" s="169"/>
      <c r="BR548" s="169"/>
      <c r="BS548" s="169"/>
      <c r="BT548" s="169"/>
      <c r="BU548" s="169"/>
      <c r="BV548" s="169"/>
      <c r="BW548" s="169"/>
      <c r="BX548" s="169"/>
      <c r="BY548" s="169"/>
      <c r="BZ548" s="169"/>
      <c r="CA548" s="169"/>
      <c r="CB548" s="169"/>
      <c r="CC548" s="169"/>
      <c r="CD548" s="169"/>
      <c r="CE548" s="169"/>
      <c r="CF548" s="169"/>
      <c r="CG548" s="169"/>
      <c r="CH548" s="169"/>
      <c r="CI548" s="169"/>
      <c r="CJ548" s="169"/>
      <c r="CK548" s="169"/>
      <c r="CL548" s="169"/>
      <c r="CM548" s="169"/>
      <c r="CN548" s="169"/>
      <c r="CO548" s="169"/>
      <c r="CP548" s="169"/>
      <c r="CQ548" s="169"/>
      <c r="CR548" s="169"/>
      <c r="CS548" s="169"/>
      <c r="CT548" s="169"/>
      <c r="CU548" s="169"/>
      <c r="CV548" s="169"/>
      <c r="CW548" s="169"/>
      <c r="CX548" s="169"/>
      <c r="CY548" s="169"/>
      <c r="CZ548" s="169"/>
      <c r="DA548" s="169"/>
      <c r="DB548" s="169"/>
      <c r="DC548" s="169"/>
      <c r="DD548" s="169"/>
      <c r="DE548" s="169"/>
      <c r="DF548" s="169"/>
      <c r="DG548" s="169"/>
      <c r="DH548" s="169"/>
      <c r="DI548" s="169"/>
      <c r="DJ548" s="169"/>
      <c r="DK548" s="169"/>
      <c r="DL548" s="169"/>
      <c r="DM548" s="169"/>
      <c r="DN548" s="169"/>
      <c r="DO548" s="169"/>
      <c r="DP548" s="169"/>
      <c r="DQ548" s="169"/>
      <c r="DR548" s="169"/>
      <c r="DS548" s="169"/>
      <c r="DT548" s="169"/>
      <c r="DU548" s="169"/>
      <c r="DV548" s="169"/>
      <c r="DW548" s="169"/>
      <c r="DX548" s="169"/>
      <c r="DY548" s="169"/>
      <c r="DZ548" s="169"/>
      <c r="EA548" s="169"/>
      <c r="EB548" s="169"/>
      <c r="EC548" s="169"/>
      <c r="ED548" s="169"/>
      <c r="EE548" s="169"/>
      <c r="EF548" s="169"/>
      <c r="EG548" s="169"/>
      <c r="EH548" s="169"/>
      <c r="EI548" s="169"/>
      <c r="EJ548" s="169"/>
      <c r="EK548" s="169"/>
      <c r="EL548" s="169"/>
      <c r="EM548" s="169"/>
      <c r="EN548" s="169"/>
      <c r="EO548" s="169"/>
      <c r="EP548" s="169"/>
      <c r="EQ548" s="169"/>
      <c r="ER548" s="169"/>
      <c r="ES548" s="169"/>
      <c r="ET548" s="169"/>
      <c r="EU548" s="169"/>
      <c r="EV548" s="169"/>
      <c r="EW548" s="169"/>
      <c r="EX548" s="169"/>
      <c r="EY548" s="169"/>
      <c r="EZ548" s="169"/>
      <c r="FA548" s="169"/>
      <c r="FB548" s="169"/>
      <c r="FC548" s="169"/>
      <c r="FD548" s="169"/>
      <c r="FE548" s="169"/>
      <c r="FF548" s="169"/>
      <c r="FG548" s="169"/>
      <c r="FH548" s="169"/>
      <c r="FI548" s="169"/>
      <c r="FJ548" s="169"/>
      <c r="FK548" s="169"/>
      <c r="FL548" s="169"/>
      <c r="FM548" s="169"/>
      <c r="FN548" s="169"/>
      <c r="FO548" s="169"/>
      <c r="FP548" s="169"/>
      <c r="FQ548" s="169"/>
      <c r="FR548" s="169"/>
      <c r="FS548" s="169"/>
      <c r="FT548" s="169"/>
      <c r="FU548" s="169"/>
      <c r="FV548" s="169"/>
      <c r="FW548" s="169"/>
      <c r="FX548" s="169"/>
      <c r="FY548" s="169"/>
      <c r="FZ548" s="169"/>
      <c r="GA548" s="169"/>
      <c r="GB548" s="169"/>
      <c r="GC548" s="169"/>
      <c r="GD548" s="169"/>
      <c r="GE548" s="169"/>
      <c r="GF548" s="169"/>
      <c r="GG548" s="169"/>
      <c r="GH548" s="169"/>
      <c r="GI548" s="169"/>
      <c r="GJ548" s="169"/>
      <c r="GK548" s="169"/>
      <c r="GL548" s="169"/>
      <c r="GM548" s="169"/>
      <c r="GN548" s="169"/>
      <c r="GO548" s="169"/>
      <c r="GP548" s="169"/>
      <c r="GQ548" s="169"/>
      <c r="GR548" s="169"/>
      <c r="GS548" s="169"/>
      <c r="GT548" s="169"/>
      <c r="GU548" s="169"/>
      <c r="GV548" s="169"/>
      <c r="GW548" s="169"/>
      <c r="GX548" s="169"/>
      <c r="GY548" s="169"/>
      <c r="GZ548" s="169"/>
      <c r="HA548" s="169"/>
      <c r="HB548" s="169"/>
      <c r="HC548" s="169"/>
      <c r="HD548" s="169"/>
      <c r="HE548" s="169"/>
      <c r="HF548" s="169"/>
      <c r="HG548" s="169"/>
      <c r="HH548" s="169"/>
      <c r="HI548" s="169"/>
      <c r="HJ548" s="169"/>
      <c r="HK548" s="169"/>
      <c r="HL548" s="169"/>
      <c r="HM548" s="169"/>
      <c r="HN548" s="169"/>
      <c r="HO548" s="169"/>
      <c r="HP548" s="169"/>
      <c r="HQ548" s="169"/>
      <c r="HR548" s="169"/>
      <c r="HS548" s="169"/>
      <c r="HT548" s="169"/>
      <c r="HU548" s="169"/>
      <c r="HV548" s="169"/>
      <c r="HW548" s="169"/>
      <c r="HX548" s="169"/>
      <c r="HY548" s="169"/>
      <c r="HZ548" s="169"/>
      <c r="IA548" s="169"/>
      <c r="IB548" s="169"/>
      <c r="IC548" s="169"/>
      <c r="ID548" s="169"/>
      <c r="IE548" s="169"/>
      <c r="IF548" s="169"/>
      <c r="IG548" s="169"/>
      <c r="IH548" s="169"/>
      <c r="II548" s="169"/>
      <c r="IJ548" s="169"/>
      <c r="IK548" s="169"/>
      <c r="IL548" s="169"/>
      <c r="IM548" s="169"/>
      <c r="IN548" s="169"/>
      <c r="IO548" s="169"/>
      <c r="IP548" s="169"/>
    </row>
    <row r="549" spans="1:250" s="145" customFormat="1" ht="15" customHeight="1">
      <c r="A549" s="170" t="s">
        <v>6</v>
      </c>
      <c r="B549" s="170" t="s">
        <v>882</v>
      </c>
      <c r="C549" s="172"/>
      <c r="D549" s="172"/>
      <c r="E549" s="173"/>
      <c r="F549" s="174">
        <v>70644</v>
      </c>
      <c r="G549" s="169"/>
      <c r="H549" s="169"/>
      <c r="I549" s="169"/>
      <c r="J549" s="169"/>
      <c r="K549" s="169"/>
      <c r="L549" s="169"/>
      <c r="M549" s="169"/>
      <c r="N549" s="169"/>
      <c r="O549" s="169"/>
      <c r="P549" s="169"/>
      <c r="Q549" s="169"/>
      <c r="R549" s="169"/>
      <c r="S549" s="169"/>
      <c r="T549" s="169"/>
      <c r="U549" s="169"/>
      <c r="V549" s="169"/>
      <c r="W549" s="169"/>
      <c r="X549" s="169"/>
      <c r="Y549" s="169"/>
      <c r="Z549" s="169"/>
      <c r="AA549" s="169"/>
      <c r="AB549" s="169"/>
      <c r="AC549" s="169"/>
      <c r="AD549" s="169"/>
      <c r="AE549" s="169"/>
      <c r="AF549" s="169"/>
      <c r="AG549" s="169"/>
      <c r="AH549" s="169"/>
      <c r="AI549" s="169"/>
      <c r="AJ549" s="169"/>
      <c r="AK549" s="169"/>
      <c r="AL549" s="169"/>
      <c r="AM549" s="169"/>
      <c r="AN549" s="169"/>
      <c r="AO549" s="169"/>
      <c r="AP549" s="169"/>
      <c r="AQ549" s="169"/>
      <c r="AR549" s="169"/>
      <c r="AS549" s="169"/>
      <c r="AT549" s="169"/>
      <c r="AU549" s="169"/>
      <c r="AV549" s="169"/>
      <c r="AW549" s="169"/>
      <c r="AX549" s="169"/>
      <c r="AY549" s="169"/>
      <c r="AZ549" s="169"/>
      <c r="BA549" s="169"/>
      <c r="BB549" s="169"/>
      <c r="BC549" s="169"/>
      <c r="BD549" s="169"/>
      <c r="BE549" s="169"/>
      <c r="BF549" s="169"/>
      <c r="BG549" s="169"/>
      <c r="BH549" s="169"/>
      <c r="BI549" s="169"/>
      <c r="BJ549" s="169"/>
      <c r="BK549" s="169"/>
      <c r="BL549" s="169"/>
      <c r="BM549" s="169"/>
      <c r="BN549" s="169"/>
      <c r="BO549" s="169"/>
      <c r="BP549" s="169"/>
      <c r="BQ549" s="169"/>
      <c r="BR549" s="169"/>
      <c r="BS549" s="169"/>
      <c r="BT549" s="169"/>
      <c r="BU549" s="169"/>
      <c r="BV549" s="169"/>
      <c r="BW549" s="169"/>
      <c r="BX549" s="169"/>
      <c r="BY549" s="169"/>
      <c r="BZ549" s="169"/>
      <c r="CA549" s="169"/>
      <c r="CB549" s="169"/>
      <c r="CC549" s="169"/>
      <c r="CD549" s="169"/>
      <c r="CE549" s="169"/>
      <c r="CF549" s="169"/>
      <c r="CG549" s="169"/>
      <c r="CH549" s="169"/>
      <c r="CI549" s="169"/>
      <c r="CJ549" s="169"/>
      <c r="CK549" s="169"/>
      <c r="CL549" s="169"/>
      <c r="CM549" s="169"/>
      <c r="CN549" s="169"/>
      <c r="CO549" s="169"/>
      <c r="CP549" s="169"/>
      <c r="CQ549" s="169"/>
      <c r="CR549" s="169"/>
      <c r="CS549" s="169"/>
      <c r="CT549" s="169"/>
      <c r="CU549" s="169"/>
      <c r="CV549" s="169"/>
      <c r="CW549" s="169"/>
      <c r="CX549" s="169"/>
      <c r="CY549" s="169"/>
      <c r="CZ549" s="169"/>
      <c r="DA549" s="169"/>
      <c r="DB549" s="169"/>
      <c r="DC549" s="169"/>
      <c r="DD549" s="169"/>
      <c r="DE549" s="169"/>
      <c r="DF549" s="169"/>
      <c r="DG549" s="169"/>
      <c r="DH549" s="169"/>
      <c r="DI549" s="169"/>
      <c r="DJ549" s="169"/>
      <c r="DK549" s="169"/>
      <c r="DL549" s="169"/>
      <c r="DM549" s="169"/>
      <c r="DN549" s="169"/>
      <c r="DO549" s="169"/>
      <c r="DP549" s="169"/>
      <c r="DQ549" s="169"/>
      <c r="DR549" s="169"/>
      <c r="DS549" s="169"/>
      <c r="DT549" s="169"/>
      <c r="DU549" s="169"/>
      <c r="DV549" s="169"/>
      <c r="DW549" s="169"/>
      <c r="DX549" s="169"/>
      <c r="DY549" s="169"/>
      <c r="DZ549" s="169"/>
      <c r="EA549" s="169"/>
      <c r="EB549" s="169"/>
      <c r="EC549" s="169"/>
      <c r="ED549" s="169"/>
      <c r="EE549" s="169"/>
      <c r="EF549" s="169"/>
      <c r="EG549" s="169"/>
      <c r="EH549" s="169"/>
      <c r="EI549" s="169"/>
      <c r="EJ549" s="169"/>
      <c r="EK549" s="169"/>
      <c r="EL549" s="169"/>
      <c r="EM549" s="169"/>
      <c r="EN549" s="169"/>
      <c r="EO549" s="169"/>
      <c r="EP549" s="169"/>
      <c r="EQ549" s="169"/>
      <c r="ER549" s="169"/>
      <c r="ES549" s="169"/>
      <c r="ET549" s="169"/>
      <c r="EU549" s="169"/>
      <c r="EV549" s="169"/>
      <c r="EW549" s="169"/>
      <c r="EX549" s="169"/>
      <c r="EY549" s="169"/>
      <c r="EZ549" s="169"/>
      <c r="FA549" s="169"/>
      <c r="FB549" s="169"/>
      <c r="FC549" s="169"/>
      <c r="FD549" s="169"/>
      <c r="FE549" s="169"/>
      <c r="FF549" s="169"/>
      <c r="FG549" s="169"/>
      <c r="FH549" s="169"/>
      <c r="FI549" s="169"/>
      <c r="FJ549" s="169"/>
      <c r="FK549" s="169"/>
      <c r="FL549" s="169"/>
      <c r="FM549" s="169"/>
      <c r="FN549" s="169"/>
      <c r="FO549" s="169"/>
      <c r="FP549" s="169"/>
      <c r="FQ549" s="169"/>
      <c r="FR549" s="169"/>
      <c r="FS549" s="169"/>
      <c r="FT549" s="169"/>
      <c r="FU549" s="169"/>
      <c r="FV549" s="169"/>
      <c r="FW549" s="169"/>
      <c r="FX549" s="169"/>
      <c r="FY549" s="169"/>
      <c r="FZ549" s="169"/>
      <c r="GA549" s="169"/>
      <c r="GB549" s="169"/>
      <c r="GC549" s="169"/>
      <c r="GD549" s="169"/>
      <c r="GE549" s="169"/>
      <c r="GF549" s="169"/>
      <c r="GG549" s="169"/>
      <c r="GH549" s="169"/>
      <c r="GI549" s="169"/>
      <c r="GJ549" s="169"/>
      <c r="GK549" s="169"/>
      <c r="GL549" s="169"/>
      <c r="GM549" s="169"/>
      <c r="GN549" s="169"/>
      <c r="GO549" s="169"/>
      <c r="GP549" s="169"/>
      <c r="GQ549" s="169"/>
      <c r="GR549" s="169"/>
      <c r="GS549" s="169"/>
      <c r="GT549" s="169"/>
      <c r="GU549" s="169"/>
      <c r="GV549" s="169"/>
      <c r="GW549" s="169"/>
      <c r="GX549" s="169"/>
      <c r="GY549" s="169"/>
      <c r="GZ549" s="169"/>
      <c r="HA549" s="169"/>
      <c r="HB549" s="169"/>
      <c r="HC549" s="169"/>
      <c r="HD549" s="169"/>
      <c r="HE549" s="169"/>
      <c r="HF549" s="169"/>
      <c r="HG549" s="169"/>
      <c r="HH549" s="169"/>
      <c r="HI549" s="169"/>
      <c r="HJ549" s="169"/>
      <c r="HK549" s="169"/>
      <c r="HL549" s="169"/>
      <c r="HM549" s="169"/>
      <c r="HN549" s="169"/>
      <c r="HO549" s="169"/>
      <c r="HP549" s="169"/>
      <c r="HQ549" s="169"/>
      <c r="HR549" s="169"/>
      <c r="HS549" s="169"/>
      <c r="HT549" s="169"/>
      <c r="HU549" s="169"/>
      <c r="HV549" s="169"/>
      <c r="HW549" s="169"/>
      <c r="HX549" s="169"/>
      <c r="HY549" s="169"/>
      <c r="HZ549" s="169"/>
      <c r="IA549" s="169"/>
      <c r="IB549" s="169"/>
      <c r="IC549" s="169"/>
      <c r="ID549" s="169"/>
      <c r="IE549" s="169"/>
      <c r="IF549" s="169"/>
      <c r="IG549" s="169"/>
      <c r="IH549" s="169"/>
      <c r="II549" s="169"/>
      <c r="IJ549" s="169"/>
      <c r="IK549" s="169"/>
      <c r="IL549" s="169"/>
      <c r="IM549" s="169"/>
      <c r="IN549" s="169"/>
      <c r="IO549" s="169"/>
      <c r="IP549" s="169"/>
    </row>
    <row r="550" spans="1:250" s="145" customFormat="1" ht="15" customHeight="1">
      <c r="A550" s="170" t="s">
        <v>6</v>
      </c>
      <c r="B550" s="170" t="s">
        <v>883</v>
      </c>
      <c r="C550" s="172"/>
      <c r="D550" s="172"/>
      <c r="E550" s="173"/>
      <c r="F550" s="174">
        <v>91408</v>
      </c>
      <c r="G550" s="169"/>
      <c r="H550" s="169"/>
      <c r="I550" s="169"/>
      <c r="J550" s="169"/>
      <c r="K550" s="169"/>
      <c r="L550" s="169"/>
      <c r="M550" s="169"/>
      <c r="N550" s="169"/>
      <c r="O550" s="169"/>
      <c r="P550" s="169"/>
      <c r="Q550" s="169"/>
      <c r="R550" s="169"/>
      <c r="S550" s="169"/>
      <c r="T550" s="169"/>
      <c r="U550" s="169"/>
      <c r="V550" s="169"/>
      <c r="W550" s="169"/>
      <c r="X550" s="169"/>
      <c r="Y550" s="169"/>
      <c r="Z550" s="169"/>
      <c r="AA550" s="169"/>
      <c r="AB550" s="169"/>
      <c r="AC550" s="169"/>
      <c r="AD550" s="169"/>
      <c r="AE550" s="169"/>
      <c r="AF550" s="169"/>
      <c r="AG550" s="169"/>
      <c r="AH550" s="169"/>
      <c r="AI550" s="169"/>
      <c r="AJ550" s="169"/>
      <c r="AK550" s="169"/>
      <c r="AL550" s="169"/>
      <c r="AM550" s="169"/>
      <c r="AN550" s="169"/>
      <c r="AO550" s="169"/>
      <c r="AP550" s="169"/>
      <c r="AQ550" s="169"/>
      <c r="AR550" s="169"/>
      <c r="AS550" s="169"/>
      <c r="AT550" s="169"/>
      <c r="AU550" s="169"/>
      <c r="AV550" s="169"/>
      <c r="AW550" s="169"/>
      <c r="AX550" s="169"/>
      <c r="AY550" s="169"/>
      <c r="AZ550" s="169"/>
      <c r="BA550" s="169"/>
      <c r="BB550" s="169"/>
      <c r="BC550" s="169"/>
      <c r="BD550" s="169"/>
      <c r="BE550" s="169"/>
      <c r="BF550" s="169"/>
      <c r="BG550" s="169"/>
      <c r="BH550" s="169"/>
      <c r="BI550" s="169"/>
      <c r="BJ550" s="169"/>
      <c r="BK550" s="169"/>
      <c r="BL550" s="169"/>
      <c r="BM550" s="169"/>
      <c r="BN550" s="169"/>
      <c r="BO550" s="169"/>
      <c r="BP550" s="169"/>
      <c r="BQ550" s="169"/>
      <c r="BR550" s="169"/>
      <c r="BS550" s="169"/>
      <c r="BT550" s="169"/>
      <c r="BU550" s="169"/>
      <c r="BV550" s="169"/>
      <c r="BW550" s="169"/>
      <c r="BX550" s="169"/>
      <c r="BY550" s="169"/>
      <c r="BZ550" s="169"/>
      <c r="CA550" s="169"/>
      <c r="CB550" s="169"/>
      <c r="CC550" s="169"/>
      <c r="CD550" s="169"/>
      <c r="CE550" s="169"/>
      <c r="CF550" s="169"/>
      <c r="CG550" s="169"/>
      <c r="CH550" s="169"/>
      <c r="CI550" s="169"/>
      <c r="CJ550" s="169"/>
      <c r="CK550" s="169"/>
      <c r="CL550" s="169"/>
      <c r="CM550" s="169"/>
      <c r="CN550" s="169"/>
      <c r="CO550" s="169"/>
      <c r="CP550" s="169"/>
      <c r="CQ550" s="169"/>
      <c r="CR550" s="169"/>
      <c r="CS550" s="169"/>
      <c r="CT550" s="169"/>
      <c r="CU550" s="169"/>
      <c r="CV550" s="169"/>
      <c r="CW550" s="169"/>
      <c r="CX550" s="169"/>
      <c r="CY550" s="169"/>
      <c r="CZ550" s="169"/>
      <c r="DA550" s="169"/>
      <c r="DB550" s="169"/>
      <c r="DC550" s="169"/>
      <c r="DD550" s="169"/>
      <c r="DE550" s="169"/>
      <c r="DF550" s="169"/>
      <c r="DG550" s="169"/>
      <c r="DH550" s="169"/>
      <c r="DI550" s="169"/>
      <c r="DJ550" s="169"/>
      <c r="DK550" s="169"/>
      <c r="DL550" s="169"/>
      <c r="DM550" s="169"/>
      <c r="DN550" s="169"/>
      <c r="DO550" s="169"/>
      <c r="DP550" s="169"/>
      <c r="DQ550" s="169"/>
      <c r="DR550" s="169"/>
      <c r="DS550" s="169"/>
      <c r="DT550" s="169"/>
      <c r="DU550" s="169"/>
      <c r="DV550" s="169"/>
      <c r="DW550" s="169"/>
      <c r="DX550" s="169"/>
      <c r="DY550" s="169"/>
      <c r="DZ550" s="169"/>
      <c r="EA550" s="169"/>
      <c r="EB550" s="169"/>
      <c r="EC550" s="169"/>
      <c r="ED550" s="169"/>
      <c r="EE550" s="169"/>
      <c r="EF550" s="169"/>
      <c r="EG550" s="169"/>
      <c r="EH550" s="169"/>
      <c r="EI550" s="169"/>
      <c r="EJ550" s="169"/>
      <c r="EK550" s="169"/>
      <c r="EL550" s="169"/>
      <c r="EM550" s="169"/>
      <c r="EN550" s="169"/>
      <c r="EO550" s="169"/>
      <c r="EP550" s="169"/>
      <c r="EQ550" s="169"/>
      <c r="ER550" s="169"/>
      <c r="ES550" s="169"/>
      <c r="ET550" s="169"/>
      <c r="EU550" s="169"/>
      <c r="EV550" s="169"/>
      <c r="EW550" s="169"/>
      <c r="EX550" s="169"/>
      <c r="EY550" s="169"/>
      <c r="EZ550" s="169"/>
      <c r="FA550" s="169"/>
      <c r="FB550" s="169"/>
      <c r="FC550" s="169"/>
      <c r="FD550" s="169"/>
      <c r="FE550" s="169"/>
      <c r="FF550" s="169"/>
      <c r="FG550" s="169"/>
      <c r="FH550" s="169"/>
      <c r="FI550" s="169"/>
      <c r="FJ550" s="169"/>
      <c r="FK550" s="169"/>
      <c r="FL550" s="169"/>
      <c r="FM550" s="169"/>
      <c r="FN550" s="169"/>
      <c r="FO550" s="169"/>
      <c r="FP550" s="169"/>
      <c r="FQ550" s="169"/>
      <c r="FR550" s="169"/>
      <c r="FS550" s="169"/>
      <c r="FT550" s="169"/>
      <c r="FU550" s="169"/>
      <c r="FV550" s="169"/>
      <c r="FW550" s="169"/>
      <c r="FX550" s="169"/>
      <c r="FY550" s="169"/>
      <c r="FZ550" s="169"/>
      <c r="GA550" s="169"/>
      <c r="GB550" s="169"/>
      <c r="GC550" s="169"/>
      <c r="GD550" s="169"/>
      <c r="GE550" s="169"/>
      <c r="GF550" s="169"/>
      <c r="GG550" s="169"/>
      <c r="GH550" s="169"/>
      <c r="GI550" s="169"/>
      <c r="GJ550" s="169"/>
      <c r="GK550" s="169"/>
      <c r="GL550" s="169"/>
      <c r="GM550" s="169"/>
      <c r="GN550" s="169"/>
      <c r="GO550" s="169"/>
      <c r="GP550" s="169"/>
      <c r="GQ550" s="169"/>
      <c r="GR550" s="169"/>
      <c r="GS550" s="169"/>
      <c r="GT550" s="169"/>
      <c r="GU550" s="169"/>
      <c r="GV550" s="169"/>
      <c r="GW550" s="169"/>
      <c r="GX550" s="169"/>
      <c r="GY550" s="169"/>
      <c r="GZ550" s="169"/>
      <c r="HA550" s="169"/>
      <c r="HB550" s="169"/>
      <c r="HC550" s="169"/>
      <c r="HD550" s="169"/>
      <c r="HE550" s="169"/>
      <c r="HF550" s="169"/>
      <c r="HG550" s="169"/>
      <c r="HH550" s="169"/>
      <c r="HI550" s="169"/>
      <c r="HJ550" s="169"/>
      <c r="HK550" s="169"/>
      <c r="HL550" s="169"/>
      <c r="HM550" s="169"/>
      <c r="HN550" s="169"/>
      <c r="HO550" s="169"/>
      <c r="HP550" s="169"/>
      <c r="HQ550" s="169"/>
      <c r="HR550" s="169"/>
      <c r="HS550" s="169"/>
      <c r="HT550" s="169"/>
      <c r="HU550" s="169"/>
      <c r="HV550" s="169"/>
      <c r="HW550" s="169"/>
      <c r="HX550" s="169"/>
      <c r="HY550" s="169"/>
      <c r="HZ550" s="169"/>
      <c r="IA550" s="169"/>
      <c r="IB550" s="169"/>
      <c r="IC550" s="169"/>
      <c r="ID550" s="169"/>
      <c r="IE550" s="169"/>
      <c r="IF550" s="169"/>
      <c r="IG550" s="169"/>
      <c r="IH550" s="169"/>
      <c r="II550" s="169"/>
      <c r="IJ550" s="169"/>
      <c r="IK550" s="169"/>
      <c r="IL550" s="169"/>
      <c r="IM550" s="169"/>
      <c r="IN550" s="169"/>
      <c r="IO550" s="169"/>
      <c r="IP550" s="169"/>
    </row>
    <row r="551" spans="1:250" s="145" customFormat="1" ht="15" customHeight="1">
      <c r="A551" s="170" t="s">
        <v>6</v>
      </c>
      <c r="B551" s="170" t="s">
        <v>884</v>
      </c>
      <c r="C551" s="172"/>
      <c r="D551" s="172"/>
      <c r="E551" s="173"/>
      <c r="F551" s="174">
        <v>12180</v>
      </c>
      <c r="G551" s="169"/>
      <c r="H551" s="169"/>
      <c r="I551" s="169"/>
      <c r="J551" s="169"/>
      <c r="K551" s="169"/>
      <c r="L551" s="169"/>
      <c r="M551" s="169"/>
      <c r="N551" s="169"/>
      <c r="O551" s="169"/>
      <c r="P551" s="169"/>
      <c r="Q551" s="169"/>
      <c r="R551" s="169"/>
      <c r="S551" s="169"/>
      <c r="T551" s="169"/>
      <c r="U551" s="169"/>
      <c r="V551" s="169"/>
      <c r="W551" s="169"/>
      <c r="X551" s="169"/>
      <c r="Y551" s="169"/>
      <c r="Z551" s="169"/>
      <c r="AA551" s="169"/>
      <c r="AB551" s="169"/>
      <c r="AC551" s="169"/>
      <c r="AD551" s="169"/>
      <c r="AE551" s="169"/>
      <c r="AF551" s="169"/>
      <c r="AG551" s="169"/>
      <c r="AH551" s="169"/>
      <c r="AI551" s="169"/>
      <c r="AJ551" s="169"/>
      <c r="AK551" s="169"/>
      <c r="AL551" s="169"/>
      <c r="AM551" s="169"/>
      <c r="AN551" s="169"/>
      <c r="AO551" s="169"/>
      <c r="AP551" s="169"/>
      <c r="AQ551" s="169"/>
      <c r="AR551" s="169"/>
      <c r="AS551" s="169"/>
      <c r="AT551" s="169"/>
      <c r="AU551" s="169"/>
      <c r="AV551" s="169"/>
      <c r="AW551" s="169"/>
      <c r="AX551" s="169"/>
      <c r="AY551" s="169"/>
      <c r="AZ551" s="169"/>
      <c r="BA551" s="169"/>
      <c r="BB551" s="169"/>
      <c r="BC551" s="169"/>
      <c r="BD551" s="169"/>
      <c r="BE551" s="169"/>
      <c r="BF551" s="169"/>
      <c r="BG551" s="169"/>
      <c r="BH551" s="169"/>
      <c r="BI551" s="169"/>
      <c r="BJ551" s="169"/>
      <c r="BK551" s="169"/>
      <c r="BL551" s="169"/>
      <c r="BM551" s="169"/>
      <c r="BN551" s="169"/>
      <c r="BO551" s="169"/>
      <c r="BP551" s="169"/>
      <c r="BQ551" s="169"/>
      <c r="BR551" s="169"/>
      <c r="BS551" s="169"/>
      <c r="BT551" s="169"/>
      <c r="BU551" s="169"/>
      <c r="BV551" s="169"/>
      <c r="BW551" s="169"/>
      <c r="BX551" s="169"/>
      <c r="BY551" s="169"/>
      <c r="BZ551" s="169"/>
      <c r="CA551" s="169"/>
      <c r="CB551" s="169"/>
      <c r="CC551" s="169"/>
      <c r="CD551" s="169"/>
      <c r="CE551" s="169"/>
      <c r="CF551" s="169"/>
      <c r="CG551" s="169"/>
      <c r="CH551" s="169"/>
      <c r="CI551" s="169"/>
      <c r="CJ551" s="169"/>
      <c r="CK551" s="169"/>
      <c r="CL551" s="169"/>
      <c r="CM551" s="169"/>
      <c r="CN551" s="169"/>
      <c r="CO551" s="169"/>
      <c r="CP551" s="169"/>
      <c r="CQ551" s="169"/>
      <c r="CR551" s="169"/>
      <c r="CS551" s="169"/>
      <c r="CT551" s="169"/>
      <c r="CU551" s="169"/>
      <c r="CV551" s="169"/>
      <c r="CW551" s="169"/>
      <c r="CX551" s="169"/>
      <c r="CY551" s="169"/>
      <c r="CZ551" s="169"/>
      <c r="DA551" s="169"/>
      <c r="DB551" s="169"/>
      <c r="DC551" s="169"/>
      <c r="DD551" s="169"/>
      <c r="DE551" s="169"/>
      <c r="DF551" s="169"/>
      <c r="DG551" s="169"/>
      <c r="DH551" s="169"/>
      <c r="DI551" s="169"/>
      <c r="DJ551" s="169"/>
      <c r="DK551" s="169"/>
      <c r="DL551" s="169"/>
      <c r="DM551" s="169"/>
      <c r="DN551" s="169"/>
      <c r="DO551" s="169"/>
      <c r="DP551" s="169"/>
      <c r="DQ551" s="169"/>
      <c r="DR551" s="169"/>
      <c r="DS551" s="169"/>
      <c r="DT551" s="169"/>
      <c r="DU551" s="169"/>
      <c r="DV551" s="169"/>
      <c r="DW551" s="169"/>
      <c r="DX551" s="169"/>
      <c r="DY551" s="169"/>
      <c r="DZ551" s="169"/>
      <c r="EA551" s="169"/>
      <c r="EB551" s="169"/>
      <c r="EC551" s="169"/>
      <c r="ED551" s="169"/>
      <c r="EE551" s="169"/>
      <c r="EF551" s="169"/>
      <c r="EG551" s="169"/>
      <c r="EH551" s="169"/>
      <c r="EI551" s="169"/>
      <c r="EJ551" s="169"/>
      <c r="EK551" s="169"/>
      <c r="EL551" s="169"/>
      <c r="EM551" s="169"/>
      <c r="EN551" s="169"/>
      <c r="EO551" s="169"/>
      <c r="EP551" s="169"/>
      <c r="EQ551" s="169"/>
      <c r="ER551" s="169"/>
      <c r="ES551" s="169"/>
      <c r="ET551" s="169"/>
      <c r="EU551" s="169"/>
      <c r="EV551" s="169"/>
      <c r="EW551" s="169"/>
      <c r="EX551" s="169"/>
      <c r="EY551" s="169"/>
      <c r="EZ551" s="169"/>
      <c r="FA551" s="169"/>
      <c r="FB551" s="169"/>
      <c r="FC551" s="169"/>
      <c r="FD551" s="169"/>
      <c r="FE551" s="169"/>
      <c r="FF551" s="169"/>
      <c r="FG551" s="169"/>
      <c r="FH551" s="169"/>
      <c r="FI551" s="169"/>
      <c r="FJ551" s="169"/>
      <c r="FK551" s="169"/>
      <c r="FL551" s="169"/>
      <c r="FM551" s="169"/>
      <c r="FN551" s="169"/>
      <c r="FO551" s="169"/>
      <c r="FP551" s="169"/>
      <c r="FQ551" s="169"/>
      <c r="FR551" s="169"/>
      <c r="FS551" s="169"/>
      <c r="FT551" s="169"/>
      <c r="FU551" s="169"/>
      <c r="FV551" s="169"/>
      <c r="FW551" s="169"/>
      <c r="FX551" s="169"/>
      <c r="FY551" s="169"/>
      <c r="FZ551" s="169"/>
      <c r="GA551" s="169"/>
      <c r="GB551" s="169"/>
      <c r="GC551" s="169"/>
      <c r="GD551" s="169"/>
      <c r="GE551" s="169"/>
      <c r="GF551" s="169"/>
      <c r="GG551" s="169"/>
      <c r="GH551" s="169"/>
      <c r="GI551" s="169"/>
      <c r="GJ551" s="169"/>
      <c r="GK551" s="169"/>
      <c r="GL551" s="169"/>
      <c r="GM551" s="169"/>
      <c r="GN551" s="169"/>
      <c r="GO551" s="169"/>
      <c r="GP551" s="169"/>
      <c r="GQ551" s="169"/>
      <c r="GR551" s="169"/>
      <c r="GS551" s="169"/>
      <c r="GT551" s="169"/>
      <c r="GU551" s="169"/>
      <c r="GV551" s="169"/>
      <c r="GW551" s="169"/>
      <c r="GX551" s="169"/>
      <c r="GY551" s="169"/>
      <c r="GZ551" s="169"/>
      <c r="HA551" s="169"/>
      <c r="HB551" s="169"/>
      <c r="HC551" s="169"/>
      <c r="HD551" s="169"/>
      <c r="HE551" s="169"/>
      <c r="HF551" s="169"/>
      <c r="HG551" s="169"/>
      <c r="HH551" s="169"/>
      <c r="HI551" s="169"/>
      <c r="HJ551" s="169"/>
      <c r="HK551" s="169"/>
      <c r="HL551" s="169"/>
      <c r="HM551" s="169"/>
      <c r="HN551" s="169"/>
      <c r="HO551" s="169"/>
      <c r="HP551" s="169"/>
      <c r="HQ551" s="169"/>
      <c r="HR551" s="169"/>
      <c r="HS551" s="169"/>
      <c r="HT551" s="169"/>
      <c r="HU551" s="169"/>
      <c r="HV551" s="169"/>
      <c r="HW551" s="169"/>
      <c r="HX551" s="169"/>
      <c r="HY551" s="169"/>
      <c r="HZ551" s="169"/>
      <c r="IA551" s="169"/>
      <c r="IB551" s="169"/>
      <c r="IC551" s="169"/>
      <c r="ID551" s="169"/>
      <c r="IE551" s="169"/>
      <c r="IF551" s="169"/>
      <c r="IG551" s="169"/>
      <c r="IH551" s="169"/>
      <c r="II551" s="169"/>
      <c r="IJ551" s="169"/>
      <c r="IK551" s="169"/>
      <c r="IL551" s="169"/>
      <c r="IM551" s="169"/>
      <c r="IN551" s="169"/>
      <c r="IO551" s="169"/>
      <c r="IP551" s="169"/>
    </row>
    <row r="552" spans="1:250" s="145" customFormat="1" ht="15" customHeight="1">
      <c r="A552" s="170" t="s">
        <v>6</v>
      </c>
      <c r="B552" s="170" t="s">
        <v>885</v>
      </c>
      <c r="C552" s="172"/>
      <c r="D552" s="172"/>
      <c r="E552" s="173"/>
      <c r="F552" s="174">
        <v>5046</v>
      </c>
      <c r="G552" s="169"/>
      <c r="H552" s="169"/>
      <c r="I552" s="169"/>
      <c r="J552" s="169"/>
      <c r="K552" s="169"/>
      <c r="L552" s="169"/>
      <c r="M552" s="169"/>
      <c r="N552" s="169"/>
      <c r="O552" s="169"/>
      <c r="P552" s="169"/>
      <c r="Q552" s="169"/>
      <c r="R552" s="169"/>
      <c r="S552" s="169"/>
      <c r="T552" s="169"/>
      <c r="U552" s="169"/>
      <c r="V552" s="169"/>
      <c r="W552" s="169"/>
      <c r="X552" s="169"/>
      <c r="Y552" s="169"/>
      <c r="Z552" s="169"/>
      <c r="AA552" s="169"/>
      <c r="AB552" s="169"/>
      <c r="AC552" s="169"/>
      <c r="AD552" s="169"/>
      <c r="AE552" s="169"/>
      <c r="AF552" s="169"/>
      <c r="AG552" s="169"/>
      <c r="AH552" s="169"/>
      <c r="AI552" s="169"/>
      <c r="AJ552" s="169"/>
      <c r="AK552" s="169"/>
      <c r="AL552" s="169"/>
      <c r="AM552" s="169"/>
      <c r="AN552" s="169"/>
      <c r="AO552" s="169"/>
      <c r="AP552" s="169"/>
      <c r="AQ552" s="169"/>
      <c r="AR552" s="169"/>
      <c r="AS552" s="169"/>
      <c r="AT552" s="169"/>
      <c r="AU552" s="169"/>
      <c r="AV552" s="169"/>
      <c r="AW552" s="169"/>
      <c r="AX552" s="169"/>
      <c r="AY552" s="169"/>
      <c r="AZ552" s="169"/>
      <c r="BA552" s="169"/>
      <c r="BB552" s="169"/>
      <c r="BC552" s="169"/>
      <c r="BD552" s="169"/>
      <c r="BE552" s="169"/>
      <c r="BF552" s="169"/>
      <c r="BG552" s="169"/>
      <c r="BH552" s="169"/>
      <c r="BI552" s="169"/>
      <c r="BJ552" s="169"/>
      <c r="BK552" s="169"/>
      <c r="BL552" s="169"/>
      <c r="BM552" s="169"/>
      <c r="BN552" s="169"/>
      <c r="BO552" s="169"/>
      <c r="BP552" s="169"/>
      <c r="BQ552" s="169"/>
      <c r="BR552" s="169"/>
      <c r="BS552" s="169"/>
      <c r="BT552" s="169"/>
      <c r="BU552" s="169"/>
      <c r="BV552" s="169"/>
      <c r="BW552" s="169"/>
      <c r="BX552" s="169"/>
      <c r="BY552" s="169"/>
      <c r="BZ552" s="169"/>
      <c r="CA552" s="169"/>
      <c r="CB552" s="169"/>
      <c r="CC552" s="169"/>
      <c r="CD552" s="169"/>
      <c r="CE552" s="169"/>
      <c r="CF552" s="169"/>
      <c r="CG552" s="169"/>
      <c r="CH552" s="169"/>
      <c r="CI552" s="169"/>
      <c r="CJ552" s="169"/>
      <c r="CK552" s="169"/>
      <c r="CL552" s="169"/>
      <c r="CM552" s="169"/>
      <c r="CN552" s="169"/>
      <c r="CO552" s="169"/>
      <c r="CP552" s="169"/>
      <c r="CQ552" s="169"/>
      <c r="CR552" s="169"/>
      <c r="CS552" s="169"/>
      <c r="CT552" s="169"/>
      <c r="CU552" s="169"/>
      <c r="CV552" s="169"/>
      <c r="CW552" s="169"/>
      <c r="CX552" s="169"/>
      <c r="CY552" s="169"/>
      <c r="CZ552" s="169"/>
      <c r="DA552" s="169"/>
      <c r="DB552" s="169"/>
      <c r="DC552" s="169"/>
      <c r="DD552" s="169"/>
      <c r="DE552" s="169"/>
      <c r="DF552" s="169"/>
      <c r="DG552" s="169"/>
      <c r="DH552" s="169"/>
      <c r="DI552" s="169"/>
      <c r="DJ552" s="169"/>
      <c r="DK552" s="169"/>
      <c r="DL552" s="169"/>
      <c r="DM552" s="169"/>
      <c r="DN552" s="169"/>
      <c r="DO552" s="169"/>
      <c r="DP552" s="169"/>
      <c r="DQ552" s="169"/>
      <c r="DR552" s="169"/>
      <c r="DS552" s="169"/>
      <c r="DT552" s="169"/>
      <c r="DU552" s="169"/>
      <c r="DV552" s="169"/>
      <c r="DW552" s="169"/>
      <c r="DX552" s="169"/>
      <c r="DY552" s="169"/>
      <c r="DZ552" s="169"/>
      <c r="EA552" s="169"/>
      <c r="EB552" s="169"/>
      <c r="EC552" s="169"/>
      <c r="ED552" s="169"/>
      <c r="EE552" s="169"/>
      <c r="EF552" s="169"/>
      <c r="EG552" s="169"/>
      <c r="EH552" s="169"/>
      <c r="EI552" s="169"/>
      <c r="EJ552" s="169"/>
      <c r="EK552" s="169"/>
      <c r="EL552" s="169"/>
      <c r="EM552" s="169"/>
      <c r="EN552" s="169"/>
      <c r="EO552" s="169"/>
      <c r="EP552" s="169"/>
      <c r="EQ552" s="169"/>
      <c r="ER552" s="169"/>
      <c r="ES552" s="169"/>
      <c r="ET552" s="169"/>
      <c r="EU552" s="169"/>
      <c r="EV552" s="169"/>
      <c r="EW552" s="169"/>
      <c r="EX552" s="169"/>
      <c r="EY552" s="169"/>
      <c r="EZ552" s="169"/>
      <c r="FA552" s="169"/>
      <c r="FB552" s="169"/>
      <c r="FC552" s="169"/>
      <c r="FD552" s="169"/>
      <c r="FE552" s="169"/>
      <c r="FF552" s="169"/>
      <c r="FG552" s="169"/>
      <c r="FH552" s="169"/>
      <c r="FI552" s="169"/>
      <c r="FJ552" s="169"/>
      <c r="FK552" s="169"/>
      <c r="FL552" s="169"/>
      <c r="FM552" s="169"/>
      <c r="FN552" s="169"/>
      <c r="FO552" s="169"/>
      <c r="FP552" s="169"/>
      <c r="FQ552" s="169"/>
      <c r="FR552" s="169"/>
      <c r="FS552" s="169"/>
      <c r="FT552" s="169"/>
      <c r="FU552" s="169"/>
      <c r="FV552" s="169"/>
      <c r="FW552" s="169"/>
      <c r="FX552" s="169"/>
      <c r="FY552" s="169"/>
      <c r="FZ552" s="169"/>
      <c r="GA552" s="169"/>
      <c r="GB552" s="169"/>
      <c r="GC552" s="169"/>
      <c r="GD552" s="169"/>
      <c r="GE552" s="169"/>
      <c r="GF552" s="169"/>
      <c r="GG552" s="169"/>
      <c r="GH552" s="169"/>
      <c r="GI552" s="169"/>
      <c r="GJ552" s="169"/>
      <c r="GK552" s="169"/>
      <c r="GL552" s="169"/>
      <c r="GM552" s="169"/>
      <c r="GN552" s="169"/>
      <c r="GO552" s="169"/>
      <c r="GP552" s="169"/>
      <c r="GQ552" s="169"/>
      <c r="GR552" s="169"/>
      <c r="GS552" s="169"/>
      <c r="GT552" s="169"/>
      <c r="GU552" s="169"/>
      <c r="GV552" s="169"/>
      <c r="GW552" s="169"/>
      <c r="GX552" s="169"/>
      <c r="GY552" s="169"/>
      <c r="GZ552" s="169"/>
      <c r="HA552" s="169"/>
      <c r="HB552" s="169"/>
      <c r="HC552" s="169"/>
      <c r="HD552" s="169"/>
      <c r="HE552" s="169"/>
      <c r="HF552" s="169"/>
      <c r="HG552" s="169"/>
      <c r="HH552" s="169"/>
      <c r="HI552" s="169"/>
      <c r="HJ552" s="169"/>
      <c r="HK552" s="169"/>
      <c r="HL552" s="169"/>
      <c r="HM552" s="169"/>
      <c r="HN552" s="169"/>
      <c r="HO552" s="169"/>
      <c r="HP552" s="169"/>
      <c r="HQ552" s="169"/>
      <c r="HR552" s="169"/>
      <c r="HS552" s="169"/>
      <c r="HT552" s="169"/>
      <c r="HU552" s="169"/>
      <c r="HV552" s="169"/>
      <c r="HW552" s="169"/>
      <c r="HX552" s="169"/>
      <c r="HY552" s="169"/>
      <c r="HZ552" s="169"/>
      <c r="IA552" s="169"/>
      <c r="IB552" s="169"/>
      <c r="IC552" s="169"/>
      <c r="ID552" s="169"/>
      <c r="IE552" s="169"/>
      <c r="IF552" s="169"/>
      <c r="IG552" s="169"/>
      <c r="IH552" s="169"/>
      <c r="II552" s="169"/>
      <c r="IJ552" s="169"/>
      <c r="IK552" s="169"/>
      <c r="IL552" s="169"/>
      <c r="IM552" s="169"/>
      <c r="IN552" s="169"/>
      <c r="IO552" s="169"/>
      <c r="IP552" s="169"/>
    </row>
    <row r="553" spans="1:250" s="145" customFormat="1" ht="15" customHeight="1">
      <c r="A553" s="170" t="s">
        <v>6</v>
      </c>
      <c r="B553" s="170" t="s">
        <v>886</v>
      </c>
      <c r="C553" s="172"/>
      <c r="D553" s="172"/>
      <c r="E553" s="173"/>
      <c r="F553" s="174">
        <v>3200</v>
      </c>
      <c r="G553" s="169"/>
      <c r="H553" s="169"/>
      <c r="I553" s="169"/>
      <c r="J553" s="169"/>
      <c r="K553" s="169"/>
      <c r="L553" s="169"/>
      <c r="M553" s="169"/>
      <c r="N553" s="169"/>
      <c r="O553" s="169"/>
      <c r="P553" s="169"/>
      <c r="Q553" s="169"/>
      <c r="R553" s="169"/>
      <c r="S553" s="169"/>
      <c r="T553" s="169"/>
      <c r="U553" s="169"/>
      <c r="V553" s="169"/>
      <c r="W553" s="169"/>
      <c r="X553" s="169"/>
      <c r="Y553" s="169"/>
      <c r="Z553" s="169"/>
      <c r="AA553" s="169"/>
      <c r="AB553" s="169"/>
      <c r="AC553" s="169"/>
      <c r="AD553" s="169"/>
      <c r="AE553" s="169"/>
      <c r="AF553" s="169"/>
      <c r="AG553" s="169"/>
      <c r="AH553" s="169"/>
      <c r="AI553" s="169"/>
      <c r="AJ553" s="169"/>
      <c r="AK553" s="169"/>
      <c r="AL553" s="169"/>
      <c r="AM553" s="169"/>
      <c r="AN553" s="169"/>
      <c r="AO553" s="169"/>
      <c r="AP553" s="169"/>
      <c r="AQ553" s="169"/>
      <c r="AR553" s="169"/>
      <c r="AS553" s="169"/>
      <c r="AT553" s="169"/>
      <c r="AU553" s="169"/>
      <c r="AV553" s="169"/>
      <c r="AW553" s="169"/>
      <c r="AX553" s="169"/>
      <c r="AY553" s="169"/>
      <c r="AZ553" s="169"/>
      <c r="BA553" s="169"/>
      <c r="BB553" s="169"/>
      <c r="BC553" s="169"/>
      <c r="BD553" s="169"/>
      <c r="BE553" s="169"/>
      <c r="BF553" s="169"/>
      <c r="BG553" s="169"/>
      <c r="BH553" s="169"/>
      <c r="BI553" s="169"/>
      <c r="BJ553" s="169"/>
      <c r="BK553" s="169"/>
      <c r="BL553" s="169"/>
      <c r="BM553" s="169"/>
      <c r="BN553" s="169"/>
      <c r="BO553" s="169"/>
      <c r="BP553" s="169"/>
      <c r="BQ553" s="169"/>
      <c r="BR553" s="169"/>
      <c r="BS553" s="169"/>
      <c r="BT553" s="169"/>
      <c r="BU553" s="169"/>
      <c r="BV553" s="169"/>
      <c r="BW553" s="169"/>
      <c r="BX553" s="169"/>
      <c r="BY553" s="169"/>
      <c r="BZ553" s="169"/>
      <c r="CA553" s="169"/>
      <c r="CB553" s="169"/>
      <c r="CC553" s="169"/>
      <c r="CD553" s="169"/>
      <c r="CE553" s="169"/>
      <c r="CF553" s="169"/>
      <c r="CG553" s="169"/>
      <c r="CH553" s="169"/>
      <c r="CI553" s="169"/>
      <c r="CJ553" s="169"/>
      <c r="CK553" s="169"/>
      <c r="CL553" s="169"/>
      <c r="CM553" s="169"/>
      <c r="CN553" s="169"/>
      <c r="CO553" s="169"/>
      <c r="CP553" s="169"/>
      <c r="CQ553" s="169"/>
      <c r="CR553" s="169"/>
      <c r="CS553" s="169"/>
      <c r="CT553" s="169"/>
      <c r="CU553" s="169"/>
      <c r="CV553" s="169"/>
      <c r="CW553" s="169"/>
      <c r="CX553" s="169"/>
      <c r="CY553" s="169"/>
      <c r="CZ553" s="169"/>
      <c r="DA553" s="169"/>
      <c r="DB553" s="169"/>
      <c r="DC553" s="169"/>
      <c r="DD553" s="169"/>
      <c r="DE553" s="169"/>
      <c r="DF553" s="169"/>
      <c r="DG553" s="169"/>
      <c r="DH553" s="169"/>
      <c r="DI553" s="169"/>
      <c r="DJ553" s="169"/>
      <c r="DK553" s="169"/>
      <c r="DL553" s="169"/>
      <c r="DM553" s="169"/>
      <c r="DN553" s="169"/>
      <c r="DO553" s="169"/>
      <c r="DP553" s="169"/>
      <c r="DQ553" s="169"/>
      <c r="DR553" s="169"/>
      <c r="DS553" s="169"/>
      <c r="DT553" s="169"/>
      <c r="DU553" s="169"/>
      <c r="DV553" s="169"/>
      <c r="DW553" s="169"/>
      <c r="DX553" s="169"/>
      <c r="DY553" s="169"/>
      <c r="DZ553" s="169"/>
      <c r="EA553" s="169"/>
      <c r="EB553" s="169"/>
      <c r="EC553" s="169"/>
      <c r="ED553" s="169"/>
      <c r="EE553" s="169"/>
      <c r="EF553" s="169"/>
      <c r="EG553" s="169"/>
      <c r="EH553" s="169"/>
      <c r="EI553" s="169"/>
      <c r="EJ553" s="169"/>
      <c r="EK553" s="169"/>
      <c r="EL553" s="169"/>
      <c r="EM553" s="169"/>
      <c r="EN553" s="169"/>
      <c r="EO553" s="169"/>
      <c r="EP553" s="169"/>
      <c r="EQ553" s="169"/>
      <c r="ER553" s="169"/>
      <c r="ES553" s="169"/>
      <c r="ET553" s="169"/>
      <c r="EU553" s="169"/>
      <c r="EV553" s="169"/>
      <c r="EW553" s="169"/>
      <c r="EX553" s="169"/>
      <c r="EY553" s="169"/>
      <c r="EZ553" s="169"/>
      <c r="FA553" s="169"/>
      <c r="FB553" s="169"/>
      <c r="FC553" s="169"/>
      <c r="FD553" s="169"/>
      <c r="FE553" s="169"/>
      <c r="FF553" s="169"/>
      <c r="FG553" s="169"/>
      <c r="FH553" s="169"/>
      <c r="FI553" s="169"/>
      <c r="FJ553" s="169"/>
      <c r="FK553" s="169"/>
      <c r="FL553" s="169"/>
      <c r="FM553" s="169"/>
      <c r="FN553" s="169"/>
      <c r="FO553" s="169"/>
      <c r="FP553" s="169"/>
      <c r="FQ553" s="169"/>
      <c r="FR553" s="169"/>
      <c r="FS553" s="169"/>
      <c r="FT553" s="169"/>
      <c r="FU553" s="169"/>
      <c r="FV553" s="169"/>
      <c r="FW553" s="169"/>
      <c r="FX553" s="169"/>
      <c r="FY553" s="169"/>
      <c r="FZ553" s="169"/>
      <c r="GA553" s="169"/>
      <c r="GB553" s="169"/>
      <c r="GC553" s="169"/>
      <c r="GD553" s="169"/>
      <c r="GE553" s="169"/>
      <c r="GF553" s="169"/>
      <c r="GG553" s="169"/>
      <c r="GH553" s="169"/>
      <c r="GI553" s="169"/>
      <c r="GJ553" s="169"/>
      <c r="GK553" s="169"/>
      <c r="GL553" s="169"/>
      <c r="GM553" s="169"/>
      <c r="GN553" s="169"/>
      <c r="GO553" s="169"/>
      <c r="GP553" s="169"/>
      <c r="GQ553" s="169"/>
      <c r="GR553" s="169"/>
      <c r="GS553" s="169"/>
      <c r="GT553" s="169"/>
      <c r="GU553" s="169"/>
      <c r="GV553" s="169"/>
      <c r="GW553" s="169"/>
      <c r="GX553" s="169"/>
      <c r="GY553" s="169"/>
      <c r="GZ553" s="169"/>
      <c r="HA553" s="169"/>
      <c r="HB553" s="169"/>
      <c r="HC553" s="169"/>
      <c r="HD553" s="169"/>
      <c r="HE553" s="169"/>
      <c r="HF553" s="169"/>
      <c r="HG553" s="169"/>
      <c r="HH553" s="169"/>
      <c r="HI553" s="169"/>
      <c r="HJ553" s="169"/>
      <c r="HK553" s="169"/>
      <c r="HL553" s="169"/>
      <c r="HM553" s="169"/>
      <c r="HN553" s="169"/>
      <c r="HO553" s="169"/>
      <c r="HP553" s="169"/>
      <c r="HQ553" s="169"/>
      <c r="HR553" s="169"/>
      <c r="HS553" s="169"/>
      <c r="HT553" s="169"/>
      <c r="HU553" s="169"/>
      <c r="HV553" s="169"/>
      <c r="HW553" s="169"/>
      <c r="HX553" s="169"/>
      <c r="HY553" s="169"/>
      <c r="HZ553" s="169"/>
      <c r="IA553" s="169"/>
      <c r="IB553" s="169"/>
      <c r="IC553" s="169"/>
      <c r="ID553" s="169"/>
      <c r="IE553" s="169"/>
      <c r="IF553" s="169"/>
      <c r="IG553" s="169"/>
      <c r="IH553" s="169"/>
      <c r="II553" s="169"/>
      <c r="IJ553" s="169"/>
      <c r="IK553" s="169"/>
      <c r="IL553" s="169"/>
      <c r="IM553" s="169"/>
      <c r="IN553" s="169"/>
      <c r="IO553" s="169"/>
      <c r="IP553" s="169"/>
    </row>
    <row r="554" spans="1:250" s="145" customFormat="1" ht="15" customHeight="1">
      <c r="A554" s="170" t="s">
        <v>6</v>
      </c>
      <c r="B554" s="170" t="s">
        <v>887</v>
      </c>
      <c r="C554" s="172"/>
      <c r="D554" s="172"/>
      <c r="E554" s="173"/>
      <c r="F554" s="174">
        <v>5568</v>
      </c>
      <c r="G554" s="169"/>
      <c r="H554" s="169"/>
      <c r="I554" s="169"/>
      <c r="J554" s="169"/>
      <c r="K554" s="169"/>
      <c r="L554" s="169"/>
      <c r="M554" s="169"/>
      <c r="N554" s="169"/>
      <c r="O554" s="169"/>
      <c r="P554" s="169"/>
      <c r="Q554" s="169"/>
      <c r="R554" s="169"/>
      <c r="S554" s="169"/>
      <c r="T554" s="169"/>
      <c r="U554" s="169"/>
      <c r="V554" s="169"/>
      <c r="W554" s="169"/>
      <c r="X554" s="169"/>
      <c r="Y554" s="169"/>
      <c r="Z554" s="169"/>
      <c r="AA554" s="169"/>
      <c r="AB554" s="169"/>
      <c r="AC554" s="169"/>
      <c r="AD554" s="169"/>
      <c r="AE554" s="169"/>
      <c r="AF554" s="169"/>
      <c r="AG554" s="169"/>
      <c r="AH554" s="169"/>
      <c r="AI554" s="169"/>
      <c r="AJ554" s="169"/>
      <c r="AK554" s="169"/>
      <c r="AL554" s="169"/>
      <c r="AM554" s="169"/>
      <c r="AN554" s="169"/>
      <c r="AO554" s="169"/>
      <c r="AP554" s="169"/>
      <c r="AQ554" s="169"/>
      <c r="AR554" s="169"/>
      <c r="AS554" s="169"/>
      <c r="AT554" s="169"/>
      <c r="AU554" s="169"/>
      <c r="AV554" s="169"/>
      <c r="AW554" s="169"/>
      <c r="AX554" s="169"/>
      <c r="AY554" s="169"/>
      <c r="AZ554" s="169"/>
      <c r="BA554" s="169"/>
      <c r="BB554" s="169"/>
      <c r="BC554" s="169"/>
      <c r="BD554" s="169"/>
      <c r="BE554" s="169"/>
      <c r="BF554" s="169"/>
      <c r="BG554" s="169"/>
      <c r="BH554" s="169"/>
      <c r="BI554" s="169"/>
      <c r="BJ554" s="169"/>
      <c r="BK554" s="169"/>
      <c r="BL554" s="169"/>
      <c r="BM554" s="169"/>
      <c r="BN554" s="169"/>
      <c r="BO554" s="169"/>
      <c r="BP554" s="169"/>
      <c r="BQ554" s="169"/>
      <c r="BR554" s="169"/>
      <c r="BS554" s="169"/>
      <c r="BT554" s="169"/>
      <c r="BU554" s="169"/>
      <c r="BV554" s="169"/>
      <c r="BW554" s="169"/>
      <c r="BX554" s="169"/>
      <c r="BY554" s="169"/>
      <c r="BZ554" s="169"/>
      <c r="CA554" s="169"/>
      <c r="CB554" s="169"/>
      <c r="CC554" s="169"/>
      <c r="CD554" s="169"/>
      <c r="CE554" s="169"/>
      <c r="CF554" s="169"/>
      <c r="CG554" s="169"/>
      <c r="CH554" s="169"/>
      <c r="CI554" s="169"/>
      <c r="CJ554" s="169"/>
      <c r="CK554" s="169"/>
      <c r="CL554" s="169"/>
      <c r="CM554" s="169"/>
      <c r="CN554" s="169"/>
      <c r="CO554" s="169"/>
      <c r="CP554" s="169"/>
      <c r="CQ554" s="169"/>
      <c r="CR554" s="169"/>
      <c r="CS554" s="169"/>
      <c r="CT554" s="169"/>
      <c r="CU554" s="169"/>
      <c r="CV554" s="169"/>
      <c r="CW554" s="169"/>
      <c r="CX554" s="169"/>
      <c r="CY554" s="169"/>
      <c r="CZ554" s="169"/>
      <c r="DA554" s="169"/>
      <c r="DB554" s="169"/>
      <c r="DC554" s="169"/>
      <c r="DD554" s="169"/>
      <c r="DE554" s="169"/>
      <c r="DF554" s="169"/>
      <c r="DG554" s="169"/>
      <c r="DH554" s="169"/>
      <c r="DI554" s="169"/>
      <c r="DJ554" s="169"/>
      <c r="DK554" s="169"/>
      <c r="DL554" s="169"/>
      <c r="DM554" s="169"/>
      <c r="DN554" s="169"/>
      <c r="DO554" s="169"/>
      <c r="DP554" s="169"/>
      <c r="DQ554" s="169"/>
      <c r="DR554" s="169"/>
      <c r="DS554" s="169"/>
      <c r="DT554" s="169"/>
      <c r="DU554" s="169"/>
      <c r="DV554" s="169"/>
      <c r="DW554" s="169"/>
      <c r="DX554" s="169"/>
      <c r="DY554" s="169"/>
      <c r="DZ554" s="169"/>
      <c r="EA554" s="169"/>
      <c r="EB554" s="169"/>
      <c r="EC554" s="169"/>
      <c r="ED554" s="169"/>
      <c r="EE554" s="169"/>
      <c r="EF554" s="169"/>
      <c r="EG554" s="169"/>
      <c r="EH554" s="169"/>
      <c r="EI554" s="169"/>
      <c r="EJ554" s="169"/>
      <c r="EK554" s="169"/>
      <c r="EL554" s="169"/>
      <c r="EM554" s="169"/>
      <c r="EN554" s="169"/>
      <c r="EO554" s="169"/>
      <c r="EP554" s="169"/>
      <c r="EQ554" s="169"/>
      <c r="ER554" s="169"/>
      <c r="ES554" s="169"/>
      <c r="ET554" s="169"/>
      <c r="EU554" s="169"/>
      <c r="EV554" s="169"/>
      <c r="EW554" s="169"/>
      <c r="EX554" s="169"/>
      <c r="EY554" s="169"/>
      <c r="EZ554" s="169"/>
      <c r="FA554" s="169"/>
      <c r="FB554" s="169"/>
      <c r="FC554" s="169"/>
      <c r="FD554" s="169"/>
      <c r="FE554" s="169"/>
      <c r="FF554" s="169"/>
      <c r="FG554" s="169"/>
      <c r="FH554" s="169"/>
      <c r="FI554" s="169"/>
      <c r="FJ554" s="169"/>
      <c r="FK554" s="169"/>
      <c r="FL554" s="169"/>
      <c r="FM554" s="169"/>
      <c r="FN554" s="169"/>
      <c r="FO554" s="169"/>
      <c r="FP554" s="169"/>
      <c r="FQ554" s="169"/>
      <c r="FR554" s="169"/>
      <c r="FS554" s="169"/>
      <c r="FT554" s="169"/>
      <c r="FU554" s="169"/>
      <c r="FV554" s="169"/>
      <c r="FW554" s="169"/>
      <c r="FX554" s="169"/>
      <c r="FY554" s="169"/>
      <c r="FZ554" s="169"/>
      <c r="GA554" s="169"/>
      <c r="GB554" s="169"/>
      <c r="GC554" s="169"/>
      <c r="GD554" s="169"/>
      <c r="GE554" s="169"/>
      <c r="GF554" s="169"/>
      <c r="GG554" s="169"/>
      <c r="GH554" s="169"/>
      <c r="GI554" s="169"/>
      <c r="GJ554" s="169"/>
      <c r="GK554" s="169"/>
      <c r="GL554" s="169"/>
      <c r="GM554" s="169"/>
      <c r="GN554" s="169"/>
      <c r="GO554" s="169"/>
      <c r="GP554" s="169"/>
      <c r="GQ554" s="169"/>
      <c r="GR554" s="169"/>
      <c r="GS554" s="169"/>
      <c r="GT554" s="169"/>
      <c r="GU554" s="169"/>
      <c r="GV554" s="169"/>
      <c r="GW554" s="169"/>
      <c r="GX554" s="169"/>
      <c r="GY554" s="169"/>
      <c r="GZ554" s="169"/>
      <c r="HA554" s="169"/>
      <c r="HB554" s="169"/>
      <c r="HC554" s="169"/>
      <c r="HD554" s="169"/>
      <c r="HE554" s="169"/>
      <c r="HF554" s="169"/>
      <c r="HG554" s="169"/>
      <c r="HH554" s="169"/>
      <c r="HI554" s="169"/>
      <c r="HJ554" s="169"/>
      <c r="HK554" s="169"/>
      <c r="HL554" s="169"/>
      <c r="HM554" s="169"/>
      <c r="HN554" s="169"/>
      <c r="HO554" s="169"/>
      <c r="HP554" s="169"/>
      <c r="HQ554" s="169"/>
      <c r="HR554" s="169"/>
      <c r="HS554" s="169"/>
      <c r="HT554" s="169"/>
      <c r="HU554" s="169"/>
      <c r="HV554" s="169"/>
      <c r="HW554" s="169"/>
      <c r="HX554" s="169"/>
      <c r="HY554" s="169"/>
      <c r="HZ554" s="169"/>
      <c r="IA554" s="169"/>
      <c r="IB554" s="169"/>
      <c r="IC554" s="169"/>
      <c r="ID554" s="169"/>
      <c r="IE554" s="169"/>
      <c r="IF554" s="169"/>
      <c r="IG554" s="169"/>
      <c r="IH554" s="169"/>
      <c r="II554" s="169"/>
      <c r="IJ554" s="169"/>
      <c r="IK554" s="169"/>
      <c r="IL554" s="169"/>
      <c r="IM554" s="169"/>
      <c r="IN554" s="169"/>
      <c r="IO554" s="169"/>
      <c r="IP554" s="169"/>
    </row>
    <row r="555" spans="1:250" s="145" customFormat="1" ht="15" customHeight="1">
      <c r="A555" s="170" t="s">
        <v>6</v>
      </c>
      <c r="B555" s="170" t="s">
        <v>888</v>
      </c>
      <c r="C555" s="172"/>
      <c r="D555" s="172"/>
      <c r="E555" s="173"/>
      <c r="F555" s="174">
        <v>4350</v>
      </c>
      <c r="G555" s="169"/>
      <c r="H555" s="169"/>
      <c r="I555" s="169"/>
      <c r="J555" s="169"/>
      <c r="K555" s="169"/>
      <c r="L555" s="169"/>
      <c r="M555" s="169"/>
      <c r="N555" s="169"/>
      <c r="O555" s="169"/>
      <c r="P555" s="169"/>
      <c r="Q555" s="169"/>
      <c r="R555" s="169"/>
      <c r="S555" s="169"/>
      <c r="T555" s="169"/>
      <c r="U555" s="169"/>
      <c r="V555" s="169"/>
      <c r="W555" s="169"/>
      <c r="X555" s="169"/>
      <c r="Y555" s="169"/>
      <c r="Z555" s="169"/>
      <c r="AA555" s="169"/>
      <c r="AB555" s="169"/>
      <c r="AC555" s="169"/>
      <c r="AD555" s="169"/>
      <c r="AE555" s="169"/>
      <c r="AF555" s="169"/>
      <c r="AG555" s="169"/>
      <c r="AH555" s="169"/>
      <c r="AI555" s="169"/>
      <c r="AJ555" s="169"/>
      <c r="AK555" s="169"/>
      <c r="AL555" s="169"/>
      <c r="AM555" s="169"/>
      <c r="AN555" s="169"/>
      <c r="AO555" s="169"/>
      <c r="AP555" s="169"/>
      <c r="AQ555" s="169"/>
      <c r="AR555" s="169"/>
      <c r="AS555" s="169"/>
      <c r="AT555" s="169"/>
      <c r="AU555" s="169"/>
      <c r="AV555" s="169"/>
      <c r="AW555" s="169"/>
      <c r="AX555" s="169"/>
      <c r="AY555" s="169"/>
      <c r="AZ555" s="169"/>
      <c r="BA555" s="169"/>
      <c r="BB555" s="169"/>
      <c r="BC555" s="169"/>
      <c r="BD555" s="169"/>
      <c r="BE555" s="169"/>
      <c r="BF555" s="169"/>
      <c r="BG555" s="169"/>
      <c r="BH555" s="169"/>
      <c r="BI555" s="169"/>
      <c r="BJ555" s="169"/>
      <c r="BK555" s="169"/>
      <c r="BL555" s="169"/>
      <c r="BM555" s="169"/>
      <c r="BN555" s="169"/>
      <c r="BO555" s="169"/>
      <c r="BP555" s="169"/>
      <c r="BQ555" s="169"/>
      <c r="BR555" s="169"/>
      <c r="BS555" s="169"/>
      <c r="BT555" s="169"/>
      <c r="BU555" s="169"/>
      <c r="BV555" s="169"/>
      <c r="BW555" s="169"/>
      <c r="BX555" s="169"/>
      <c r="BY555" s="169"/>
      <c r="BZ555" s="169"/>
      <c r="CA555" s="169"/>
      <c r="CB555" s="169"/>
      <c r="CC555" s="169"/>
      <c r="CD555" s="169"/>
      <c r="CE555" s="169"/>
      <c r="CF555" s="169"/>
      <c r="CG555" s="169"/>
      <c r="CH555" s="169"/>
      <c r="CI555" s="169"/>
      <c r="CJ555" s="169"/>
      <c r="CK555" s="169"/>
      <c r="CL555" s="169"/>
      <c r="CM555" s="169"/>
      <c r="CN555" s="169"/>
      <c r="CO555" s="169"/>
      <c r="CP555" s="169"/>
      <c r="CQ555" s="169"/>
      <c r="CR555" s="169"/>
      <c r="CS555" s="169"/>
      <c r="CT555" s="169"/>
      <c r="CU555" s="169"/>
      <c r="CV555" s="169"/>
      <c r="CW555" s="169"/>
      <c r="CX555" s="169"/>
      <c r="CY555" s="169"/>
      <c r="CZ555" s="169"/>
      <c r="DA555" s="169"/>
      <c r="DB555" s="169"/>
      <c r="DC555" s="169"/>
      <c r="DD555" s="169"/>
      <c r="DE555" s="169"/>
      <c r="DF555" s="169"/>
      <c r="DG555" s="169"/>
      <c r="DH555" s="169"/>
      <c r="DI555" s="169"/>
      <c r="DJ555" s="169"/>
      <c r="DK555" s="169"/>
      <c r="DL555" s="169"/>
      <c r="DM555" s="169"/>
      <c r="DN555" s="169"/>
      <c r="DO555" s="169"/>
      <c r="DP555" s="169"/>
      <c r="DQ555" s="169"/>
      <c r="DR555" s="169"/>
      <c r="DS555" s="169"/>
      <c r="DT555" s="169"/>
      <c r="DU555" s="169"/>
      <c r="DV555" s="169"/>
      <c r="DW555" s="169"/>
      <c r="DX555" s="169"/>
      <c r="DY555" s="169"/>
      <c r="DZ555" s="169"/>
      <c r="EA555" s="169"/>
      <c r="EB555" s="169"/>
      <c r="EC555" s="169"/>
      <c r="ED555" s="169"/>
      <c r="EE555" s="169"/>
      <c r="EF555" s="169"/>
      <c r="EG555" s="169"/>
      <c r="EH555" s="169"/>
      <c r="EI555" s="169"/>
      <c r="EJ555" s="169"/>
      <c r="EK555" s="169"/>
      <c r="EL555" s="169"/>
      <c r="EM555" s="169"/>
      <c r="EN555" s="169"/>
      <c r="EO555" s="169"/>
      <c r="EP555" s="169"/>
      <c r="EQ555" s="169"/>
      <c r="ER555" s="169"/>
      <c r="ES555" s="169"/>
      <c r="ET555" s="169"/>
      <c r="EU555" s="169"/>
      <c r="EV555" s="169"/>
      <c r="EW555" s="169"/>
      <c r="EX555" s="169"/>
      <c r="EY555" s="169"/>
      <c r="EZ555" s="169"/>
      <c r="FA555" s="169"/>
      <c r="FB555" s="169"/>
      <c r="FC555" s="169"/>
      <c r="FD555" s="169"/>
      <c r="FE555" s="169"/>
      <c r="FF555" s="169"/>
      <c r="FG555" s="169"/>
      <c r="FH555" s="169"/>
      <c r="FI555" s="169"/>
      <c r="FJ555" s="169"/>
      <c r="FK555" s="169"/>
      <c r="FL555" s="169"/>
      <c r="FM555" s="169"/>
      <c r="FN555" s="169"/>
      <c r="FO555" s="169"/>
      <c r="FP555" s="169"/>
      <c r="FQ555" s="169"/>
      <c r="FR555" s="169"/>
      <c r="FS555" s="169"/>
      <c r="FT555" s="169"/>
      <c r="FU555" s="169"/>
      <c r="FV555" s="169"/>
      <c r="FW555" s="169"/>
      <c r="FX555" s="169"/>
      <c r="FY555" s="169"/>
      <c r="FZ555" s="169"/>
      <c r="GA555" s="169"/>
      <c r="GB555" s="169"/>
      <c r="GC555" s="169"/>
      <c r="GD555" s="169"/>
      <c r="GE555" s="169"/>
      <c r="GF555" s="169"/>
      <c r="GG555" s="169"/>
      <c r="GH555" s="169"/>
      <c r="GI555" s="169"/>
      <c r="GJ555" s="169"/>
      <c r="GK555" s="169"/>
      <c r="GL555" s="169"/>
      <c r="GM555" s="169"/>
      <c r="GN555" s="169"/>
      <c r="GO555" s="169"/>
      <c r="GP555" s="169"/>
      <c r="GQ555" s="169"/>
      <c r="GR555" s="169"/>
      <c r="GS555" s="169"/>
      <c r="GT555" s="169"/>
      <c r="GU555" s="169"/>
      <c r="GV555" s="169"/>
      <c r="GW555" s="169"/>
      <c r="GX555" s="169"/>
      <c r="GY555" s="169"/>
      <c r="GZ555" s="169"/>
      <c r="HA555" s="169"/>
      <c r="HB555" s="169"/>
      <c r="HC555" s="169"/>
      <c r="HD555" s="169"/>
      <c r="HE555" s="169"/>
      <c r="HF555" s="169"/>
      <c r="HG555" s="169"/>
      <c r="HH555" s="169"/>
      <c r="HI555" s="169"/>
      <c r="HJ555" s="169"/>
      <c r="HK555" s="169"/>
      <c r="HL555" s="169"/>
      <c r="HM555" s="169"/>
      <c r="HN555" s="169"/>
      <c r="HO555" s="169"/>
      <c r="HP555" s="169"/>
      <c r="HQ555" s="169"/>
      <c r="HR555" s="169"/>
      <c r="HS555" s="169"/>
      <c r="HT555" s="169"/>
      <c r="HU555" s="169"/>
      <c r="HV555" s="169"/>
      <c r="HW555" s="169"/>
      <c r="HX555" s="169"/>
      <c r="HY555" s="169"/>
      <c r="HZ555" s="169"/>
      <c r="IA555" s="169"/>
      <c r="IB555" s="169"/>
      <c r="IC555" s="169"/>
      <c r="ID555" s="169"/>
      <c r="IE555" s="169"/>
      <c r="IF555" s="169"/>
      <c r="IG555" s="169"/>
      <c r="IH555" s="169"/>
      <c r="II555" s="169"/>
      <c r="IJ555" s="169"/>
      <c r="IK555" s="169"/>
      <c r="IL555" s="169"/>
      <c r="IM555" s="169"/>
      <c r="IN555" s="169"/>
      <c r="IO555" s="169"/>
      <c r="IP555" s="169"/>
    </row>
    <row r="556" spans="1:250" s="145" customFormat="1" ht="15" customHeight="1">
      <c r="A556" s="170" t="s">
        <v>6</v>
      </c>
      <c r="B556" s="170" t="s">
        <v>889</v>
      </c>
      <c r="C556" s="172"/>
      <c r="D556" s="172"/>
      <c r="E556" s="173"/>
      <c r="F556" s="174">
        <v>17400</v>
      </c>
      <c r="G556" s="169"/>
      <c r="H556" s="169"/>
      <c r="I556" s="169"/>
      <c r="J556" s="169"/>
      <c r="K556" s="169"/>
      <c r="L556" s="169"/>
      <c r="M556" s="169"/>
      <c r="N556" s="169"/>
      <c r="O556" s="169"/>
      <c r="P556" s="169"/>
      <c r="Q556" s="169"/>
      <c r="R556" s="169"/>
      <c r="S556" s="169"/>
      <c r="T556" s="169"/>
      <c r="U556" s="169"/>
      <c r="V556" s="169"/>
      <c r="W556" s="169"/>
      <c r="X556" s="169"/>
      <c r="Y556" s="169"/>
      <c r="Z556" s="169"/>
      <c r="AA556" s="169"/>
      <c r="AB556" s="169"/>
      <c r="AC556" s="169"/>
      <c r="AD556" s="169"/>
      <c r="AE556" s="169"/>
      <c r="AF556" s="169"/>
      <c r="AG556" s="169"/>
      <c r="AH556" s="169"/>
      <c r="AI556" s="169"/>
      <c r="AJ556" s="169"/>
      <c r="AK556" s="169"/>
      <c r="AL556" s="169"/>
      <c r="AM556" s="169"/>
      <c r="AN556" s="169"/>
      <c r="AO556" s="169"/>
      <c r="AP556" s="169"/>
      <c r="AQ556" s="169"/>
      <c r="AR556" s="169"/>
      <c r="AS556" s="169"/>
      <c r="AT556" s="169"/>
      <c r="AU556" s="169"/>
      <c r="AV556" s="169"/>
      <c r="AW556" s="169"/>
      <c r="AX556" s="169"/>
      <c r="AY556" s="169"/>
      <c r="AZ556" s="169"/>
      <c r="BA556" s="169"/>
      <c r="BB556" s="169"/>
      <c r="BC556" s="169"/>
      <c r="BD556" s="169"/>
      <c r="BE556" s="169"/>
      <c r="BF556" s="169"/>
      <c r="BG556" s="169"/>
      <c r="BH556" s="169"/>
      <c r="BI556" s="169"/>
      <c r="BJ556" s="169"/>
      <c r="BK556" s="169"/>
      <c r="BL556" s="169"/>
      <c r="BM556" s="169"/>
      <c r="BN556" s="169"/>
      <c r="BO556" s="169"/>
      <c r="BP556" s="169"/>
      <c r="BQ556" s="169"/>
      <c r="BR556" s="169"/>
      <c r="BS556" s="169"/>
      <c r="BT556" s="169"/>
      <c r="BU556" s="169"/>
      <c r="BV556" s="169"/>
      <c r="BW556" s="169"/>
      <c r="BX556" s="169"/>
      <c r="BY556" s="169"/>
      <c r="BZ556" s="169"/>
      <c r="CA556" s="169"/>
      <c r="CB556" s="169"/>
      <c r="CC556" s="169"/>
      <c r="CD556" s="169"/>
      <c r="CE556" s="169"/>
      <c r="CF556" s="169"/>
      <c r="CG556" s="169"/>
      <c r="CH556" s="169"/>
      <c r="CI556" s="169"/>
      <c r="CJ556" s="169"/>
      <c r="CK556" s="169"/>
      <c r="CL556" s="169"/>
      <c r="CM556" s="169"/>
      <c r="CN556" s="169"/>
      <c r="CO556" s="169"/>
      <c r="CP556" s="169"/>
      <c r="CQ556" s="169"/>
      <c r="CR556" s="169"/>
      <c r="CS556" s="169"/>
      <c r="CT556" s="169"/>
      <c r="CU556" s="169"/>
      <c r="CV556" s="169"/>
      <c r="CW556" s="169"/>
      <c r="CX556" s="169"/>
      <c r="CY556" s="169"/>
      <c r="CZ556" s="169"/>
      <c r="DA556" s="169"/>
      <c r="DB556" s="169"/>
      <c r="DC556" s="169"/>
      <c r="DD556" s="169"/>
      <c r="DE556" s="169"/>
      <c r="DF556" s="169"/>
      <c r="DG556" s="169"/>
      <c r="DH556" s="169"/>
      <c r="DI556" s="169"/>
      <c r="DJ556" s="169"/>
      <c r="DK556" s="169"/>
      <c r="DL556" s="169"/>
      <c r="DM556" s="169"/>
      <c r="DN556" s="169"/>
      <c r="DO556" s="169"/>
      <c r="DP556" s="169"/>
      <c r="DQ556" s="169"/>
      <c r="DR556" s="169"/>
      <c r="DS556" s="169"/>
      <c r="DT556" s="169"/>
      <c r="DU556" s="169"/>
      <c r="DV556" s="169"/>
      <c r="DW556" s="169"/>
      <c r="DX556" s="169"/>
      <c r="DY556" s="169"/>
      <c r="DZ556" s="169"/>
      <c r="EA556" s="169"/>
      <c r="EB556" s="169"/>
      <c r="EC556" s="169"/>
      <c r="ED556" s="169"/>
      <c r="EE556" s="169"/>
      <c r="EF556" s="169"/>
      <c r="EG556" s="169"/>
      <c r="EH556" s="169"/>
      <c r="EI556" s="169"/>
      <c r="EJ556" s="169"/>
      <c r="EK556" s="169"/>
      <c r="EL556" s="169"/>
      <c r="EM556" s="169"/>
      <c r="EN556" s="169"/>
      <c r="EO556" s="169"/>
      <c r="EP556" s="169"/>
      <c r="EQ556" s="169"/>
      <c r="ER556" s="169"/>
      <c r="ES556" s="169"/>
      <c r="ET556" s="169"/>
      <c r="EU556" s="169"/>
      <c r="EV556" s="169"/>
      <c r="EW556" s="169"/>
      <c r="EX556" s="169"/>
      <c r="EY556" s="169"/>
      <c r="EZ556" s="169"/>
      <c r="FA556" s="169"/>
      <c r="FB556" s="169"/>
      <c r="FC556" s="169"/>
      <c r="FD556" s="169"/>
      <c r="FE556" s="169"/>
      <c r="FF556" s="169"/>
      <c r="FG556" s="169"/>
      <c r="FH556" s="169"/>
      <c r="FI556" s="169"/>
      <c r="FJ556" s="169"/>
      <c r="FK556" s="169"/>
      <c r="FL556" s="169"/>
      <c r="FM556" s="169"/>
      <c r="FN556" s="169"/>
      <c r="FO556" s="169"/>
      <c r="FP556" s="169"/>
      <c r="FQ556" s="169"/>
      <c r="FR556" s="169"/>
      <c r="FS556" s="169"/>
      <c r="FT556" s="169"/>
      <c r="FU556" s="169"/>
      <c r="FV556" s="169"/>
      <c r="FW556" s="169"/>
      <c r="FX556" s="169"/>
      <c r="FY556" s="169"/>
      <c r="FZ556" s="169"/>
      <c r="GA556" s="169"/>
      <c r="GB556" s="169"/>
      <c r="GC556" s="169"/>
      <c r="GD556" s="169"/>
      <c r="GE556" s="169"/>
      <c r="GF556" s="169"/>
      <c r="GG556" s="169"/>
      <c r="GH556" s="169"/>
      <c r="GI556" s="169"/>
      <c r="GJ556" s="169"/>
      <c r="GK556" s="169"/>
      <c r="GL556" s="169"/>
      <c r="GM556" s="169"/>
      <c r="GN556" s="169"/>
      <c r="GO556" s="169"/>
      <c r="GP556" s="169"/>
      <c r="GQ556" s="169"/>
      <c r="GR556" s="169"/>
      <c r="GS556" s="169"/>
      <c r="GT556" s="169"/>
      <c r="GU556" s="169"/>
      <c r="GV556" s="169"/>
      <c r="GW556" s="169"/>
      <c r="GX556" s="169"/>
      <c r="GY556" s="169"/>
      <c r="GZ556" s="169"/>
      <c r="HA556" s="169"/>
      <c r="HB556" s="169"/>
      <c r="HC556" s="169"/>
      <c r="HD556" s="169"/>
      <c r="HE556" s="169"/>
      <c r="HF556" s="169"/>
      <c r="HG556" s="169"/>
      <c r="HH556" s="169"/>
      <c r="HI556" s="169"/>
      <c r="HJ556" s="169"/>
      <c r="HK556" s="169"/>
      <c r="HL556" s="169"/>
      <c r="HM556" s="169"/>
      <c r="HN556" s="169"/>
      <c r="HO556" s="169"/>
      <c r="HP556" s="169"/>
      <c r="HQ556" s="169"/>
      <c r="HR556" s="169"/>
      <c r="HS556" s="169"/>
      <c r="HT556" s="169"/>
      <c r="HU556" s="169"/>
      <c r="HV556" s="169"/>
      <c r="HW556" s="169"/>
      <c r="HX556" s="169"/>
      <c r="HY556" s="169"/>
      <c r="HZ556" s="169"/>
      <c r="IA556" s="169"/>
      <c r="IB556" s="169"/>
      <c r="IC556" s="169"/>
      <c r="ID556" s="169"/>
      <c r="IE556" s="169"/>
      <c r="IF556" s="169"/>
      <c r="IG556" s="169"/>
      <c r="IH556" s="169"/>
      <c r="II556" s="169"/>
      <c r="IJ556" s="169"/>
      <c r="IK556" s="169"/>
      <c r="IL556" s="169"/>
      <c r="IM556" s="169"/>
      <c r="IN556" s="169"/>
      <c r="IO556" s="169"/>
      <c r="IP556" s="169"/>
    </row>
    <row r="557" spans="1:250" s="145" customFormat="1" ht="15" customHeight="1">
      <c r="A557" s="170" t="s">
        <v>6</v>
      </c>
      <c r="B557" s="170" t="s">
        <v>890</v>
      </c>
      <c r="C557" s="172"/>
      <c r="D557" s="172"/>
      <c r="E557" s="173"/>
      <c r="F557" s="174">
        <v>17128</v>
      </c>
      <c r="G557" s="169"/>
      <c r="H557" s="169"/>
      <c r="I557" s="169"/>
      <c r="J557" s="169"/>
      <c r="K557" s="169"/>
      <c r="L557" s="169"/>
      <c r="M557" s="169"/>
      <c r="N557" s="169"/>
      <c r="O557" s="169"/>
      <c r="P557" s="169"/>
      <c r="Q557" s="169"/>
      <c r="R557" s="169"/>
      <c r="S557" s="169"/>
      <c r="T557" s="169"/>
      <c r="U557" s="169"/>
      <c r="V557" s="169"/>
      <c r="W557" s="169"/>
      <c r="X557" s="169"/>
      <c r="Y557" s="169"/>
      <c r="Z557" s="169"/>
      <c r="AA557" s="169"/>
      <c r="AB557" s="169"/>
      <c r="AC557" s="169"/>
      <c r="AD557" s="169"/>
      <c r="AE557" s="169"/>
      <c r="AF557" s="169"/>
      <c r="AG557" s="169"/>
      <c r="AH557" s="169"/>
      <c r="AI557" s="169"/>
      <c r="AJ557" s="169"/>
      <c r="AK557" s="169"/>
      <c r="AL557" s="169"/>
      <c r="AM557" s="169"/>
      <c r="AN557" s="169"/>
      <c r="AO557" s="169"/>
      <c r="AP557" s="169"/>
      <c r="AQ557" s="169"/>
      <c r="AR557" s="169"/>
      <c r="AS557" s="169"/>
      <c r="AT557" s="169"/>
      <c r="AU557" s="169"/>
      <c r="AV557" s="169"/>
      <c r="AW557" s="169"/>
      <c r="AX557" s="169"/>
      <c r="AY557" s="169"/>
      <c r="AZ557" s="169"/>
      <c r="BA557" s="169"/>
      <c r="BB557" s="169"/>
      <c r="BC557" s="169"/>
      <c r="BD557" s="169"/>
      <c r="BE557" s="169"/>
      <c r="BF557" s="169"/>
      <c r="BG557" s="169"/>
      <c r="BH557" s="169"/>
      <c r="BI557" s="169"/>
      <c r="BJ557" s="169"/>
      <c r="BK557" s="169"/>
      <c r="BL557" s="169"/>
      <c r="BM557" s="169"/>
      <c r="BN557" s="169"/>
      <c r="BO557" s="169"/>
      <c r="BP557" s="169"/>
      <c r="BQ557" s="169"/>
      <c r="BR557" s="169"/>
      <c r="BS557" s="169"/>
      <c r="BT557" s="169"/>
      <c r="BU557" s="169"/>
      <c r="BV557" s="169"/>
      <c r="BW557" s="169"/>
      <c r="BX557" s="169"/>
      <c r="BY557" s="169"/>
      <c r="BZ557" s="169"/>
      <c r="CA557" s="169"/>
      <c r="CB557" s="169"/>
      <c r="CC557" s="169"/>
      <c r="CD557" s="169"/>
      <c r="CE557" s="169"/>
      <c r="CF557" s="169"/>
      <c r="CG557" s="169"/>
      <c r="CH557" s="169"/>
      <c r="CI557" s="169"/>
      <c r="CJ557" s="169"/>
      <c r="CK557" s="169"/>
      <c r="CL557" s="169"/>
      <c r="CM557" s="169"/>
      <c r="CN557" s="169"/>
      <c r="CO557" s="169"/>
      <c r="CP557" s="169"/>
      <c r="CQ557" s="169"/>
      <c r="CR557" s="169"/>
      <c r="CS557" s="169"/>
      <c r="CT557" s="169"/>
      <c r="CU557" s="169"/>
      <c r="CV557" s="169"/>
      <c r="CW557" s="169"/>
      <c r="CX557" s="169"/>
      <c r="CY557" s="169"/>
      <c r="CZ557" s="169"/>
      <c r="DA557" s="169"/>
      <c r="DB557" s="169"/>
      <c r="DC557" s="169"/>
      <c r="DD557" s="169"/>
      <c r="DE557" s="169"/>
      <c r="DF557" s="169"/>
      <c r="DG557" s="169"/>
      <c r="DH557" s="169"/>
      <c r="DI557" s="169"/>
      <c r="DJ557" s="169"/>
      <c r="DK557" s="169"/>
      <c r="DL557" s="169"/>
      <c r="DM557" s="169"/>
      <c r="DN557" s="169"/>
      <c r="DO557" s="169"/>
      <c r="DP557" s="169"/>
      <c r="DQ557" s="169"/>
      <c r="DR557" s="169"/>
      <c r="DS557" s="169"/>
      <c r="DT557" s="169"/>
      <c r="DU557" s="169"/>
      <c r="DV557" s="169"/>
      <c r="DW557" s="169"/>
      <c r="DX557" s="169"/>
      <c r="DY557" s="169"/>
      <c r="DZ557" s="169"/>
      <c r="EA557" s="169"/>
      <c r="EB557" s="169"/>
      <c r="EC557" s="169"/>
      <c r="ED557" s="169"/>
      <c r="EE557" s="169"/>
      <c r="EF557" s="169"/>
      <c r="EG557" s="169"/>
      <c r="EH557" s="169"/>
      <c r="EI557" s="169"/>
      <c r="EJ557" s="169"/>
      <c r="EK557" s="169"/>
      <c r="EL557" s="169"/>
      <c r="EM557" s="169"/>
      <c r="EN557" s="169"/>
      <c r="EO557" s="169"/>
      <c r="EP557" s="169"/>
      <c r="EQ557" s="169"/>
      <c r="ER557" s="169"/>
      <c r="ES557" s="169"/>
      <c r="ET557" s="169"/>
      <c r="EU557" s="169"/>
      <c r="EV557" s="169"/>
      <c r="EW557" s="169"/>
      <c r="EX557" s="169"/>
      <c r="EY557" s="169"/>
      <c r="EZ557" s="169"/>
      <c r="FA557" s="169"/>
      <c r="FB557" s="169"/>
      <c r="FC557" s="169"/>
      <c r="FD557" s="169"/>
      <c r="FE557" s="169"/>
      <c r="FF557" s="169"/>
      <c r="FG557" s="169"/>
      <c r="FH557" s="169"/>
      <c r="FI557" s="169"/>
      <c r="FJ557" s="169"/>
      <c r="FK557" s="169"/>
      <c r="FL557" s="169"/>
      <c r="FM557" s="169"/>
      <c r="FN557" s="169"/>
      <c r="FO557" s="169"/>
      <c r="FP557" s="169"/>
      <c r="FQ557" s="169"/>
      <c r="FR557" s="169"/>
      <c r="FS557" s="169"/>
      <c r="FT557" s="169"/>
      <c r="FU557" s="169"/>
      <c r="FV557" s="169"/>
      <c r="FW557" s="169"/>
      <c r="FX557" s="169"/>
      <c r="FY557" s="169"/>
      <c r="FZ557" s="169"/>
      <c r="GA557" s="169"/>
      <c r="GB557" s="169"/>
      <c r="GC557" s="169"/>
      <c r="GD557" s="169"/>
      <c r="GE557" s="169"/>
      <c r="GF557" s="169"/>
      <c r="GG557" s="169"/>
      <c r="GH557" s="169"/>
      <c r="GI557" s="169"/>
      <c r="GJ557" s="169"/>
      <c r="GK557" s="169"/>
      <c r="GL557" s="169"/>
      <c r="GM557" s="169"/>
      <c r="GN557" s="169"/>
      <c r="GO557" s="169"/>
      <c r="GP557" s="169"/>
      <c r="GQ557" s="169"/>
      <c r="GR557" s="169"/>
      <c r="GS557" s="169"/>
      <c r="GT557" s="169"/>
      <c r="GU557" s="169"/>
      <c r="GV557" s="169"/>
      <c r="GW557" s="169"/>
      <c r="GX557" s="169"/>
      <c r="GY557" s="169"/>
      <c r="GZ557" s="169"/>
      <c r="HA557" s="169"/>
      <c r="HB557" s="169"/>
      <c r="HC557" s="169"/>
      <c r="HD557" s="169"/>
      <c r="HE557" s="169"/>
      <c r="HF557" s="169"/>
      <c r="HG557" s="169"/>
      <c r="HH557" s="169"/>
      <c r="HI557" s="169"/>
      <c r="HJ557" s="169"/>
      <c r="HK557" s="169"/>
      <c r="HL557" s="169"/>
      <c r="HM557" s="169"/>
      <c r="HN557" s="169"/>
      <c r="HO557" s="169"/>
      <c r="HP557" s="169"/>
      <c r="HQ557" s="169"/>
      <c r="HR557" s="169"/>
      <c r="HS557" s="169"/>
      <c r="HT557" s="169"/>
      <c r="HU557" s="169"/>
      <c r="HV557" s="169"/>
      <c r="HW557" s="169"/>
      <c r="HX557" s="169"/>
      <c r="HY557" s="169"/>
      <c r="HZ557" s="169"/>
      <c r="IA557" s="169"/>
      <c r="IB557" s="169"/>
      <c r="IC557" s="169"/>
      <c r="ID557" s="169"/>
      <c r="IE557" s="169"/>
      <c r="IF557" s="169"/>
      <c r="IG557" s="169"/>
      <c r="IH557" s="169"/>
      <c r="II557" s="169"/>
      <c r="IJ557" s="169"/>
      <c r="IK557" s="169"/>
      <c r="IL557" s="169"/>
      <c r="IM557" s="169"/>
      <c r="IN557" s="169"/>
      <c r="IO557" s="169"/>
      <c r="IP557" s="169"/>
    </row>
    <row r="558" spans="1:250" s="145" customFormat="1" ht="15" customHeight="1">
      <c r="A558" s="170" t="s">
        <v>6</v>
      </c>
      <c r="B558" s="170" t="s">
        <v>883</v>
      </c>
      <c r="C558" s="172"/>
      <c r="D558" s="172"/>
      <c r="E558" s="173"/>
      <c r="F558" s="174">
        <v>41403</v>
      </c>
      <c r="G558" s="169"/>
      <c r="H558" s="169"/>
      <c r="I558" s="169"/>
      <c r="J558" s="169"/>
      <c r="K558" s="169"/>
      <c r="L558" s="169"/>
      <c r="M558" s="169"/>
      <c r="N558" s="169"/>
      <c r="O558" s="169"/>
      <c r="P558" s="169"/>
      <c r="Q558" s="169"/>
      <c r="R558" s="169"/>
      <c r="S558" s="169"/>
      <c r="T558" s="169"/>
      <c r="U558" s="169"/>
      <c r="V558" s="169"/>
      <c r="W558" s="169"/>
      <c r="X558" s="169"/>
      <c r="Y558" s="169"/>
      <c r="Z558" s="169"/>
      <c r="AA558" s="169"/>
      <c r="AB558" s="169"/>
      <c r="AC558" s="169"/>
      <c r="AD558" s="169"/>
      <c r="AE558" s="169"/>
      <c r="AF558" s="169"/>
      <c r="AG558" s="169"/>
      <c r="AH558" s="169"/>
      <c r="AI558" s="169"/>
      <c r="AJ558" s="169"/>
      <c r="AK558" s="169"/>
      <c r="AL558" s="169"/>
      <c r="AM558" s="169"/>
      <c r="AN558" s="169"/>
      <c r="AO558" s="169"/>
      <c r="AP558" s="169"/>
      <c r="AQ558" s="169"/>
      <c r="AR558" s="169"/>
      <c r="AS558" s="169"/>
      <c r="AT558" s="169"/>
      <c r="AU558" s="169"/>
      <c r="AV558" s="169"/>
      <c r="AW558" s="169"/>
      <c r="AX558" s="169"/>
      <c r="AY558" s="169"/>
      <c r="AZ558" s="169"/>
      <c r="BA558" s="169"/>
      <c r="BB558" s="169"/>
      <c r="BC558" s="169"/>
      <c r="BD558" s="169"/>
      <c r="BE558" s="169"/>
      <c r="BF558" s="169"/>
      <c r="BG558" s="169"/>
      <c r="BH558" s="169"/>
      <c r="BI558" s="169"/>
      <c r="BJ558" s="169"/>
      <c r="BK558" s="169"/>
      <c r="BL558" s="169"/>
      <c r="BM558" s="169"/>
      <c r="BN558" s="169"/>
      <c r="BO558" s="169"/>
      <c r="BP558" s="169"/>
      <c r="BQ558" s="169"/>
      <c r="BR558" s="169"/>
      <c r="BS558" s="169"/>
      <c r="BT558" s="169"/>
      <c r="BU558" s="169"/>
      <c r="BV558" s="169"/>
      <c r="BW558" s="169"/>
      <c r="BX558" s="169"/>
      <c r="BY558" s="169"/>
      <c r="BZ558" s="169"/>
      <c r="CA558" s="169"/>
      <c r="CB558" s="169"/>
      <c r="CC558" s="169"/>
      <c r="CD558" s="169"/>
      <c r="CE558" s="169"/>
      <c r="CF558" s="169"/>
      <c r="CG558" s="169"/>
      <c r="CH558" s="169"/>
      <c r="CI558" s="169"/>
      <c r="CJ558" s="169"/>
      <c r="CK558" s="169"/>
      <c r="CL558" s="169"/>
      <c r="CM558" s="169"/>
      <c r="CN558" s="169"/>
      <c r="CO558" s="169"/>
      <c r="CP558" s="169"/>
      <c r="CQ558" s="169"/>
      <c r="CR558" s="169"/>
      <c r="CS558" s="169"/>
      <c r="CT558" s="169"/>
      <c r="CU558" s="169"/>
      <c r="CV558" s="169"/>
      <c r="CW558" s="169"/>
      <c r="CX558" s="169"/>
      <c r="CY558" s="169"/>
      <c r="CZ558" s="169"/>
      <c r="DA558" s="169"/>
      <c r="DB558" s="169"/>
      <c r="DC558" s="169"/>
      <c r="DD558" s="169"/>
      <c r="DE558" s="169"/>
      <c r="DF558" s="169"/>
      <c r="DG558" s="169"/>
      <c r="DH558" s="169"/>
      <c r="DI558" s="169"/>
      <c r="DJ558" s="169"/>
      <c r="DK558" s="169"/>
      <c r="DL558" s="169"/>
      <c r="DM558" s="169"/>
      <c r="DN558" s="169"/>
      <c r="DO558" s="169"/>
      <c r="DP558" s="169"/>
      <c r="DQ558" s="169"/>
      <c r="DR558" s="169"/>
      <c r="DS558" s="169"/>
      <c r="DT558" s="169"/>
      <c r="DU558" s="169"/>
      <c r="DV558" s="169"/>
      <c r="DW558" s="169"/>
      <c r="DX558" s="169"/>
      <c r="DY558" s="169"/>
      <c r="DZ558" s="169"/>
      <c r="EA558" s="169"/>
      <c r="EB558" s="169"/>
      <c r="EC558" s="169"/>
      <c r="ED558" s="169"/>
      <c r="EE558" s="169"/>
      <c r="EF558" s="169"/>
      <c r="EG558" s="169"/>
      <c r="EH558" s="169"/>
      <c r="EI558" s="169"/>
      <c r="EJ558" s="169"/>
      <c r="EK558" s="169"/>
      <c r="EL558" s="169"/>
      <c r="EM558" s="169"/>
      <c r="EN558" s="169"/>
      <c r="EO558" s="169"/>
      <c r="EP558" s="169"/>
      <c r="EQ558" s="169"/>
      <c r="ER558" s="169"/>
      <c r="ES558" s="169"/>
      <c r="ET558" s="169"/>
      <c r="EU558" s="169"/>
      <c r="EV558" s="169"/>
      <c r="EW558" s="169"/>
      <c r="EX558" s="169"/>
      <c r="EY558" s="169"/>
      <c r="EZ558" s="169"/>
      <c r="FA558" s="169"/>
      <c r="FB558" s="169"/>
      <c r="FC558" s="169"/>
      <c r="FD558" s="169"/>
      <c r="FE558" s="169"/>
      <c r="FF558" s="169"/>
      <c r="FG558" s="169"/>
      <c r="FH558" s="169"/>
      <c r="FI558" s="169"/>
      <c r="FJ558" s="169"/>
      <c r="FK558" s="169"/>
      <c r="FL558" s="169"/>
      <c r="FM558" s="169"/>
      <c r="FN558" s="169"/>
      <c r="FO558" s="169"/>
      <c r="FP558" s="169"/>
      <c r="FQ558" s="169"/>
      <c r="FR558" s="169"/>
      <c r="FS558" s="169"/>
      <c r="FT558" s="169"/>
      <c r="FU558" s="169"/>
      <c r="FV558" s="169"/>
      <c r="FW558" s="169"/>
      <c r="FX558" s="169"/>
      <c r="FY558" s="169"/>
      <c r="FZ558" s="169"/>
      <c r="GA558" s="169"/>
      <c r="GB558" s="169"/>
      <c r="GC558" s="169"/>
      <c r="GD558" s="169"/>
      <c r="GE558" s="169"/>
      <c r="GF558" s="169"/>
      <c r="GG558" s="169"/>
      <c r="GH558" s="169"/>
      <c r="GI558" s="169"/>
      <c r="GJ558" s="169"/>
      <c r="GK558" s="169"/>
      <c r="GL558" s="169"/>
      <c r="GM558" s="169"/>
      <c r="GN558" s="169"/>
      <c r="GO558" s="169"/>
      <c r="GP558" s="169"/>
      <c r="GQ558" s="169"/>
      <c r="GR558" s="169"/>
      <c r="GS558" s="169"/>
      <c r="GT558" s="169"/>
      <c r="GU558" s="169"/>
      <c r="GV558" s="169"/>
      <c r="GW558" s="169"/>
      <c r="GX558" s="169"/>
      <c r="GY558" s="169"/>
      <c r="GZ558" s="169"/>
      <c r="HA558" s="169"/>
      <c r="HB558" s="169"/>
      <c r="HC558" s="169"/>
      <c r="HD558" s="169"/>
      <c r="HE558" s="169"/>
      <c r="HF558" s="169"/>
      <c r="HG558" s="169"/>
      <c r="HH558" s="169"/>
      <c r="HI558" s="169"/>
      <c r="HJ558" s="169"/>
      <c r="HK558" s="169"/>
      <c r="HL558" s="169"/>
      <c r="HM558" s="169"/>
      <c r="HN558" s="169"/>
      <c r="HO558" s="169"/>
      <c r="HP558" s="169"/>
      <c r="HQ558" s="169"/>
      <c r="HR558" s="169"/>
      <c r="HS558" s="169"/>
      <c r="HT558" s="169"/>
      <c r="HU558" s="169"/>
      <c r="HV558" s="169"/>
      <c r="HW558" s="169"/>
      <c r="HX558" s="169"/>
      <c r="HY558" s="169"/>
      <c r="HZ558" s="169"/>
      <c r="IA558" s="169"/>
      <c r="IB558" s="169"/>
      <c r="IC558" s="169"/>
      <c r="ID558" s="169"/>
      <c r="IE558" s="169"/>
      <c r="IF558" s="169"/>
      <c r="IG558" s="169"/>
      <c r="IH558" s="169"/>
      <c r="II558" s="169"/>
      <c r="IJ558" s="169"/>
      <c r="IK558" s="169"/>
      <c r="IL558" s="169"/>
      <c r="IM558" s="169"/>
      <c r="IN558" s="169"/>
      <c r="IO558" s="169"/>
      <c r="IP558" s="169"/>
    </row>
    <row r="559" spans="1:250" s="145" customFormat="1" ht="15" customHeight="1">
      <c r="A559" s="170" t="s">
        <v>6</v>
      </c>
      <c r="B559" s="170" t="s">
        <v>868</v>
      </c>
      <c r="C559" s="172"/>
      <c r="D559" s="172"/>
      <c r="E559" s="173"/>
      <c r="F559" s="174">
        <v>8997</v>
      </c>
      <c r="G559" s="169"/>
      <c r="H559" s="169"/>
      <c r="I559" s="169"/>
      <c r="J559" s="169"/>
      <c r="K559" s="169"/>
      <c r="L559" s="169"/>
      <c r="M559" s="169"/>
      <c r="N559" s="169"/>
      <c r="O559" s="169"/>
      <c r="P559" s="169"/>
      <c r="Q559" s="169"/>
      <c r="R559" s="169"/>
      <c r="S559" s="169"/>
      <c r="T559" s="169"/>
      <c r="U559" s="169"/>
      <c r="V559" s="169"/>
      <c r="W559" s="169"/>
      <c r="X559" s="169"/>
      <c r="Y559" s="169"/>
      <c r="Z559" s="169"/>
      <c r="AA559" s="169"/>
      <c r="AB559" s="169"/>
      <c r="AC559" s="169"/>
      <c r="AD559" s="169"/>
      <c r="AE559" s="169"/>
      <c r="AF559" s="169"/>
      <c r="AG559" s="169"/>
      <c r="AH559" s="169"/>
      <c r="AI559" s="169"/>
      <c r="AJ559" s="169"/>
      <c r="AK559" s="169"/>
      <c r="AL559" s="169"/>
      <c r="AM559" s="169"/>
      <c r="AN559" s="169"/>
      <c r="AO559" s="169"/>
      <c r="AP559" s="169"/>
      <c r="AQ559" s="169"/>
      <c r="AR559" s="169"/>
      <c r="AS559" s="169"/>
      <c r="AT559" s="169"/>
      <c r="AU559" s="169"/>
      <c r="AV559" s="169"/>
      <c r="AW559" s="169"/>
      <c r="AX559" s="169"/>
      <c r="AY559" s="169"/>
      <c r="AZ559" s="169"/>
      <c r="BA559" s="169"/>
      <c r="BB559" s="169"/>
      <c r="BC559" s="169"/>
      <c r="BD559" s="169"/>
      <c r="BE559" s="169"/>
      <c r="BF559" s="169"/>
      <c r="BG559" s="169"/>
      <c r="BH559" s="169"/>
      <c r="BI559" s="169"/>
      <c r="BJ559" s="169"/>
      <c r="BK559" s="169"/>
      <c r="BL559" s="169"/>
      <c r="BM559" s="169"/>
      <c r="BN559" s="169"/>
      <c r="BO559" s="169"/>
      <c r="BP559" s="169"/>
      <c r="BQ559" s="169"/>
      <c r="BR559" s="169"/>
      <c r="BS559" s="169"/>
      <c r="BT559" s="169"/>
      <c r="BU559" s="169"/>
      <c r="BV559" s="169"/>
      <c r="BW559" s="169"/>
      <c r="BX559" s="169"/>
      <c r="BY559" s="169"/>
      <c r="BZ559" s="169"/>
      <c r="CA559" s="169"/>
      <c r="CB559" s="169"/>
      <c r="CC559" s="169"/>
      <c r="CD559" s="169"/>
      <c r="CE559" s="169"/>
      <c r="CF559" s="169"/>
      <c r="CG559" s="169"/>
      <c r="CH559" s="169"/>
      <c r="CI559" s="169"/>
      <c r="CJ559" s="169"/>
      <c r="CK559" s="169"/>
      <c r="CL559" s="169"/>
      <c r="CM559" s="169"/>
      <c r="CN559" s="169"/>
      <c r="CO559" s="169"/>
      <c r="CP559" s="169"/>
      <c r="CQ559" s="169"/>
      <c r="CR559" s="169"/>
      <c r="CS559" s="169"/>
      <c r="CT559" s="169"/>
      <c r="CU559" s="169"/>
      <c r="CV559" s="169"/>
      <c r="CW559" s="169"/>
      <c r="CX559" s="169"/>
      <c r="CY559" s="169"/>
      <c r="CZ559" s="169"/>
      <c r="DA559" s="169"/>
      <c r="DB559" s="169"/>
      <c r="DC559" s="169"/>
      <c r="DD559" s="169"/>
      <c r="DE559" s="169"/>
      <c r="DF559" s="169"/>
      <c r="DG559" s="169"/>
      <c r="DH559" s="169"/>
      <c r="DI559" s="169"/>
      <c r="DJ559" s="169"/>
      <c r="DK559" s="169"/>
      <c r="DL559" s="169"/>
      <c r="DM559" s="169"/>
      <c r="DN559" s="169"/>
      <c r="DO559" s="169"/>
      <c r="DP559" s="169"/>
      <c r="DQ559" s="169"/>
      <c r="DR559" s="169"/>
      <c r="DS559" s="169"/>
      <c r="DT559" s="169"/>
      <c r="DU559" s="169"/>
      <c r="DV559" s="169"/>
      <c r="DW559" s="169"/>
      <c r="DX559" s="169"/>
      <c r="DY559" s="169"/>
      <c r="DZ559" s="169"/>
      <c r="EA559" s="169"/>
      <c r="EB559" s="169"/>
      <c r="EC559" s="169"/>
      <c r="ED559" s="169"/>
      <c r="EE559" s="169"/>
      <c r="EF559" s="169"/>
      <c r="EG559" s="169"/>
      <c r="EH559" s="169"/>
      <c r="EI559" s="169"/>
      <c r="EJ559" s="169"/>
      <c r="EK559" s="169"/>
      <c r="EL559" s="169"/>
      <c r="EM559" s="169"/>
      <c r="EN559" s="169"/>
      <c r="EO559" s="169"/>
      <c r="EP559" s="169"/>
      <c r="EQ559" s="169"/>
      <c r="ER559" s="169"/>
      <c r="ES559" s="169"/>
      <c r="ET559" s="169"/>
      <c r="EU559" s="169"/>
      <c r="EV559" s="169"/>
      <c r="EW559" s="169"/>
      <c r="EX559" s="169"/>
      <c r="EY559" s="169"/>
      <c r="EZ559" s="169"/>
      <c r="FA559" s="169"/>
      <c r="FB559" s="169"/>
      <c r="FC559" s="169"/>
      <c r="FD559" s="169"/>
      <c r="FE559" s="169"/>
      <c r="FF559" s="169"/>
      <c r="FG559" s="169"/>
      <c r="FH559" s="169"/>
      <c r="FI559" s="169"/>
      <c r="FJ559" s="169"/>
      <c r="FK559" s="169"/>
      <c r="FL559" s="169"/>
      <c r="FM559" s="169"/>
      <c r="FN559" s="169"/>
      <c r="FO559" s="169"/>
      <c r="FP559" s="169"/>
      <c r="FQ559" s="169"/>
      <c r="FR559" s="169"/>
      <c r="FS559" s="169"/>
      <c r="FT559" s="169"/>
      <c r="FU559" s="169"/>
      <c r="FV559" s="169"/>
      <c r="FW559" s="169"/>
      <c r="FX559" s="169"/>
      <c r="FY559" s="169"/>
      <c r="FZ559" s="169"/>
      <c r="GA559" s="169"/>
      <c r="GB559" s="169"/>
      <c r="GC559" s="169"/>
      <c r="GD559" s="169"/>
      <c r="GE559" s="169"/>
      <c r="GF559" s="169"/>
      <c r="GG559" s="169"/>
      <c r="GH559" s="169"/>
      <c r="GI559" s="169"/>
      <c r="GJ559" s="169"/>
      <c r="GK559" s="169"/>
      <c r="GL559" s="169"/>
      <c r="GM559" s="169"/>
      <c r="GN559" s="169"/>
      <c r="GO559" s="169"/>
      <c r="GP559" s="169"/>
      <c r="GQ559" s="169"/>
      <c r="GR559" s="169"/>
      <c r="GS559" s="169"/>
      <c r="GT559" s="169"/>
      <c r="GU559" s="169"/>
      <c r="GV559" s="169"/>
      <c r="GW559" s="169"/>
      <c r="GX559" s="169"/>
      <c r="GY559" s="169"/>
      <c r="GZ559" s="169"/>
      <c r="HA559" s="169"/>
      <c r="HB559" s="169"/>
      <c r="HC559" s="169"/>
      <c r="HD559" s="169"/>
      <c r="HE559" s="169"/>
      <c r="HF559" s="169"/>
      <c r="HG559" s="169"/>
      <c r="HH559" s="169"/>
      <c r="HI559" s="169"/>
      <c r="HJ559" s="169"/>
      <c r="HK559" s="169"/>
      <c r="HL559" s="169"/>
      <c r="HM559" s="169"/>
      <c r="HN559" s="169"/>
      <c r="HO559" s="169"/>
      <c r="HP559" s="169"/>
      <c r="HQ559" s="169"/>
      <c r="HR559" s="169"/>
      <c r="HS559" s="169"/>
      <c r="HT559" s="169"/>
      <c r="HU559" s="169"/>
      <c r="HV559" s="169"/>
      <c r="HW559" s="169"/>
      <c r="HX559" s="169"/>
      <c r="HY559" s="169"/>
      <c r="HZ559" s="169"/>
      <c r="IA559" s="169"/>
      <c r="IB559" s="169"/>
      <c r="IC559" s="169"/>
      <c r="ID559" s="169"/>
      <c r="IE559" s="169"/>
      <c r="IF559" s="169"/>
      <c r="IG559" s="169"/>
      <c r="IH559" s="169"/>
      <c r="II559" s="169"/>
      <c r="IJ559" s="169"/>
      <c r="IK559" s="169"/>
      <c r="IL559" s="169"/>
      <c r="IM559" s="169"/>
      <c r="IN559" s="169"/>
      <c r="IO559" s="169"/>
      <c r="IP559" s="169"/>
    </row>
    <row r="560" spans="1:250" s="145" customFormat="1" ht="15" customHeight="1">
      <c r="A560" s="170" t="s">
        <v>6</v>
      </c>
      <c r="B560" s="170" t="s">
        <v>891</v>
      </c>
      <c r="C560" s="172"/>
      <c r="D560" s="172"/>
      <c r="E560" s="173"/>
      <c r="F560" s="174">
        <v>16008</v>
      </c>
      <c r="G560" s="169"/>
      <c r="H560" s="169"/>
      <c r="I560" s="169"/>
      <c r="J560" s="169"/>
      <c r="K560" s="169"/>
      <c r="L560" s="169"/>
      <c r="M560" s="169"/>
      <c r="N560" s="169"/>
      <c r="O560" s="169"/>
      <c r="P560" s="169"/>
      <c r="Q560" s="169"/>
      <c r="R560" s="169"/>
      <c r="S560" s="169"/>
      <c r="T560" s="169"/>
      <c r="U560" s="169"/>
      <c r="V560" s="169"/>
      <c r="W560" s="169"/>
      <c r="X560" s="169"/>
      <c r="Y560" s="169"/>
      <c r="Z560" s="169"/>
      <c r="AA560" s="169"/>
      <c r="AB560" s="169"/>
      <c r="AC560" s="169"/>
      <c r="AD560" s="169"/>
      <c r="AE560" s="169"/>
      <c r="AF560" s="169"/>
      <c r="AG560" s="169"/>
      <c r="AH560" s="169"/>
      <c r="AI560" s="169"/>
      <c r="AJ560" s="169"/>
      <c r="AK560" s="169"/>
      <c r="AL560" s="169"/>
      <c r="AM560" s="169"/>
      <c r="AN560" s="169"/>
      <c r="AO560" s="169"/>
      <c r="AP560" s="169"/>
      <c r="AQ560" s="169"/>
      <c r="AR560" s="169"/>
      <c r="AS560" s="169"/>
      <c r="AT560" s="169"/>
      <c r="AU560" s="169"/>
      <c r="AV560" s="169"/>
      <c r="AW560" s="169"/>
      <c r="AX560" s="169"/>
      <c r="AY560" s="169"/>
      <c r="AZ560" s="169"/>
      <c r="BA560" s="169"/>
      <c r="BB560" s="169"/>
      <c r="BC560" s="169"/>
      <c r="BD560" s="169"/>
      <c r="BE560" s="169"/>
      <c r="BF560" s="169"/>
      <c r="BG560" s="169"/>
      <c r="BH560" s="169"/>
      <c r="BI560" s="169"/>
      <c r="BJ560" s="169"/>
      <c r="BK560" s="169"/>
      <c r="BL560" s="169"/>
      <c r="BM560" s="169"/>
      <c r="BN560" s="169"/>
      <c r="BO560" s="169"/>
      <c r="BP560" s="169"/>
      <c r="BQ560" s="169"/>
      <c r="BR560" s="169"/>
      <c r="BS560" s="169"/>
      <c r="BT560" s="169"/>
      <c r="BU560" s="169"/>
      <c r="BV560" s="169"/>
      <c r="BW560" s="169"/>
      <c r="BX560" s="169"/>
      <c r="BY560" s="169"/>
      <c r="BZ560" s="169"/>
      <c r="CA560" s="169"/>
      <c r="CB560" s="169"/>
      <c r="CC560" s="169"/>
      <c r="CD560" s="169"/>
      <c r="CE560" s="169"/>
      <c r="CF560" s="169"/>
      <c r="CG560" s="169"/>
      <c r="CH560" s="169"/>
      <c r="CI560" s="169"/>
      <c r="CJ560" s="169"/>
      <c r="CK560" s="169"/>
      <c r="CL560" s="169"/>
      <c r="CM560" s="169"/>
      <c r="CN560" s="169"/>
      <c r="CO560" s="169"/>
      <c r="CP560" s="169"/>
      <c r="CQ560" s="169"/>
      <c r="CR560" s="169"/>
      <c r="CS560" s="169"/>
      <c r="CT560" s="169"/>
      <c r="CU560" s="169"/>
      <c r="CV560" s="169"/>
      <c r="CW560" s="169"/>
      <c r="CX560" s="169"/>
      <c r="CY560" s="169"/>
      <c r="CZ560" s="169"/>
      <c r="DA560" s="169"/>
      <c r="DB560" s="169"/>
      <c r="DC560" s="169"/>
      <c r="DD560" s="169"/>
      <c r="DE560" s="169"/>
      <c r="DF560" s="169"/>
      <c r="DG560" s="169"/>
      <c r="DH560" s="169"/>
      <c r="DI560" s="169"/>
      <c r="DJ560" s="169"/>
      <c r="DK560" s="169"/>
      <c r="DL560" s="169"/>
      <c r="DM560" s="169"/>
      <c r="DN560" s="169"/>
      <c r="DO560" s="169"/>
      <c r="DP560" s="169"/>
      <c r="DQ560" s="169"/>
      <c r="DR560" s="169"/>
      <c r="DS560" s="169"/>
      <c r="DT560" s="169"/>
      <c r="DU560" s="169"/>
      <c r="DV560" s="169"/>
      <c r="DW560" s="169"/>
      <c r="DX560" s="169"/>
      <c r="DY560" s="169"/>
      <c r="DZ560" s="169"/>
      <c r="EA560" s="169"/>
      <c r="EB560" s="169"/>
      <c r="EC560" s="169"/>
      <c r="ED560" s="169"/>
      <c r="EE560" s="169"/>
      <c r="EF560" s="169"/>
      <c r="EG560" s="169"/>
      <c r="EH560" s="169"/>
      <c r="EI560" s="169"/>
      <c r="EJ560" s="169"/>
      <c r="EK560" s="169"/>
      <c r="EL560" s="169"/>
      <c r="EM560" s="169"/>
      <c r="EN560" s="169"/>
      <c r="EO560" s="169"/>
      <c r="EP560" s="169"/>
      <c r="EQ560" s="169"/>
      <c r="ER560" s="169"/>
      <c r="ES560" s="169"/>
      <c r="ET560" s="169"/>
      <c r="EU560" s="169"/>
      <c r="EV560" s="169"/>
      <c r="EW560" s="169"/>
      <c r="EX560" s="169"/>
      <c r="EY560" s="169"/>
      <c r="EZ560" s="169"/>
      <c r="FA560" s="169"/>
      <c r="FB560" s="169"/>
      <c r="FC560" s="169"/>
      <c r="FD560" s="169"/>
      <c r="FE560" s="169"/>
      <c r="FF560" s="169"/>
      <c r="FG560" s="169"/>
      <c r="FH560" s="169"/>
      <c r="FI560" s="169"/>
      <c r="FJ560" s="169"/>
      <c r="FK560" s="169"/>
      <c r="FL560" s="169"/>
      <c r="FM560" s="169"/>
      <c r="FN560" s="169"/>
      <c r="FO560" s="169"/>
      <c r="FP560" s="169"/>
      <c r="FQ560" s="169"/>
      <c r="FR560" s="169"/>
      <c r="FS560" s="169"/>
      <c r="FT560" s="169"/>
      <c r="FU560" s="169"/>
      <c r="FV560" s="169"/>
      <c r="FW560" s="169"/>
      <c r="FX560" s="169"/>
      <c r="FY560" s="169"/>
      <c r="FZ560" s="169"/>
      <c r="GA560" s="169"/>
      <c r="GB560" s="169"/>
      <c r="GC560" s="169"/>
      <c r="GD560" s="169"/>
      <c r="GE560" s="169"/>
      <c r="GF560" s="169"/>
      <c r="GG560" s="169"/>
      <c r="GH560" s="169"/>
      <c r="GI560" s="169"/>
      <c r="GJ560" s="169"/>
      <c r="GK560" s="169"/>
      <c r="GL560" s="169"/>
      <c r="GM560" s="169"/>
      <c r="GN560" s="169"/>
      <c r="GO560" s="169"/>
      <c r="GP560" s="169"/>
      <c r="GQ560" s="169"/>
      <c r="GR560" s="169"/>
      <c r="GS560" s="169"/>
      <c r="GT560" s="169"/>
      <c r="GU560" s="169"/>
      <c r="GV560" s="169"/>
      <c r="GW560" s="169"/>
      <c r="GX560" s="169"/>
      <c r="GY560" s="169"/>
      <c r="GZ560" s="169"/>
      <c r="HA560" s="169"/>
      <c r="HB560" s="169"/>
      <c r="HC560" s="169"/>
      <c r="HD560" s="169"/>
      <c r="HE560" s="169"/>
      <c r="HF560" s="169"/>
      <c r="HG560" s="169"/>
      <c r="HH560" s="169"/>
      <c r="HI560" s="169"/>
      <c r="HJ560" s="169"/>
      <c r="HK560" s="169"/>
      <c r="HL560" s="169"/>
      <c r="HM560" s="169"/>
      <c r="HN560" s="169"/>
      <c r="HO560" s="169"/>
      <c r="HP560" s="169"/>
      <c r="HQ560" s="169"/>
      <c r="HR560" s="169"/>
      <c r="HS560" s="169"/>
      <c r="HT560" s="169"/>
      <c r="HU560" s="169"/>
      <c r="HV560" s="169"/>
      <c r="HW560" s="169"/>
      <c r="HX560" s="169"/>
      <c r="HY560" s="169"/>
      <c r="HZ560" s="169"/>
      <c r="IA560" s="169"/>
      <c r="IB560" s="169"/>
      <c r="IC560" s="169"/>
      <c r="ID560" s="169"/>
      <c r="IE560" s="169"/>
      <c r="IF560" s="169"/>
      <c r="IG560" s="169"/>
      <c r="IH560" s="169"/>
      <c r="II560" s="169"/>
      <c r="IJ560" s="169"/>
      <c r="IK560" s="169"/>
      <c r="IL560" s="169"/>
      <c r="IM560" s="169"/>
      <c r="IN560" s="169"/>
      <c r="IO560" s="169"/>
      <c r="IP560" s="169"/>
    </row>
    <row r="561" spans="1:250" s="145" customFormat="1" ht="15" customHeight="1">
      <c r="A561" s="170" t="s">
        <v>6</v>
      </c>
      <c r="B561" s="170" t="s">
        <v>883</v>
      </c>
      <c r="C561" s="172"/>
      <c r="D561" s="172"/>
      <c r="E561" s="173"/>
      <c r="F561" s="174">
        <v>23388</v>
      </c>
      <c r="G561" s="169"/>
      <c r="H561" s="169"/>
      <c r="I561" s="169"/>
      <c r="J561" s="169"/>
      <c r="K561" s="169"/>
      <c r="L561" s="169"/>
      <c r="M561" s="169"/>
      <c r="N561" s="169"/>
      <c r="O561" s="169"/>
      <c r="P561" s="169"/>
      <c r="Q561" s="169"/>
      <c r="R561" s="169"/>
      <c r="S561" s="169"/>
      <c r="T561" s="169"/>
      <c r="U561" s="169"/>
      <c r="V561" s="169"/>
      <c r="W561" s="169"/>
      <c r="X561" s="169"/>
      <c r="Y561" s="169"/>
      <c r="Z561" s="169"/>
      <c r="AA561" s="169"/>
      <c r="AB561" s="169"/>
      <c r="AC561" s="169"/>
      <c r="AD561" s="169"/>
      <c r="AE561" s="169"/>
      <c r="AF561" s="169"/>
      <c r="AG561" s="169"/>
      <c r="AH561" s="169"/>
      <c r="AI561" s="169"/>
      <c r="AJ561" s="169"/>
      <c r="AK561" s="169"/>
      <c r="AL561" s="169"/>
      <c r="AM561" s="169"/>
      <c r="AN561" s="169"/>
      <c r="AO561" s="169"/>
      <c r="AP561" s="169"/>
      <c r="AQ561" s="169"/>
      <c r="AR561" s="169"/>
      <c r="AS561" s="169"/>
      <c r="AT561" s="169"/>
      <c r="AU561" s="169"/>
      <c r="AV561" s="169"/>
      <c r="AW561" s="169"/>
      <c r="AX561" s="169"/>
      <c r="AY561" s="169"/>
      <c r="AZ561" s="169"/>
      <c r="BA561" s="169"/>
      <c r="BB561" s="169"/>
      <c r="BC561" s="169"/>
      <c r="BD561" s="169"/>
      <c r="BE561" s="169"/>
      <c r="BF561" s="169"/>
      <c r="BG561" s="169"/>
      <c r="BH561" s="169"/>
      <c r="BI561" s="169"/>
      <c r="BJ561" s="169"/>
      <c r="BK561" s="169"/>
      <c r="BL561" s="169"/>
      <c r="BM561" s="169"/>
      <c r="BN561" s="169"/>
      <c r="BO561" s="169"/>
      <c r="BP561" s="169"/>
      <c r="BQ561" s="169"/>
      <c r="BR561" s="169"/>
      <c r="BS561" s="169"/>
      <c r="BT561" s="169"/>
      <c r="BU561" s="169"/>
      <c r="BV561" s="169"/>
      <c r="BW561" s="169"/>
      <c r="BX561" s="169"/>
      <c r="BY561" s="169"/>
      <c r="BZ561" s="169"/>
      <c r="CA561" s="169"/>
      <c r="CB561" s="169"/>
      <c r="CC561" s="169"/>
      <c r="CD561" s="169"/>
      <c r="CE561" s="169"/>
      <c r="CF561" s="169"/>
      <c r="CG561" s="169"/>
      <c r="CH561" s="169"/>
      <c r="CI561" s="169"/>
      <c r="CJ561" s="169"/>
      <c r="CK561" s="169"/>
      <c r="CL561" s="169"/>
      <c r="CM561" s="169"/>
      <c r="CN561" s="169"/>
      <c r="CO561" s="169"/>
      <c r="CP561" s="169"/>
      <c r="CQ561" s="169"/>
      <c r="CR561" s="169"/>
      <c r="CS561" s="169"/>
      <c r="CT561" s="169"/>
      <c r="CU561" s="169"/>
      <c r="CV561" s="169"/>
      <c r="CW561" s="169"/>
      <c r="CX561" s="169"/>
      <c r="CY561" s="169"/>
      <c r="CZ561" s="169"/>
      <c r="DA561" s="169"/>
      <c r="DB561" s="169"/>
      <c r="DC561" s="169"/>
      <c r="DD561" s="169"/>
      <c r="DE561" s="169"/>
      <c r="DF561" s="169"/>
      <c r="DG561" s="169"/>
      <c r="DH561" s="169"/>
      <c r="DI561" s="169"/>
      <c r="DJ561" s="169"/>
      <c r="DK561" s="169"/>
      <c r="DL561" s="169"/>
      <c r="DM561" s="169"/>
      <c r="DN561" s="169"/>
      <c r="DO561" s="169"/>
      <c r="DP561" s="169"/>
      <c r="DQ561" s="169"/>
      <c r="DR561" s="169"/>
      <c r="DS561" s="169"/>
      <c r="DT561" s="169"/>
      <c r="DU561" s="169"/>
      <c r="DV561" s="169"/>
      <c r="DW561" s="169"/>
      <c r="DX561" s="169"/>
      <c r="DY561" s="169"/>
      <c r="DZ561" s="169"/>
      <c r="EA561" s="169"/>
      <c r="EB561" s="169"/>
      <c r="EC561" s="169"/>
      <c r="ED561" s="169"/>
      <c r="EE561" s="169"/>
      <c r="EF561" s="169"/>
      <c r="EG561" s="169"/>
      <c r="EH561" s="169"/>
      <c r="EI561" s="169"/>
      <c r="EJ561" s="169"/>
      <c r="EK561" s="169"/>
      <c r="EL561" s="169"/>
      <c r="EM561" s="169"/>
      <c r="EN561" s="169"/>
      <c r="EO561" s="169"/>
      <c r="EP561" s="169"/>
      <c r="EQ561" s="169"/>
      <c r="ER561" s="169"/>
      <c r="ES561" s="169"/>
      <c r="ET561" s="169"/>
      <c r="EU561" s="169"/>
      <c r="EV561" s="169"/>
      <c r="EW561" s="169"/>
      <c r="EX561" s="169"/>
      <c r="EY561" s="169"/>
      <c r="EZ561" s="169"/>
      <c r="FA561" s="169"/>
      <c r="FB561" s="169"/>
      <c r="FC561" s="169"/>
      <c r="FD561" s="169"/>
      <c r="FE561" s="169"/>
      <c r="FF561" s="169"/>
      <c r="FG561" s="169"/>
      <c r="FH561" s="169"/>
      <c r="FI561" s="169"/>
      <c r="FJ561" s="169"/>
      <c r="FK561" s="169"/>
      <c r="FL561" s="169"/>
      <c r="FM561" s="169"/>
      <c r="FN561" s="169"/>
      <c r="FO561" s="169"/>
      <c r="FP561" s="169"/>
      <c r="FQ561" s="169"/>
      <c r="FR561" s="169"/>
      <c r="FS561" s="169"/>
      <c r="FT561" s="169"/>
      <c r="FU561" s="169"/>
      <c r="FV561" s="169"/>
      <c r="FW561" s="169"/>
      <c r="FX561" s="169"/>
      <c r="FY561" s="169"/>
      <c r="FZ561" s="169"/>
      <c r="GA561" s="169"/>
      <c r="GB561" s="169"/>
      <c r="GC561" s="169"/>
      <c r="GD561" s="169"/>
      <c r="GE561" s="169"/>
      <c r="GF561" s="169"/>
      <c r="GG561" s="169"/>
      <c r="GH561" s="169"/>
      <c r="GI561" s="169"/>
      <c r="GJ561" s="169"/>
      <c r="GK561" s="169"/>
      <c r="GL561" s="169"/>
      <c r="GM561" s="169"/>
      <c r="GN561" s="169"/>
      <c r="GO561" s="169"/>
      <c r="GP561" s="169"/>
      <c r="GQ561" s="169"/>
      <c r="GR561" s="169"/>
      <c r="GS561" s="169"/>
      <c r="GT561" s="169"/>
      <c r="GU561" s="169"/>
      <c r="GV561" s="169"/>
      <c r="GW561" s="169"/>
      <c r="GX561" s="169"/>
      <c r="GY561" s="169"/>
      <c r="GZ561" s="169"/>
      <c r="HA561" s="169"/>
      <c r="HB561" s="169"/>
      <c r="HC561" s="169"/>
      <c r="HD561" s="169"/>
      <c r="HE561" s="169"/>
      <c r="HF561" s="169"/>
      <c r="HG561" s="169"/>
      <c r="HH561" s="169"/>
      <c r="HI561" s="169"/>
      <c r="HJ561" s="169"/>
      <c r="HK561" s="169"/>
      <c r="HL561" s="169"/>
      <c r="HM561" s="169"/>
      <c r="HN561" s="169"/>
      <c r="HO561" s="169"/>
      <c r="HP561" s="169"/>
      <c r="HQ561" s="169"/>
      <c r="HR561" s="169"/>
      <c r="HS561" s="169"/>
      <c r="HT561" s="169"/>
      <c r="HU561" s="169"/>
      <c r="HV561" s="169"/>
      <c r="HW561" s="169"/>
      <c r="HX561" s="169"/>
      <c r="HY561" s="169"/>
      <c r="HZ561" s="169"/>
      <c r="IA561" s="169"/>
      <c r="IB561" s="169"/>
      <c r="IC561" s="169"/>
      <c r="ID561" s="169"/>
      <c r="IE561" s="169"/>
      <c r="IF561" s="169"/>
      <c r="IG561" s="169"/>
      <c r="IH561" s="169"/>
      <c r="II561" s="169"/>
      <c r="IJ561" s="169"/>
      <c r="IK561" s="169"/>
      <c r="IL561" s="169"/>
      <c r="IM561" s="169"/>
      <c r="IN561" s="169"/>
      <c r="IO561" s="169"/>
      <c r="IP561" s="169"/>
    </row>
    <row r="562" spans="1:250" s="145" customFormat="1" ht="15" customHeight="1">
      <c r="A562" s="170" t="s">
        <v>6</v>
      </c>
      <c r="B562" s="170" t="s">
        <v>892</v>
      </c>
      <c r="C562" s="172"/>
      <c r="D562" s="172"/>
      <c r="E562" s="173"/>
      <c r="F562" s="174">
        <v>419600</v>
      </c>
      <c r="G562" s="169"/>
      <c r="H562" s="169"/>
      <c r="I562" s="169"/>
      <c r="J562" s="169"/>
      <c r="K562" s="169"/>
      <c r="L562" s="169"/>
      <c r="M562" s="169"/>
      <c r="N562" s="169"/>
      <c r="O562" s="169"/>
      <c r="P562" s="169"/>
      <c r="Q562" s="169"/>
      <c r="R562" s="169"/>
      <c r="S562" s="169"/>
      <c r="T562" s="169"/>
      <c r="U562" s="169"/>
      <c r="V562" s="169"/>
      <c r="W562" s="169"/>
      <c r="X562" s="169"/>
      <c r="Y562" s="169"/>
      <c r="Z562" s="169"/>
      <c r="AA562" s="169"/>
      <c r="AB562" s="169"/>
      <c r="AC562" s="169"/>
      <c r="AD562" s="169"/>
      <c r="AE562" s="169"/>
      <c r="AF562" s="169"/>
      <c r="AG562" s="169"/>
      <c r="AH562" s="169"/>
      <c r="AI562" s="169"/>
      <c r="AJ562" s="169"/>
      <c r="AK562" s="169"/>
      <c r="AL562" s="169"/>
      <c r="AM562" s="169"/>
      <c r="AN562" s="169"/>
      <c r="AO562" s="169"/>
      <c r="AP562" s="169"/>
      <c r="AQ562" s="169"/>
      <c r="AR562" s="169"/>
      <c r="AS562" s="169"/>
      <c r="AT562" s="169"/>
      <c r="AU562" s="169"/>
      <c r="AV562" s="169"/>
      <c r="AW562" s="169"/>
      <c r="AX562" s="169"/>
      <c r="AY562" s="169"/>
      <c r="AZ562" s="169"/>
      <c r="BA562" s="169"/>
      <c r="BB562" s="169"/>
      <c r="BC562" s="169"/>
      <c r="BD562" s="169"/>
      <c r="BE562" s="169"/>
      <c r="BF562" s="169"/>
      <c r="BG562" s="169"/>
      <c r="BH562" s="169"/>
      <c r="BI562" s="169"/>
      <c r="BJ562" s="169"/>
      <c r="BK562" s="169"/>
      <c r="BL562" s="169"/>
      <c r="BM562" s="169"/>
      <c r="BN562" s="169"/>
      <c r="BO562" s="169"/>
      <c r="BP562" s="169"/>
      <c r="BQ562" s="169"/>
      <c r="BR562" s="169"/>
      <c r="BS562" s="169"/>
      <c r="BT562" s="169"/>
      <c r="BU562" s="169"/>
      <c r="BV562" s="169"/>
      <c r="BW562" s="169"/>
      <c r="BX562" s="169"/>
      <c r="BY562" s="169"/>
      <c r="BZ562" s="169"/>
      <c r="CA562" s="169"/>
      <c r="CB562" s="169"/>
      <c r="CC562" s="169"/>
      <c r="CD562" s="169"/>
      <c r="CE562" s="169"/>
      <c r="CF562" s="169"/>
      <c r="CG562" s="169"/>
      <c r="CH562" s="169"/>
      <c r="CI562" s="169"/>
      <c r="CJ562" s="169"/>
      <c r="CK562" s="169"/>
      <c r="CL562" s="169"/>
      <c r="CM562" s="169"/>
      <c r="CN562" s="169"/>
      <c r="CO562" s="169"/>
      <c r="CP562" s="169"/>
      <c r="CQ562" s="169"/>
      <c r="CR562" s="169"/>
      <c r="CS562" s="169"/>
      <c r="CT562" s="169"/>
      <c r="CU562" s="169"/>
      <c r="CV562" s="169"/>
      <c r="CW562" s="169"/>
      <c r="CX562" s="169"/>
      <c r="CY562" s="169"/>
      <c r="CZ562" s="169"/>
      <c r="DA562" s="169"/>
      <c r="DB562" s="169"/>
      <c r="DC562" s="169"/>
      <c r="DD562" s="169"/>
      <c r="DE562" s="169"/>
      <c r="DF562" s="169"/>
      <c r="DG562" s="169"/>
      <c r="DH562" s="169"/>
      <c r="DI562" s="169"/>
      <c r="DJ562" s="169"/>
      <c r="DK562" s="169"/>
      <c r="DL562" s="169"/>
      <c r="DM562" s="169"/>
      <c r="DN562" s="169"/>
      <c r="DO562" s="169"/>
      <c r="DP562" s="169"/>
      <c r="DQ562" s="169"/>
      <c r="DR562" s="169"/>
      <c r="DS562" s="169"/>
      <c r="DT562" s="169"/>
      <c r="DU562" s="169"/>
      <c r="DV562" s="169"/>
      <c r="DW562" s="169"/>
      <c r="DX562" s="169"/>
      <c r="DY562" s="169"/>
      <c r="DZ562" s="169"/>
      <c r="EA562" s="169"/>
      <c r="EB562" s="169"/>
      <c r="EC562" s="169"/>
      <c r="ED562" s="169"/>
      <c r="EE562" s="169"/>
      <c r="EF562" s="169"/>
      <c r="EG562" s="169"/>
      <c r="EH562" s="169"/>
      <c r="EI562" s="169"/>
      <c r="EJ562" s="169"/>
      <c r="EK562" s="169"/>
      <c r="EL562" s="169"/>
      <c r="EM562" s="169"/>
      <c r="EN562" s="169"/>
      <c r="EO562" s="169"/>
      <c r="EP562" s="169"/>
      <c r="EQ562" s="169"/>
      <c r="ER562" s="169"/>
      <c r="ES562" s="169"/>
      <c r="ET562" s="169"/>
      <c r="EU562" s="169"/>
      <c r="EV562" s="169"/>
      <c r="EW562" s="169"/>
      <c r="EX562" s="169"/>
      <c r="EY562" s="169"/>
      <c r="EZ562" s="169"/>
      <c r="FA562" s="169"/>
      <c r="FB562" s="169"/>
      <c r="FC562" s="169"/>
      <c r="FD562" s="169"/>
      <c r="FE562" s="169"/>
      <c r="FF562" s="169"/>
      <c r="FG562" s="169"/>
      <c r="FH562" s="169"/>
      <c r="FI562" s="169"/>
      <c r="FJ562" s="169"/>
      <c r="FK562" s="169"/>
      <c r="FL562" s="169"/>
      <c r="FM562" s="169"/>
      <c r="FN562" s="169"/>
      <c r="FO562" s="169"/>
      <c r="FP562" s="169"/>
      <c r="FQ562" s="169"/>
      <c r="FR562" s="169"/>
      <c r="FS562" s="169"/>
      <c r="FT562" s="169"/>
      <c r="FU562" s="169"/>
      <c r="FV562" s="169"/>
      <c r="FW562" s="169"/>
      <c r="FX562" s="169"/>
      <c r="FY562" s="169"/>
      <c r="FZ562" s="169"/>
      <c r="GA562" s="169"/>
      <c r="GB562" s="169"/>
      <c r="GC562" s="169"/>
      <c r="GD562" s="169"/>
      <c r="GE562" s="169"/>
      <c r="GF562" s="169"/>
      <c r="GG562" s="169"/>
      <c r="GH562" s="169"/>
      <c r="GI562" s="169"/>
      <c r="GJ562" s="169"/>
      <c r="GK562" s="169"/>
      <c r="GL562" s="169"/>
      <c r="GM562" s="169"/>
      <c r="GN562" s="169"/>
      <c r="GO562" s="169"/>
      <c r="GP562" s="169"/>
      <c r="GQ562" s="169"/>
      <c r="GR562" s="169"/>
      <c r="GS562" s="169"/>
      <c r="GT562" s="169"/>
      <c r="GU562" s="169"/>
      <c r="GV562" s="169"/>
      <c r="GW562" s="169"/>
      <c r="GX562" s="169"/>
      <c r="GY562" s="169"/>
      <c r="GZ562" s="169"/>
      <c r="HA562" s="169"/>
      <c r="HB562" s="169"/>
      <c r="HC562" s="169"/>
      <c r="HD562" s="169"/>
      <c r="HE562" s="169"/>
      <c r="HF562" s="169"/>
      <c r="HG562" s="169"/>
      <c r="HH562" s="169"/>
      <c r="HI562" s="169"/>
      <c r="HJ562" s="169"/>
      <c r="HK562" s="169"/>
      <c r="HL562" s="169"/>
      <c r="HM562" s="169"/>
      <c r="HN562" s="169"/>
      <c r="HO562" s="169"/>
      <c r="HP562" s="169"/>
      <c r="HQ562" s="169"/>
      <c r="HR562" s="169"/>
      <c r="HS562" s="169"/>
      <c r="HT562" s="169"/>
      <c r="HU562" s="169"/>
      <c r="HV562" s="169"/>
      <c r="HW562" s="169"/>
      <c r="HX562" s="169"/>
      <c r="HY562" s="169"/>
      <c r="HZ562" s="169"/>
      <c r="IA562" s="169"/>
      <c r="IB562" s="169"/>
      <c r="IC562" s="169"/>
      <c r="ID562" s="169"/>
      <c r="IE562" s="169"/>
      <c r="IF562" s="169"/>
      <c r="IG562" s="169"/>
      <c r="IH562" s="169"/>
      <c r="II562" s="169"/>
      <c r="IJ562" s="169"/>
      <c r="IK562" s="169"/>
      <c r="IL562" s="169"/>
      <c r="IM562" s="169"/>
      <c r="IN562" s="169"/>
      <c r="IO562" s="169"/>
      <c r="IP562" s="169"/>
    </row>
    <row r="563" spans="1:250" s="145" customFormat="1" ht="15" customHeight="1">
      <c r="A563" s="170" t="s">
        <v>6</v>
      </c>
      <c r="B563" s="170" t="s">
        <v>892</v>
      </c>
      <c r="C563" s="172"/>
      <c r="D563" s="172"/>
      <c r="E563" s="173"/>
      <c r="F563" s="174">
        <f>419413+31296</f>
        <v>450709</v>
      </c>
      <c r="G563" s="169"/>
      <c r="H563" s="169"/>
      <c r="I563" s="169"/>
      <c r="J563" s="169"/>
      <c r="K563" s="169"/>
      <c r="L563" s="169"/>
      <c r="M563" s="169"/>
      <c r="N563" s="169"/>
      <c r="O563" s="169"/>
      <c r="P563" s="169"/>
      <c r="Q563" s="169"/>
      <c r="R563" s="169"/>
      <c r="S563" s="169"/>
      <c r="T563" s="169"/>
      <c r="U563" s="169"/>
      <c r="V563" s="169"/>
      <c r="W563" s="169"/>
      <c r="X563" s="169"/>
      <c r="Y563" s="169"/>
      <c r="Z563" s="169"/>
      <c r="AA563" s="169"/>
      <c r="AB563" s="169"/>
      <c r="AC563" s="169"/>
      <c r="AD563" s="169"/>
      <c r="AE563" s="169"/>
      <c r="AF563" s="169"/>
      <c r="AG563" s="169"/>
      <c r="AH563" s="169"/>
      <c r="AI563" s="169"/>
      <c r="AJ563" s="169"/>
      <c r="AK563" s="169"/>
      <c r="AL563" s="169"/>
      <c r="AM563" s="169"/>
      <c r="AN563" s="169"/>
      <c r="AO563" s="169"/>
      <c r="AP563" s="169"/>
      <c r="AQ563" s="169"/>
      <c r="AR563" s="169"/>
      <c r="AS563" s="169"/>
      <c r="AT563" s="169"/>
      <c r="AU563" s="169"/>
      <c r="AV563" s="169"/>
      <c r="AW563" s="169"/>
      <c r="AX563" s="169"/>
      <c r="AY563" s="169"/>
      <c r="AZ563" s="169"/>
      <c r="BA563" s="169"/>
      <c r="BB563" s="169"/>
      <c r="BC563" s="169"/>
      <c r="BD563" s="169"/>
      <c r="BE563" s="169"/>
      <c r="BF563" s="169"/>
      <c r="BG563" s="169"/>
      <c r="BH563" s="169"/>
      <c r="BI563" s="169"/>
      <c r="BJ563" s="169"/>
      <c r="BK563" s="169"/>
      <c r="BL563" s="169"/>
      <c r="BM563" s="169"/>
      <c r="BN563" s="169"/>
      <c r="BO563" s="169"/>
      <c r="BP563" s="169"/>
      <c r="BQ563" s="169"/>
      <c r="BR563" s="169"/>
      <c r="BS563" s="169"/>
      <c r="BT563" s="169"/>
      <c r="BU563" s="169"/>
      <c r="BV563" s="169"/>
      <c r="BW563" s="169"/>
      <c r="BX563" s="169"/>
      <c r="BY563" s="169"/>
      <c r="BZ563" s="169"/>
      <c r="CA563" s="169"/>
      <c r="CB563" s="169"/>
      <c r="CC563" s="169"/>
      <c r="CD563" s="169"/>
      <c r="CE563" s="169"/>
      <c r="CF563" s="169"/>
      <c r="CG563" s="169"/>
      <c r="CH563" s="169"/>
      <c r="CI563" s="169"/>
      <c r="CJ563" s="169"/>
      <c r="CK563" s="169"/>
      <c r="CL563" s="169"/>
      <c r="CM563" s="169"/>
      <c r="CN563" s="169"/>
      <c r="CO563" s="169"/>
      <c r="CP563" s="169"/>
      <c r="CQ563" s="169"/>
      <c r="CR563" s="169"/>
      <c r="CS563" s="169"/>
      <c r="CT563" s="169"/>
      <c r="CU563" s="169"/>
      <c r="CV563" s="169"/>
      <c r="CW563" s="169"/>
      <c r="CX563" s="169"/>
      <c r="CY563" s="169"/>
      <c r="CZ563" s="169"/>
      <c r="DA563" s="169"/>
      <c r="DB563" s="169"/>
      <c r="DC563" s="169"/>
      <c r="DD563" s="169"/>
      <c r="DE563" s="169"/>
      <c r="DF563" s="169"/>
      <c r="DG563" s="169"/>
      <c r="DH563" s="169"/>
      <c r="DI563" s="169"/>
      <c r="DJ563" s="169"/>
      <c r="DK563" s="169"/>
      <c r="DL563" s="169"/>
      <c r="DM563" s="169"/>
      <c r="DN563" s="169"/>
      <c r="DO563" s="169"/>
      <c r="DP563" s="169"/>
      <c r="DQ563" s="169"/>
      <c r="DR563" s="169"/>
      <c r="DS563" s="169"/>
      <c r="DT563" s="169"/>
      <c r="DU563" s="169"/>
      <c r="DV563" s="169"/>
      <c r="DW563" s="169"/>
      <c r="DX563" s="169"/>
      <c r="DY563" s="169"/>
      <c r="DZ563" s="169"/>
      <c r="EA563" s="169"/>
      <c r="EB563" s="169"/>
      <c r="EC563" s="169"/>
      <c r="ED563" s="169"/>
      <c r="EE563" s="169"/>
      <c r="EF563" s="169"/>
      <c r="EG563" s="169"/>
      <c r="EH563" s="169"/>
      <c r="EI563" s="169"/>
      <c r="EJ563" s="169"/>
      <c r="EK563" s="169"/>
      <c r="EL563" s="169"/>
      <c r="EM563" s="169"/>
      <c r="EN563" s="169"/>
      <c r="EO563" s="169"/>
      <c r="EP563" s="169"/>
      <c r="EQ563" s="169"/>
      <c r="ER563" s="169"/>
      <c r="ES563" s="169"/>
      <c r="ET563" s="169"/>
      <c r="EU563" s="169"/>
      <c r="EV563" s="169"/>
      <c r="EW563" s="169"/>
      <c r="EX563" s="169"/>
      <c r="EY563" s="169"/>
      <c r="EZ563" s="169"/>
      <c r="FA563" s="169"/>
      <c r="FB563" s="169"/>
      <c r="FC563" s="169"/>
      <c r="FD563" s="169"/>
      <c r="FE563" s="169"/>
      <c r="FF563" s="169"/>
      <c r="FG563" s="169"/>
      <c r="FH563" s="169"/>
      <c r="FI563" s="169"/>
      <c r="FJ563" s="169"/>
      <c r="FK563" s="169"/>
      <c r="FL563" s="169"/>
      <c r="FM563" s="169"/>
      <c r="FN563" s="169"/>
      <c r="FO563" s="169"/>
      <c r="FP563" s="169"/>
      <c r="FQ563" s="169"/>
      <c r="FR563" s="169"/>
      <c r="FS563" s="169"/>
      <c r="FT563" s="169"/>
      <c r="FU563" s="169"/>
      <c r="FV563" s="169"/>
      <c r="FW563" s="169"/>
      <c r="FX563" s="169"/>
      <c r="FY563" s="169"/>
      <c r="FZ563" s="169"/>
      <c r="GA563" s="169"/>
      <c r="GB563" s="169"/>
      <c r="GC563" s="169"/>
      <c r="GD563" s="169"/>
      <c r="GE563" s="169"/>
      <c r="GF563" s="169"/>
      <c r="GG563" s="169"/>
      <c r="GH563" s="169"/>
      <c r="GI563" s="169"/>
      <c r="GJ563" s="169"/>
      <c r="GK563" s="169"/>
      <c r="GL563" s="169"/>
      <c r="GM563" s="169"/>
      <c r="GN563" s="169"/>
      <c r="GO563" s="169"/>
      <c r="GP563" s="169"/>
      <c r="GQ563" s="169"/>
      <c r="GR563" s="169"/>
      <c r="GS563" s="169"/>
      <c r="GT563" s="169"/>
      <c r="GU563" s="169"/>
      <c r="GV563" s="169"/>
      <c r="GW563" s="169"/>
      <c r="GX563" s="169"/>
      <c r="GY563" s="169"/>
      <c r="GZ563" s="169"/>
      <c r="HA563" s="169"/>
      <c r="HB563" s="169"/>
      <c r="HC563" s="169"/>
      <c r="HD563" s="169"/>
      <c r="HE563" s="169"/>
      <c r="HF563" s="169"/>
      <c r="HG563" s="169"/>
      <c r="HH563" s="169"/>
      <c r="HI563" s="169"/>
      <c r="HJ563" s="169"/>
      <c r="HK563" s="169"/>
      <c r="HL563" s="169"/>
      <c r="HM563" s="169"/>
      <c r="HN563" s="169"/>
      <c r="HO563" s="169"/>
      <c r="HP563" s="169"/>
      <c r="HQ563" s="169"/>
      <c r="HR563" s="169"/>
      <c r="HS563" s="169"/>
      <c r="HT563" s="169"/>
      <c r="HU563" s="169"/>
      <c r="HV563" s="169"/>
      <c r="HW563" s="169"/>
      <c r="HX563" s="169"/>
      <c r="HY563" s="169"/>
      <c r="HZ563" s="169"/>
      <c r="IA563" s="169"/>
      <c r="IB563" s="169"/>
      <c r="IC563" s="169"/>
      <c r="ID563" s="169"/>
      <c r="IE563" s="169"/>
      <c r="IF563" s="169"/>
      <c r="IG563" s="169"/>
      <c r="IH563" s="169"/>
      <c r="II563" s="169"/>
      <c r="IJ563" s="169"/>
      <c r="IK563" s="169"/>
      <c r="IL563" s="169"/>
      <c r="IM563" s="169"/>
      <c r="IN563" s="169"/>
      <c r="IO563" s="169"/>
      <c r="IP563" s="169"/>
    </row>
    <row r="564" spans="1:250" s="145" customFormat="1" ht="15" customHeight="1">
      <c r="A564" s="170" t="s">
        <v>6</v>
      </c>
      <c r="B564" s="170" t="s">
        <v>865</v>
      </c>
      <c r="C564" s="172"/>
      <c r="D564" s="172"/>
      <c r="E564" s="173"/>
      <c r="F564" s="174">
        <v>200000</v>
      </c>
      <c r="G564" s="169"/>
      <c r="H564" s="169"/>
      <c r="I564" s="169"/>
      <c r="J564" s="169"/>
      <c r="K564" s="169"/>
      <c r="L564" s="169"/>
      <c r="M564" s="169"/>
      <c r="N564" s="169"/>
      <c r="O564" s="169"/>
      <c r="P564" s="169"/>
      <c r="Q564" s="169"/>
      <c r="R564" s="169"/>
      <c r="S564" s="169"/>
      <c r="T564" s="169"/>
      <c r="U564" s="169"/>
      <c r="V564" s="169"/>
      <c r="W564" s="169"/>
      <c r="X564" s="169"/>
      <c r="Y564" s="169"/>
      <c r="Z564" s="169"/>
      <c r="AA564" s="169"/>
      <c r="AB564" s="169"/>
      <c r="AC564" s="169"/>
      <c r="AD564" s="169"/>
      <c r="AE564" s="169"/>
      <c r="AF564" s="169"/>
      <c r="AG564" s="169"/>
      <c r="AH564" s="169"/>
      <c r="AI564" s="169"/>
      <c r="AJ564" s="169"/>
      <c r="AK564" s="169"/>
      <c r="AL564" s="169"/>
      <c r="AM564" s="169"/>
      <c r="AN564" s="169"/>
      <c r="AO564" s="169"/>
      <c r="AP564" s="169"/>
      <c r="AQ564" s="169"/>
      <c r="AR564" s="169"/>
      <c r="AS564" s="169"/>
      <c r="AT564" s="169"/>
      <c r="AU564" s="169"/>
      <c r="AV564" s="169"/>
      <c r="AW564" s="169"/>
      <c r="AX564" s="169"/>
      <c r="AY564" s="169"/>
      <c r="AZ564" s="169"/>
      <c r="BA564" s="169"/>
      <c r="BB564" s="169"/>
      <c r="BC564" s="169"/>
      <c r="BD564" s="169"/>
      <c r="BE564" s="169"/>
      <c r="BF564" s="169"/>
      <c r="BG564" s="169"/>
      <c r="BH564" s="169"/>
      <c r="BI564" s="169"/>
      <c r="BJ564" s="169"/>
      <c r="BK564" s="169"/>
      <c r="BL564" s="169"/>
      <c r="BM564" s="169"/>
      <c r="BN564" s="169"/>
      <c r="BO564" s="169"/>
      <c r="BP564" s="169"/>
      <c r="BQ564" s="169"/>
      <c r="BR564" s="169"/>
      <c r="BS564" s="169"/>
      <c r="BT564" s="169"/>
      <c r="BU564" s="169"/>
      <c r="BV564" s="169"/>
      <c r="BW564" s="169"/>
      <c r="BX564" s="169"/>
      <c r="BY564" s="169"/>
      <c r="BZ564" s="169"/>
      <c r="CA564" s="169"/>
      <c r="CB564" s="169"/>
      <c r="CC564" s="169"/>
      <c r="CD564" s="169"/>
      <c r="CE564" s="169"/>
      <c r="CF564" s="169"/>
      <c r="CG564" s="169"/>
      <c r="CH564" s="169"/>
      <c r="CI564" s="169"/>
      <c r="CJ564" s="169"/>
      <c r="CK564" s="169"/>
      <c r="CL564" s="169"/>
      <c r="CM564" s="169"/>
      <c r="CN564" s="169"/>
      <c r="CO564" s="169"/>
      <c r="CP564" s="169"/>
      <c r="CQ564" s="169"/>
      <c r="CR564" s="169"/>
      <c r="CS564" s="169"/>
      <c r="CT564" s="169"/>
      <c r="CU564" s="169"/>
      <c r="CV564" s="169"/>
      <c r="CW564" s="169"/>
      <c r="CX564" s="169"/>
      <c r="CY564" s="169"/>
      <c r="CZ564" s="169"/>
      <c r="DA564" s="169"/>
      <c r="DB564" s="169"/>
      <c r="DC564" s="169"/>
      <c r="DD564" s="169"/>
      <c r="DE564" s="169"/>
      <c r="DF564" s="169"/>
      <c r="DG564" s="169"/>
      <c r="DH564" s="169"/>
      <c r="DI564" s="169"/>
      <c r="DJ564" s="169"/>
      <c r="DK564" s="169"/>
      <c r="DL564" s="169"/>
      <c r="DM564" s="169"/>
      <c r="DN564" s="169"/>
      <c r="DO564" s="169"/>
      <c r="DP564" s="169"/>
      <c r="DQ564" s="169"/>
      <c r="DR564" s="169"/>
      <c r="DS564" s="169"/>
      <c r="DT564" s="169"/>
      <c r="DU564" s="169"/>
      <c r="DV564" s="169"/>
      <c r="DW564" s="169"/>
      <c r="DX564" s="169"/>
      <c r="DY564" s="169"/>
      <c r="DZ564" s="169"/>
      <c r="EA564" s="169"/>
      <c r="EB564" s="169"/>
      <c r="EC564" s="169"/>
      <c r="ED564" s="169"/>
      <c r="EE564" s="169"/>
      <c r="EF564" s="169"/>
      <c r="EG564" s="169"/>
      <c r="EH564" s="169"/>
      <c r="EI564" s="169"/>
      <c r="EJ564" s="169"/>
      <c r="EK564" s="169"/>
      <c r="EL564" s="169"/>
      <c r="EM564" s="169"/>
      <c r="EN564" s="169"/>
      <c r="EO564" s="169"/>
      <c r="EP564" s="169"/>
      <c r="EQ564" s="169"/>
      <c r="ER564" s="169"/>
      <c r="ES564" s="169"/>
      <c r="ET564" s="169"/>
      <c r="EU564" s="169"/>
      <c r="EV564" s="169"/>
      <c r="EW564" s="169"/>
      <c r="EX564" s="169"/>
      <c r="EY564" s="169"/>
      <c r="EZ564" s="169"/>
      <c r="FA564" s="169"/>
      <c r="FB564" s="169"/>
      <c r="FC564" s="169"/>
      <c r="FD564" s="169"/>
      <c r="FE564" s="169"/>
      <c r="FF564" s="169"/>
      <c r="FG564" s="169"/>
      <c r="FH564" s="169"/>
      <c r="FI564" s="169"/>
      <c r="FJ564" s="169"/>
      <c r="FK564" s="169"/>
      <c r="FL564" s="169"/>
      <c r="FM564" s="169"/>
      <c r="FN564" s="169"/>
      <c r="FO564" s="169"/>
      <c r="FP564" s="169"/>
      <c r="FQ564" s="169"/>
      <c r="FR564" s="169"/>
      <c r="FS564" s="169"/>
      <c r="FT564" s="169"/>
      <c r="FU564" s="169"/>
      <c r="FV564" s="169"/>
      <c r="FW564" s="169"/>
      <c r="FX564" s="169"/>
      <c r="FY564" s="169"/>
      <c r="FZ564" s="169"/>
      <c r="GA564" s="169"/>
      <c r="GB564" s="169"/>
      <c r="GC564" s="169"/>
      <c r="GD564" s="169"/>
      <c r="GE564" s="169"/>
      <c r="GF564" s="169"/>
      <c r="GG564" s="169"/>
      <c r="GH564" s="169"/>
      <c r="GI564" s="169"/>
      <c r="GJ564" s="169"/>
      <c r="GK564" s="169"/>
      <c r="GL564" s="169"/>
      <c r="GM564" s="169"/>
      <c r="GN564" s="169"/>
      <c r="GO564" s="169"/>
      <c r="GP564" s="169"/>
      <c r="GQ564" s="169"/>
      <c r="GR564" s="169"/>
      <c r="GS564" s="169"/>
      <c r="GT564" s="169"/>
      <c r="GU564" s="169"/>
      <c r="GV564" s="169"/>
      <c r="GW564" s="169"/>
      <c r="GX564" s="169"/>
      <c r="GY564" s="169"/>
      <c r="GZ564" s="169"/>
      <c r="HA564" s="169"/>
      <c r="HB564" s="169"/>
      <c r="HC564" s="169"/>
      <c r="HD564" s="169"/>
      <c r="HE564" s="169"/>
      <c r="HF564" s="169"/>
      <c r="HG564" s="169"/>
      <c r="HH564" s="169"/>
      <c r="HI564" s="169"/>
      <c r="HJ564" s="169"/>
      <c r="HK564" s="169"/>
      <c r="HL564" s="169"/>
      <c r="HM564" s="169"/>
      <c r="HN564" s="169"/>
      <c r="HO564" s="169"/>
      <c r="HP564" s="169"/>
      <c r="HQ564" s="169"/>
      <c r="HR564" s="169"/>
      <c r="HS564" s="169"/>
      <c r="HT564" s="169"/>
      <c r="HU564" s="169"/>
      <c r="HV564" s="169"/>
      <c r="HW564" s="169"/>
      <c r="HX564" s="169"/>
      <c r="HY564" s="169"/>
      <c r="HZ564" s="169"/>
      <c r="IA564" s="169"/>
      <c r="IB564" s="169"/>
      <c r="IC564" s="169"/>
      <c r="ID564" s="169"/>
      <c r="IE564" s="169"/>
      <c r="IF564" s="169"/>
      <c r="IG564" s="169"/>
      <c r="IH564" s="169"/>
      <c r="II564" s="169"/>
      <c r="IJ564" s="169"/>
      <c r="IK564" s="169"/>
      <c r="IL564" s="169"/>
      <c r="IM564" s="169"/>
      <c r="IN564" s="169"/>
      <c r="IO564" s="169"/>
      <c r="IP564" s="169"/>
    </row>
    <row r="565" spans="1:250" s="145" customFormat="1" ht="15" customHeight="1">
      <c r="A565" s="170" t="s">
        <v>6</v>
      </c>
      <c r="B565" s="170" t="s">
        <v>865</v>
      </c>
      <c r="C565" s="172"/>
      <c r="D565" s="172"/>
      <c r="E565" s="173"/>
      <c r="F565" s="174">
        <f>102796+200000</f>
        <v>302796</v>
      </c>
      <c r="G565" s="169"/>
      <c r="H565" s="169"/>
      <c r="I565" s="169"/>
      <c r="J565" s="169"/>
      <c r="K565" s="169"/>
      <c r="L565" s="169"/>
      <c r="M565" s="169"/>
      <c r="N565" s="169"/>
      <c r="O565" s="169"/>
      <c r="P565" s="169"/>
      <c r="Q565" s="169"/>
      <c r="R565" s="169"/>
      <c r="S565" s="169"/>
      <c r="T565" s="169"/>
      <c r="U565" s="169"/>
      <c r="V565" s="169"/>
      <c r="W565" s="169"/>
      <c r="X565" s="169"/>
      <c r="Y565" s="169"/>
      <c r="Z565" s="169"/>
      <c r="AA565" s="169"/>
      <c r="AB565" s="169"/>
      <c r="AC565" s="169"/>
      <c r="AD565" s="169"/>
      <c r="AE565" s="169"/>
      <c r="AF565" s="169"/>
      <c r="AG565" s="169"/>
      <c r="AH565" s="169"/>
      <c r="AI565" s="169"/>
      <c r="AJ565" s="169"/>
      <c r="AK565" s="169"/>
      <c r="AL565" s="169"/>
      <c r="AM565" s="169"/>
      <c r="AN565" s="169"/>
      <c r="AO565" s="169"/>
      <c r="AP565" s="169"/>
      <c r="AQ565" s="169"/>
      <c r="AR565" s="169"/>
      <c r="AS565" s="169"/>
      <c r="AT565" s="169"/>
      <c r="AU565" s="169"/>
      <c r="AV565" s="169"/>
      <c r="AW565" s="169"/>
      <c r="AX565" s="169"/>
      <c r="AY565" s="169"/>
      <c r="AZ565" s="169"/>
      <c r="BA565" s="169"/>
      <c r="BB565" s="169"/>
      <c r="BC565" s="169"/>
      <c r="BD565" s="169"/>
      <c r="BE565" s="169"/>
      <c r="BF565" s="169"/>
      <c r="BG565" s="169"/>
      <c r="BH565" s="169"/>
      <c r="BI565" s="169"/>
      <c r="BJ565" s="169"/>
      <c r="BK565" s="169"/>
      <c r="BL565" s="169"/>
      <c r="BM565" s="169"/>
      <c r="BN565" s="169"/>
      <c r="BO565" s="169"/>
      <c r="BP565" s="169"/>
      <c r="BQ565" s="169"/>
      <c r="BR565" s="169"/>
      <c r="BS565" s="169"/>
      <c r="BT565" s="169"/>
      <c r="BU565" s="169"/>
      <c r="BV565" s="169"/>
      <c r="BW565" s="169"/>
      <c r="BX565" s="169"/>
      <c r="BY565" s="169"/>
      <c r="BZ565" s="169"/>
      <c r="CA565" s="169"/>
      <c r="CB565" s="169"/>
      <c r="CC565" s="169"/>
      <c r="CD565" s="169"/>
      <c r="CE565" s="169"/>
      <c r="CF565" s="169"/>
      <c r="CG565" s="169"/>
      <c r="CH565" s="169"/>
      <c r="CI565" s="169"/>
      <c r="CJ565" s="169"/>
      <c r="CK565" s="169"/>
      <c r="CL565" s="169"/>
      <c r="CM565" s="169"/>
      <c r="CN565" s="169"/>
      <c r="CO565" s="169"/>
      <c r="CP565" s="169"/>
      <c r="CQ565" s="169"/>
      <c r="CR565" s="169"/>
      <c r="CS565" s="169"/>
      <c r="CT565" s="169"/>
      <c r="CU565" s="169"/>
      <c r="CV565" s="169"/>
      <c r="CW565" s="169"/>
      <c r="CX565" s="169"/>
      <c r="CY565" s="169"/>
      <c r="CZ565" s="169"/>
      <c r="DA565" s="169"/>
      <c r="DB565" s="169"/>
      <c r="DC565" s="169"/>
      <c r="DD565" s="169"/>
      <c r="DE565" s="169"/>
      <c r="DF565" s="169"/>
      <c r="DG565" s="169"/>
      <c r="DH565" s="169"/>
      <c r="DI565" s="169"/>
      <c r="DJ565" s="169"/>
      <c r="DK565" s="169"/>
      <c r="DL565" s="169"/>
      <c r="DM565" s="169"/>
      <c r="DN565" s="169"/>
      <c r="DO565" s="169"/>
      <c r="DP565" s="169"/>
      <c r="DQ565" s="169"/>
      <c r="DR565" s="169"/>
      <c r="DS565" s="169"/>
      <c r="DT565" s="169"/>
      <c r="DU565" s="169"/>
      <c r="DV565" s="169"/>
      <c r="DW565" s="169"/>
      <c r="DX565" s="169"/>
      <c r="DY565" s="169"/>
      <c r="DZ565" s="169"/>
      <c r="EA565" s="169"/>
      <c r="EB565" s="169"/>
      <c r="EC565" s="169"/>
      <c r="ED565" s="169"/>
      <c r="EE565" s="169"/>
      <c r="EF565" s="169"/>
      <c r="EG565" s="169"/>
      <c r="EH565" s="169"/>
      <c r="EI565" s="169"/>
      <c r="EJ565" s="169"/>
      <c r="EK565" s="169"/>
      <c r="EL565" s="169"/>
      <c r="EM565" s="169"/>
      <c r="EN565" s="169"/>
      <c r="EO565" s="169"/>
      <c r="EP565" s="169"/>
      <c r="EQ565" s="169"/>
      <c r="ER565" s="169"/>
      <c r="ES565" s="169"/>
      <c r="ET565" s="169"/>
      <c r="EU565" s="169"/>
      <c r="EV565" s="169"/>
      <c r="EW565" s="169"/>
      <c r="EX565" s="169"/>
      <c r="EY565" s="169"/>
      <c r="EZ565" s="169"/>
      <c r="FA565" s="169"/>
      <c r="FB565" s="169"/>
      <c r="FC565" s="169"/>
      <c r="FD565" s="169"/>
      <c r="FE565" s="169"/>
      <c r="FF565" s="169"/>
      <c r="FG565" s="169"/>
      <c r="FH565" s="169"/>
      <c r="FI565" s="169"/>
      <c r="FJ565" s="169"/>
      <c r="FK565" s="169"/>
      <c r="FL565" s="169"/>
      <c r="FM565" s="169"/>
      <c r="FN565" s="169"/>
      <c r="FO565" s="169"/>
      <c r="FP565" s="169"/>
      <c r="FQ565" s="169"/>
      <c r="FR565" s="169"/>
      <c r="FS565" s="169"/>
      <c r="FT565" s="169"/>
      <c r="FU565" s="169"/>
      <c r="FV565" s="169"/>
      <c r="FW565" s="169"/>
      <c r="FX565" s="169"/>
      <c r="FY565" s="169"/>
      <c r="FZ565" s="169"/>
      <c r="GA565" s="169"/>
      <c r="GB565" s="169"/>
      <c r="GC565" s="169"/>
      <c r="GD565" s="169"/>
      <c r="GE565" s="169"/>
      <c r="GF565" s="169"/>
      <c r="GG565" s="169"/>
      <c r="GH565" s="169"/>
      <c r="GI565" s="169"/>
      <c r="GJ565" s="169"/>
      <c r="GK565" s="169"/>
      <c r="GL565" s="169"/>
      <c r="GM565" s="169"/>
      <c r="GN565" s="169"/>
      <c r="GO565" s="169"/>
      <c r="GP565" s="169"/>
      <c r="GQ565" s="169"/>
      <c r="GR565" s="169"/>
      <c r="GS565" s="169"/>
      <c r="GT565" s="169"/>
      <c r="GU565" s="169"/>
      <c r="GV565" s="169"/>
      <c r="GW565" s="169"/>
      <c r="GX565" s="169"/>
      <c r="GY565" s="169"/>
      <c r="GZ565" s="169"/>
      <c r="HA565" s="169"/>
      <c r="HB565" s="169"/>
      <c r="HC565" s="169"/>
      <c r="HD565" s="169"/>
      <c r="HE565" s="169"/>
      <c r="HF565" s="169"/>
      <c r="HG565" s="169"/>
      <c r="HH565" s="169"/>
      <c r="HI565" s="169"/>
      <c r="HJ565" s="169"/>
      <c r="HK565" s="169"/>
      <c r="HL565" s="169"/>
      <c r="HM565" s="169"/>
      <c r="HN565" s="169"/>
      <c r="HO565" s="169"/>
      <c r="HP565" s="169"/>
      <c r="HQ565" s="169"/>
      <c r="HR565" s="169"/>
      <c r="HS565" s="169"/>
      <c r="HT565" s="169"/>
      <c r="HU565" s="169"/>
      <c r="HV565" s="169"/>
      <c r="HW565" s="169"/>
      <c r="HX565" s="169"/>
      <c r="HY565" s="169"/>
      <c r="HZ565" s="169"/>
      <c r="IA565" s="169"/>
      <c r="IB565" s="169"/>
      <c r="IC565" s="169"/>
      <c r="ID565" s="169"/>
      <c r="IE565" s="169"/>
      <c r="IF565" s="169"/>
      <c r="IG565" s="169"/>
      <c r="IH565" s="169"/>
      <c r="II565" s="169"/>
      <c r="IJ565" s="169"/>
      <c r="IK565" s="169"/>
      <c r="IL565" s="169"/>
      <c r="IM565" s="169"/>
      <c r="IN565" s="169"/>
      <c r="IO565" s="169"/>
      <c r="IP565" s="169"/>
    </row>
    <row r="566" spans="1:250" s="145" customFormat="1" ht="15" customHeight="1">
      <c r="A566" s="170" t="s">
        <v>6</v>
      </c>
      <c r="B566" s="170" t="s">
        <v>893</v>
      </c>
      <c r="C566" s="172"/>
      <c r="D566" s="172"/>
      <c r="E566" s="173"/>
      <c r="F566" s="174">
        <v>785234</v>
      </c>
      <c r="G566" s="169"/>
      <c r="H566" s="169"/>
      <c r="I566" s="169"/>
      <c r="J566" s="169"/>
      <c r="K566" s="169"/>
      <c r="L566" s="169"/>
      <c r="M566" s="169"/>
      <c r="N566" s="169"/>
      <c r="O566" s="169"/>
      <c r="P566" s="169"/>
      <c r="Q566" s="169"/>
      <c r="R566" s="169"/>
      <c r="S566" s="169"/>
      <c r="T566" s="169"/>
      <c r="U566" s="169"/>
      <c r="V566" s="169"/>
      <c r="W566" s="169"/>
      <c r="X566" s="169"/>
      <c r="Y566" s="169"/>
      <c r="Z566" s="169"/>
      <c r="AA566" s="169"/>
      <c r="AB566" s="169"/>
      <c r="AC566" s="169"/>
      <c r="AD566" s="169"/>
      <c r="AE566" s="169"/>
      <c r="AF566" s="169"/>
      <c r="AG566" s="169"/>
      <c r="AH566" s="169"/>
      <c r="AI566" s="169"/>
      <c r="AJ566" s="169"/>
      <c r="AK566" s="169"/>
      <c r="AL566" s="169"/>
      <c r="AM566" s="169"/>
      <c r="AN566" s="169"/>
      <c r="AO566" s="169"/>
      <c r="AP566" s="169"/>
      <c r="AQ566" s="169"/>
      <c r="AR566" s="169"/>
      <c r="AS566" s="169"/>
      <c r="AT566" s="169"/>
      <c r="AU566" s="169"/>
      <c r="AV566" s="169"/>
      <c r="AW566" s="169"/>
      <c r="AX566" s="169"/>
      <c r="AY566" s="169"/>
      <c r="AZ566" s="169"/>
      <c r="BA566" s="169"/>
      <c r="BB566" s="169"/>
      <c r="BC566" s="169"/>
      <c r="BD566" s="169"/>
      <c r="BE566" s="169"/>
      <c r="BF566" s="169"/>
      <c r="BG566" s="169"/>
      <c r="BH566" s="169"/>
      <c r="BI566" s="169"/>
      <c r="BJ566" s="169"/>
      <c r="BK566" s="169"/>
      <c r="BL566" s="169"/>
      <c r="BM566" s="169"/>
      <c r="BN566" s="169"/>
      <c r="BO566" s="169"/>
      <c r="BP566" s="169"/>
      <c r="BQ566" s="169"/>
      <c r="BR566" s="169"/>
      <c r="BS566" s="169"/>
      <c r="BT566" s="169"/>
      <c r="BU566" s="169"/>
      <c r="BV566" s="169"/>
      <c r="BW566" s="169"/>
      <c r="BX566" s="169"/>
      <c r="BY566" s="169"/>
      <c r="BZ566" s="169"/>
      <c r="CA566" s="169"/>
      <c r="CB566" s="169"/>
      <c r="CC566" s="169"/>
      <c r="CD566" s="169"/>
      <c r="CE566" s="169"/>
      <c r="CF566" s="169"/>
      <c r="CG566" s="169"/>
      <c r="CH566" s="169"/>
      <c r="CI566" s="169"/>
      <c r="CJ566" s="169"/>
      <c r="CK566" s="169"/>
      <c r="CL566" s="169"/>
      <c r="CM566" s="169"/>
      <c r="CN566" s="169"/>
      <c r="CO566" s="169"/>
      <c r="CP566" s="169"/>
      <c r="CQ566" s="169"/>
      <c r="CR566" s="169"/>
      <c r="CS566" s="169"/>
      <c r="CT566" s="169"/>
      <c r="CU566" s="169"/>
      <c r="CV566" s="169"/>
      <c r="CW566" s="169"/>
      <c r="CX566" s="169"/>
      <c r="CY566" s="169"/>
      <c r="CZ566" s="169"/>
      <c r="DA566" s="169"/>
      <c r="DB566" s="169"/>
      <c r="DC566" s="169"/>
      <c r="DD566" s="169"/>
      <c r="DE566" s="169"/>
      <c r="DF566" s="169"/>
      <c r="DG566" s="169"/>
      <c r="DH566" s="169"/>
      <c r="DI566" s="169"/>
      <c r="DJ566" s="169"/>
      <c r="DK566" s="169"/>
      <c r="DL566" s="169"/>
      <c r="DM566" s="169"/>
      <c r="DN566" s="169"/>
      <c r="DO566" s="169"/>
      <c r="DP566" s="169"/>
      <c r="DQ566" s="169"/>
      <c r="DR566" s="169"/>
      <c r="DS566" s="169"/>
      <c r="DT566" s="169"/>
      <c r="DU566" s="169"/>
      <c r="DV566" s="169"/>
      <c r="DW566" s="169"/>
      <c r="DX566" s="169"/>
      <c r="DY566" s="169"/>
      <c r="DZ566" s="169"/>
      <c r="EA566" s="169"/>
      <c r="EB566" s="169"/>
      <c r="EC566" s="169"/>
      <c r="ED566" s="169"/>
      <c r="EE566" s="169"/>
      <c r="EF566" s="169"/>
      <c r="EG566" s="169"/>
      <c r="EH566" s="169"/>
      <c r="EI566" s="169"/>
      <c r="EJ566" s="169"/>
      <c r="EK566" s="169"/>
      <c r="EL566" s="169"/>
      <c r="EM566" s="169"/>
      <c r="EN566" s="169"/>
      <c r="EO566" s="169"/>
      <c r="EP566" s="169"/>
      <c r="EQ566" s="169"/>
      <c r="ER566" s="169"/>
      <c r="ES566" s="169"/>
      <c r="ET566" s="169"/>
      <c r="EU566" s="169"/>
      <c r="EV566" s="169"/>
      <c r="EW566" s="169"/>
      <c r="EX566" s="169"/>
      <c r="EY566" s="169"/>
      <c r="EZ566" s="169"/>
      <c r="FA566" s="169"/>
      <c r="FB566" s="169"/>
      <c r="FC566" s="169"/>
      <c r="FD566" s="169"/>
      <c r="FE566" s="169"/>
      <c r="FF566" s="169"/>
      <c r="FG566" s="169"/>
      <c r="FH566" s="169"/>
      <c r="FI566" s="169"/>
      <c r="FJ566" s="169"/>
      <c r="FK566" s="169"/>
      <c r="FL566" s="169"/>
      <c r="FM566" s="169"/>
      <c r="FN566" s="169"/>
      <c r="FO566" s="169"/>
      <c r="FP566" s="169"/>
      <c r="FQ566" s="169"/>
      <c r="FR566" s="169"/>
      <c r="FS566" s="169"/>
      <c r="FT566" s="169"/>
      <c r="FU566" s="169"/>
      <c r="FV566" s="169"/>
      <c r="FW566" s="169"/>
      <c r="FX566" s="169"/>
      <c r="FY566" s="169"/>
      <c r="FZ566" s="169"/>
      <c r="GA566" s="169"/>
      <c r="GB566" s="169"/>
      <c r="GC566" s="169"/>
      <c r="GD566" s="169"/>
      <c r="GE566" s="169"/>
      <c r="GF566" s="169"/>
      <c r="GG566" s="169"/>
      <c r="GH566" s="169"/>
      <c r="GI566" s="169"/>
      <c r="GJ566" s="169"/>
      <c r="GK566" s="169"/>
      <c r="GL566" s="169"/>
      <c r="GM566" s="169"/>
      <c r="GN566" s="169"/>
      <c r="GO566" s="169"/>
      <c r="GP566" s="169"/>
      <c r="GQ566" s="169"/>
      <c r="GR566" s="169"/>
      <c r="GS566" s="169"/>
      <c r="GT566" s="169"/>
      <c r="GU566" s="169"/>
      <c r="GV566" s="169"/>
      <c r="GW566" s="169"/>
      <c r="GX566" s="169"/>
      <c r="GY566" s="169"/>
      <c r="GZ566" s="169"/>
      <c r="HA566" s="169"/>
      <c r="HB566" s="169"/>
      <c r="HC566" s="169"/>
      <c r="HD566" s="169"/>
      <c r="HE566" s="169"/>
      <c r="HF566" s="169"/>
      <c r="HG566" s="169"/>
      <c r="HH566" s="169"/>
      <c r="HI566" s="169"/>
      <c r="HJ566" s="169"/>
      <c r="HK566" s="169"/>
      <c r="HL566" s="169"/>
      <c r="HM566" s="169"/>
      <c r="HN566" s="169"/>
      <c r="HO566" s="169"/>
      <c r="HP566" s="169"/>
      <c r="HQ566" s="169"/>
      <c r="HR566" s="169"/>
      <c r="HS566" s="169"/>
      <c r="HT566" s="169"/>
      <c r="HU566" s="169"/>
      <c r="HV566" s="169"/>
      <c r="HW566" s="169"/>
      <c r="HX566" s="169"/>
      <c r="HY566" s="169"/>
      <c r="HZ566" s="169"/>
      <c r="IA566" s="169"/>
      <c r="IB566" s="169"/>
      <c r="IC566" s="169"/>
      <c r="ID566" s="169"/>
      <c r="IE566" s="169"/>
      <c r="IF566" s="169"/>
      <c r="IG566" s="169"/>
      <c r="IH566" s="169"/>
      <c r="II566" s="169"/>
      <c r="IJ566" s="169"/>
      <c r="IK566" s="169"/>
      <c r="IL566" s="169"/>
      <c r="IM566" s="169"/>
      <c r="IN566" s="169"/>
      <c r="IO566" s="169"/>
      <c r="IP566" s="169"/>
    </row>
    <row r="567" spans="1:250" s="145" customFormat="1" ht="15" customHeight="1">
      <c r="A567" s="170" t="s">
        <v>6</v>
      </c>
      <c r="B567" s="170" t="s">
        <v>893</v>
      </c>
      <c r="C567" s="172"/>
      <c r="D567" s="172"/>
      <c r="E567" s="173"/>
      <c r="F567" s="174">
        <f>47646+100000</f>
        <v>147646</v>
      </c>
      <c r="G567" s="169"/>
      <c r="H567" s="169"/>
      <c r="I567" s="169"/>
      <c r="J567" s="169"/>
      <c r="K567" s="169"/>
      <c r="L567" s="169"/>
      <c r="M567" s="169"/>
      <c r="N567" s="169"/>
      <c r="O567" s="169"/>
      <c r="P567" s="169"/>
      <c r="Q567" s="169"/>
      <c r="R567" s="169"/>
      <c r="S567" s="169"/>
      <c r="T567" s="169"/>
      <c r="U567" s="169"/>
      <c r="V567" s="169"/>
      <c r="W567" s="169"/>
      <c r="X567" s="169"/>
      <c r="Y567" s="169"/>
      <c r="Z567" s="169"/>
      <c r="AA567" s="169"/>
      <c r="AB567" s="169"/>
      <c r="AC567" s="169"/>
      <c r="AD567" s="169"/>
      <c r="AE567" s="169"/>
      <c r="AF567" s="169"/>
      <c r="AG567" s="169"/>
      <c r="AH567" s="169"/>
      <c r="AI567" s="169"/>
      <c r="AJ567" s="169"/>
      <c r="AK567" s="169"/>
      <c r="AL567" s="169"/>
      <c r="AM567" s="169"/>
      <c r="AN567" s="169"/>
      <c r="AO567" s="169"/>
      <c r="AP567" s="169"/>
      <c r="AQ567" s="169"/>
      <c r="AR567" s="169"/>
      <c r="AS567" s="169"/>
      <c r="AT567" s="169"/>
      <c r="AU567" s="169"/>
      <c r="AV567" s="169"/>
      <c r="AW567" s="169"/>
      <c r="AX567" s="169"/>
      <c r="AY567" s="169"/>
      <c r="AZ567" s="169"/>
      <c r="BA567" s="169"/>
      <c r="BB567" s="169"/>
      <c r="BC567" s="169"/>
      <c r="BD567" s="169"/>
      <c r="BE567" s="169"/>
      <c r="BF567" s="169"/>
      <c r="BG567" s="169"/>
      <c r="BH567" s="169"/>
      <c r="BI567" s="169"/>
      <c r="BJ567" s="169"/>
      <c r="BK567" s="169"/>
      <c r="BL567" s="169"/>
      <c r="BM567" s="169"/>
      <c r="BN567" s="169"/>
      <c r="BO567" s="169"/>
      <c r="BP567" s="169"/>
      <c r="BQ567" s="169"/>
      <c r="BR567" s="169"/>
      <c r="BS567" s="169"/>
      <c r="BT567" s="169"/>
      <c r="BU567" s="169"/>
      <c r="BV567" s="169"/>
      <c r="BW567" s="169"/>
      <c r="BX567" s="169"/>
      <c r="BY567" s="169"/>
      <c r="BZ567" s="169"/>
      <c r="CA567" s="169"/>
      <c r="CB567" s="169"/>
      <c r="CC567" s="169"/>
      <c r="CD567" s="169"/>
      <c r="CE567" s="169"/>
      <c r="CF567" s="169"/>
      <c r="CG567" s="169"/>
      <c r="CH567" s="169"/>
      <c r="CI567" s="169"/>
      <c r="CJ567" s="169"/>
      <c r="CK567" s="169"/>
      <c r="CL567" s="169"/>
      <c r="CM567" s="169"/>
      <c r="CN567" s="169"/>
      <c r="CO567" s="169"/>
      <c r="CP567" s="169"/>
      <c r="CQ567" s="169"/>
      <c r="CR567" s="169"/>
      <c r="CS567" s="169"/>
      <c r="CT567" s="169"/>
      <c r="CU567" s="169"/>
      <c r="CV567" s="169"/>
      <c r="CW567" s="169"/>
      <c r="CX567" s="169"/>
      <c r="CY567" s="169"/>
      <c r="CZ567" s="169"/>
      <c r="DA567" s="169"/>
      <c r="DB567" s="169"/>
      <c r="DC567" s="169"/>
      <c r="DD567" s="169"/>
      <c r="DE567" s="169"/>
      <c r="DF567" s="169"/>
      <c r="DG567" s="169"/>
      <c r="DH567" s="169"/>
      <c r="DI567" s="169"/>
      <c r="DJ567" s="169"/>
      <c r="DK567" s="169"/>
      <c r="DL567" s="169"/>
      <c r="DM567" s="169"/>
      <c r="DN567" s="169"/>
      <c r="DO567" s="169"/>
      <c r="DP567" s="169"/>
      <c r="DQ567" s="169"/>
      <c r="DR567" s="169"/>
      <c r="DS567" s="169"/>
      <c r="DT567" s="169"/>
      <c r="DU567" s="169"/>
      <c r="DV567" s="169"/>
      <c r="DW567" s="169"/>
      <c r="DX567" s="169"/>
      <c r="DY567" s="169"/>
      <c r="DZ567" s="169"/>
      <c r="EA567" s="169"/>
      <c r="EB567" s="169"/>
      <c r="EC567" s="169"/>
      <c r="ED567" s="169"/>
      <c r="EE567" s="169"/>
      <c r="EF567" s="169"/>
      <c r="EG567" s="169"/>
      <c r="EH567" s="169"/>
      <c r="EI567" s="169"/>
      <c r="EJ567" s="169"/>
      <c r="EK567" s="169"/>
      <c r="EL567" s="169"/>
      <c r="EM567" s="169"/>
      <c r="EN567" s="169"/>
      <c r="EO567" s="169"/>
      <c r="EP567" s="169"/>
      <c r="EQ567" s="169"/>
      <c r="ER567" s="169"/>
      <c r="ES567" s="169"/>
      <c r="ET567" s="169"/>
      <c r="EU567" s="169"/>
      <c r="EV567" s="169"/>
      <c r="EW567" s="169"/>
      <c r="EX567" s="169"/>
      <c r="EY567" s="169"/>
      <c r="EZ567" s="169"/>
      <c r="FA567" s="169"/>
      <c r="FB567" s="169"/>
      <c r="FC567" s="169"/>
      <c r="FD567" s="169"/>
      <c r="FE567" s="169"/>
      <c r="FF567" s="169"/>
      <c r="FG567" s="169"/>
      <c r="FH567" s="169"/>
      <c r="FI567" s="169"/>
      <c r="FJ567" s="169"/>
      <c r="FK567" s="169"/>
      <c r="FL567" s="169"/>
      <c r="FM567" s="169"/>
      <c r="FN567" s="169"/>
      <c r="FO567" s="169"/>
      <c r="FP567" s="169"/>
      <c r="FQ567" s="169"/>
      <c r="FR567" s="169"/>
      <c r="FS567" s="169"/>
      <c r="FT567" s="169"/>
      <c r="FU567" s="169"/>
      <c r="FV567" s="169"/>
      <c r="FW567" s="169"/>
      <c r="FX567" s="169"/>
      <c r="FY567" s="169"/>
      <c r="FZ567" s="169"/>
      <c r="GA567" s="169"/>
      <c r="GB567" s="169"/>
      <c r="GC567" s="169"/>
      <c r="GD567" s="169"/>
      <c r="GE567" s="169"/>
      <c r="GF567" s="169"/>
      <c r="GG567" s="169"/>
      <c r="GH567" s="169"/>
      <c r="GI567" s="169"/>
      <c r="GJ567" s="169"/>
      <c r="GK567" s="169"/>
      <c r="GL567" s="169"/>
      <c r="GM567" s="169"/>
      <c r="GN567" s="169"/>
      <c r="GO567" s="169"/>
      <c r="GP567" s="169"/>
      <c r="GQ567" s="169"/>
      <c r="GR567" s="169"/>
      <c r="GS567" s="169"/>
      <c r="GT567" s="169"/>
      <c r="GU567" s="169"/>
      <c r="GV567" s="169"/>
      <c r="GW567" s="169"/>
      <c r="GX567" s="169"/>
      <c r="GY567" s="169"/>
      <c r="GZ567" s="169"/>
      <c r="HA567" s="169"/>
      <c r="HB567" s="169"/>
      <c r="HC567" s="169"/>
      <c r="HD567" s="169"/>
      <c r="HE567" s="169"/>
      <c r="HF567" s="169"/>
      <c r="HG567" s="169"/>
      <c r="HH567" s="169"/>
      <c r="HI567" s="169"/>
      <c r="HJ567" s="169"/>
      <c r="HK567" s="169"/>
      <c r="HL567" s="169"/>
      <c r="HM567" s="169"/>
      <c r="HN567" s="169"/>
      <c r="HO567" s="169"/>
      <c r="HP567" s="169"/>
      <c r="HQ567" s="169"/>
      <c r="HR567" s="169"/>
      <c r="HS567" s="169"/>
      <c r="HT567" s="169"/>
      <c r="HU567" s="169"/>
      <c r="HV567" s="169"/>
      <c r="HW567" s="169"/>
      <c r="HX567" s="169"/>
      <c r="HY567" s="169"/>
      <c r="HZ567" s="169"/>
      <c r="IA567" s="169"/>
      <c r="IB567" s="169"/>
      <c r="IC567" s="169"/>
      <c r="ID567" s="169"/>
      <c r="IE567" s="169"/>
      <c r="IF567" s="169"/>
      <c r="IG567" s="169"/>
      <c r="IH567" s="169"/>
      <c r="II567" s="169"/>
      <c r="IJ567" s="169"/>
      <c r="IK567" s="169"/>
      <c r="IL567" s="169"/>
      <c r="IM567" s="169"/>
      <c r="IN567" s="169"/>
      <c r="IO567" s="169"/>
      <c r="IP567" s="169"/>
    </row>
    <row r="568" spans="1:250" s="145" customFormat="1" ht="15" customHeight="1">
      <c r="A568" s="170" t="s">
        <v>6</v>
      </c>
      <c r="B568" s="170" t="s">
        <v>894</v>
      </c>
      <c r="C568" s="172"/>
      <c r="D568" s="172"/>
      <c r="E568" s="173"/>
      <c r="F568" s="174">
        <v>347420</v>
      </c>
      <c r="G568" s="169"/>
      <c r="H568" s="169"/>
      <c r="I568" s="169"/>
      <c r="J568" s="169"/>
      <c r="K568" s="169"/>
      <c r="L568" s="169"/>
      <c r="M568" s="169"/>
      <c r="N568" s="169"/>
      <c r="O568" s="169"/>
      <c r="P568" s="169"/>
      <c r="Q568" s="169"/>
      <c r="R568" s="169"/>
      <c r="S568" s="169"/>
      <c r="T568" s="169"/>
      <c r="U568" s="169"/>
      <c r="V568" s="169"/>
      <c r="W568" s="169"/>
      <c r="X568" s="169"/>
      <c r="Y568" s="169"/>
      <c r="Z568" s="169"/>
      <c r="AA568" s="169"/>
      <c r="AB568" s="169"/>
      <c r="AC568" s="169"/>
      <c r="AD568" s="169"/>
      <c r="AE568" s="169"/>
      <c r="AF568" s="169"/>
      <c r="AG568" s="169"/>
      <c r="AH568" s="169"/>
      <c r="AI568" s="169"/>
      <c r="AJ568" s="169"/>
      <c r="AK568" s="169"/>
      <c r="AL568" s="169"/>
      <c r="AM568" s="169"/>
      <c r="AN568" s="169"/>
      <c r="AO568" s="169"/>
      <c r="AP568" s="169"/>
      <c r="AQ568" s="169"/>
      <c r="AR568" s="169"/>
      <c r="AS568" s="169"/>
      <c r="AT568" s="169"/>
      <c r="AU568" s="169"/>
      <c r="AV568" s="169"/>
      <c r="AW568" s="169"/>
      <c r="AX568" s="169"/>
      <c r="AY568" s="169"/>
      <c r="AZ568" s="169"/>
      <c r="BA568" s="169"/>
      <c r="BB568" s="169"/>
      <c r="BC568" s="169"/>
      <c r="BD568" s="169"/>
      <c r="BE568" s="169"/>
      <c r="BF568" s="169"/>
      <c r="BG568" s="169"/>
      <c r="BH568" s="169"/>
      <c r="BI568" s="169"/>
      <c r="BJ568" s="169"/>
      <c r="BK568" s="169"/>
      <c r="BL568" s="169"/>
      <c r="BM568" s="169"/>
      <c r="BN568" s="169"/>
      <c r="BO568" s="169"/>
      <c r="BP568" s="169"/>
      <c r="BQ568" s="169"/>
      <c r="BR568" s="169"/>
      <c r="BS568" s="169"/>
      <c r="BT568" s="169"/>
      <c r="BU568" s="169"/>
      <c r="BV568" s="169"/>
      <c r="BW568" s="169"/>
      <c r="BX568" s="169"/>
      <c r="BY568" s="169"/>
      <c r="BZ568" s="169"/>
      <c r="CA568" s="169"/>
      <c r="CB568" s="169"/>
      <c r="CC568" s="169"/>
      <c r="CD568" s="169"/>
      <c r="CE568" s="169"/>
      <c r="CF568" s="169"/>
      <c r="CG568" s="169"/>
      <c r="CH568" s="169"/>
      <c r="CI568" s="169"/>
      <c r="CJ568" s="169"/>
      <c r="CK568" s="169"/>
      <c r="CL568" s="169"/>
      <c r="CM568" s="169"/>
      <c r="CN568" s="169"/>
      <c r="CO568" s="169"/>
      <c r="CP568" s="169"/>
      <c r="CQ568" s="169"/>
      <c r="CR568" s="169"/>
      <c r="CS568" s="169"/>
      <c r="CT568" s="169"/>
      <c r="CU568" s="169"/>
      <c r="CV568" s="169"/>
      <c r="CW568" s="169"/>
      <c r="CX568" s="169"/>
      <c r="CY568" s="169"/>
      <c r="CZ568" s="169"/>
      <c r="DA568" s="169"/>
      <c r="DB568" s="169"/>
      <c r="DC568" s="169"/>
      <c r="DD568" s="169"/>
      <c r="DE568" s="169"/>
      <c r="DF568" s="169"/>
      <c r="DG568" s="169"/>
      <c r="DH568" s="169"/>
      <c r="DI568" s="169"/>
      <c r="DJ568" s="169"/>
      <c r="DK568" s="169"/>
      <c r="DL568" s="169"/>
      <c r="DM568" s="169"/>
      <c r="DN568" s="169"/>
      <c r="DO568" s="169"/>
      <c r="DP568" s="169"/>
      <c r="DQ568" s="169"/>
      <c r="DR568" s="169"/>
      <c r="DS568" s="169"/>
      <c r="DT568" s="169"/>
      <c r="DU568" s="169"/>
      <c r="DV568" s="169"/>
      <c r="DW568" s="169"/>
      <c r="DX568" s="169"/>
      <c r="DY568" s="169"/>
      <c r="DZ568" s="169"/>
      <c r="EA568" s="169"/>
      <c r="EB568" s="169"/>
      <c r="EC568" s="169"/>
      <c r="ED568" s="169"/>
      <c r="EE568" s="169"/>
      <c r="EF568" s="169"/>
      <c r="EG568" s="169"/>
      <c r="EH568" s="169"/>
      <c r="EI568" s="169"/>
      <c r="EJ568" s="169"/>
      <c r="EK568" s="169"/>
      <c r="EL568" s="169"/>
      <c r="EM568" s="169"/>
      <c r="EN568" s="169"/>
      <c r="EO568" s="169"/>
      <c r="EP568" s="169"/>
      <c r="EQ568" s="169"/>
      <c r="ER568" s="169"/>
      <c r="ES568" s="169"/>
      <c r="ET568" s="169"/>
      <c r="EU568" s="169"/>
      <c r="EV568" s="169"/>
      <c r="EW568" s="169"/>
      <c r="EX568" s="169"/>
      <c r="EY568" s="169"/>
      <c r="EZ568" s="169"/>
      <c r="FA568" s="169"/>
      <c r="FB568" s="169"/>
      <c r="FC568" s="169"/>
      <c r="FD568" s="169"/>
      <c r="FE568" s="169"/>
      <c r="FF568" s="169"/>
      <c r="FG568" s="169"/>
      <c r="FH568" s="169"/>
      <c r="FI568" s="169"/>
      <c r="FJ568" s="169"/>
      <c r="FK568" s="169"/>
      <c r="FL568" s="169"/>
      <c r="FM568" s="169"/>
      <c r="FN568" s="169"/>
      <c r="FO568" s="169"/>
      <c r="FP568" s="169"/>
      <c r="FQ568" s="169"/>
      <c r="FR568" s="169"/>
      <c r="FS568" s="169"/>
      <c r="FT568" s="169"/>
      <c r="FU568" s="169"/>
      <c r="FV568" s="169"/>
      <c r="FW568" s="169"/>
      <c r="FX568" s="169"/>
      <c r="FY568" s="169"/>
      <c r="FZ568" s="169"/>
      <c r="GA568" s="169"/>
      <c r="GB568" s="169"/>
      <c r="GC568" s="169"/>
      <c r="GD568" s="169"/>
      <c r="GE568" s="169"/>
      <c r="GF568" s="169"/>
      <c r="GG568" s="169"/>
      <c r="GH568" s="169"/>
      <c r="GI568" s="169"/>
      <c r="GJ568" s="169"/>
      <c r="GK568" s="169"/>
      <c r="GL568" s="169"/>
      <c r="GM568" s="169"/>
      <c r="GN568" s="169"/>
      <c r="GO568" s="169"/>
      <c r="GP568" s="169"/>
      <c r="GQ568" s="169"/>
      <c r="GR568" s="169"/>
      <c r="GS568" s="169"/>
      <c r="GT568" s="169"/>
      <c r="GU568" s="169"/>
      <c r="GV568" s="169"/>
      <c r="GW568" s="169"/>
      <c r="GX568" s="169"/>
      <c r="GY568" s="169"/>
      <c r="GZ568" s="169"/>
      <c r="HA568" s="169"/>
      <c r="HB568" s="169"/>
      <c r="HC568" s="169"/>
      <c r="HD568" s="169"/>
      <c r="HE568" s="169"/>
      <c r="HF568" s="169"/>
      <c r="HG568" s="169"/>
      <c r="HH568" s="169"/>
      <c r="HI568" s="169"/>
      <c r="HJ568" s="169"/>
      <c r="HK568" s="169"/>
      <c r="HL568" s="169"/>
      <c r="HM568" s="169"/>
      <c r="HN568" s="169"/>
      <c r="HO568" s="169"/>
      <c r="HP568" s="169"/>
      <c r="HQ568" s="169"/>
      <c r="HR568" s="169"/>
      <c r="HS568" s="169"/>
      <c r="HT568" s="169"/>
      <c r="HU568" s="169"/>
      <c r="HV568" s="169"/>
      <c r="HW568" s="169"/>
      <c r="HX568" s="169"/>
      <c r="HY568" s="169"/>
      <c r="HZ568" s="169"/>
      <c r="IA568" s="169"/>
      <c r="IB568" s="169"/>
      <c r="IC568" s="169"/>
      <c r="ID568" s="169"/>
      <c r="IE568" s="169"/>
      <c r="IF568" s="169"/>
      <c r="IG568" s="169"/>
      <c r="IH568" s="169"/>
      <c r="II568" s="169"/>
      <c r="IJ568" s="169"/>
      <c r="IK568" s="169"/>
      <c r="IL568" s="169"/>
      <c r="IM568" s="169"/>
      <c r="IN568" s="169"/>
      <c r="IO568" s="169"/>
      <c r="IP568" s="169"/>
    </row>
    <row r="569" spans="1:250" s="145" customFormat="1" ht="15" customHeight="1">
      <c r="A569" s="170" t="s">
        <v>6</v>
      </c>
      <c r="B569" s="170" t="s">
        <v>882</v>
      </c>
      <c r="C569" s="172"/>
      <c r="D569" s="172"/>
      <c r="E569" s="173"/>
      <c r="F569" s="174">
        <v>1245669</v>
      </c>
      <c r="G569" s="169"/>
      <c r="H569" s="169"/>
      <c r="I569" s="169"/>
      <c r="J569" s="169"/>
      <c r="K569" s="169"/>
      <c r="L569" s="169"/>
      <c r="M569" s="169"/>
      <c r="N569" s="169"/>
      <c r="O569" s="169"/>
      <c r="P569" s="169"/>
      <c r="Q569" s="169"/>
      <c r="R569" s="169"/>
      <c r="S569" s="169"/>
      <c r="T569" s="169"/>
      <c r="U569" s="169"/>
      <c r="V569" s="169"/>
      <c r="W569" s="169"/>
      <c r="X569" s="169"/>
      <c r="Y569" s="169"/>
      <c r="Z569" s="169"/>
      <c r="AA569" s="169"/>
      <c r="AB569" s="169"/>
      <c r="AC569" s="169"/>
      <c r="AD569" s="169"/>
      <c r="AE569" s="169"/>
      <c r="AF569" s="169"/>
      <c r="AG569" s="169"/>
      <c r="AH569" s="169"/>
      <c r="AI569" s="169"/>
      <c r="AJ569" s="169"/>
      <c r="AK569" s="169"/>
      <c r="AL569" s="169"/>
      <c r="AM569" s="169"/>
      <c r="AN569" s="169"/>
      <c r="AO569" s="169"/>
      <c r="AP569" s="169"/>
      <c r="AQ569" s="169"/>
      <c r="AR569" s="169"/>
      <c r="AS569" s="169"/>
      <c r="AT569" s="169"/>
      <c r="AU569" s="169"/>
      <c r="AV569" s="169"/>
      <c r="AW569" s="169"/>
      <c r="AX569" s="169"/>
      <c r="AY569" s="169"/>
      <c r="AZ569" s="169"/>
      <c r="BA569" s="169"/>
      <c r="BB569" s="169"/>
      <c r="BC569" s="169"/>
      <c r="BD569" s="169"/>
      <c r="BE569" s="169"/>
      <c r="BF569" s="169"/>
      <c r="BG569" s="169"/>
      <c r="BH569" s="169"/>
      <c r="BI569" s="169"/>
      <c r="BJ569" s="169"/>
      <c r="BK569" s="169"/>
      <c r="BL569" s="169"/>
      <c r="BM569" s="169"/>
      <c r="BN569" s="169"/>
      <c r="BO569" s="169"/>
      <c r="BP569" s="169"/>
      <c r="BQ569" s="169"/>
      <c r="BR569" s="169"/>
      <c r="BS569" s="169"/>
      <c r="BT569" s="169"/>
      <c r="BU569" s="169"/>
      <c r="BV569" s="169"/>
      <c r="BW569" s="169"/>
      <c r="BX569" s="169"/>
      <c r="BY569" s="169"/>
      <c r="BZ569" s="169"/>
      <c r="CA569" s="169"/>
      <c r="CB569" s="169"/>
      <c r="CC569" s="169"/>
      <c r="CD569" s="169"/>
      <c r="CE569" s="169"/>
      <c r="CF569" s="169"/>
      <c r="CG569" s="169"/>
      <c r="CH569" s="169"/>
      <c r="CI569" s="169"/>
      <c r="CJ569" s="169"/>
      <c r="CK569" s="169"/>
      <c r="CL569" s="169"/>
      <c r="CM569" s="169"/>
      <c r="CN569" s="169"/>
      <c r="CO569" s="169"/>
      <c r="CP569" s="169"/>
      <c r="CQ569" s="169"/>
      <c r="CR569" s="169"/>
      <c r="CS569" s="169"/>
      <c r="CT569" s="169"/>
      <c r="CU569" s="169"/>
      <c r="CV569" s="169"/>
      <c r="CW569" s="169"/>
      <c r="CX569" s="169"/>
      <c r="CY569" s="169"/>
      <c r="CZ569" s="169"/>
      <c r="DA569" s="169"/>
      <c r="DB569" s="169"/>
      <c r="DC569" s="169"/>
      <c r="DD569" s="169"/>
      <c r="DE569" s="169"/>
      <c r="DF569" s="169"/>
      <c r="DG569" s="169"/>
      <c r="DH569" s="169"/>
      <c r="DI569" s="169"/>
      <c r="DJ569" s="169"/>
      <c r="DK569" s="169"/>
      <c r="DL569" s="169"/>
      <c r="DM569" s="169"/>
      <c r="DN569" s="169"/>
      <c r="DO569" s="169"/>
      <c r="DP569" s="169"/>
      <c r="DQ569" s="169"/>
      <c r="DR569" s="169"/>
      <c r="DS569" s="169"/>
      <c r="DT569" s="169"/>
      <c r="DU569" s="169"/>
      <c r="DV569" s="169"/>
      <c r="DW569" s="169"/>
      <c r="DX569" s="169"/>
      <c r="DY569" s="169"/>
      <c r="DZ569" s="169"/>
      <c r="EA569" s="169"/>
      <c r="EB569" s="169"/>
      <c r="EC569" s="169"/>
      <c r="ED569" s="169"/>
      <c r="EE569" s="169"/>
      <c r="EF569" s="169"/>
      <c r="EG569" s="169"/>
      <c r="EH569" s="169"/>
      <c r="EI569" s="169"/>
      <c r="EJ569" s="169"/>
      <c r="EK569" s="169"/>
      <c r="EL569" s="169"/>
      <c r="EM569" s="169"/>
      <c r="EN569" s="169"/>
      <c r="EO569" s="169"/>
      <c r="EP569" s="169"/>
      <c r="EQ569" s="169"/>
      <c r="ER569" s="169"/>
      <c r="ES569" s="169"/>
      <c r="ET569" s="169"/>
      <c r="EU569" s="169"/>
      <c r="EV569" s="169"/>
      <c r="EW569" s="169"/>
      <c r="EX569" s="169"/>
      <c r="EY569" s="169"/>
      <c r="EZ569" s="169"/>
      <c r="FA569" s="169"/>
      <c r="FB569" s="169"/>
      <c r="FC569" s="169"/>
      <c r="FD569" s="169"/>
      <c r="FE569" s="169"/>
      <c r="FF569" s="169"/>
      <c r="FG569" s="169"/>
      <c r="FH569" s="169"/>
      <c r="FI569" s="169"/>
      <c r="FJ569" s="169"/>
      <c r="FK569" s="169"/>
      <c r="FL569" s="169"/>
      <c r="FM569" s="169"/>
      <c r="FN569" s="169"/>
      <c r="FO569" s="169"/>
      <c r="FP569" s="169"/>
      <c r="FQ569" s="169"/>
      <c r="FR569" s="169"/>
      <c r="FS569" s="169"/>
      <c r="FT569" s="169"/>
      <c r="FU569" s="169"/>
      <c r="FV569" s="169"/>
      <c r="FW569" s="169"/>
      <c r="FX569" s="169"/>
      <c r="FY569" s="169"/>
      <c r="FZ569" s="169"/>
      <c r="GA569" s="169"/>
      <c r="GB569" s="169"/>
      <c r="GC569" s="169"/>
      <c r="GD569" s="169"/>
      <c r="GE569" s="169"/>
      <c r="GF569" s="169"/>
      <c r="GG569" s="169"/>
      <c r="GH569" s="169"/>
      <c r="GI569" s="169"/>
      <c r="GJ569" s="169"/>
      <c r="GK569" s="169"/>
      <c r="GL569" s="169"/>
      <c r="GM569" s="169"/>
      <c r="GN569" s="169"/>
      <c r="GO569" s="169"/>
      <c r="GP569" s="169"/>
      <c r="GQ569" s="169"/>
      <c r="GR569" s="169"/>
      <c r="GS569" s="169"/>
      <c r="GT569" s="169"/>
      <c r="GU569" s="169"/>
      <c r="GV569" s="169"/>
      <c r="GW569" s="169"/>
      <c r="GX569" s="169"/>
      <c r="GY569" s="169"/>
      <c r="GZ569" s="169"/>
      <c r="HA569" s="169"/>
      <c r="HB569" s="169"/>
      <c r="HC569" s="169"/>
      <c r="HD569" s="169"/>
      <c r="HE569" s="169"/>
      <c r="HF569" s="169"/>
      <c r="HG569" s="169"/>
      <c r="HH569" s="169"/>
      <c r="HI569" s="169"/>
      <c r="HJ569" s="169"/>
      <c r="HK569" s="169"/>
      <c r="HL569" s="169"/>
      <c r="HM569" s="169"/>
      <c r="HN569" s="169"/>
      <c r="HO569" s="169"/>
      <c r="HP569" s="169"/>
      <c r="HQ569" s="169"/>
      <c r="HR569" s="169"/>
      <c r="HS569" s="169"/>
      <c r="HT569" s="169"/>
      <c r="HU569" s="169"/>
      <c r="HV569" s="169"/>
      <c r="HW569" s="169"/>
      <c r="HX569" s="169"/>
      <c r="HY569" s="169"/>
      <c r="HZ569" s="169"/>
      <c r="IA569" s="169"/>
      <c r="IB569" s="169"/>
      <c r="IC569" s="169"/>
      <c r="ID569" s="169"/>
      <c r="IE569" s="169"/>
      <c r="IF569" s="169"/>
      <c r="IG569" s="169"/>
      <c r="IH569" s="169"/>
      <c r="II569" s="169"/>
      <c r="IJ569" s="169"/>
      <c r="IK569" s="169"/>
      <c r="IL569" s="169"/>
      <c r="IM569" s="169"/>
      <c r="IN569" s="169"/>
      <c r="IO569" s="169"/>
      <c r="IP569" s="169"/>
    </row>
    <row r="570" spans="1:250" s="145" customFormat="1" ht="15" customHeight="1">
      <c r="A570" s="170" t="s">
        <v>6</v>
      </c>
      <c r="B570" s="170" t="s">
        <v>883</v>
      </c>
      <c r="C570" s="172"/>
      <c r="D570" s="172"/>
      <c r="E570" s="173"/>
      <c r="F570" s="174">
        <v>722660</v>
      </c>
      <c r="G570" s="169"/>
      <c r="H570" s="169"/>
      <c r="I570" s="169"/>
      <c r="J570" s="169"/>
      <c r="K570" s="169"/>
      <c r="L570" s="169"/>
      <c r="M570" s="169"/>
      <c r="N570" s="169"/>
      <c r="O570" s="169"/>
      <c r="P570" s="169"/>
      <c r="Q570" s="169"/>
      <c r="R570" s="169"/>
      <c r="S570" s="169"/>
      <c r="T570" s="169"/>
      <c r="U570" s="169"/>
      <c r="V570" s="169"/>
      <c r="W570" s="169"/>
      <c r="X570" s="169"/>
      <c r="Y570" s="169"/>
      <c r="Z570" s="169"/>
      <c r="AA570" s="169"/>
      <c r="AB570" s="169"/>
      <c r="AC570" s="169"/>
      <c r="AD570" s="169"/>
      <c r="AE570" s="169"/>
      <c r="AF570" s="169"/>
      <c r="AG570" s="169"/>
      <c r="AH570" s="169"/>
      <c r="AI570" s="169"/>
      <c r="AJ570" s="169"/>
      <c r="AK570" s="169"/>
      <c r="AL570" s="169"/>
      <c r="AM570" s="169"/>
      <c r="AN570" s="169"/>
      <c r="AO570" s="169"/>
      <c r="AP570" s="169"/>
      <c r="AQ570" s="169"/>
      <c r="AR570" s="169"/>
      <c r="AS570" s="169"/>
      <c r="AT570" s="169"/>
      <c r="AU570" s="169"/>
      <c r="AV570" s="169"/>
      <c r="AW570" s="169"/>
      <c r="AX570" s="169"/>
      <c r="AY570" s="169"/>
      <c r="AZ570" s="169"/>
      <c r="BA570" s="169"/>
      <c r="BB570" s="169"/>
      <c r="BC570" s="169"/>
      <c r="BD570" s="169"/>
      <c r="BE570" s="169"/>
      <c r="BF570" s="169"/>
      <c r="BG570" s="169"/>
      <c r="BH570" s="169"/>
      <c r="BI570" s="169"/>
      <c r="BJ570" s="169"/>
      <c r="BK570" s="169"/>
      <c r="BL570" s="169"/>
      <c r="BM570" s="169"/>
      <c r="BN570" s="169"/>
      <c r="BO570" s="169"/>
      <c r="BP570" s="169"/>
      <c r="BQ570" s="169"/>
      <c r="BR570" s="169"/>
      <c r="BS570" s="169"/>
      <c r="BT570" s="169"/>
      <c r="BU570" s="169"/>
      <c r="BV570" s="169"/>
      <c r="BW570" s="169"/>
      <c r="BX570" s="169"/>
      <c r="BY570" s="169"/>
      <c r="BZ570" s="169"/>
      <c r="CA570" s="169"/>
      <c r="CB570" s="169"/>
      <c r="CC570" s="169"/>
      <c r="CD570" s="169"/>
      <c r="CE570" s="169"/>
      <c r="CF570" s="169"/>
      <c r="CG570" s="169"/>
      <c r="CH570" s="169"/>
      <c r="CI570" s="169"/>
      <c r="CJ570" s="169"/>
      <c r="CK570" s="169"/>
      <c r="CL570" s="169"/>
      <c r="CM570" s="169"/>
      <c r="CN570" s="169"/>
      <c r="CO570" s="169"/>
      <c r="CP570" s="169"/>
      <c r="CQ570" s="169"/>
      <c r="CR570" s="169"/>
      <c r="CS570" s="169"/>
      <c r="CT570" s="169"/>
      <c r="CU570" s="169"/>
      <c r="CV570" s="169"/>
      <c r="CW570" s="169"/>
      <c r="CX570" s="169"/>
      <c r="CY570" s="169"/>
      <c r="CZ570" s="169"/>
      <c r="DA570" s="169"/>
      <c r="DB570" s="169"/>
      <c r="DC570" s="169"/>
      <c r="DD570" s="169"/>
      <c r="DE570" s="169"/>
      <c r="DF570" s="169"/>
      <c r="DG570" s="169"/>
      <c r="DH570" s="169"/>
      <c r="DI570" s="169"/>
      <c r="DJ570" s="169"/>
      <c r="DK570" s="169"/>
      <c r="DL570" s="169"/>
      <c r="DM570" s="169"/>
      <c r="DN570" s="169"/>
      <c r="DO570" s="169"/>
      <c r="DP570" s="169"/>
      <c r="DQ570" s="169"/>
      <c r="DR570" s="169"/>
      <c r="DS570" s="169"/>
      <c r="DT570" s="169"/>
      <c r="DU570" s="169"/>
      <c r="DV570" s="169"/>
      <c r="DW570" s="169"/>
      <c r="DX570" s="169"/>
      <c r="DY570" s="169"/>
      <c r="DZ570" s="169"/>
      <c r="EA570" s="169"/>
      <c r="EB570" s="169"/>
      <c r="EC570" s="169"/>
      <c r="ED570" s="169"/>
      <c r="EE570" s="169"/>
      <c r="EF570" s="169"/>
      <c r="EG570" s="169"/>
      <c r="EH570" s="169"/>
      <c r="EI570" s="169"/>
      <c r="EJ570" s="169"/>
      <c r="EK570" s="169"/>
      <c r="EL570" s="169"/>
      <c r="EM570" s="169"/>
      <c r="EN570" s="169"/>
      <c r="EO570" s="169"/>
      <c r="EP570" s="169"/>
      <c r="EQ570" s="169"/>
      <c r="ER570" s="169"/>
      <c r="ES570" s="169"/>
      <c r="ET570" s="169"/>
      <c r="EU570" s="169"/>
      <c r="EV570" s="169"/>
      <c r="EW570" s="169"/>
      <c r="EX570" s="169"/>
      <c r="EY570" s="169"/>
      <c r="EZ570" s="169"/>
      <c r="FA570" s="169"/>
      <c r="FB570" s="169"/>
      <c r="FC570" s="169"/>
      <c r="FD570" s="169"/>
      <c r="FE570" s="169"/>
      <c r="FF570" s="169"/>
      <c r="FG570" s="169"/>
      <c r="FH570" s="169"/>
      <c r="FI570" s="169"/>
      <c r="FJ570" s="169"/>
      <c r="FK570" s="169"/>
      <c r="FL570" s="169"/>
      <c r="FM570" s="169"/>
      <c r="FN570" s="169"/>
      <c r="FO570" s="169"/>
      <c r="FP570" s="169"/>
      <c r="FQ570" s="169"/>
      <c r="FR570" s="169"/>
      <c r="FS570" s="169"/>
      <c r="FT570" s="169"/>
      <c r="FU570" s="169"/>
      <c r="FV570" s="169"/>
      <c r="FW570" s="169"/>
      <c r="FX570" s="169"/>
      <c r="FY570" s="169"/>
      <c r="FZ570" s="169"/>
      <c r="GA570" s="169"/>
      <c r="GB570" s="169"/>
      <c r="GC570" s="169"/>
      <c r="GD570" s="169"/>
      <c r="GE570" s="169"/>
      <c r="GF570" s="169"/>
      <c r="GG570" s="169"/>
      <c r="GH570" s="169"/>
      <c r="GI570" s="169"/>
      <c r="GJ570" s="169"/>
      <c r="GK570" s="169"/>
      <c r="GL570" s="169"/>
      <c r="GM570" s="169"/>
      <c r="GN570" s="169"/>
      <c r="GO570" s="169"/>
      <c r="GP570" s="169"/>
      <c r="GQ570" s="169"/>
      <c r="GR570" s="169"/>
      <c r="GS570" s="169"/>
      <c r="GT570" s="169"/>
      <c r="GU570" s="169"/>
      <c r="GV570" s="169"/>
      <c r="GW570" s="169"/>
      <c r="GX570" s="169"/>
      <c r="GY570" s="169"/>
      <c r="GZ570" s="169"/>
      <c r="HA570" s="169"/>
      <c r="HB570" s="169"/>
      <c r="HC570" s="169"/>
      <c r="HD570" s="169"/>
      <c r="HE570" s="169"/>
      <c r="HF570" s="169"/>
      <c r="HG570" s="169"/>
      <c r="HH570" s="169"/>
      <c r="HI570" s="169"/>
      <c r="HJ570" s="169"/>
      <c r="HK570" s="169"/>
      <c r="HL570" s="169"/>
      <c r="HM570" s="169"/>
      <c r="HN570" s="169"/>
      <c r="HO570" s="169"/>
      <c r="HP570" s="169"/>
      <c r="HQ570" s="169"/>
      <c r="HR570" s="169"/>
      <c r="HS570" s="169"/>
      <c r="HT570" s="169"/>
      <c r="HU570" s="169"/>
      <c r="HV570" s="169"/>
      <c r="HW570" s="169"/>
      <c r="HX570" s="169"/>
      <c r="HY570" s="169"/>
      <c r="HZ570" s="169"/>
      <c r="IA570" s="169"/>
      <c r="IB570" s="169"/>
      <c r="IC570" s="169"/>
      <c r="ID570" s="169"/>
      <c r="IE570" s="169"/>
      <c r="IF570" s="169"/>
      <c r="IG570" s="169"/>
      <c r="IH570" s="169"/>
      <c r="II570" s="169"/>
      <c r="IJ570" s="169"/>
      <c r="IK570" s="169"/>
      <c r="IL570" s="169"/>
      <c r="IM570" s="169"/>
      <c r="IN570" s="169"/>
      <c r="IO570" s="169"/>
      <c r="IP570" s="169"/>
    </row>
    <row r="571" spans="1:250" s="145" customFormat="1" ht="15" customHeight="1">
      <c r="A571" s="170" t="s">
        <v>6</v>
      </c>
      <c r="B571" s="170" t="s">
        <v>895</v>
      </c>
      <c r="C571" s="172"/>
      <c r="D571" s="172"/>
      <c r="E571" s="173"/>
      <c r="F571" s="174">
        <v>228520</v>
      </c>
      <c r="G571" s="169"/>
      <c r="H571" s="169"/>
      <c r="I571" s="169"/>
      <c r="J571" s="169"/>
      <c r="K571" s="169"/>
      <c r="L571" s="169"/>
      <c r="M571" s="169"/>
      <c r="N571" s="169"/>
      <c r="O571" s="169"/>
      <c r="P571" s="169"/>
      <c r="Q571" s="169"/>
      <c r="R571" s="169"/>
      <c r="S571" s="169"/>
      <c r="T571" s="169"/>
      <c r="U571" s="169"/>
      <c r="V571" s="169"/>
      <c r="W571" s="169"/>
      <c r="X571" s="169"/>
      <c r="Y571" s="169"/>
      <c r="Z571" s="169"/>
      <c r="AA571" s="169"/>
      <c r="AB571" s="169"/>
      <c r="AC571" s="169"/>
      <c r="AD571" s="169"/>
      <c r="AE571" s="169"/>
      <c r="AF571" s="169"/>
      <c r="AG571" s="169"/>
      <c r="AH571" s="169"/>
      <c r="AI571" s="169"/>
      <c r="AJ571" s="169"/>
      <c r="AK571" s="169"/>
      <c r="AL571" s="169"/>
      <c r="AM571" s="169"/>
      <c r="AN571" s="169"/>
      <c r="AO571" s="169"/>
      <c r="AP571" s="169"/>
      <c r="AQ571" s="169"/>
      <c r="AR571" s="169"/>
      <c r="AS571" s="169"/>
      <c r="AT571" s="169"/>
      <c r="AU571" s="169"/>
      <c r="AV571" s="169"/>
      <c r="AW571" s="169"/>
      <c r="AX571" s="169"/>
      <c r="AY571" s="169"/>
      <c r="AZ571" s="169"/>
      <c r="BA571" s="169"/>
      <c r="BB571" s="169"/>
      <c r="BC571" s="169"/>
      <c r="BD571" s="169"/>
      <c r="BE571" s="169"/>
      <c r="BF571" s="169"/>
      <c r="BG571" s="169"/>
      <c r="BH571" s="169"/>
      <c r="BI571" s="169"/>
      <c r="BJ571" s="169"/>
      <c r="BK571" s="169"/>
      <c r="BL571" s="169"/>
      <c r="BM571" s="169"/>
      <c r="BN571" s="169"/>
      <c r="BO571" s="169"/>
      <c r="BP571" s="169"/>
      <c r="BQ571" s="169"/>
      <c r="BR571" s="169"/>
      <c r="BS571" s="169"/>
      <c r="BT571" s="169"/>
      <c r="BU571" s="169"/>
      <c r="BV571" s="169"/>
      <c r="BW571" s="169"/>
      <c r="BX571" s="169"/>
      <c r="BY571" s="169"/>
      <c r="BZ571" s="169"/>
      <c r="CA571" s="169"/>
      <c r="CB571" s="169"/>
      <c r="CC571" s="169"/>
      <c r="CD571" s="169"/>
      <c r="CE571" s="169"/>
      <c r="CF571" s="169"/>
      <c r="CG571" s="169"/>
      <c r="CH571" s="169"/>
      <c r="CI571" s="169"/>
      <c r="CJ571" s="169"/>
      <c r="CK571" s="169"/>
      <c r="CL571" s="169"/>
      <c r="CM571" s="169"/>
      <c r="CN571" s="169"/>
      <c r="CO571" s="169"/>
      <c r="CP571" s="169"/>
      <c r="CQ571" s="169"/>
      <c r="CR571" s="169"/>
      <c r="CS571" s="169"/>
      <c r="CT571" s="169"/>
      <c r="CU571" s="169"/>
      <c r="CV571" s="169"/>
      <c r="CW571" s="169"/>
      <c r="CX571" s="169"/>
      <c r="CY571" s="169"/>
      <c r="CZ571" s="169"/>
      <c r="DA571" s="169"/>
      <c r="DB571" s="169"/>
      <c r="DC571" s="169"/>
      <c r="DD571" s="169"/>
      <c r="DE571" s="169"/>
      <c r="DF571" s="169"/>
      <c r="DG571" s="169"/>
      <c r="DH571" s="169"/>
      <c r="DI571" s="169"/>
      <c r="DJ571" s="169"/>
      <c r="DK571" s="169"/>
      <c r="DL571" s="169"/>
      <c r="DM571" s="169"/>
      <c r="DN571" s="169"/>
      <c r="DO571" s="169"/>
      <c r="DP571" s="169"/>
      <c r="DQ571" s="169"/>
      <c r="DR571" s="169"/>
      <c r="DS571" s="169"/>
      <c r="DT571" s="169"/>
      <c r="DU571" s="169"/>
      <c r="DV571" s="169"/>
      <c r="DW571" s="169"/>
      <c r="DX571" s="169"/>
      <c r="DY571" s="169"/>
      <c r="DZ571" s="169"/>
      <c r="EA571" s="169"/>
      <c r="EB571" s="169"/>
      <c r="EC571" s="169"/>
      <c r="ED571" s="169"/>
      <c r="EE571" s="169"/>
      <c r="EF571" s="169"/>
      <c r="EG571" s="169"/>
      <c r="EH571" s="169"/>
      <c r="EI571" s="169"/>
      <c r="EJ571" s="169"/>
      <c r="EK571" s="169"/>
      <c r="EL571" s="169"/>
      <c r="EM571" s="169"/>
      <c r="EN571" s="169"/>
      <c r="EO571" s="169"/>
      <c r="EP571" s="169"/>
      <c r="EQ571" s="169"/>
      <c r="ER571" s="169"/>
      <c r="ES571" s="169"/>
      <c r="ET571" s="169"/>
      <c r="EU571" s="169"/>
      <c r="EV571" s="169"/>
      <c r="EW571" s="169"/>
      <c r="EX571" s="169"/>
      <c r="EY571" s="169"/>
      <c r="EZ571" s="169"/>
      <c r="FA571" s="169"/>
      <c r="FB571" s="169"/>
      <c r="FC571" s="169"/>
      <c r="FD571" s="169"/>
      <c r="FE571" s="169"/>
      <c r="FF571" s="169"/>
      <c r="FG571" s="169"/>
      <c r="FH571" s="169"/>
      <c r="FI571" s="169"/>
      <c r="FJ571" s="169"/>
      <c r="FK571" s="169"/>
      <c r="FL571" s="169"/>
      <c r="FM571" s="169"/>
      <c r="FN571" s="169"/>
      <c r="FO571" s="169"/>
      <c r="FP571" s="169"/>
      <c r="FQ571" s="169"/>
      <c r="FR571" s="169"/>
      <c r="FS571" s="169"/>
      <c r="FT571" s="169"/>
      <c r="FU571" s="169"/>
      <c r="FV571" s="169"/>
      <c r="FW571" s="169"/>
      <c r="FX571" s="169"/>
      <c r="FY571" s="169"/>
      <c r="FZ571" s="169"/>
      <c r="GA571" s="169"/>
      <c r="GB571" s="169"/>
      <c r="GC571" s="169"/>
      <c r="GD571" s="169"/>
      <c r="GE571" s="169"/>
      <c r="GF571" s="169"/>
      <c r="GG571" s="169"/>
      <c r="GH571" s="169"/>
      <c r="GI571" s="169"/>
      <c r="GJ571" s="169"/>
      <c r="GK571" s="169"/>
      <c r="GL571" s="169"/>
      <c r="GM571" s="169"/>
      <c r="GN571" s="169"/>
      <c r="GO571" s="169"/>
      <c r="GP571" s="169"/>
      <c r="GQ571" s="169"/>
      <c r="GR571" s="169"/>
      <c r="GS571" s="169"/>
      <c r="GT571" s="169"/>
      <c r="GU571" s="169"/>
      <c r="GV571" s="169"/>
      <c r="GW571" s="169"/>
      <c r="GX571" s="169"/>
      <c r="GY571" s="169"/>
      <c r="GZ571" s="169"/>
      <c r="HA571" s="169"/>
      <c r="HB571" s="169"/>
      <c r="HC571" s="169"/>
      <c r="HD571" s="169"/>
      <c r="HE571" s="169"/>
      <c r="HF571" s="169"/>
      <c r="HG571" s="169"/>
      <c r="HH571" s="169"/>
      <c r="HI571" s="169"/>
      <c r="HJ571" s="169"/>
      <c r="HK571" s="169"/>
      <c r="HL571" s="169"/>
      <c r="HM571" s="169"/>
      <c r="HN571" s="169"/>
      <c r="HO571" s="169"/>
      <c r="HP571" s="169"/>
      <c r="HQ571" s="169"/>
      <c r="HR571" s="169"/>
      <c r="HS571" s="169"/>
      <c r="HT571" s="169"/>
      <c r="HU571" s="169"/>
      <c r="HV571" s="169"/>
      <c r="HW571" s="169"/>
      <c r="HX571" s="169"/>
      <c r="HY571" s="169"/>
      <c r="HZ571" s="169"/>
      <c r="IA571" s="169"/>
      <c r="IB571" s="169"/>
      <c r="IC571" s="169"/>
      <c r="ID571" s="169"/>
      <c r="IE571" s="169"/>
      <c r="IF571" s="169"/>
      <c r="IG571" s="169"/>
      <c r="IH571" s="169"/>
      <c r="II571" s="169"/>
      <c r="IJ571" s="169"/>
      <c r="IK571" s="169"/>
      <c r="IL571" s="169"/>
      <c r="IM571" s="169"/>
      <c r="IN571" s="169"/>
      <c r="IO571" s="169"/>
      <c r="IP571" s="169"/>
    </row>
    <row r="572" spans="1:250" s="145" customFormat="1" ht="15" customHeight="1">
      <c r="A572" s="170" t="s">
        <v>6</v>
      </c>
      <c r="B572" s="170" t="s">
        <v>884</v>
      </c>
      <c r="C572" s="172"/>
      <c r="D572" s="172"/>
      <c r="E572" s="173"/>
      <c r="F572" s="174">
        <v>12180</v>
      </c>
      <c r="G572" s="169"/>
      <c r="H572" s="169"/>
      <c r="I572" s="169"/>
      <c r="J572" s="169"/>
      <c r="K572" s="169"/>
      <c r="L572" s="169"/>
      <c r="M572" s="169"/>
      <c r="N572" s="169"/>
      <c r="O572" s="169"/>
      <c r="P572" s="169"/>
      <c r="Q572" s="169"/>
      <c r="R572" s="169"/>
      <c r="S572" s="169"/>
      <c r="T572" s="169"/>
      <c r="U572" s="169"/>
      <c r="V572" s="169"/>
      <c r="W572" s="169"/>
      <c r="X572" s="169"/>
      <c r="Y572" s="169"/>
      <c r="Z572" s="169"/>
      <c r="AA572" s="169"/>
      <c r="AB572" s="169"/>
      <c r="AC572" s="169"/>
      <c r="AD572" s="169"/>
      <c r="AE572" s="169"/>
      <c r="AF572" s="169"/>
      <c r="AG572" s="169"/>
      <c r="AH572" s="169"/>
      <c r="AI572" s="169"/>
      <c r="AJ572" s="169"/>
      <c r="AK572" s="169"/>
      <c r="AL572" s="169"/>
      <c r="AM572" s="169"/>
      <c r="AN572" s="169"/>
      <c r="AO572" s="169"/>
      <c r="AP572" s="169"/>
      <c r="AQ572" s="169"/>
      <c r="AR572" s="169"/>
      <c r="AS572" s="169"/>
      <c r="AT572" s="169"/>
      <c r="AU572" s="169"/>
      <c r="AV572" s="169"/>
      <c r="AW572" s="169"/>
      <c r="AX572" s="169"/>
      <c r="AY572" s="169"/>
      <c r="AZ572" s="169"/>
      <c r="BA572" s="169"/>
      <c r="BB572" s="169"/>
      <c r="BC572" s="169"/>
      <c r="BD572" s="169"/>
      <c r="BE572" s="169"/>
      <c r="BF572" s="169"/>
      <c r="BG572" s="169"/>
      <c r="BH572" s="169"/>
      <c r="BI572" s="169"/>
      <c r="BJ572" s="169"/>
      <c r="BK572" s="169"/>
      <c r="BL572" s="169"/>
      <c r="BM572" s="169"/>
      <c r="BN572" s="169"/>
      <c r="BO572" s="169"/>
      <c r="BP572" s="169"/>
      <c r="BQ572" s="169"/>
      <c r="BR572" s="169"/>
      <c r="BS572" s="169"/>
      <c r="BT572" s="169"/>
      <c r="BU572" s="169"/>
      <c r="BV572" s="169"/>
      <c r="BW572" s="169"/>
      <c r="BX572" s="169"/>
      <c r="BY572" s="169"/>
      <c r="BZ572" s="169"/>
      <c r="CA572" s="169"/>
      <c r="CB572" s="169"/>
      <c r="CC572" s="169"/>
      <c r="CD572" s="169"/>
      <c r="CE572" s="169"/>
      <c r="CF572" s="169"/>
      <c r="CG572" s="169"/>
      <c r="CH572" s="169"/>
      <c r="CI572" s="169"/>
      <c r="CJ572" s="169"/>
      <c r="CK572" s="169"/>
      <c r="CL572" s="169"/>
      <c r="CM572" s="169"/>
      <c r="CN572" s="169"/>
      <c r="CO572" s="169"/>
      <c r="CP572" s="169"/>
      <c r="CQ572" s="169"/>
      <c r="CR572" s="169"/>
      <c r="CS572" s="169"/>
      <c r="CT572" s="169"/>
      <c r="CU572" s="169"/>
      <c r="CV572" s="169"/>
      <c r="CW572" s="169"/>
      <c r="CX572" s="169"/>
      <c r="CY572" s="169"/>
      <c r="CZ572" s="169"/>
      <c r="DA572" s="169"/>
      <c r="DB572" s="169"/>
      <c r="DC572" s="169"/>
      <c r="DD572" s="169"/>
      <c r="DE572" s="169"/>
      <c r="DF572" s="169"/>
      <c r="DG572" s="169"/>
      <c r="DH572" s="169"/>
      <c r="DI572" s="169"/>
      <c r="DJ572" s="169"/>
      <c r="DK572" s="169"/>
      <c r="DL572" s="169"/>
      <c r="DM572" s="169"/>
      <c r="DN572" s="169"/>
      <c r="DO572" s="169"/>
      <c r="DP572" s="169"/>
      <c r="DQ572" s="169"/>
      <c r="DR572" s="169"/>
      <c r="DS572" s="169"/>
      <c r="DT572" s="169"/>
      <c r="DU572" s="169"/>
      <c r="DV572" s="169"/>
      <c r="DW572" s="169"/>
      <c r="DX572" s="169"/>
      <c r="DY572" s="169"/>
      <c r="DZ572" s="169"/>
      <c r="EA572" s="169"/>
      <c r="EB572" s="169"/>
      <c r="EC572" s="169"/>
      <c r="ED572" s="169"/>
      <c r="EE572" s="169"/>
      <c r="EF572" s="169"/>
      <c r="EG572" s="169"/>
      <c r="EH572" s="169"/>
      <c r="EI572" s="169"/>
      <c r="EJ572" s="169"/>
      <c r="EK572" s="169"/>
      <c r="EL572" s="169"/>
      <c r="EM572" s="169"/>
      <c r="EN572" s="169"/>
      <c r="EO572" s="169"/>
      <c r="EP572" s="169"/>
      <c r="EQ572" s="169"/>
      <c r="ER572" s="169"/>
      <c r="ES572" s="169"/>
      <c r="ET572" s="169"/>
      <c r="EU572" s="169"/>
      <c r="EV572" s="169"/>
      <c r="EW572" s="169"/>
      <c r="EX572" s="169"/>
      <c r="EY572" s="169"/>
      <c r="EZ572" s="169"/>
      <c r="FA572" s="169"/>
      <c r="FB572" s="169"/>
      <c r="FC572" s="169"/>
      <c r="FD572" s="169"/>
      <c r="FE572" s="169"/>
      <c r="FF572" s="169"/>
      <c r="FG572" s="169"/>
      <c r="FH572" s="169"/>
      <c r="FI572" s="169"/>
      <c r="FJ572" s="169"/>
      <c r="FK572" s="169"/>
      <c r="FL572" s="169"/>
      <c r="FM572" s="169"/>
      <c r="FN572" s="169"/>
      <c r="FO572" s="169"/>
      <c r="FP572" s="169"/>
      <c r="FQ572" s="169"/>
      <c r="FR572" s="169"/>
      <c r="FS572" s="169"/>
      <c r="FT572" s="169"/>
      <c r="FU572" s="169"/>
      <c r="FV572" s="169"/>
      <c r="FW572" s="169"/>
      <c r="FX572" s="169"/>
      <c r="FY572" s="169"/>
      <c r="FZ572" s="169"/>
      <c r="GA572" s="169"/>
      <c r="GB572" s="169"/>
      <c r="GC572" s="169"/>
      <c r="GD572" s="169"/>
      <c r="GE572" s="169"/>
      <c r="GF572" s="169"/>
      <c r="GG572" s="169"/>
      <c r="GH572" s="169"/>
      <c r="GI572" s="169"/>
      <c r="GJ572" s="169"/>
      <c r="GK572" s="169"/>
      <c r="GL572" s="169"/>
      <c r="GM572" s="169"/>
      <c r="GN572" s="169"/>
      <c r="GO572" s="169"/>
      <c r="GP572" s="169"/>
      <c r="GQ572" s="169"/>
      <c r="GR572" s="169"/>
      <c r="GS572" s="169"/>
      <c r="GT572" s="169"/>
      <c r="GU572" s="169"/>
      <c r="GV572" s="169"/>
      <c r="GW572" s="169"/>
      <c r="GX572" s="169"/>
      <c r="GY572" s="169"/>
      <c r="GZ572" s="169"/>
      <c r="HA572" s="169"/>
      <c r="HB572" s="169"/>
      <c r="HC572" s="169"/>
      <c r="HD572" s="169"/>
      <c r="HE572" s="169"/>
      <c r="HF572" s="169"/>
      <c r="HG572" s="169"/>
      <c r="HH572" s="169"/>
      <c r="HI572" s="169"/>
      <c r="HJ572" s="169"/>
      <c r="HK572" s="169"/>
      <c r="HL572" s="169"/>
      <c r="HM572" s="169"/>
      <c r="HN572" s="169"/>
      <c r="HO572" s="169"/>
      <c r="HP572" s="169"/>
      <c r="HQ572" s="169"/>
      <c r="HR572" s="169"/>
      <c r="HS572" s="169"/>
      <c r="HT572" s="169"/>
      <c r="HU572" s="169"/>
      <c r="HV572" s="169"/>
      <c r="HW572" s="169"/>
      <c r="HX572" s="169"/>
      <c r="HY572" s="169"/>
      <c r="HZ572" s="169"/>
      <c r="IA572" s="169"/>
      <c r="IB572" s="169"/>
      <c r="IC572" s="169"/>
      <c r="ID572" s="169"/>
      <c r="IE572" s="169"/>
      <c r="IF572" s="169"/>
      <c r="IG572" s="169"/>
      <c r="IH572" s="169"/>
      <c r="II572" s="169"/>
      <c r="IJ572" s="169"/>
      <c r="IK572" s="169"/>
      <c r="IL572" s="169"/>
      <c r="IM572" s="169"/>
      <c r="IN572" s="169"/>
      <c r="IO572" s="169"/>
      <c r="IP572" s="169"/>
    </row>
    <row r="573" spans="1:250" s="145" customFormat="1" ht="15" customHeight="1">
      <c r="A573" s="170" t="s">
        <v>6</v>
      </c>
      <c r="B573" s="170" t="s">
        <v>885</v>
      </c>
      <c r="C573" s="172"/>
      <c r="D573" s="172"/>
      <c r="E573" s="173"/>
      <c r="F573" s="174">
        <v>28098</v>
      </c>
      <c r="G573" s="169"/>
      <c r="H573" s="169"/>
      <c r="I573" s="169"/>
      <c r="J573" s="169"/>
      <c r="K573" s="169"/>
      <c r="L573" s="169"/>
      <c r="M573" s="169"/>
      <c r="N573" s="169"/>
      <c r="O573" s="169"/>
      <c r="P573" s="169"/>
      <c r="Q573" s="169"/>
      <c r="R573" s="169"/>
      <c r="S573" s="169"/>
      <c r="T573" s="169"/>
      <c r="U573" s="169"/>
      <c r="V573" s="169"/>
      <c r="W573" s="169"/>
      <c r="X573" s="169"/>
      <c r="Y573" s="169"/>
      <c r="Z573" s="169"/>
      <c r="AA573" s="169"/>
      <c r="AB573" s="169"/>
      <c r="AC573" s="169"/>
      <c r="AD573" s="169"/>
      <c r="AE573" s="169"/>
      <c r="AF573" s="169"/>
      <c r="AG573" s="169"/>
      <c r="AH573" s="169"/>
      <c r="AI573" s="169"/>
      <c r="AJ573" s="169"/>
      <c r="AK573" s="169"/>
      <c r="AL573" s="169"/>
      <c r="AM573" s="169"/>
      <c r="AN573" s="169"/>
      <c r="AO573" s="169"/>
      <c r="AP573" s="169"/>
      <c r="AQ573" s="169"/>
      <c r="AR573" s="169"/>
      <c r="AS573" s="169"/>
      <c r="AT573" s="169"/>
      <c r="AU573" s="169"/>
      <c r="AV573" s="169"/>
      <c r="AW573" s="169"/>
      <c r="AX573" s="169"/>
      <c r="AY573" s="169"/>
      <c r="AZ573" s="169"/>
      <c r="BA573" s="169"/>
      <c r="BB573" s="169"/>
      <c r="BC573" s="169"/>
      <c r="BD573" s="169"/>
      <c r="BE573" s="169"/>
      <c r="BF573" s="169"/>
      <c r="BG573" s="169"/>
      <c r="BH573" s="169"/>
      <c r="BI573" s="169"/>
      <c r="BJ573" s="169"/>
      <c r="BK573" s="169"/>
      <c r="BL573" s="169"/>
      <c r="BM573" s="169"/>
      <c r="BN573" s="169"/>
      <c r="BO573" s="169"/>
      <c r="BP573" s="169"/>
      <c r="BQ573" s="169"/>
      <c r="BR573" s="169"/>
      <c r="BS573" s="169"/>
      <c r="BT573" s="169"/>
      <c r="BU573" s="169"/>
      <c r="BV573" s="169"/>
      <c r="BW573" s="169"/>
      <c r="BX573" s="169"/>
      <c r="BY573" s="169"/>
      <c r="BZ573" s="169"/>
      <c r="CA573" s="169"/>
      <c r="CB573" s="169"/>
      <c r="CC573" s="169"/>
      <c r="CD573" s="169"/>
      <c r="CE573" s="169"/>
      <c r="CF573" s="169"/>
      <c r="CG573" s="169"/>
      <c r="CH573" s="169"/>
      <c r="CI573" s="169"/>
      <c r="CJ573" s="169"/>
      <c r="CK573" s="169"/>
      <c r="CL573" s="169"/>
      <c r="CM573" s="169"/>
      <c r="CN573" s="169"/>
      <c r="CO573" s="169"/>
      <c r="CP573" s="169"/>
      <c r="CQ573" s="169"/>
      <c r="CR573" s="169"/>
      <c r="CS573" s="169"/>
      <c r="CT573" s="169"/>
      <c r="CU573" s="169"/>
      <c r="CV573" s="169"/>
      <c r="CW573" s="169"/>
      <c r="CX573" s="169"/>
      <c r="CY573" s="169"/>
      <c r="CZ573" s="169"/>
      <c r="DA573" s="169"/>
      <c r="DB573" s="169"/>
      <c r="DC573" s="169"/>
      <c r="DD573" s="169"/>
      <c r="DE573" s="169"/>
      <c r="DF573" s="169"/>
      <c r="DG573" s="169"/>
      <c r="DH573" s="169"/>
      <c r="DI573" s="169"/>
      <c r="DJ573" s="169"/>
      <c r="DK573" s="169"/>
      <c r="DL573" s="169"/>
      <c r="DM573" s="169"/>
      <c r="DN573" s="169"/>
      <c r="DO573" s="169"/>
      <c r="DP573" s="169"/>
      <c r="DQ573" s="169"/>
      <c r="DR573" s="169"/>
      <c r="DS573" s="169"/>
      <c r="DT573" s="169"/>
      <c r="DU573" s="169"/>
      <c r="DV573" s="169"/>
      <c r="DW573" s="169"/>
      <c r="DX573" s="169"/>
      <c r="DY573" s="169"/>
      <c r="DZ573" s="169"/>
      <c r="EA573" s="169"/>
      <c r="EB573" s="169"/>
      <c r="EC573" s="169"/>
      <c r="ED573" s="169"/>
      <c r="EE573" s="169"/>
      <c r="EF573" s="169"/>
      <c r="EG573" s="169"/>
      <c r="EH573" s="169"/>
      <c r="EI573" s="169"/>
      <c r="EJ573" s="169"/>
      <c r="EK573" s="169"/>
      <c r="EL573" s="169"/>
      <c r="EM573" s="169"/>
      <c r="EN573" s="169"/>
      <c r="EO573" s="169"/>
      <c r="EP573" s="169"/>
      <c r="EQ573" s="169"/>
      <c r="ER573" s="169"/>
      <c r="ES573" s="169"/>
      <c r="ET573" s="169"/>
      <c r="EU573" s="169"/>
      <c r="EV573" s="169"/>
      <c r="EW573" s="169"/>
      <c r="EX573" s="169"/>
      <c r="EY573" s="169"/>
      <c r="EZ573" s="169"/>
      <c r="FA573" s="169"/>
      <c r="FB573" s="169"/>
      <c r="FC573" s="169"/>
      <c r="FD573" s="169"/>
      <c r="FE573" s="169"/>
      <c r="FF573" s="169"/>
      <c r="FG573" s="169"/>
      <c r="FH573" s="169"/>
      <c r="FI573" s="169"/>
      <c r="FJ573" s="169"/>
      <c r="FK573" s="169"/>
      <c r="FL573" s="169"/>
      <c r="FM573" s="169"/>
      <c r="FN573" s="169"/>
      <c r="FO573" s="169"/>
      <c r="FP573" s="169"/>
      <c r="FQ573" s="169"/>
      <c r="FR573" s="169"/>
      <c r="FS573" s="169"/>
      <c r="FT573" s="169"/>
      <c r="FU573" s="169"/>
      <c r="FV573" s="169"/>
      <c r="FW573" s="169"/>
      <c r="FX573" s="169"/>
      <c r="FY573" s="169"/>
      <c r="FZ573" s="169"/>
      <c r="GA573" s="169"/>
      <c r="GB573" s="169"/>
      <c r="GC573" s="169"/>
      <c r="GD573" s="169"/>
      <c r="GE573" s="169"/>
      <c r="GF573" s="169"/>
      <c r="GG573" s="169"/>
      <c r="GH573" s="169"/>
      <c r="GI573" s="169"/>
      <c r="GJ573" s="169"/>
      <c r="GK573" s="169"/>
      <c r="GL573" s="169"/>
      <c r="GM573" s="169"/>
      <c r="GN573" s="169"/>
      <c r="GO573" s="169"/>
      <c r="GP573" s="169"/>
      <c r="GQ573" s="169"/>
      <c r="GR573" s="169"/>
      <c r="GS573" s="169"/>
      <c r="GT573" s="169"/>
      <c r="GU573" s="169"/>
      <c r="GV573" s="169"/>
      <c r="GW573" s="169"/>
      <c r="GX573" s="169"/>
      <c r="GY573" s="169"/>
      <c r="GZ573" s="169"/>
      <c r="HA573" s="169"/>
      <c r="HB573" s="169"/>
      <c r="HC573" s="169"/>
      <c r="HD573" s="169"/>
      <c r="HE573" s="169"/>
      <c r="HF573" s="169"/>
      <c r="HG573" s="169"/>
      <c r="HH573" s="169"/>
      <c r="HI573" s="169"/>
      <c r="HJ573" s="169"/>
      <c r="HK573" s="169"/>
      <c r="HL573" s="169"/>
      <c r="HM573" s="169"/>
      <c r="HN573" s="169"/>
      <c r="HO573" s="169"/>
      <c r="HP573" s="169"/>
      <c r="HQ573" s="169"/>
      <c r="HR573" s="169"/>
      <c r="HS573" s="169"/>
      <c r="HT573" s="169"/>
      <c r="HU573" s="169"/>
      <c r="HV573" s="169"/>
      <c r="HW573" s="169"/>
      <c r="HX573" s="169"/>
      <c r="HY573" s="169"/>
      <c r="HZ573" s="169"/>
      <c r="IA573" s="169"/>
      <c r="IB573" s="169"/>
      <c r="IC573" s="169"/>
      <c r="ID573" s="169"/>
      <c r="IE573" s="169"/>
      <c r="IF573" s="169"/>
      <c r="IG573" s="169"/>
      <c r="IH573" s="169"/>
      <c r="II573" s="169"/>
      <c r="IJ573" s="169"/>
      <c r="IK573" s="169"/>
      <c r="IL573" s="169"/>
      <c r="IM573" s="169"/>
      <c r="IN573" s="169"/>
      <c r="IO573" s="169"/>
      <c r="IP573" s="169"/>
    </row>
    <row r="574" spans="1:250" s="145" customFormat="1" ht="15" customHeight="1">
      <c r="A574" s="170" t="s">
        <v>6</v>
      </c>
      <c r="B574" s="170" t="s">
        <v>896</v>
      </c>
      <c r="C574" s="172"/>
      <c r="D574" s="172"/>
      <c r="E574" s="173"/>
      <c r="F574" s="174">
        <v>11260</v>
      </c>
      <c r="G574" s="169"/>
      <c r="H574" s="169"/>
      <c r="I574" s="169"/>
      <c r="J574" s="169"/>
      <c r="K574" s="169"/>
      <c r="L574" s="169"/>
      <c r="M574" s="169"/>
      <c r="N574" s="169"/>
      <c r="O574" s="169"/>
      <c r="P574" s="169"/>
      <c r="Q574" s="169"/>
      <c r="R574" s="169"/>
      <c r="S574" s="169"/>
      <c r="T574" s="169"/>
      <c r="U574" s="169"/>
      <c r="V574" s="169"/>
      <c r="W574" s="169"/>
      <c r="X574" s="169"/>
      <c r="Y574" s="169"/>
      <c r="Z574" s="169"/>
      <c r="AA574" s="169"/>
      <c r="AB574" s="169"/>
      <c r="AC574" s="169"/>
      <c r="AD574" s="169"/>
      <c r="AE574" s="169"/>
      <c r="AF574" s="169"/>
      <c r="AG574" s="169"/>
      <c r="AH574" s="169"/>
      <c r="AI574" s="169"/>
      <c r="AJ574" s="169"/>
      <c r="AK574" s="169"/>
      <c r="AL574" s="169"/>
      <c r="AM574" s="169"/>
      <c r="AN574" s="169"/>
      <c r="AO574" s="169"/>
      <c r="AP574" s="169"/>
      <c r="AQ574" s="169"/>
      <c r="AR574" s="169"/>
      <c r="AS574" s="169"/>
      <c r="AT574" s="169"/>
      <c r="AU574" s="169"/>
      <c r="AV574" s="169"/>
      <c r="AW574" s="169"/>
      <c r="AX574" s="169"/>
      <c r="AY574" s="169"/>
      <c r="AZ574" s="169"/>
      <c r="BA574" s="169"/>
      <c r="BB574" s="169"/>
      <c r="BC574" s="169"/>
      <c r="BD574" s="169"/>
      <c r="BE574" s="169"/>
      <c r="BF574" s="169"/>
      <c r="BG574" s="169"/>
      <c r="BH574" s="169"/>
      <c r="BI574" s="169"/>
      <c r="BJ574" s="169"/>
      <c r="BK574" s="169"/>
      <c r="BL574" s="169"/>
      <c r="BM574" s="169"/>
      <c r="BN574" s="169"/>
      <c r="BO574" s="169"/>
      <c r="BP574" s="169"/>
      <c r="BQ574" s="169"/>
      <c r="BR574" s="169"/>
      <c r="BS574" s="169"/>
      <c r="BT574" s="169"/>
      <c r="BU574" s="169"/>
      <c r="BV574" s="169"/>
      <c r="BW574" s="169"/>
      <c r="BX574" s="169"/>
      <c r="BY574" s="169"/>
      <c r="BZ574" s="169"/>
      <c r="CA574" s="169"/>
      <c r="CB574" s="169"/>
      <c r="CC574" s="169"/>
      <c r="CD574" s="169"/>
      <c r="CE574" s="169"/>
      <c r="CF574" s="169"/>
      <c r="CG574" s="169"/>
      <c r="CH574" s="169"/>
      <c r="CI574" s="169"/>
      <c r="CJ574" s="169"/>
      <c r="CK574" s="169"/>
      <c r="CL574" s="169"/>
      <c r="CM574" s="169"/>
      <c r="CN574" s="169"/>
      <c r="CO574" s="169"/>
      <c r="CP574" s="169"/>
      <c r="CQ574" s="169"/>
      <c r="CR574" s="169"/>
      <c r="CS574" s="169"/>
      <c r="CT574" s="169"/>
      <c r="CU574" s="169"/>
      <c r="CV574" s="169"/>
      <c r="CW574" s="169"/>
      <c r="CX574" s="169"/>
      <c r="CY574" s="169"/>
      <c r="CZ574" s="169"/>
      <c r="DA574" s="169"/>
      <c r="DB574" s="169"/>
      <c r="DC574" s="169"/>
      <c r="DD574" s="169"/>
      <c r="DE574" s="169"/>
      <c r="DF574" s="169"/>
      <c r="DG574" s="169"/>
      <c r="DH574" s="169"/>
      <c r="DI574" s="169"/>
      <c r="DJ574" s="169"/>
      <c r="DK574" s="169"/>
      <c r="DL574" s="169"/>
      <c r="DM574" s="169"/>
      <c r="DN574" s="169"/>
      <c r="DO574" s="169"/>
      <c r="DP574" s="169"/>
      <c r="DQ574" s="169"/>
      <c r="DR574" s="169"/>
      <c r="DS574" s="169"/>
      <c r="DT574" s="169"/>
      <c r="DU574" s="169"/>
      <c r="DV574" s="169"/>
      <c r="DW574" s="169"/>
      <c r="DX574" s="169"/>
      <c r="DY574" s="169"/>
      <c r="DZ574" s="169"/>
      <c r="EA574" s="169"/>
      <c r="EB574" s="169"/>
      <c r="EC574" s="169"/>
      <c r="ED574" s="169"/>
      <c r="EE574" s="169"/>
      <c r="EF574" s="169"/>
      <c r="EG574" s="169"/>
      <c r="EH574" s="169"/>
      <c r="EI574" s="169"/>
      <c r="EJ574" s="169"/>
      <c r="EK574" s="169"/>
      <c r="EL574" s="169"/>
      <c r="EM574" s="169"/>
      <c r="EN574" s="169"/>
      <c r="EO574" s="169"/>
      <c r="EP574" s="169"/>
      <c r="EQ574" s="169"/>
      <c r="ER574" s="169"/>
      <c r="ES574" s="169"/>
      <c r="ET574" s="169"/>
      <c r="EU574" s="169"/>
      <c r="EV574" s="169"/>
      <c r="EW574" s="169"/>
      <c r="EX574" s="169"/>
      <c r="EY574" s="169"/>
      <c r="EZ574" s="169"/>
      <c r="FA574" s="169"/>
      <c r="FB574" s="169"/>
      <c r="FC574" s="169"/>
      <c r="FD574" s="169"/>
      <c r="FE574" s="169"/>
      <c r="FF574" s="169"/>
      <c r="FG574" s="169"/>
      <c r="FH574" s="169"/>
      <c r="FI574" s="169"/>
      <c r="FJ574" s="169"/>
      <c r="FK574" s="169"/>
      <c r="FL574" s="169"/>
      <c r="FM574" s="169"/>
      <c r="FN574" s="169"/>
      <c r="FO574" s="169"/>
      <c r="FP574" s="169"/>
      <c r="FQ574" s="169"/>
      <c r="FR574" s="169"/>
      <c r="FS574" s="169"/>
      <c r="FT574" s="169"/>
      <c r="FU574" s="169"/>
      <c r="FV574" s="169"/>
      <c r="FW574" s="169"/>
      <c r="FX574" s="169"/>
      <c r="FY574" s="169"/>
      <c r="FZ574" s="169"/>
      <c r="GA574" s="169"/>
      <c r="GB574" s="169"/>
      <c r="GC574" s="169"/>
      <c r="GD574" s="169"/>
      <c r="GE574" s="169"/>
      <c r="GF574" s="169"/>
      <c r="GG574" s="169"/>
      <c r="GH574" s="169"/>
      <c r="GI574" s="169"/>
      <c r="GJ574" s="169"/>
      <c r="GK574" s="169"/>
      <c r="GL574" s="169"/>
      <c r="GM574" s="169"/>
      <c r="GN574" s="169"/>
      <c r="GO574" s="169"/>
      <c r="GP574" s="169"/>
      <c r="GQ574" s="169"/>
      <c r="GR574" s="169"/>
      <c r="GS574" s="169"/>
      <c r="GT574" s="169"/>
      <c r="GU574" s="169"/>
      <c r="GV574" s="169"/>
      <c r="GW574" s="169"/>
      <c r="GX574" s="169"/>
      <c r="GY574" s="169"/>
      <c r="GZ574" s="169"/>
      <c r="HA574" s="169"/>
      <c r="HB574" s="169"/>
      <c r="HC574" s="169"/>
      <c r="HD574" s="169"/>
      <c r="HE574" s="169"/>
      <c r="HF574" s="169"/>
      <c r="HG574" s="169"/>
      <c r="HH574" s="169"/>
      <c r="HI574" s="169"/>
      <c r="HJ574" s="169"/>
      <c r="HK574" s="169"/>
      <c r="HL574" s="169"/>
      <c r="HM574" s="169"/>
      <c r="HN574" s="169"/>
      <c r="HO574" s="169"/>
      <c r="HP574" s="169"/>
      <c r="HQ574" s="169"/>
      <c r="HR574" s="169"/>
      <c r="HS574" s="169"/>
      <c r="HT574" s="169"/>
      <c r="HU574" s="169"/>
      <c r="HV574" s="169"/>
      <c r="HW574" s="169"/>
      <c r="HX574" s="169"/>
      <c r="HY574" s="169"/>
      <c r="HZ574" s="169"/>
      <c r="IA574" s="169"/>
      <c r="IB574" s="169"/>
      <c r="IC574" s="169"/>
      <c r="ID574" s="169"/>
      <c r="IE574" s="169"/>
      <c r="IF574" s="169"/>
      <c r="IG574" s="169"/>
      <c r="IH574" s="169"/>
      <c r="II574" s="169"/>
      <c r="IJ574" s="169"/>
      <c r="IK574" s="169"/>
      <c r="IL574" s="169"/>
      <c r="IM574" s="169"/>
      <c r="IN574" s="169"/>
      <c r="IO574" s="169"/>
      <c r="IP574" s="169"/>
    </row>
    <row r="575" spans="1:250" ht="15" customHeight="1">
      <c r="A575" s="170" t="s">
        <v>6</v>
      </c>
      <c r="B575" s="170" t="s">
        <v>897</v>
      </c>
      <c r="C575" s="172"/>
      <c r="D575" s="172"/>
      <c r="E575" s="173"/>
      <c r="F575" s="174">
        <v>12144</v>
      </c>
    </row>
    <row r="576" spans="1:250" ht="15" customHeight="1">
      <c r="A576" s="170" t="s">
        <v>6</v>
      </c>
      <c r="B576" s="170" t="s">
        <v>898</v>
      </c>
      <c r="C576" s="172"/>
      <c r="D576" s="172"/>
      <c r="E576" s="173"/>
      <c r="F576" s="174">
        <v>19638</v>
      </c>
    </row>
    <row r="577" spans="1:6" ht="15" customHeight="1">
      <c r="A577" s="170" t="s">
        <v>6</v>
      </c>
      <c r="B577" s="170" t="s">
        <v>899</v>
      </c>
      <c r="C577" s="172"/>
      <c r="D577" s="172"/>
      <c r="E577" s="173"/>
      <c r="F577" s="174">
        <v>33978</v>
      </c>
    </row>
    <row r="578" spans="1:6" ht="15" customHeight="1">
      <c r="A578" s="170" t="s">
        <v>6</v>
      </c>
      <c r="B578" s="170" t="s">
        <v>890</v>
      </c>
      <c r="C578" s="172"/>
      <c r="D578" s="172"/>
      <c r="E578" s="173"/>
      <c r="F578" s="174">
        <v>19866</v>
      </c>
    </row>
    <row r="579" spans="1:6" ht="15" customHeight="1">
      <c r="A579" s="170" t="s">
        <v>6</v>
      </c>
      <c r="B579" s="170" t="s">
        <v>900</v>
      </c>
      <c r="C579" s="172"/>
      <c r="D579" s="172"/>
      <c r="E579" s="173"/>
      <c r="F579" s="174">
        <v>5166</v>
      </c>
    </row>
    <row r="580" spans="1:6" ht="15" customHeight="1">
      <c r="A580" s="170" t="s">
        <v>6</v>
      </c>
      <c r="B580" s="170" t="s">
        <v>860</v>
      </c>
      <c r="C580" s="172"/>
      <c r="D580" s="172"/>
      <c r="E580" s="173"/>
      <c r="F580" s="174">
        <v>23200</v>
      </c>
    </row>
    <row r="581" spans="1:6" ht="15" customHeight="1">
      <c r="A581" s="170" t="s">
        <v>6</v>
      </c>
      <c r="B581" s="170" t="s">
        <v>901</v>
      </c>
      <c r="C581" s="172"/>
      <c r="D581" s="172"/>
      <c r="E581" s="173"/>
      <c r="F581" s="174">
        <v>52200</v>
      </c>
    </row>
    <row r="582" spans="1:6" ht="15" customHeight="1">
      <c r="A582" s="170" t="s">
        <v>6</v>
      </c>
      <c r="B582" s="170" t="s">
        <v>902</v>
      </c>
      <c r="C582" s="172"/>
      <c r="D582" s="172"/>
      <c r="E582" s="173"/>
      <c r="F582" s="174">
        <v>278400</v>
      </c>
    </row>
    <row r="583" spans="1:6" ht="15" customHeight="1">
      <c r="A583" s="170" t="s">
        <v>6</v>
      </c>
      <c r="B583" s="170" t="s">
        <v>868</v>
      </c>
      <c r="C583" s="172"/>
      <c r="D583" s="172"/>
      <c r="E583" s="173"/>
      <c r="F583" s="174">
        <v>38853</v>
      </c>
    </row>
    <row r="584" spans="1:6" ht="15" customHeight="1">
      <c r="A584" s="171" t="s">
        <v>6</v>
      </c>
      <c r="B584" s="171" t="s">
        <v>903</v>
      </c>
      <c r="C584" s="176"/>
      <c r="D584" s="176"/>
      <c r="E584" s="177"/>
      <c r="F584" s="178">
        <v>678051</v>
      </c>
    </row>
    <row r="585" spans="1:6" ht="15" customHeight="1">
      <c r="A585" s="170" t="s">
        <v>6</v>
      </c>
      <c r="B585" s="170" t="s">
        <v>904</v>
      </c>
      <c r="C585" s="172"/>
      <c r="D585" s="172"/>
      <c r="E585" s="173"/>
      <c r="F585" s="174">
        <v>50000</v>
      </c>
    </row>
    <row r="586" spans="1:6" ht="15" customHeight="1">
      <c r="A586" s="179" t="s">
        <v>6</v>
      </c>
      <c r="B586" s="179"/>
      <c r="C586" s="180"/>
      <c r="D586" s="180"/>
      <c r="E586" s="181"/>
      <c r="F586" s="182">
        <v>150000</v>
      </c>
    </row>
    <row r="587" spans="1:6" ht="15" customHeight="1">
      <c r="A587" s="171" t="s">
        <v>6</v>
      </c>
      <c r="B587" s="171"/>
      <c r="C587" s="176"/>
      <c r="D587" s="176"/>
      <c r="E587" s="177"/>
      <c r="F587" s="178">
        <v>50000</v>
      </c>
    </row>
    <row r="588" spans="1:6" ht="15" customHeight="1">
      <c r="A588" s="170" t="s">
        <v>6</v>
      </c>
      <c r="B588" s="170"/>
      <c r="C588" s="172"/>
      <c r="D588" s="172"/>
      <c r="E588" s="173"/>
      <c r="F588" s="174">
        <v>50000</v>
      </c>
    </row>
    <row r="589" spans="1:6" ht="15" customHeight="1">
      <c r="A589" s="170" t="s">
        <v>6</v>
      </c>
      <c r="B589" s="170" t="s">
        <v>866</v>
      </c>
      <c r="C589" s="172"/>
      <c r="D589" s="172"/>
      <c r="E589" s="173"/>
      <c r="F589" s="174">
        <v>50000</v>
      </c>
    </row>
    <row r="590" spans="1:6" ht="15" customHeight="1">
      <c r="A590" s="183" t="s">
        <v>6</v>
      </c>
      <c r="B590" s="183" t="s">
        <v>866</v>
      </c>
      <c r="C590" s="184"/>
      <c r="D590" s="184"/>
      <c r="E590" s="185"/>
      <c r="F590" s="186">
        <v>100000</v>
      </c>
    </row>
    <row r="591" spans="1:6" ht="15" customHeight="1">
      <c r="A591" s="170" t="s">
        <v>6</v>
      </c>
      <c r="B591" s="170" t="s">
        <v>866</v>
      </c>
      <c r="C591" s="172"/>
      <c r="D591" s="172"/>
      <c r="E591" s="173"/>
      <c r="F591" s="174">
        <v>50000</v>
      </c>
    </row>
    <row r="592" spans="1:6" ht="15" customHeight="1">
      <c r="A592" s="170" t="s">
        <v>6</v>
      </c>
      <c r="B592" s="170" t="s">
        <v>905</v>
      </c>
      <c r="C592" s="172"/>
      <c r="D592" s="172"/>
      <c r="E592" s="173"/>
      <c r="F592" s="174">
        <v>3000000</v>
      </c>
    </row>
    <row r="593" spans="1:6" ht="15" customHeight="1">
      <c r="A593" s="170" t="s">
        <v>6</v>
      </c>
      <c r="B593" s="170" t="s">
        <v>906</v>
      </c>
      <c r="C593" s="172"/>
      <c r="D593" s="172"/>
      <c r="E593" s="173"/>
      <c r="F593" s="174">
        <v>5000000</v>
      </c>
    </row>
    <row r="594" spans="1:6" ht="15" customHeight="1">
      <c r="A594" s="170" t="s">
        <v>6</v>
      </c>
      <c r="B594" s="170" t="s">
        <v>231</v>
      </c>
      <c r="C594" s="172"/>
      <c r="D594" s="172"/>
      <c r="E594" s="173"/>
      <c r="F594" s="174">
        <v>399947</v>
      </c>
    </row>
    <row r="595" spans="1:6" ht="15" customHeight="1">
      <c r="A595" s="170" t="s">
        <v>6</v>
      </c>
      <c r="B595" s="170" t="s">
        <v>907</v>
      </c>
      <c r="C595" s="172"/>
      <c r="D595" s="172"/>
      <c r="E595" s="173"/>
      <c r="F595" s="174">
        <v>300000</v>
      </c>
    </row>
    <row r="596" spans="1:6" ht="15" customHeight="1">
      <c r="A596" s="170" t="s">
        <v>6</v>
      </c>
      <c r="B596" s="170" t="s">
        <v>907</v>
      </c>
      <c r="C596" s="172"/>
      <c r="D596" s="172"/>
      <c r="E596" s="173"/>
      <c r="F596" s="174">
        <v>300000</v>
      </c>
    </row>
    <row r="597" spans="1:6" ht="15" customHeight="1">
      <c r="A597" s="170" t="s">
        <v>6</v>
      </c>
      <c r="B597" s="170" t="s">
        <v>908</v>
      </c>
      <c r="C597" s="172">
        <v>1</v>
      </c>
      <c r="D597" s="172" t="s">
        <v>9</v>
      </c>
      <c r="E597" s="173"/>
      <c r="F597" s="174">
        <v>675000</v>
      </c>
    </row>
    <row r="598" spans="1:6" ht="15" customHeight="1">
      <c r="A598" s="170" t="s">
        <v>6</v>
      </c>
      <c r="B598" s="170"/>
      <c r="C598" s="172"/>
      <c r="D598" s="172" t="s">
        <v>24</v>
      </c>
      <c r="E598" s="173"/>
      <c r="F598" s="174">
        <v>900000</v>
      </c>
    </row>
    <row r="599" spans="1:6" ht="15" customHeight="1">
      <c r="A599" s="170" t="s">
        <v>6</v>
      </c>
      <c r="B599" s="170"/>
      <c r="C599" s="172"/>
      <c r="D599" s="172" t="s">
        <v>24</v>
      </c>
      <c r="E599" s="173"/>
      <c r="F599" s="174">
        <v>1200000</v>
      </c>
    </row>
    <row r="600" spans="1:6" ht="15" customHeight="1">
      <c r="A600" s="170" t="s">
        <v>6</v>
      </c>
      <c r="B600" s="170"/>
      <c r="C600" s="172"/>
      <c r="D600" s="172" t="s">
        <v>9</v>
      </c>
      <c r="E600" s="173"/>
      <c r="F600" s="174">
        <v>1200000</v>
      </c>
    </row>
    <row r="601" spans="1:6" ht="15" customHeight="1">
      <c r="A601" s="170" t="s">
        <v>6</v>
      </c>
      <c r="B601" s="170"/>
      <c r="C601" s="172"/>
      <c r="D601" s="172" t="s">
        <v>9</v>
      </c>
      <c r="E601" s="173"/>
      <c r="F601" s="174">
        <v>450000</v>
      </c>
    </row>
    <row r="602" spans="1:6" ht="15" customHeight="1">
      <c r="A602" s="170" t="s">
        <v>6</v>
      </c>
      <c r="B602" s="170" t="s">
        <v>910</v>
      </c>
      <c r="C602" s="172"/>
      <c r="D602" s="172"/>
      <c r="E602" s="173"/>
      <c r="F602" s="174">
        <v>240000</v>
      </c>
    </row>
    <row r="603" spans="1:6" ht="15" customHeight="1">
      <c r="A603" s="179" t="s">
        <v>6</v>
      </c>
      <c r="B603" s="179" t="s">
        <v>527</v>
      </c>
      <c r="C603" s="180"/>
      <c r="D603" s="180"/>
      <c r="E603" s="181"/>
      <c r="F603" s="182">
        <v>2400000</v>
      </c>
    </row>
    <row r="604" spans="1:6" ht="15" customHeight="1">
      <c r="A604" s="170" t="s">
        <v>6</v>
      </c>
      <c r="B604" s="170" t="s">
        <v>527</v>
      </c>
      <c r="C604" s="172"/>
      <c r="D604" s="172"/>
      <c r="E604" s="173"/>
      <c r="F604" s="174">
        <v>3300000</v>
      </c>
    </row>
    <row r="605" spans="1:6" ht="15" customHeight="1">
      <c r="A605" s="170" t="s">
        <v>6</v>
      </c>
      <c r="B605" s="170" t="s">
        <v>527</v>
      </c>
      <c r="C605" s="172"/>
      <c r="D605" s="172"/>
      <c r="E605" s="173"/>
      <c r="F605" s="174">
        <v>32400000</v>
      </c>
    </row>
    <row r="606" spans="1:6" ht="15" customHeight="1">
      <c r="A606" s="170" t="s">
        <v>6</v>
      </c>
      <c r="B606" s="170" t="s">
        <v>527</v>
      </c>
      <c r="C606" s="172"/>
      <c r="D606" s="172"/>
      <c r="E606" s="173"/>
      <c r="F606" s="174">
        <v>24300000</v>
      </c>
    </row>
    <row r="607" spans="1:6" ht="15" customHeight="1">
      <c r="A607" s="170" t="s">
        <v>6</v>
      </c>
      <c r="B607" s="170" t="s">
        <v>527</v>
      </c>
      <c r="C607" s="172"/>
      <c r="D607" s="172"/>
      <c r="E607" s="173"/>
      <c r="F607" s="174">
        <v>32400000</v>
      </c>
    </row>
    <row r="608" spans="1:6" ht="15" customHeight="1">
      <c r="A608" s="170" t="s">
        <v>6</v>
      </c>
      <c r="B608" s="170" t="s">
        <v>527</v>
      </c>
      <c r="C608" s="172"/>
      <c r="D608" s="172"/>
      <c r="E608" s="173"/>
      <c r="F608" s="174">
        <v>24300000</v>
      </c>
    </row>
    <row r="609" spans="1:6" ht="15" customHeight="1">
      <c r="A609" s="170" t="s">
        <v>6</v>
      </c>
      <c r="B609" s="170" t="s">
        <v>527</v>
      </c>
      <c r="C609" s="172"/>
      <c r="D609" s="172"/>
      <c r="E609" s="173"/>
      <c r="F609" s="174">
        <v>1980000</v>
      </c>
    </row>
    <row r="610" spans="1:6" ht="15" customHeight="1">
      <c r="A610" s="170" t="s">
        <v>6</v>
      </c>
      <c r="B610" s="170" t="s">
        <v>527</v>
      </c>
      <c r="C610" s="172"/>
      <c r="D610" s="172"/>
      <c r="E610" s="173"/>
      <c r="F610" s="174">
        <v>22000000</v>
      </c>
    </row>
    <row r="611" spans="1:6" ht="15" customHeight="1">
      <c r="A611" s="170" t="s">
        <v>6</v>
      </c>
      <c r="B611" s="170" t="s">
        <v>527</v>
      </c>
      <c r="C611" s="172"/>
      <c r="D611" s="172"/>
      <c r="E611" s="173"/>
      <c r="F611" s="174">
        <v>11000000</v>
      </c>
    </row>
    <row r="612" spans="1:6" ht="15" customHeight="1">
      <c r="A612" s="170" t="s">
        <v>6</v>
      </c>
      <c r="B612" s="170" t="s">
        <v>527</v>
      </c>
      <c r="C612" s="172"/>
      <c r="D612" s="172"/>
      <c r="E612" s="173"/>
      <c r="F612" s="174">
        <v>11400000</v>
      </c>
    </row>
    <row r="613" spans="1:6" ht="15" customHeight="1">
      <c r="A613" s="170" t="s">
        <v>6</v>
      </c>
      <c r="B613" s="170" t="s">
        <v>866</v>
      </c>
      <c r="C613" s="172"/>
      <c r="D613" s="172"/>
      <c r="E613" s="173"/>
      <c r="F613" s="174">
        <v>500000</v>
      </c>
    </row>
    <row r="614" spans="1:6" ht="15" customHeight="1">
      <c r="A614" s="171" t="s">
        <v>6</v>
      </c>
      <c r="B614" s="170" t="s">
        <v>672</v>
      </c>
      <c r="C614" s="176"/>
      <c r="D614" s="176"/>
      <c r="E614" s="177"/>
      <c r="F614" s="178">
        <v>4800000</v>
      </c>
    </row>
    <row r="615" spans="1:6" ht="15" customHeight="1">
      <c r="A615" s="170" t="s">
        <v>6</v>
      </c>
      <c r="B615" s="170"/>
      <c r="C615" s="172"/>
      <c r="D615" s="172"/>
      <c r="E615" s="173"/>
      <c r="F615" s="174">
        <v>1080000</v>
      </c>
    </row>
    <row r="616" spans="1:6" ht="15" customHeight="1">
      <c r="A616" s="170" t="s">
        <v>6</v>
      </c>
      <c r="B616" s="170"/>
      <c r="C616" s="172"/>
      <c r="D616" s="172"/>
      <c r="E616" s="173"/>
      <c r="F616" s="174">
        <v>1350000</v>
      </c>
    </row>
    <row r="617" spans="1:6" ht="15" customHeight="1">
      <c r="A617" s="170" t="s">
        <v>6</v>
      </c>
      <c r="B617" s="170" t="s">
        <v>510</v>
      </c>
      <c r="C617" s="172"/>
      <c r="D617" s="172"/>
      <c r="E617" s="173"/>
      <c r="F617" s="174">
        <v>4575000</v>
      </c>
    </row>
    <row r="618" spans="1:6" ht="15" customHeight="1">
      <c r="A618" s="170" t="s">
        <v>6</v>
      </c>
      <c r="B618" s="170" t="s">
        <v>909</v>
      </c>
      <c r="C618" s="172"/>
      <c r="D618" s="172"/>
      <c r="E618" s="173"/>
      <c r="F618" s="174">
        <v>2000000</v>
      </c>
    </row>
    <row r="619" spans="1:6" ht="15" customHeight="1">
      <c r="A619" s="170" t="s">
        <v>6</v>
      </c>
      <c r="B619" s="170" t="s">
        <v>909</v>
      </c>
      <c r="C619" s="172"/>
      <c r="D619" s="172"/>
      <c r="E619" s="173"/>
      <c r="F619" s="174">
        <v>800000</v>
      </c>
    </row>
    <row r="620" spans="1:6" ht="15" customHeight="1">
      <c r="A620" s="170" t="s">
        <v>6</v>
      </c>
      <c r="B620" s="170" t="s">
        <v>909</v>
      </c>
      <c r="C620" s="172"/>
      <c r="D620" s="172"/>
      <c r="E620" s="173"/>
      <c r="F620" s="174">
        <v>1500000</v>
      </c>
    </row>
    <row r="621" spans="1:6" ht="15" customHeight="1">
      <c r="A621" s="170" t="s">
        <v>6</v>
      </c>
      <c r="B621" s="170" t="s">
        <v>909</v>
      </c>
      <c r="C621" s="172"/>
      <c r="D621" s="172"/>
      <c r="E621" s="173"/>
      <c r="F621" s="174">
        <v>600000</v>
      </c>
    </row>
    <row r="622" spans="1:6" ht="15" customHeight="1">
      <c r="A622" s="170" t="s">
        <v>6</v>
      </c>
      <c r="B622" s="170" t="s">
        <v>911</v>
      </c>
      <c r="C622" s="172"/>
      <c r="D622" s="172"/>
      <c r="E622" s="173"/>
      <c r="F622" s="174">
        <v>948000</v>
      </c>
    </row>
    <row r="623" spans="1:6" ht="15" customHeight="1">
      <c r="A623" s="170" t="s">
        <v>6</v>
      </c>
      <c r="B623" s="170" t="s">
        <v>911</v>
      </c>
      <c r="C623" s="172"/>
      <c r="D623" s="172"/>
      <c r="E623" s="173"/>
      <c r="F623" s="174">
        <v>555000</v>
      </c>
    </row>
    <row r="624" spans="1:6" ht="15" customHeight="1">
      <c r="A624" s="170" t="s">
        <v>6</v>
      </c>
      <c r="B624" s="170" t="s">
        <v>594</v>
      </c>
      <c r="C624" s="172"/>
      <c r="D624" s="172"/>
      <c r="E624" s="173"/>
      <c r="F624" s="174">
        <v>2000000</v>
      </c>
    </row>
    <row r="625" spans="1:6" ht="15" customHeight="1">
      <c r="A625" s="170" t="s">
        <v>6</v>
      </c>
      <c r="B625" s="170" t="s">
        <v>594</v>
      </c>
      <c r="C625" s="172"/>
      <c r="D625" s="172"/>
      <c r="E625" s="173"/>
      <c r="F625" s="174">
        <v>1600000</v>
      </c>
    </row>
    <row r="626" spans="1:6" ht="15" customHeight="1">
      <c r="A626" s="170" t="s">
        <v>6</v>
      </c>
      <c r="B626" s="170" t="s">
        <v>593</v>
      </c>
      <c r="C626" s="172"/>
      <c r="D626" s="172"/>
      <c r="E626" s="173"/>
      <c r="F626" s="174">
        <v>54000000</v>
      </c>
    </row>
    <row r="627" spans="1:6" ht="15" customHeight="1">
      <c r="A627" s="170" t="s">
        <v>6</v>
      </c>
      <c r="B627" s="170" t="s">
        <v>593</v>
      </c>
      <c r="C627" s="172"/>
      <c r="D627" s="172"/>
      <c r="E627" s="173"/>
      <c r="F627" s="174">
        <v>32400000</v>
      </c>
    </row>
    <row r="628" spans="1:6" ht="15" customHeight="1">
      <c r="A628" s="170" t="s">
        <v>6</v>
      </c>
      <c r="B628" s="170" t="s">
        <v>393</v>
      </c>
      <c r="C628" s="172"/>
      <c r="D628" s="172"/>
      <c r="E628" s="173"/>
      <c r="F628" s="174">
        <v>2500000</v>
      </c>
    </row>
    <row r="629" spans="1:6" ht="15" customHeight="1">
      <c r="A629" s="170" t="s">
        <v>6</v>
      </c>
      <c r="B629" s="170" t="s">
        <v>393</v>
      </c>
      <c r="C629" s="172"/>
      <c r="D629" s="172"/>
      <c r="E629" s="173"/>
      <c r="F629" s="174">
        <v>1580000</v>
      </c>
    </row>
    <row r="630" spans="1:6" ht="15" customHeight="1">
      <c r="A630" s="170" t="s">
        <v>6</v>
      </c>
      <c r="B630" s="170" t="s">
        <v>907</v>
      </c>
      <c r="C630" s="172"/>
      <c r="D630" s="172"/>
      <c r="E630" s="173"/>
      <c r="F630" s="174">
        <v>300000</v>
      </c>
    </row>
    <row r="631" spans="1:6" ht="15" customHeight="1">
      <c r="A631" s="170" t="s">
        <v>6</v>
      </c>
      <c r="B631" s="170" t="s">
        <v>907</v>
      </c>
      <c r="C631" s="172"/>
      <c r="D631" s="172"/>
      <c r="E631" s="173"/>
      <c r="F631" s="174">
        <v>300000</v>
      </c>
    </row>
    <row r="632" spans="1:6" ht="15" customHeight="1">
      <c r="A632" s="171" t="s">
        <v>6</v>
      </c>
      <c r="B632" s="171" t="s">
        <v>912</v>
      </c>
      <c r="C632" s="176"/>
      <c r="D632" s="176"/>
      <c r="E632" s="177"/>
      <c r="F632" s="178">
        <v>3690000</v>
      </c>
    </row>
    <row r="633" spans="1:6" ht="15" customHeight="1">
      <c r="A633" s="170" t="s">
        <v>6</v>
      </c>
      <c r="B633" s="170" t="s">
        <v>912</v>
      </c>
      <c r="C633" s="172"/>
      <c r="D633" s="172"/>
      <c r="E633" s="173"/>
      <c r="F633" s="174">
        <v>3690000</v>
      </c>
    </row>
    <row r="634" spans="1:6" ht="15" customHeight="1">
      <c r="A634" s="170" t="s">
        <v>6</v>
      </c>
      <c r="B634" s="170" t="s">
        <v>231</v>
      </c>
      <c r="C634" s="172"/>
      <c r="D634" s="172"/>
      <c r="E634" s="173"/>
      <c r="F634" s="174">
        <v>200000</v>
      </c>
    </row>
    <row r="635" spans="1:6" ht="15" customHeight="1">
      <c r="A635" s="170" t="s">
        <v>6</v>
      </c>
      <c r="B635" s="170" t="s">
        <v>914</v>
      </c>
      <c r="C635" s="172"/>
      <c r="D635" s="172"/>
      <c r="E635" s="173"/>
      <c r="F635" s="174">
        <v>960000</v>
      </c>
    </row>
    <row r="636" spans="1:6" ht="15" customHeight="1">
      <c r="A636" s="170" t="s">
        <v>6</v>
      </c>
      <c r="B636" s="170" t="s">
        <v>915</v>
      </c>
      <c r="C636" s="172"/>
      <c r="D636" s="172"/>
      <c r="E636" s="173"/>
      <c r="F636" s="174">
        <v>1080000</v>
      </c>
    </row>
    <row r="637" spans="1:6" ht="15" customHeight="1">
      <c r="A637" s="170" t="s">
        <v>6</v>
      </c>
      <c r="B637" s="170" t="s">
        <v>915</v>
      </c>
      <c r="C637" s="172"/>
      <c r="D637" s="172"/>
      <c r="E637" s="173"/>
      <c r="F637" s="174">
        <v>600000</v>
      </c>
    </row>
    <row r="638" spans="1:6" ht="15" customHeight="1">
      <c r="A638" s="170" t="s">
        <v>6</v>
      </c>
      <c r="B638" s="175" t="s">
        <v>913</v>
      </c>
      <c r="C638" s="172"/>
      <c r="D638" s="172"/>
      <c r="E638" s="173"/>
      <c r="F638" s="174">
        <v>1462320</v>
      </c>
    </row>
    <row r="639" spans="1:6" ht="15" customHeight="1">
      <c r="A639" s="170" t="s">
        <v>6</v>
      </c>
      <c r="B639" s="170" t="s">
        <v>916</v>
      </c>
      <c r="C639" s="172"/>
      <c r="D639" s="172"/>
      <c r="E639" s="173"/>
      <c r="F639" s="174">
        <v>35000</v>
      </c>
    </row>
    <row r="640" spans="1:6" ht="15" customHeight="1">
      <c r="A640" s="179" t="s">
        <v>6</v>
      </c>
      <c r="B640" s="179" t="s">
        <v>917</v>
      </c>
      <c r="C640" s="180"/>
      <c r="D640" s="180"/>
      <c r="E640" s="181"/>
      <c r="F640" s="182">
        <v>19500</v>
      </c>
    </row>
    <row r="641" spans="1:6" ht="15" customHeight="1">
      <c r="A641" s="170" t="s">
        <v>6</v>
      </c>
      <c r="B641" s="170" t="s">
        <v>917</v>
      </c>
      <c r="C641" s="172"/>
      <c r="D641" s="172"/>
      <c r="E641" s="173"/>
      <c r="F641" s="174">
        <v>60000</v>
      </c>
    </row>
    <row r="642" spans="1:6" ht="15" customHeight="1">
      <c r="A642" s="170" t="s">
        <v>6</v>
      </c>
      <c r="B642" s="170" t="s">
        <v>917</v>
      </c>
      <c r="C642" s="172"/>
      <c r="D642" s="172"/>
      <c r="E642" s="173"/>
      <c r="F642" s="174">
        <v>120000</v>
      </c>
    </row>
    <row r="643" spans="1:6" ht="15" customHeight="1">
      <c r="A643" s="170" t="s">
        <v>6</v>
      </c>
      <c r="B643" s="170" t="s">
        <v>918</v>
      </c>
      <c r="C643" s="172"/>
      <c r="D643" s="172"/>
      <c r="E643" s="173"/>
      <c r="F643" s="174">
        <v>20500000</v>
      </c>
    </row>
    <row r="644" spans="1:6" ht="15" customHeight="1">
      <c r="A644" s="170" t="s">
        <v>6</v>
      </c>
      <c r="B644" s="170" t="s">
        <v>919</v>
      </c>
      <c r="C644" s="172"/>
      <c r="D644" s="172"/>
      <c r="E644" s="173"/>
      <c r="F644" s="174">
        <v>80000</v>
      </c>
    </row>
    <row r="645" spans="1:6" ht="15" customHeight="1">
      <c r="A645" s="170" t="s">
        <v>6</v>
      </c>
      <c r="B645" s="170" t="s">
        <v>918</v>
      </c>
      <c r="C645" s="172"/>
      <c r="D645" s="172"/>
      <c r="E645" s="173"/>
      <c r="F645" s="174">
        <v>2400000</v>
      </c>
    </row>
    <row r="646" spans="1:6" ht="15" customHeight="1">
      <c r="A646" s="170" t="s">
        <v>6</v>
      </c>
      <c r="B646" s="170" t="s">
        <v>920</v>
      </c>
      <c r="C646" s="172"/>
      <c r="D646" s="172"/>
      <c r="E646" s="173"/>
      <c r="F646" s="174">
        <v>50000</v>
      </c>
    </row>
    <row r="647" spans="1:6" ht="14.25" customHeight="1">
      <c r="A647" s="170" t="s">
        <v>6</v>
      </c>
      <c r="B647" s="170" t="s">
        <v>918</v>
      </c>
      <c r="C647" s="172"/>
      <c r="D647" s="172"/>
      <c r="E647" s="173"/>
      <c r="F647" s="174">
        <v>14500000</v>
      </c>
    </row>
    <row r="648" spans="1:6" ht="15" customHeight="1">
      <c r="A648" s="170" t="s">
        <v>6</v>
      </c>
      <c r="B648" s="170" t="s">
        <v>920</v>
      </c>
      <c r="C648" s="172"/>
      <c r="D648" s="172"/>
      <c r="E648" s="173"/>
      <c r="F648" s="174">
        <v>40000</v>
      </c>
    </row>
    <row r="649" spans="1:6" ht="15" customHeight="1">
      <c r="A649" s="170" t="s">
        <v>6</v>
      </c>
      <c r="B649" s="170" t="s">
        <v>607</v>
      </c>
      <c r="C649" s="172"/>
      <c r="D649" s="172"/>
      <c r="E649" s="173"/>
      <c r="F649" s="174">
        <v>9000000</v>
      </c>
    </row>
    <row r="650" spans="1:6" ht="15" customHeight="1">
      <c r="A650" s="170" t="s">
        <v>6</v>
      </c>
      <c r="B650" s="170" t="s">
        <v>510</v>
      </c>
      <c r="C650" s="172"/>
      <c r="D650" s="172"/>
      <c r="E650" s="173"/>
      <c r="F650" s="174">
        <v>18600000</v>
      </c>
    </row>
    <row r="651" spans="1:6" ht="15" customHeight="1">
      <c r="A651" s="170" t="s">
        <v>6</v>
      </c>
      <c r="B651" s="170" t="s">
        <v>921</v>
      </c>
      <c r="C651" s="172">
        <v>3</v>
      </c>
      <c r="D651" s="172" t="s">
        <v>24</v>
      </c>
      <c r="E651" s="173">
        <v>150000</v>
      </c>
      <c r="F651" s="174">
        <v>900000</v>
      </c>
    </row>
    <row r="652" spans="1:6" ht="15" customHeight="1">
      <c r="A652" s="170" t="s">
        <v>6</v>
      </c>
      <c r="B652" s="170" t="s">
        <v>921</v>
      </c>
      <c r="C652" s="172">
        <v>2</v>
      </c>
      <c r="D652" s="172" t="s">
        <v>24</v>
      </c>
      <c r="E652" s="173">
        <v>150000</v>
      </c>
      <c r="F652" s="174">
        <v>600000</v>
      </c>
    </row>
    <row r="653" spans="1:6" ht="15" customHeight="1">
      <c r="A653" s="170" t="s">
        <v>6</v>
      </c>
      <c r="B653" s="170" t="s">
        <v>921</v>
      </c>
      <c r="C653" s="172">
        <v>1</v>
      </c>
      <c r="D653" s="172" t="s">
        <v>24</v>
      </c>
      <c r="E653" s="173">
        <v>150000</v>
      </c>
      <c r="F653" s="174">
        <v>300000</v>
      </c>
    </row>
    <row r="654" spans="1:6" ht="15" customHeight="1">
      <c r="A654" s="170" t="s">
        <v>6</v>
      </c>
      <c r="B654" s="170" t="s">
        <v>922</v>
      </c>
      <c r="C654" s="172"/>
      <c r="D654" s="172"/>
      <c r="E654" s="173"/>
      <c r="F654" s="174">
        <v>1000000</v>
      </c>
    </row>
    <row r="655" spans="1:6" ht="15" customHeight="1">
      <c r="A655" s="170" t="s">
        <v>6</v>
      </c>
      <c r="B655" s="170" t="s">
        <v>922</v>
      </c>
      <c r="C655" s="172"/>
      <c r="D655" s="172"/>
      <c r="E655" s="173"/>
      <c r="F655" s="174">
        <v>1000000</v>
      </c>
    </row>
    <row r="656" spans="1:6" ht="15" customHeight="1">
      <c r="A656" s="170" t="s">
        <v>6</v>
      </c>
      <c r="B656" s="170" t="s">
        <v>922</v>
      </c>
      <c r="C656" s="172"/>
      <c r="D656" s="172"/>
      <c r="E656" s="173"/>
      <c r="F656" s="174">
        <v>1000000</v>
      </c>
    </row>
    <row r="657" spans="1:250" ht="15" customHeight="1">
      <c r="A657" s="170" t="s">
        <v>6</v>
      </c>
      <c r="B657" s="170" t="s">
        <v>923</v>
      </c>
      <c r="C657" s="172"/>
      <c r="D657" s="172"/>
      <c r="E657" s="173"/>
      <c r="F657" s="174">
        <v>30000</v>
      </c>
    </row>
    <row r="658" spans="1:250" ht="15" customHeight="1">
      <c r="A658" s="170" t="s">
        <v>6</v>
      </c>
      <c r="B658" s="170" t="s">
        <v>923</v>
      </c>
      <c r="C658" s="172"/>
      <c r="D658" s="172"/>
      <c r="E658" s="173"/>
      <c r="F658" s="174">
        <v>300000</v>
      </c>
    </row>
    <row r="659" spans="1:250" ht="15" customHeight="1">
      <c r="A659" s="170" t="s">
        <v>6</v>
      </c>
      <c r="B659" s="170" t="s">
        <v>923</v>
      </c>
      <c r="C659" s="172"/>
      <c r="D659" s="172"/>
      <c r="E659" s="173"/>
      <c r="F659" s="174">
        <v>300000</v>
      </c>
    </row>
    <row r="660" spans="1:250" ht="15" customHeight="1">
      <c r="A660" s="170" t="s">
        <v>6</v>
      </c>
      <c r="B660" s="170" t="s">
        <v>923</v>
      </c>
      <c r="C660" s="172"/>
      <c r="D660" s="172"/>
      <c r="E660" s="173"/>
      <c r="F660" s="174">
        <v>300000</v>
      </c>
    </row>
    <row r="661" spans="1:250" s="145" customFormat="1" ht="15" customHeight="1">
      <c r="A661" s="170" t="s">
        <v>6</v>
      </c>
      <c r="B661" s="170" t="s">
        <v>924</v>
      </c>
      <c r="C661" s="172"/>
      <c r="D661" s="172"/>
      <c r="E661" s="173">
        <v>150000</v>
      </c>
      <c r="F661" s="174">
        <v>300000</v>
      </c>
      <c r="G661" s="169"/>
      <c r="H661" s="169"/>
      <c r="I661" s="169"/>
      <c r="J661" s="169"/>
      <c r="K661" s="169"/>
      <c r="L661" s="169"/>
      <c r="M661" s="169"/>
      <c r="N661" s="169"/>
      <c r="O661" s="169"/>
      <c r="P661" s="169"/>
      <c r="Q661" s="169"/>
      <c r="R661" s="169"/>
      <c r="S661" s="169"/>
      <c r="T661" s="169"/>
      <c r="U661" s="169"/>
      <c r="V661" s="169"/>
      <c r="W661" s="169"/>
      <c r="X661" s="169"/>
      <c r="Y661" s="169"/>
      <c r="Z661" s="169"/>
      <c r="AA661" s="169"/>
      <c r="AB661" s="169"/>
      <c r="AC661" s="169"/>
      <c r="AD661" s="169"/>
      <c r="AE661" s="169"/>
      <c r="AF661" s="169"/>
      <c r="AG661" s="169"/>
      <c r="AH661" s="169"/>
      <c r="AI661" s="169"/>
      <c r="AJ661" s="169"/>
      <c r="AK661" s="169"/>
      <c r="AL661" s="169"/>
      <c r="AM661" s="169"/>
      <c r="AN661" s="169"/>
      <c r="AO661" s="169"/>
      <c r="AP661" s="169"/>
      <c r="AQ661" s="169"/>
      <c r="AR661" s="169"/>
      <c r="AS661" s="169"/>
      <c r="AT661" s="169"/>
      <c r="AU661" s="169"/>
      <c r="AV661" s="169"/>
      <c r="AW661" s="169"/>
      <c r="AX661" s="169"/>
      <c r="AY661" s="169"/>
      <c r="AZ661" s="169"/>
      <c r="BA661" s="169"/>
      <c r="BB661" s="169"/>
      <c r="BC661" s="169"/>
      <c r="BD661" s="169"/>
      <c r="BE661" s="169"/>
      <c r="BF661" s="169"/>
      <c r="BG661" s="169"/>
      <c r="BH661" s="169"/>
      <c r="BI661" s="169"/>
      <c r="BJ661" s="169"/>
      <c r="BK661" s="169"/>
      <c r="BL661" s="169"/>
      <c r="BM661" s="169"/>
      <c r="BN661" s="169"/>
      <c r="BO661" s="169"/>
      <c r="BP661" s="169"/>
      <c r="BQ661" s="169"/>
      <c r="BR661" s="169"/>
      <c r="BS661" s="169"/>
      <c r="BT661" s="169"/>
      <c r="BU661" s="169"/>
      <c r="BV661" s="169"/>
      <c r="BW661" s="169"/>
      <c r="BX661" s="169"/>
      <c r="BY661" s="169"/>
      <c r="BZ661" s="169"/>
      <c r="CA661" s="169"/>
      <c r="CB661" s="169"/>
      <c r="CC661" s="169"/>
      <c r="CD661" s="169"/>
      <c r="CE661" s="169"/>
      <c r="CF661" s="169"/>
      <c r="CG661" s="169"/>
      <c r="CH661" s="169"/>
      <c r="CI661" s="169"/>
      <c r="CJ661" s="169"/>
      <c r="CK661" s="169"/>
      <c r="CL661" s="169"/>
      <c r="CM661" s="169"/>
      <c r="CN661" s="169"/>
      <c r="CO661" s="169"/>
      <c r="CP661" s="169"/>
      <c r="CQ661" s="169"/>
      <c r="CR661" s="169"/>
      <c r="CS661" s="169"/>
      <c r="CT661" s="169"/>
      <c r="CU661" s="169"/>
      <c r="CV661" s="169"/>
      <c r="CW661" s="169"/>
      <c r="CX661" s="169"/>
      <c r="CY661" s="169"/>
      <c r="CZ661" s="169"/>
      <c r="DA661" s="169"/>
      <c r="DB661" s="169"/>
      <c r="DC661" s="169"/>
      <c r="DD661" s="169"/>
      <c r="DE661" s="169"/>
      <c r="DF661" s="169"/>
      <c r="DG661" s="169"/>
      <c r="DH661" s="169"/>
      <c r="DI661" s="169"/>
      <c r="DJ661" s="169"/>
      <c r="DK661" s="169"/>
      <c r="DL661" s="169"/>
      <c r="DM661" s="169"/>
      <c r="DN661" s="169"/>
      <c r="DO661" s="169"/>
      <c r="DP661" s="169"/>
      <c r="DQ661" s="169"/>
      <c r="DR661" s="169"/>
      <c r="DS661" s="169"/>
      <c r="DT661" s="169"/>
      <c r="DU661" s="169"/>
      <c r="DV661" s="169"/>
      <c r="DW661" s="169"/>
      <c r="DX661" s="169"/>
      <c r="DY661" s="169"/>
      <c r="DZ661" s="169"/>
      <c r="EA661" s="169"/>
      <c r="EB661" s="169"/>
      <c r="EC661" s="169"/>
      <c r="ED661" s="169"/>
      <c r="EE661" s="169"/>
      <c r="EF661" s="169"/>
      <c r="EG661" s="169"/>
      <c r="EH661" s="169"/>
      <c r="EI661" s="169"/>
      <c r="EJ661" s="169"/>
      <c r="EK661" s="169"/>
      <c r="EL661" s="169"/>
      <c r="EM661" s="169"/>
      <c r="EN661" s="169"/>
      <c r="EO661" s="169"/>
      <c r="EP661" s="169"/>
      <c r="EQ661" s="169"/>
      <c r="ER661" s="169"/>
      <c r="ES661" s="169"/>
      <c r="ET661" s="169"/>
      <c r="EU661" s="169"/>
      <c r="EV661" s="169"/>
      <c r="EW661" s="169"/>
      <c r="EX661" s="169"/>
      <c r="EY661" s="169"/>
      <c r="EZ661" s="169"/>
      <c r="FA661" s="169"/>
      <c r="FB661" s="169"/>
      <c r="FC661" s="169"/>
      <c r="FD661" s="169"/>
      <c r="FE661" s="169"/>
      <c r="FF661" s="169"/>
      <c r="FG661" s="169"/>
      <c r="FH661" s="169"/>
      <c r="FI661" s="169"/>
      <c r="FJ661" s="169"/>
      <c r="FK661" s="169"/>
      <c r="FL661" s="169"/>
      <c r="FM661" s="169"/>
      <c r="FN661" s="169"/>
      <c r="FO661" s="169"/>
      <c r="FP661" s="169"/>
      <c r="FQ661" s="169"/>
      <c r="FR661" s="169"/>
      <c r="FS661" s="169"/>
      <c r="FT661" s="169"/>
      <c r="FU661" s="169"/>
      <c r="FV661" s="169"/>
      <c r="FW661" s="169"/>
      <c r="FX661" s="169"/>
      <c r="FY661" s="169"/>
      <c r="FZ661" s="169"/>
      <c r="GA661" s="169"/>
      <c r="GB661" s="169"/>
      <c r="GC661" s="169"/>
      <c r="GD661" s="169"/>
      <c r="GE661" s="169"/>
      <c r="GF661" s="169"/>
      <c r="GG661" s="169"/>
      <c r="GH661" s="169"/>
      <c r="GI661" s="169"/>
      <c r="GJ661" s="169"/>
      <c r="GK661" s="169"/>
      <c r="GL661" s="169"/>
      <c r="GM661" s="169"/>
      <c r="GN661" s="169"/>
      <c r="GO661" s="169"/>
      <c r="GP661" s="169"/>
      <c r="GQ661" s="169"/>
      <c r="GR661" s="169"/>
      <c r="GS661" s="169"/>
      <c r="GT661" s="169"/>
      <c r="GU661" s="169"/>
      <c r="GV661" s="169"/>
      <c r="GW661" s="169"/>
      <c r="GX661" s="169"/>
      <c r="GY661" s="169"/>
      <c r="GZ661" s="169"/>
      <c r="HA661" s="169"/>
      <c r="HB661" s="169"/>
      <c r="HC661" s="169"/>
      <c r="HD661" s="169"/>
      <c r="HE661" s="169"/>
      <c r="HF661" s="169"/>
      <c r="HG661" s="169"/>
      <c r="HH661" s="169"/>
      <c r="HI661" s="169"/>
      <c r="HJ661" s="169"/>
      <c r="HK661" s="169"/>
      <c r="HL661" s="169"/>
      <c r="HM661" s="169"/>
      <c r="HN661" s="169"/>
      <c r="HO661" s="169"/>
      <c r="HP661" s="169"/>
      <c r="HQ661" s="169"/>
      <c r="HR661" s="169"/>
      <c r="HS661" s="169"/>
      <c r="HT661" s="169"/>
      <c r="HU661" s="169"/>
      <c r="HV661" s="169"/>
      <c r="HW661" s="169"/>
      <c r="HX661" s="169"/>
      <c r="HY661" s="169"/>
      <c r="HZ661" s="169"/>
      <c r="IA661" s="169"/>
      <c r="IB661" s="169"/>
      <c r="IC661" s="169"/>
      <c r="ID661" s="169"/>
      <c r="IE661" s="169"/>
      <c r="IF661" s="169"/>
      <c r="IG661" s="169"/>
      <c r="IH661" s="169"/>
      <c r="II661" s="169"/>
      <c r="IJ661" s="169"/>
      <c r="IK661" s="169"/>
      <c r="IL661" s="169"/>
      <c r="IM661" s="169"/>
      <c r="IN661" s="169"/>
      <c r="IO661" s="169"/>
      <c r="IP661" s="169"/>
    </row>
    <row r="662" spans="1:250" s="145" customFormat="1" ht="15" customHeight="1">
      <c r="A662" s="170" t="s">
        <v>6</v>
      </c>
      <c r="B662" s="170" t="s">
        <v>924</v>
      </c>
      <c r="C662" s="172"/>
      <c r="D662" s="172"/>
      <c r="E662" s="173">
        <v>150000</v>
      </c>
      <c r="F662" s="174">
        <v>300000</v>
      </c>
      <c r="G662" s="169"/>
      <c r="H662" s="169"/>
      <c r="I662" s="169"/>
      <c r="J662" s="169"/>
      <c r="K662" s="169"/>
      <c r="L662" s="169"/>
      <c r="M662" s="169"/>
      <c r="N662" s="169"/>
      <c r="O662" s="169"/>
      <c r="P662" s="169"/>
      <c r="Q662" s="169"/>
      <c r="R662" s="169"/>
      <c r="S662" s="169"/>
      <c r="T662" s="169"/>
      <c r="U662" s="169"/>
      <c r="V662" s="169"/>
      <c r="W662" s="169"/>
      <c r="X662" s="169"/>
      <c r="Y662" s="169"/>
      <c r="Z662" s="169"/>
      <c r="AA662" s="169"/>
      <c r="AB662" s="169"/>
      <c r="AC662" s="169"/>
      <c r="AD662" s="169"/>
      <c r="AE662" s="169"/>
      <c r="AF662" s="169"/>
      <c r="AG662" s="169"/>
      <c r="AH662" s="169"/>
      <c r="AI662" s="169"/>
      <c r="AJ662" s="169"/>
      <c r="AK662" s="169"/>
      <c r="AL662" s="169"/>
      <c r="AM662" s="169"/>
      <c r="AN662" s="169"/>
      <c r="AO662" s="169"/>
      <c r="AP662" s="169"/>
      <c r="AQ662" s="169"/>
      <c r="AR662" s="169"/>
      <c r="AS662" s="169"/>
      <c r="AT662" s="169"/>
      <c r="AU662" s="169"/>
      <c r="AV662" s="169"/>
      <c r="AW662" s="169"/>
      <c r="AX662" s="169"/>
      <c r="AY662" s="169"/>
      <c r="AZ662" s="169"/>
      <c r="BA662" s="169"/>
      <c r="BB662" s="169"/>
      <c r="BC662" s="169"/>
      <c r="BD662" s="169"/>
      <c r="BE662" s="169"/>
      <c r="BF662" s="169"/>
      <c r="BG662" s="169"/>
      <c r="BH662" s="169"/>
      <c r="BI662" s="169"/>
      <c r="BJ662" s="169"/>
      <c r="BK662" s="169"/>
      <c r="BL662" s="169"/>
      <c r="BM662" s="169"/>
      <c r="BN662" s="169"/>
      <c r="BO662" s="169"/>
      <c r="BP662" s="169"/>
      <c r="BQ662" s="169"/>
      <c r="BR662" s="169"/>
      <c r="BS662" s="169"/>
      <c r="BT662" s="169"/>
      <c r="BU662" s="169"/>
      <c r="BV662" s="169"/>
      <c r="BW662" s="169"/>
      <c r="BX662" s="169"/>
      <c r="BY662" s="169"/>
      <c r="BZ662" s="169"/>
      <c r="CA662" s="169"/>
      <c r="CB662" s="169"/>
      <c r="CC662" s="169"/>
      <c r="CD662" s="169"/>
      <c r="CE662" s="169"/>
      <c r="CF662" s="169"/>
      <c r="CG662" s="169"/>
      <c r="CH662" s="169"/>
      <c r="CI662" s="169"/>
      <c r="CJ662" s="169"/>
      <c r="CK662" s="169"/>
      <c r="CL662" s="169"/>
      <c r="CM662" s="169"/>
      <c r="CN662" s="169"/>
      <c r="CO662" s="169"/>
      <c r="CP662" s="169"/>
      <c r="CQ662" s="169"/>
      <c r="CR662" s="169"/>
      <c r="CS662" s="169"/>
      <c r="CT662" s="169"/>
      <c r="CU662" s="169"/>
      <c r="CV662" s="169"/>
      <c r="CW662" s="169"/>
      <c r="CX662" s="169"/>
      <c r="CY662" s="169"/>
      <c r="CZ662" s="169"/>
      <c r="DA662" s="169"/>
      <c r="DB662" s="169"/>
      <c r="DC662" s="169"/>
      <c r="DD662" s="169"/>
      <c r="DE662" s="169"/>
      <c r="DF662" s="169"/>
      <c r="DG662" s="169"/>
      <c r="DH662" s="169"/>
      <c r="DI662" s="169"/>
      <c r="DJ662" s="169"/>
      <c r="DK662" s="169"/>
      <c r="DL662" s="169"/>
      <c r="DM662" s="169"/>
      <c r="DN662" s="169"/>
      <c r="DO662" s="169"/>
      <c r="DP662" s="169"/>
      <c r="DQ662" s="169"/>
      <c r="DR662" s="169"/>
      <c r="DS662" s="169"/>
      <c r="DT662" s="169"/>
      <c r="DU662" s="169"/>
      <c r="DV662" s="169"/>
      <c r="DW662" s="169"/>
      <c r="DX662" s="169"/>
      <c r="DY662" s="169"/>
      <c r="DZ662" s="169"/>
      <c r="EA662" s="169"/>
      <c r="EB662" s="169"/>
      <c r="EC662" s="169"/>
      <c r="ED662" s="169"/>
      <c r="EE662" s="169"/>
      <c r="EF662" s="169"/>
      <c r="EG662" s="169"/>
      <c r="EH662" s="169"/>
      <c r="EI662" s="169"/>
      <c r="EJ662" s="169"/>
      <c r="EK662" s="169"/>
      <c r="EL662" s="169"/>
      <c r="EM662" s="169"/>
      <c r="EN662" s="169"/>
      <c r="EO662" s="169"/>
      <c r="EP662" s="169"/>
      <c r="EQ662" s="169"/>
      <c r="ER662" s="169"/>
      <c r="ES662" s="169"/>
      <c r="ET662" s="169"/>
      <c r="EU662" s="169"/>
      <c r="EV662" s="169"/>
      <c r="EW662" s="169"/>
      <c r="EX662" s="169"/>
      <c r="EY662" s="169"/>
      <c r="EZ662" s="169"/>
      <c r="FA662" s="169"/>
      <c r="FB662" s="169"/>
      <c r="FC662" s="169"/>
      <c r="FD662" s="169"/>
      <c r="FE662" s="169"/>
      <c r="FF662" s="169"/>
      <c r="FG662" s="169"/>
      <c r="FH662" s="169"/>
      <c r="FI662" s="169"/>
      <c r="FJ662" s="169"/>
      <c r="FK662" s="169"/>
      <c r="FL662" s="169"/>
      <c r="FM662" s="169"/>
      <c r="FN662" s="169"/>
      <c r="FO662" s="169"/>
      <c r="FP662" s="169"/>
      <c r="FQ662" s="169"/>
      <c r="FR662" s="169"/>
      <c r="FS662" s="169"/>
      <c r="FT662" s="169"/>
      <c r="FU662" s="169"/>
      <c r="FV662" s="169"/>
      <c r="FW662" s="169"/>
      <c r="FX662" s="169"/>
      <c r="FY662" s="169"/>
      <c r="FZ662" s="169"/>
      <c r="GA662" s="169"/>
      <c r="GB662" s="169"/>
      <c r="GC662" s="169"/>
      <c r="GD662" s="169"/>
      <c r="GE662" s="169"/>
      <c r="GF662" s="169"/>
      <c r="GG662" s="169"/>
      <c r="GH662" s="169"/>
      <c r="GI662" s="169"/>
      <c r="GJ662" s="169"/>
      <c r="GK662" s="169"/>
      <c r="GL662" s="169"/>
      <c r="GM662" s="169"/>
      <c r="GN662" s="169"/>
      <c r="GO662" s="169"/>
      <c r="GP662" s="169"/>
      <c r="GQ662" s="169"/>
      <c r="GR662" s="169"/>
      <c r="GS662" s="169"/>
      <c r="GT662" s="169"/>
      <c r="GU662" s="169"/>
      <c r="GV662" s="169"/>
      <c r="GW662" s="169"/>
      <c r="GX662" s="169"/>
      <c r="GY662" s="169"/>
      <c r="GZ662" s="169"/>
      <c r="HA662" s="169"/>
      <c r="HB662" s="169"/>
      <c r="HC662" s="169"/>
      <c r="HD662" s="169"/>
      <c r="HE662" s="169"/>
      <c r="HF662" s="169"/>
      <c r="HG662" s="169"/>
      <c r="HH662" s="169"/>
      <c r="HI662" s="169"/>
      <c r="HJ662" s="169"/>
      <c r="HK662" s="169"/>
      <c r="HL662" s="169"/>
      <c r="HM662" s="169"/>
      <c r="HN662" s="169"/>
      <c r="HO662" s="169"/>
      <c r="HP662" s="169"/>
      <c r="HQ662" s="169"/>
      <c r="HR662" s="169"/>
      <c r="HS662" s="169"/>
      <c r="HT662" s="169"/>
      <c r="HU662" s="169"/>
      <c r="HV662" s="169"/>
      <c r="HW662" s="169"/>
      <c r="HX662" s="169"/>
      <c r="HY662" s="169"/>
      <c r="HZ662" s="169"/>
      <c r="IA662" s="169"/>
      <c r="IB662" s="169"/>
      <c r="IC662" s="169"/>
      <c r="ID662" s="169"/>
      <c r="IE662" s="169"/>
      <c r="IF662" s="169"/>
      <c r="IG662" s="169"/>
      <c r="IH662" s="169"/>
      <c r="II662" s="169"/>
      <c r="IJ662" s="169"/>
      <c r="IK662" s="169"/>
      <c r="IL662" s="169"/>
      <c r="IM662" s="169"/>
      <c r="IN662" s="169"/>
      <c r="IO662" s="169"/>
      <c r="IP662" s="169"/>
    </row>
    <row r="663" spans="1:250" s="145" customFormat="1" ht="15" customHeight="1">
      <c r="A663" s="170" t="s">
        <v>6</v>
      </c>
      <c r="B663" s="170" t="s">
        <v>924</v>
      </c>
      <c r="C663" s="172"/>
      <c r="D663" s="172"/>
      <c r="E663" s="173">
        <v>150000</v>
      </c>
      <c r="F663" s="174">
        <v>300000</v>
      </c>
      <c r="G663" s="169"/>
      <c r="H663" s="169"/>
      <c r="I663" s="169"/>
      <c r="J663" s="169"/>
      <c r="K663" s="169"/>
      <c r="L663" s="169"/>
      <c r="M663" s="169"/>
      <c r="N663" s="169"/>
      <c r="O663" s="169"/>
      <c r="P663" s="169"/>
      <c r="Q663" s="169"/>
      <c r="R663" s="169"/>
      <c r="S663" s="169"/>
      <c r="T663" s="169"/>
      <c r="U663" s="169"/>
      <c r="V663" s="169"/>
      <c r="W663" s="169"/>
      <c r="X663" s="169"/>
      <c r="Y663" s="169"/>
      <c r="Z663" s="169"/>
      <c r="AA663" s="169"/>
      <c r="AB663" s="169"/>
      <c r="AC663" s="169"/>
      <c r="AD663" s="169"/>
      <c r="AE663" s="169"/>
      <c r="AF663" s="169"/>
      <c r="AG663" s="169"/>
      <c r="AH663" s="169"/>
      <c r="AI663" s="169"/>
      <c r="AJ663" s="169"/>
      <c r="AK663" s="169"/>
      <c r="AL663" s="169"/>
      <c r="AM663" s="169"/>
      <c r="AN663" s="169"/>
      <c r="AO663" s="169"/>
      <c r="AP663" s="169"/>
      <c r="AQ663" s="169"/>
      <c r="AR663" s="169"/>
      <c r="AS663" s="169"/>
      <c r="AT663" s="169"/>
      <c r="AU663" s="169"/>
      <c r="AV663" s="169"/>
      <c r="AW663" s="169"/>
      <c r="AX663" s="169"/>
      <c r="AY663" s="169"/>
      <c r="AZ663" s="169"/>
      <c r="BA663" s="169"/>
      <c r="BB663" s="169"/>
      <c r="BC663" s="169"/>
      <c r="BD663" s="169"/>
      <c r="BE663" s="169"/>
      <c r="BF663" s="169"/>
      <c r="BG663" s="169"/>
      <c r="BH663" s="169"/>
      <c r="BI663" s="169"/>
      <c r="BJ663" s="169"/>
      <c r="BK663" s="169"/>
      <c r="BL663" s="169"/>
      <c r="BM663" s="169"/>
      <c r="BN663" s="169"/>
      <c r="BO663" s="169"/>
      <c r="BP663" s="169"/>
      <c r="BQ663" s="169"/>
      <c r="BR663" s="169"/>
      <c r="BS663" s="169"/>
      <c r="BT663" s="169"/>
      <c r="BU663" s="169"/>
      <c r="BV663" s="169"/>
      <c r="BW663" s="169"/>
      <c r="BX663" s="169"/>
      <c r="BY663" s="169"/>
      <c r="BZ663" s="169"/>
      <c r="CA663" s="169"/>
      <c r="CB663" s="169"/>
      <c r="CC663" s="169"/>
      <c r="CD663" s="169"/>
      <c r="CE663" s="169"/>
      <c r="CF663" s="169"/>
      <c r="CG663" s="169"/>
      <c r="CH663" s="169"/>
      <c r="CI663" s="169"/>
      <c r="CJ663" s="169"/>
      <c r="CK663" s="169"/>
      <c r="CL663" s="169"/>
      <c r="CM663" s="169"/>
      <c r="CN663" s="169"/>
      <c r="CO663" s="169"/>
      <c r="CP663" s="169"/>
      <c r="CQ663" s="169"/>
      <c r="CR663" s="169"/>
      <c r="CS663" s="169"/>
      <c r="CT663" s="169"/>
      <c r="CU663" s="169"/>
      <c r="CV663" s="169"/>
      <c r="CW663" s="169"/>
      <c r="CX663" s="169"/>
      <c r="CY663" s="169"/>
      <c r="CZ663" s="169"/>
      <c r="DA663" s="169"/>
      <c r="DB663" s="169"/>
      <c r="DC663" s="169"/>
      <c r="DD663" s="169"/>
      <c r="DE663" s="169"/>
      <c r="DF663" s="169"/>
      <c r="DG663" s="169"/>
      <c r="DH663" s="169"/>
      <c r="DI663" s="169"/>
      <c r="DJ663" s="169"/>
      <c r="DK663" s="169"/>
      <c r="DL663" s="169"/>
      <c r="DM663" s="169"/>
      <c r="DN663" s="169"/>
      <c r="DO663" s="169"/>
      <c r="DP663" s="169"/>
      <c r="DQ663" s="169"/>
      <c r="DR663" s="169"/>
      <c r="DS663" s="169"/>
      <c r="DT663" s="169"/>
      <c r="DU663" s="169"/>
      <c r="DV663" s="169"/>
      <c r="DW663" s="169"/>
      <c r="DX663" s="169"/>
      <c r="DY663" s="169"/>
      <c r="DZ663" s="169"/>
      <c r="EA663" s="169"/>
      <c r="EB663" s="169"/>
      <c r="EC663" s="169"/>
      <c r="ED663" s="169"/>
      <c r="EE663" s="169"/>
      <c r="EF663" s="169"/>
      <c r="EG663" s="169"/>
      <c r="EH663" s="169"/>
      <c r="EI663" s="169"/>
      <c r="EJ663" s="169"/>
      <c r="EK663" s="169"/>
      <c r="EL663" s="169"/>
      <c r="EM663" s="169"/>
      <c r="EN663" s="169"/>
      <c r="EO663" s="169"/>
      <c r="EP663" s="169"/>
      <c r="EQ663" s="169"/>
      <c r="ER663" s="169"/>
      <c r="ES663" s="169"/>
      <c r="ET663" s="169"/>
      <c r="EU663" s="169"/>
      <c r="EV663" s="169"/>
      <c r="EW663" s="169"/>
      <c r="EX663" s="169"/>
      <c r="EY663" s="169"/>
      <c r="EZ663" s="169"/>
      <c r="FA663" s="169"/>
      <c r="FB663" s="169"/>
      <c r="FC663" s="169"/>
      <c r="FD663" s="169"/>
      <c r="FE663" s="169"/>
      <c r="FF663" s="169"/>
      <c r="FG663" s="169"/>
      <c r="FH663" s="169"/>
      <c r="FI663" s="169"/>
      <c r="FJ663" s="169"/>
      <c r="FK663" s="169"/>
      <c r="FL663" s="169"/>
      <c r="FM663" s="169"/>
      <c r="FN663" s="169"/>
      <c r="FO663" s="169"/>
      <c r="FP663" s="169"/>
      <c r="FQ663" s="169"/>
      <c r="FR663" s="169"/>
      <c r="FS663" s="169"/>
      <c r="FT663" s="169"/>
      <c r="FU663" s="169"/>
      <c r="FV663" s="169"/>
      <c r="FW663" s="169"/>
      <c r="FX663" s="169"/>
      <c r="FY663" s="169"/>
      <c r="FZ663" s="169"/>
      <c r="GA663" s="169"/>
      <c r="GB663" s="169"/>
      <c r="GC663" s="169"/>
      <c r="GD663" s="169"/>
      <c r="GE663" s="169"/>
      <c r="GF663" s="169"/>
      <c r="GG663" s="169"/>
      <c r="GH663" s="169"/>
      <c r="GI663" s="169"/>
      <c r="GJ663" s="169"/>
      <c r="GK663" s="169"/>
      <c r="GL663" s="169"/>
      <c r="GM663" s="169"/>
      <c r="GN663" s="169"/>
      <c r="GO663" s="169"/>
      <c r="GP663" s="169"/>
      <c r="GQ663" s="169"/>
      <c r="GR663" s="169"/>
      <c r="GS663" s="169"/>
      <c r="GT663" s="169"/>
      <c r="GU663" s="169"/>
      <c r="GV663" s="169"/>
      <c r="GW663" s="169"/>
      <c r="GX663" s="169"/>
      <c r="GY663" s="169"/>
      <c r="GZ663" s="169"/>
      <c r="HA663" s="169"/>
      <c r="HB663" s="169"/>
      <c r="HC663" s="169"/>
      <c r="HD663" s="169"/>
      <c r="HE663" s="169"/>
      <c r="HF663" s="169"/>
      <c r="HG663" s="169"/>
      <c r="HH663" s="169"/>
      <c r="HI663" s="169"/>
      <c r="HJ663" s="169"/>
      <c r="HK663" s="169"/>
      <c r="HL663" s="169"/>
      <c r="HM663" s="169"/>
      <c r="HN663" s="169"/>
      <c r="HO663" s="169"/>
      <c r="HP663" s="169"/>
      <c r="HQ663" s="169"/>
      <c r="HR663" s="169"/>
      <c r="HS663" s="169"/>
      <c r="HT663" s="169"/>
      <c r="HU663" s="169"/>
      <c r="HV663" s="169"/>
      <c r="HW663" s="169"/>
      <c r="HX663" s="169"/>
      <c r="HY663" s="169"/>
      <c r="HZ663" s="169"/>
      <c r="IA663" s="169"/>
      <c r="IB663" s="169"/>
      <c r="IC663" s="169"/>
      <c r="ID663" s="169"/>
      <c r="IE663" s="169"/>
      <c r="IF663" s="169"/>
      <c r="IG663" s="169"/>
      <c r="IH663" s="169"/>
      <c r="II663" s="169"/>
      <c r="IJ663" s="169"/>
      <c r="IK663" s="169"/>
      <c r="IL663" s="169"/>
      <c r="IM663" s="169"/>
      <c r="IN663" s="169"/>
      <c r="IO663" s="169"/>
      <c r="IP663" s="169"/>
    </row>
    <row r="664" spans="1:250" ht="15" customHeight="1">
      <c r="A664" s="170" t="s">
        <v>6</v>
      </c>
      <c r="B664" s="170" t="s">
        <v>670</v>
      </c>
      <c r="C664" s="172"/>
      <c r="D664" s="172"/>
      <c r="E664" s="173"/>
      <c r="F664" s="174">
        <v>598294</v>
      </c>
    </row>
    <row r="665" spans="1:250" ht="15" customHeight="1">
      <c r="A665" s="172" t="s">
        <v>6</v>
      </c>
      <c r="B665" s="172" t="s">
        <v>866</v>
      </c>
      <c r="C665" s="172">
        <v>1</v>
      </c>
      <c r="D665" s="172" t="s">
        <v>9</v>
      </c>
      <c r="E665" s="174">
        <v>7700000</v>
      </c>
      <c r="F665" s="174">
        <f>+C665*E665</f>
        <v>7700000</v>
      </c>
    </row>
    <row r="666" spans="1:250">
      <c r="A666" s="172" t="s">
        <v>6</v>
      </c>
      <c r="B666" s="172" t="s">
        <v>925</v>
      </c>
      <c r="C666" s="172">
        <f>1</f>
        <v>1</v>
      </c>
      <c r="D666" s="172" t="s">
        <v>9</v>
      </c>
      <c r="E666" s="173"/>
      <c r="F666" s="174">
        <v>1800000</v>
      </c>
    </row>
    <row r="667" spans="1:250">
      <c r="A667" s="172" t="s">
        <v>6</v>
      </c>
      <c r="B667" s="172" t="s">
        <v>925</v>
      </c>
      <c r="C667" s="172">
        <f>3</f>
        <v>3</v>
      </c>
      <c r="D667" s="172" t="s">
        <v>9</v>
      </c>
      <c r="E667" s="173"/>
      <c r="F667" s="174">
        <v>5400000</v>
      </c>
    </row>
    <row r="668" spans="1:250">
      <c r="A668" s="172" t="s">
        <v>6</v>
      </c>
      <c r="B668" s="172" t="s">
        <v>925</v>
      </c>
      <c r="C668" s="172">
        <f>4</f>
        <v>4</v>
      </c>
      <c r="D668" s="172" t="s">
        <v>9</v>
      </c>
      <c r="E668" s="173"/>
      <c r="F668" s="174">
        <v>7200000</v>
      </c>
    </row>
  </sheetData>
  <sheetProtection autoFilter="0"/>
  <autoFilter ref="A1:HK668"/>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F352"/>
  <sheetViews>
    <sheetView zoomScaleNormal="100" workbookViewId="0">
      <pane ySplit="1" topLeftCell="A2" activePane="bottomLeft" state="frozen"/>
      <selection pane="bottomLeft" activeCell="B13" sqref="B13"/>
    </sheetView>
  </sheetViews>
  <sheetFormatPr baseColWidth="10" defaultRowHeight="12.95" customHeight="1"/>
  <cols>
    <col min="1" max="1" width="12.7109375" style="151" customWidth="1"/>
    <col min="2" max="2" width="45" style="151" customWidth="1"/>
    <col min="3" max="4" width="13" style="151" customWidth="1"/>
    <col min="5" max="5" width="12.7109375" style="199" customWidth="1"/>
    <col min="6" max="6" width="15.5703125" style="199" customWidth="1"/>
    <col min="7" max="219" width="11.42578125" style="151"/>
    <col min="220" max="220" width="21.140625" style="151" bestFit="1" customWidth="1"/>
    <col min="221" max="221" width="43" style="151" bestFit="1" customWidth="1"/>
    <col min="222" max="222" width="48" style="151" customWidth="1"/>
    <col min="223" max="231" width="12.7109375" style="151" customWidth="1"/>
    <col min="232" max="232" width="45" style="151" customWidth="1"/>
    <col min="233" max="233" width="32.5703125" style="151" customWidth="1"/>
    <col min="234" max="234" width="20.42578125" style="151" customWidth="1"/>
    <col min="235" max="235" width="32" style="151" bestFit="1" customWidth="1"/>
    <col min="236" max="236" width="17.85546875" style="151" customWidth="1"/>
    <col min="237" max="237" width="14.7109375" style="151" customWidth="1"/>
    <col min="238" max="241" width="12.7109375" style="151" customWidth="1"/>
    <col min="242" max="243" width="15.5703125" style="151" customWidth="1"/>
    <col min="244" max="244" width="0" style="151" hidden="1" customWidth="1"/>
    <col min="245" max="245" width="15.5703125" style="151" customWidth="1"/>
    <col min="246" max="248" width="13.28515625" style="151" customWidth="1"/>
    <col min="249" max="255" width="12.7109375" style="151" customWidth="1"/>
    <col min="256" max="256" width="50.42578125" style="151" customWidth="1"/>
    <col min="257" max="475" width="11.42578125" style="151"/>
    <col min="476" max="476" width="21.140625" style="151" bestFit="1" customWidth="1"/>
    <col min="477" max="477" width="43" style="151" bestFit="1" customWidth="1"/>
    <col min="478" max="478" width="48" style="151" customWidth="1"/>
    <col min="479" max="487" width="12.7109375" style="151" customWidth="1"/>
    <col min="488" max="488" width="45" style="151" customWidth="1"/>
    <col min="489" max="489" width="32.5703125" style="151" customWidth="1"/>
    <col min="490" max="490" width="20.42578125" style="151" customWidth="1"/>
    <col min="491" max="491" width="32" style="151" bestFit="1" customWidth="1"/>
    <col min="492" max="492" width="17.85546875" style="151" customWidth="1"/>
    <col min="493" max="493" width="14.7109375" style="151" customWidth="1"/>
    <col min="494" max="497" width="12.7109375" style="151" customWidth="1"/>
    <col min="498" max="499" width="15.5703125" style="151" customWidth="1"/>
    <col min="500" max="500" width="0" style="151" hidden="1" customWidth="1"/>
    <col min="501" max="501" width="15.5703125" style="151" customWidth="1"/>
    <col min="502" max="504" width="13.28515625" style="151" customWidth="1"/>
    <col min="505" max="511" width="12.7109375" style="151" customWidth="1"/>
    <col min="512" max="512" width="50.42578125" style="151" customWidth="1"/>
    <col min="513" max="731" width="11.42578125" style="151"/>
    <col min="732" max="732" width="21.140625" style="151" bestFit="1" customWidth="1"/>
    <col min="733" max="733" width="43" style="151" bestFit="1" customWidth="1"/>
    <col min="734" max="734" width="48" style="151" customWidth="1"/>
    <col min="735" max="743" width="12.7109375" style="151" customWidth="1"/>
    <col min="744" max="744" width="45" style="151" customWidth="1"/>
    <col min="745" max="745" width="32.5703125" style="151" customWidth="1"/>
    <col min="746" max="746" width="20.42578125" style="151" customWidth="1"/>
    <col min="747" max="747" width="32" style="151" bestFit="1" customWidth="1"/>
    <col min="748" max="748" width="17.85546875" style="151" customWidth="1"/>
    <col min="749" max="749" width="14.7109375" style="151" customWidth="1"/>
    <col min="750" max="753" width="12.7109375" style="151" customWidth="1"/>
    <col min="754" max="755" width="15.5703125" style="151" customWidth="1"/>
    <col min="756" max="756" width="0" style="151" hidden="1" customWidth="1"/>
    <col min="757" max="757" width="15.5703125" style="151" customWidth="1"/>
    <col min="758" max="760" width="13.28515625" style="151" customWidth="1"/>
    <col min="761" max="767" width="12.7109375" style="151" customWidth="1"/>
    <col min="768" max="768" width="50.42578125" style="151" customWidth="1"/>
    <col min="769" max="987" width="11.42578125" style="151"/>
    <col min="988" max="988" width="21.140625" style="151" bestFit="1" customWidth="1"/>
    <col min="989" max="989" width="43" style="151" bestFit="1" customWidth="1"/>
    <col min="990" max="990" width="48" style="151" customWidth="1"/>
    <col min="991" max="999" width="12.7109375" style="151" customWidth="1"/>
    <col min="1000" max="1000" width="45" style="151" customWidth="1"/>
    <col min="1001" max="1001" width="32.5703125" style="151" customWidth="1"/>
    <col min="1002" max="1002" width="20.42578125" style="151" customWidth="1"/>
    <col min="1003" max="1003" width="32" style="151" bestFit="1" customWidth="1"/>
    <col min="1004" max="1004" width="17.85546875" style="151" customWidth="1"/>
    <col min="1005" max="1005" width="14.7109375" style="151" customWidth="1"/>
    <col min="1006" max="1009" width="12.7109375" style="151" customWidth="1"/>
    <col min="1010" max="1011" width="15.5703125" style="151" customWidth="1"/>
    <col min="1012" max="1012" width="0" style="151" hidden="1" customWidth="1"/>
    <col min="1013" max="1013" width="15.5703125" style="151" customWidth="1"/>
    <col min="1014" max="1016" width="13.28515625" style="151" customWidth="1"/>
    <col min="1017" max="1023" width="12.7109375" style="151" customWidth="1"/>
    <col min="1024" max="1024" width="50.42578125" style="151" customWidth="1"/>
    <col min="1025" max="1243" width="11.42578125" style="151"/>
    <col min="1244" max="1244" width="21.140625" style="151" bestFit="1" customWidth="1"/>
    <col min="1245" max="1245" width="43" style="151" bestFit="1" customWidth="1"/>
    <col min="1246" max="1246" width="48" style="151" customWidth="1"/>
    <col min="1247" max="1255" width="12.7109375" style="151" customWidth="1"/>
    <col min="1256" max="1256" width="45" style="151" customWidth="1"/>
    <col min="1257" max="1257" width="32.5703125" style="151" customWidth="1"/>
    <col min="1258" max="1258" width="20.42578125" style="151" customWidth="1"/>
    <col min="1259" max="1259" width="32" style="151" bestFit="1" customWidth="1"/>
    <col min="1260" max="1260" width="17.85546875" style="151" customWidth="1"/>
    <col min="1261" max="1261" width="14.7109375" style="151" customWidth="1"/>
    <col min="1262" max="1265" width="12.7109375" style="151" customWidth="1"/>
    <col min="1266" max="1267" width="15.5703125" style="151" customWidth="1"/>
    <col min="1268" max="1268" width="0" style="151" hidden="1" customWidth="1"/>
    <col min="1269" max="1269" width="15.5703125" style="151" customWidth="1"/>
    <col min="1270" max="1272" width="13.28515625" style="151" customWidth="1"/>
    <col min="1273" max="1279" width="12.7109375" style="151" customWidth="1"/>
    <col min="1280" max="1280" width="50.42578125" style="151" customWidth="1"/>
    <col min="1281" max="1499" width="11.42578125" style="151"/>
    <col min="1500" max="1500" width="21.140625" style="151" bestFit="1" customWidth="1"/>
    <col min="1501" max="1501" width="43" style="151" bestFit="1" customWidth="1"/>
    <col min="1502" max="1502" width="48" style="151" customWidth="1"/>
    <col min="1503" max="1511" width="12.7109375" style="151" customWidth="1"/>
    <col min="1512" max="1512" width="45" style="151" customWidth="1"/>
    <col min="1513" max="1513" width="32.5703125" style="151" customWidth="1"/>
    <col min="1514" max="1514" width="20.42578125" style="151" customWidth="1"/>
    <col min="1515" max="1515" width="32" style="151" bestFit="1" customWidth="1"/>
    <col min="1516" max="1516" width="17.85546875" style="151" customWidth="1"/>
    <col min="1517" max="1517" width="14.7109375" style="151" customWidth="1"/>
    <col min="1518" max="1521" width="12.7109375" style="151" customWidth="1"/>
    <col min="1522" max="1523" width="15.5703125" style="151" customWidth="1"/>
    <col min="1524" max="1524" width="0" style="151" hidden="1" customWidth="1"/>
    <col min="1525" max="1525" width="15.5703125" style="151" customWidth="1"/>
    <col min="1526" max="1528" width="13.28515625" style="151" customWidth="1"/>
    <col min="1529" max="1535" width="12.7109375" style="151" customWidth="1"/>
    <col min="1536" max="1536" width="50.42578125" style="151" customWidth="1"/>
    <col min="1537" max="1755" width="11.42578125" style="151"/>
    <col min="1756" max="1756" width="21.140625" style="151" bestFit="1" customWidth="1"/>
    <col min="1757" max="1757" width="43" style="151" bestFit="1" customWidth="1"/>
    <col min="1758" max="1758" width="48" style="151" customWidth="1"/>
    <col min="1759" max="1767" width="12.7109375" style="151" customWidth="1"/>
    <col min="1768" max="1768" width="45" style="151" customWidth="1"/>
    <col min="1769" max="1769" width="32.5703125" style="151" customWidth="1"/>
    <col min="1770" max="1770" width="20.42578125" style="151" customWidth="1"/>
    <col min="1771" max="1771" width="32" style="151" bestFit="1" customWidth="1"/>
    <col min="1772" max="1772" width="17.85546875" style="151" customWidth="1"/>
    <col min="1773" max="1773" width="14.7109375" style="151" customWidth="1"/>
    <col min="1774" max="1777" width="12.7109375" style="151" customWidth="1"/>
    <col min="1778" max="1779" width="15.5703125" style="151" customWidth="1"/>
    <col min="1780" max="1780" width="0" style="151" hidden="1" customWidth="1"/>
    <col min="1781" max="1781" width="15.5703125" style="151" customWidth="1"/>
    <col min="1782" max="1784" width="13.28515625" style="151" customWidth="1"/>
    <col min="1785" max="1791" width="12.7109375" style="151" customWidth="1"/>
    <col min="1792" max="1792" width="50.42578125" style="151" customWidth="1"/>
    <col min="1793" max="2011" width="11.42578125" style="151"/>
    <col min="2012" max="2012" width="21.140625" style="151" bestFit="1" customWidth="1"/>
    <col min="2013" max="2013" width="43" style="151" bestFit="1" customWidth="1"/>
    <col min="2014" max="2014" width="48" style="151" customWidth="1"/>
    <col min="2015" max="2023" width="12.7109375" style="151" customWidth="1"/>
    <col min="2024" max="2024" width="45" style="151" customWidth="1"/>
    <col min="2025" max="2025" width="32.5703125" style="151" customWidth="1"/>
    <col min="2026" max="2026" width="20.42578125" style="151" customWidth="1"/>
    <col min="2027" max="2027" width="32" style="151" bestFit="1" customWidth="1"/>
    <col min="2028" max="2028" width="17.85546875" style="151" customWidth="1"/>
    <col min="2029" max="2029" width="14.7109375" style="151" customWidth="1"/>
    <col min="2030" max="2033" width="12.7109375" style="151" customWidth="1"/>
    <col min="2034" max="2035" width="15.5703125" style="151" customWidth="1"/>
    <col min="2036" max="2036" width="0" style="151" hidden="1" customWidth="1"/>
    <col min="2037" max="2037" width="15.5703125" style="151" customWidth="1"/>
    <col min="2038" max="2040" width="13.28515625" style="151" customWidth="1"/>
    <col min="2041" max="2047" width="12.7109375" style="151" customWidth="1"/>
    <col min="2048" max="2048" width="50.42578125" style="151" customWidth="1"/>
    <col min="2049" max="2267" width="11.42578125" style="151"/>
    <col min="2268" max="2268" width="21.140625" style="151" bestFit="1" customWidth="1"/>
    <col min="2269" max="2269" width="43" style="151" bestFit="1" customWidth="1"/>
    <col min="2270" max="2270" width="48" style="151" customWidth="1"/>
    <col min="2271" max="2279" width="12.7109375" style="151" customWidth="1"/>
    <col min="2280" max="2280" width="45" style="151" customWidth="1"/>
    <col min="2281" max="2281" width="32.5703125" style="151" customWidth="1"/>
    <col min="2282" max="2282" width="20.42578125" style="151" customWidth="1"/>
    <col min="2283" max="2283" width="32" style="151" bestFit="1" customWidth="1"/>
    <col min="2284" max="2284" width="17.85546875" style="151" customWidth="1"/>
    <col min="2285" max="2285" width="14.7109375" style="151" customWidth="1"/>
    <col min="2286" max="2289" width="12.7109375" style="151" customWidth="1"/>
    <col min="2290" max="2291" width="15.5703125" style="151" customWidth="1"/>
    <col min="2292" max="2292" width="0" style="151" hidden="1" customWidth="1"/>
    <col min="2293" max="2293" width="15.5703125" style="151" customWidth="1"/>
    <col min="2294" max="2296" width="13.28515625" style="151" customWidth="1"/>
    <col min="2297" max="2303" width="12.7109375" style="151" customWidth="1"/>
    <col min="2304" max="2304" width="50.42578125" style="151" customWidth="1"/>
    <col min="2305" max="2523" width="11.42578125" style="151"/>
    <col min="2524" max="2524" width="21.140625" style="151" bestFit="1" customWidth="1"/>
    <col min="2525" max="2525" width="43" style="151" bestFit="1" customWidth="1"/>
    <col min="2526" max="2526" width="48" style="151" customWidth="1"/>
    <col min="2527" max="2535" width="12.7109375" style="151" customWidth="1"/>
    <col min="2536" max="2536" width="45" style="151" customWidth="1"/>
    <col min="2537" max="2537" width="32.5703125" style="151" customWidth="1"/>
    <col min="2538" max="2538" width="20.42578125" style="151" customWidth="1"/>
    <col min="2539" max="2539" width="32" style="151" bestFit="1" customWidth="1"/>
    <col min="2540" max="2540" width="17.85546875" style="151" customWidth="1"/>
    <col min="2541" max="2541" width="14.7109375" style="151" customWidth="1"/>
    <col min="2542" max="2545" width="12.7109375" style="151" customWidth="1"/>
    <col min="2546" max="2547" width="15.5703125" style="151" customWidth="1"/>
    <col min="2548" max="2548" width="0" style="151" hidden="1" customWidth="1"/>
    <col min="2549" max="2549" width="15.5703125" style="151" customWidth="1"/>
    <col min="2550" max="2552" width="13.28515625" style="151" customWidth="1"/>
    <col min="2553" max="2559" width="12.7109375" style="151" customWidth="1"/>
    <col min="2560" max="2560" width="50.42578125" style="151" customWidth="1"/>
    <col min="2561" max="2779" width="11.42578125" style="151"/>
    <col min="2780" max="2780" width="21.140625" style="151" bestFit="1" customWidth="1"/>
    <col min="2781" max="2781" width="43" style="151" bestFit="1" customWidth="1"/>
    <col min="2782" max="2782" width="48" style="151" customWidth="1"/>
    <col min="2783" max="2791" width="12.7109375" style="151" customWidth="1"/>
    <col min="2792" max="2792" width="45" style="151" customWidth="1"/>
    <col min="2793" max="2793" width="32.5703125" style="151" customWidth="1"/>
    <col min="2794" max="2794" width="20.42578125" style="151" customWidth="1"/>
    <col min="2795" max="2795" width="32" style="151" bestFit="1" customWidth="1"/>
    <col min="2796" max="2796" width="17.85546875" style="151" customWidth="1"/>
    <col min="2797" max="2797" width="14.7109375" style="151" customWidth="1"/>
    <col min="2798" max="2801" width="12.7109375" style="151" customWidth="1"/>
    <col min="2802" max="2803" width="15.5703125" style="151" customWidth="1"/>
    <col min="2804" max="2804" width="0" style="151" hidden="1" customWidth="1"/>
    <col min="2805" max="2805" width="15.5703125" style="151" customWidth="1"/>
    <col min="2806" max="2808" width="13.28515625" style="151" customWidth="1"/>
    <col min="2809" max="2815" width="12.7109375" style="151" customWidth="1"/>
    <col min="2816" max="2816" width="50.42578125" style="151" customWidth="1"/>
    <col min="2817" max="3035" width="11.42578125" style="151"/>
    <col min="3036" max="3036" width="21.140625" style="151" bestFit="1" customWidth="1"/>
    <col min="3037" max="3037" width="43" style="151" bestFit="1" customWidth="1"/>
    <col min="3038" max="3038" width="48" style="151" customWidth="1"/>
    <col min="3039" max="3047" width="12.7109375" style="151" customWidth="1"/>
    <col min="3048" max="3048" width="45" style="151" customWidth="1"/>
    <col min="3049" max="3049" width="32.5703125" style="151" customWidth="1"/>
    <col min="3050" max="3050" width="20.42578125" style="151" customWidth="1"/>
    <col min="3051" max="3051" width="32" style="151" bestFit="1" customWidth="1"/>
    <col min="3052" max="3052" width="17.85546875" style="151" customWidth="1"/>
    <col min="3053" max="3053" width="14.7109375" style="151" customWidth="1"/>
    <col min="3054" max="3057" width="12.7109375" style="151" customWidth="1"/>
    <col min="3058" max="3059" width="15.5703125" style="151" customWidth="1"/>
    <col min="3060" max="3060" width="0" style="151" hidden="1" customWidth="1"/>
    <col min="3061" max="3061" width="15.5703125" style="151" customWidth="1"/>
    <col min="3062" max="3064" width="13.28515625" style="151" customWidth="1"/>
    <col min="3065" max="3071" width="12.7109375" style="151" customWidth="1"/>
    <col min="3072" max="3072" width="50.42578125" style="151" customWidth="1"/>
    <col min="3073" max="3291" width="11.42578125" style="151"/>
    <col min="3292" max="3292" width="21.140625" style="151" bestFit="1" customWidth="1"/>
    <col min="3293" max="3293" width="43" style="151" bestFit="1" customWidth="1"/>
    <col min="3294" max="3294" width="48" style="151" customWidth="1"/>
    <col min="3295" max="3303" width="12.7109375" style="151" customWidth="1"/>
    <col min="3304" max="3304" width="45" style="151" customWidth="1"/>
    <col min="3305" max="3305" width="32.5703125" style="151" customWidth="1"/>
    <col min="3306" max="3306" width="20.42578125" style="151" customWidth="1"/>
    <col min="3307" max="3307" width="32" style="151" bestFit="1" customWidth="1"/>
    <col min="3308" max="3308" width="17.85546875" style="151" customWidth="1"/>
    <col min="3309" max="3309" width="14.7109375" style="151" customWidth="1"/>
    <col min="3310" max="3313" width="12.7109375" style="151" customWidth="1"/>
    <col min="3314" max="3315" width="15.5703125" style="151" customWidth="1"/>
    <col min="3316" max="3316" width="0" style="151" hidden="1" customWidth="1"/>
    <col min="3317" max="3317" width="15.5703125" style="151" customWidth="1"/>
    <col min="3318" max="3320" width="13.28515625" style="151" customWidth="1"/>
    <col min="3321" max="3327" width="12.7109375" style="151" customWidth="1"/>
    <col min="3328" max="3328" width="50.42578125" style="151" customWidth="1"/>
    <col min="3329" max="3547" width="11.42578125" style="151"/>
    <col min="3548" max="3548" width="21.140625" style="151" bestFit="1" customWidth="1"/>
    <col min="3549" max="3549" width="43" style="151" bestFit="1" customWidth="1"/>
    <col min="3550" max="3550" width="48" style="151" customWidth="1"/>
    <col min="3551" max="3559" width="12.7109375" style="151" customWidth="1"/>
    <col min="3560" max="3560" width="45" style="151" customWidth="1"/>
    <col min="3561" max="3561" width="32.5703125" style="151" customWidth="1"/>
    <col min="3562" max="3562" width="20.42578125" style="151" customWidth="1"/>
    <col min="3563" max="3563" width="32" style="151" bestFit="1" customWidth="1"/>
    <col min="3564" max="3564" width="17.85546875" style="151" customWidth="1"/>
    <col min="3565" max="3565" width="14.7109375" style="151" customWidth="1"/>
    <col min="3566" max="3569" width="12.7109375" style="151" customWidth="1"/>
    <col min="3570" max="3571" width="15.5703125" style="151" customWidth="1"/>
    <col min="3572" max="3572" width="0" style="151" hidden="1" customWidth="1"/>
    <col min="3573" max="3573" width="15.5703125" style="151" customWidth="1"/>
    <col min="3574" max="3576" width="13.28515625" style="151" customWidth="1"/>
    <col min="3577" max="3583" width="12.7109375" style="151" customWidth="1"/>
    <col min="3584" max="3584" width="50.42578125" style="151" customWidth="1"/>
    <col min="3585" max="3803" width="11.42578125" style="151"/>
    <col min="3804" max="3804" width="21.140625" style="151" bestFit="1" customWidth="1"/>
    <col min="3805" max="3805" width="43" style="151" bestFit="1" customWidth="1"/>
    <col min="3806" max="3806" width="48" style="151" customWidth="1"/>
    <col min="3807" max="3815" width="12.7109375" style="151" customWidth="1"/>
    <col min="3816" max="3816" width="45" style="151" customWidth="1"/>
    <col min="3817" max="3817" width="32.5703125" style="151" customWidth="1"/>
    <col min="3818" max="3818" width="20.42578125" style="151" customWidth="1"/>
    <col min="3819" max="3819" width="32" style="151" bestFit="1" customWidth="1"/>
    <col min="3820" max="3820" width="17.85546875" style="151" customWidth="1"/>
    <col min="3821" max="3821" width="14.7109375" style="151" customWidth="1"/>
    <col min="3822" max="3825" width="12.7109375" style="151" customWidth="1"/>
    <col min="3826" max="3827" width="15.5703125" style="151" customWidth="1"/>
    <col min="3828" max="3828" width="0" style="151" hidden="1" customWidth="1"/>
    <col min="3829" max="3829" width="15.5703125" style="151" customWidth="1"/>
    <col min="3830" max="3832" width="13.28515625" style="151" customWidth="1"/>
    <col min="3833" max="3839" width="12.7109375" style="151" customWidth="1"/>
    <col min="3840" max="3840" width="50.42578125" style="151" customWidth="1"/>
    <col min="3841" max="4059" width="11.42578125" style="151"/>
    <col min="4060" max="4060" width="21.140625" style="151" bestFit="1" customWidth="1"/>
    <col min="4061" max="4061" width="43" style="151" bestFit="1" customWidth="1"/>
    <col min="4062" max="4062" width="48" style="151" customWidth="1"/>
    <col min="4063" max="4071" width="12.7109375" style="151" customWidth="1"/>
    <col min="4072" max="4072" width="45" style="151" customWidth="1"/>
    <col min="4073" max="4073" width="32.5703125" style="151" customWidth="1"/>
    <col min="4074" max="4074" width="20.42578125" style="151" customWidth="1"/>
    <col min="4075" max="4075" width="32" style="151" bestFit="1" customWidth="1"/>
    <col min="4076" max="4076" width="17.85546875" style="151" customWidth="1"/>
    <col min="4077" max="4077" width="14.7109375" style="151" customWidth="1"/>
    <col min="4078" max="4081" width="12.7109375" style="151" customWidth="1"/>
    <col min="4082" max="4083" width="15.5703125" style="151" customWidth="1"/>
    <col min="4084" max="4084" width="0" style="151" hidden="1" customWidth="1"/>
    <col min="4085" max="4085" width="15.5703125" style="151" customWidth="1"/>
    <col min="4086" max="4088" width="13.28515625" style="151" customWidth="1"/>
    <col min="4089" max="4095" width="12.7109375" style="151" customWidth="1"/>
    <col min="4096" max="4096" width="50.42578125" style="151" customWidth="1"/>
    <col min="4097" max="4315" width="11.42578125" style="151"/>
    <col min="4316" max="4316" width="21.140625" style="151" bestFit="1" customWidth="1"/>
    <col min="4317" max="4317" width="43" style="151" bestFit="1" customWidth="1"/>
    <col min="4318" max="4318" width="48" style="151" customWidth="1"/>
    <col min="4319" max="4327" width="12.7109375" style="151" customWidth="1"/>
    <col min="4328" max="4328" width="45" style="151" customWidth="1"/>
    <col min="4329" max="4329" width="32.5703125" style="151" customWidth="1"/>
    <col min="4330" max="4330" width="20.42578125" style="151" customWidth="1"/>
    <col min="4331" max="4331" width="32" style="151" bestFit="1" customWidth="1"/>
    <col min="4332" max="4332" width="17.85546875" style="151" customWidth="1"/>
    <col min="4333" max="4333" width="14.7109375" style="151" customWidth="1"/>
    <col min="4334" max="4337" width="12.7109375" style="151" customWidth="1"/>
    <col min="4338" max="4339" width="15.5703125" style="151" customWidth="1"/>
    <col min="4340" max="4340" width="0" style="151" hidden="1" customWidth="1"/>
    <col min="4341" max="4341" width="15.5703125" style="151" customWidth="1"/>
    <col min="4342" max="4344" width="13.28515625" style="151" customWidth="1"/>
    <col min="4345" max="4351" width="12.7109375" style="151" customWidth="1"/>
    <col min="4352" max="4352" width="50.42578125" style="151" customWidth="1"/>
    <col min="4353" max="4571" width="11.42578125" style="151"/>
    <col min="4572" max="4572" width="21.140625" style="151" bestFit="1" customWidth="1"/>
    <col min="4573" max="4573" width="43" style="151" bestFit="1" customWidth="1"/>
    <col min="4574" max="4574" width="48" style="151" customWidth="1"/>
    <col min="4575" max="4583" width="12.7109375" style="151" customWidth="1"/>
    <col min="4584" max="4584" width="45" style="151" customWidth="1"/>
    <col min="4585" max="4585" width="32.5703125" style="151" customWidth="1"/>
    <col min="4586" max="4586" width="20.42578125" style="151" customWidth="1"/>
    <col min="4587" max="4587" width="32" style="151" bestFit="1" customWidth="1"/>
    <col min="4588" max="4588" width="17.85546875" style="151" customWidth="1"/>
    <col min="4589" max="4589" width="14.7109375" style="151" customWidth="1"/>
    <col min="4590" max="4593" width="12.7109375" style="151" customWidth="1"/>
    <col min="4594" max="4595" width="15.5703125" style="151" customWidth="1"/>
    <col min="4596" max="4596" width="0" style="151" hidden="1" customWidth="1"/>
    <col min="4597" max="4597" width="15.5703125" style="151" customWidth="1"/>
    <col min="4598" max="4600" width="13.28515625" style="151" customWidth="1"/>
    <col min="4601" max="4607" width="12.7109375" style="151" customWidth="1"/>
    <col min="4608" max="4608" width="50.42578125" style="151" customWidth="1"/>
    <col min="4609" max="4827" width="11.42578125" style="151"/>
    <col min="4828" max="4828" width="21.140625" style="151" bestFit="1" customWidth="1"/>
    <col min="4829" max="4829" width="43" style="151" bestFit="1" customWidth="1"/>
    <col min="4830" max="4830" width="48" style="151" customWidth="1"/>
    <col min="4831" max="4839" width="12.7109375" style="151" customWidth="1"/>
    <col min="4840" max="4840" width="45" style="151" customWidth="1"/>
    <col min="4841" max="4841" width="32.5703125" style="151" customWidth="1"/>
    <col min="4842" max="4842" width="20.42578125" style="151" customWidth="1"/>
    <col min="4843" max="4843" width="32" style="151" bestFit="1" customWidth="1"/>
    <col min="4844" max="4844" width="17.85546875" style="151" customWidth="1"/>
    <col min="4845" max="4845" width="14.7109375" style="151" customWidth="1"/>
    <col min="4846" max="4849" width="12.7109375" style="151" customWidth="1"/>
    <col min="4850" max="4851" width="15.5703125" style="151" customWidth="1"/>
    <col min="4852" max="4852" width="0" style="151" hidden="1" customWidth="1"/>
    <col min="4853" max="4853" width="15.5703125" style="151" customWidth="1"/>
    <col min="4854" max="4856" width="13.28515625" style="151" customWidth="1"/>
    <col min="4857" max="4863" width="12.7109375" style="151" customWidth="1"/>
    <col min="4864" max="4864" width="50.42578125" style="151" customWidth="1"/>
    <col min="4865" max="5083" width="11.42578125" style="151"/>
    <col min="5084" max="5084" width="21.140625" style="151" bestFit="1" customWidth="1"/>
    <col min="5085" max="5085" width="43" style="151" bestFit="1" customWidth="1"/>
    <col min="5086" max="5086" width="48" style="151" customWidth="1"/>
    <col min="5087" max="5095" width="12.7109375" style="151" customWidth="1"/>
    <col min="5096" max="5096" width="45" style="151" customWidth="1"/>
    <col min="5097" max="5097" width="32.5703125" style="151" customWidth="1"/>
    <col min="5098" max="5098" width="20.42578125" style="151" customWidth="1"/>
    <col min="5099" max="5099" width="32" style="151" bestFit="1" customWidth="1"/>
    <col min="5100" max="5100" width="17.85546875" style="151" customWidth="1"/>
    <col min="5101" max="5101" width="14.7109375" style="151" customWidth="1"/>
    <col min="5102" max="5105" width="12.7109375" style="151" customWidth="1"/>
    <col min="5106" max="5107" width="15.5703125" style="151" customWidth="1"/>
    <col min="5108" max="5108" width="0" style="151" hidden="1" customWidth="1"/>
    <col min="5109" max="5109" width="15.5703125" style="151" customWidth="1"/>
    <col min="5110" max="5112" width="13.28515625" style="151" customWidth="1"/>
    <col min="5113" max="5119" width="12.7109375" style="151" customWidth="1"/>
    <col min="5120" max="5120" width="50.42578125" style="151" customWidth="1"/>
    <col min="5121" max="5339" width="11.42578125" style="151"/>
    <col min="5340" max="5340" width="21.140625" style="151" bestFit="1" customWidth="1"/>
    <col min="5341" max="5341" width="43" style="151" bestFit="1" customWidth="1"/>
    <col min="5342" max="5342" width="48" style="151" customWidth="1"/>
    <col min="5343" max="5351" width="12.7109375" style="151" customWidth="1"/>
    <col min="5352" max="5352" width="45" style="151" customWidth="1"/>
    <col min="5353" max="5353" width="32.5703125" style="151" customWidth="1"/>
    <col min="5354" max="5354" width="20.42578125" style="151" customWidth="1"/>
    <col min="5355" max="5355" width="32" style="151" bestFit="1" customWidth="1"/>
    <col min="5356" max="5356" width="17.85546875" style="151" customWidth="1"/>
    <col min="5357" max="5357" width="14.7109375" style="151" customWidth="1"/>
    <col min="5358" max="5361" width="12.7109375" style="151" customWidth="1"/>
    <col min="5362" max="5363" width="15.5703125" style="151" customWidth="1"/>
    <col min="5364" max="5364" width="0" style="151" hidden="1" customWidth="1"/>
    <col min="5365" max="5365" width="15.5703125" style="151" customWidth="1"/>
    <col min="5366" max="5368" width="13.28515625" style="151" customWidth="1"/>
    <col min="5369" max="5375" width="12.7109375" style="151" customWidth="1"/>
    <col min="5376" max="5376" width="50.42578125" style="151" customWidth="1"/>
    <col min="5377" max="5595" width="11.42578125" style="151"/>
    <col min="5596" max="5596" width="21.140625" style="151" bestFit="1" customWidth="1"/>
    <col min="5597" max="5597" width="43" style="151" bestFit="1" customWidth="1"/>
    <col min="5598" max="5598" width="48" style="151" customWidth="1"/>
    <col min="5599" max="5607" width="12.7109375" style="151" customWidth="1"/>
    <col min="5608" max="5608" width="45" style="151" customWidth="1"/>
    <col min="5609" max="5609" width="32.5703125" style="151" customWidth="1"/>
    <col min="5610" max="5610" width="20.42578125" style="151" customWidth="1"/>
    <col min="5611" max="5611" width="32" style="151" bestFit="1" customWidth="1"/>
    <col min="5612" max="5612" width="17.85546875" style="151" customWidth="1"/>
    <col min="5613" max="5613" width="14.7109375" style="151" customWidth="1"/>
    <col min="5614" max="5617" width="12.7109375" style="151" customWidth="1"/>
    <col min="5618" max="5619" width="15.5703125" style="151" customWidth="1"/>
    <col min="5620" max="5620" width="0" style="151" hidden="1" customWidth="1"/>
    <col min="5621" max="5621" width="15.5703125" style="151" customWidth="1"/>
    <col min="5622" max="5624" width="13.28515625" style="151" customWidth="1"/>
    <col min="5625" max="5631" width="12.7109375" style="151" customWidth="1"/>
    <col min="5632" max="5632" width="50.42578125" style="151" customWidth="1"/>
    <col min="5633" max="5851" width="11.42578125" style="151"/>
    <col min="5852" max="5852" width="21.140625" style="151" bestFit="1" customWidth="1"/>
    <col min="5853" max="5853" width="43" style="151" bestFit="1" customWidth="1"/>
    <col min="5854" max="5854" width="48" style="151" customWidth="1"/>
    <col min="5855" max="5863" width="12.7109375" style="151" customWidth="1"/>
    <col min="5864" max="5864" width="45" style="151" customWidth="1"/>
    <col min="5865" max="5865" width="32.5703125" style="151" customWidth="1"/>
    <col min="5866" max="5866" width="20.42578125" style="151" customWidth="1"/>
    <col min="5867" max="5867" width="32" style="151" bestFit="1" customWidth="1"/>
    <col min="5868" max="5868" width="17.85546875" style="151" customWidth="1"/>
    <col min="5869" max="5869" width="14.7109375" style="151" customWidth="1"/>
    <col min="5870" max="5873" width="12.7109375" style="151" customWidth="1"/>
    <col min="5874" max="5875" width="15.5703125" style="151" customWidth="1"/>
    <col min="5876" max="5876" width="0" style="151" hidden="1" customWidth="1"/>
    <col min="5877" max="5877" width="15.5703125" style="151" customWidth="1"/>
    <col min="5878" max="5880" width="13.28515625" style="151" customWidth="1"/>
    <col min="5881" max="5887" width="12.7109375" style="151" customWidth="1"/>
    <col min="5888" max="5888" width="50.42578125" style="151" customWidth="1"/>
    <col min="5889" max="6107" width="11.42578125" style="151"/>
    <col min="6108" max="6108" width="21.140625" style="151" bestFit="1" customWidth="1"/>
    <col min="6109" max="6109" width="43" style="151" bestFit="1" customWidth="1"/>
    <col min="6110" max="6110" width="48" style="151" customWidth="1"/>
    <col min="6111" max="6119" width="12.7109375" style="151" customWidth="1"/>
    <col min="6120" max="6120" width="45" style="151" customWidth="1"/>
    <col min="6121" max="6121" width="32.5703125" style="151" customWidth="1"/>
    <col min="6122" max="6122" width="20.42578125" style="151" customWidth="1"/>
    <col min="6123" max="6123" width="32" style="151" bestFit="1" customWidth="1"/>
    <col min="6124" max="6124" width="17.85546875" style="151" customWidth="1"/>
    <col min="6125" max="6125" width="14.7109375" style="151" customWidth="1"/>
    <col min="6126" max="6129" width="12.7109375" style="151" customWidth="1"/>
    <col min="6130" max="6131" width="15.5703125" style="151" customWidth="1"/>
    <col min="6132" max="6132" width="0" style="151" hidden="1" customWidth="1"/>
    <col min="6133" max="6133" width="15.5703125" style="151" customWidth="1"/>
    <col min="6134" max="6136" width="13.28515625" style="151" customWidth="1"/>
    <col min="6137" max="6143" width="12.7109375" style="151" customWidth="1"/>
    <col min="6144" max="6144" width="50.42578125" style="151" customWidth="1"/>
    <col min="6145" max="6363" width="11.42578125" style="151"/>
    <col min="6364" max="6364" width="21.140625" style="151" bestFit="1" customWidth="1"/>
    <col min="6365" max="6365" width="43" style="151" bestFit="1" customWidth="1"/>
    <col min="6366" max="6366" width="48" style="151" customWidth="1"/>
    <col min="6367" max="6375" width="12.7109375" style="151" customWidth="1"/>
    <col min="6376" max="6376" width="45" style="151" customWidth="1"/>
    <col min="6377" max="6377" width="32.5703125" style="151" customWidth="1"/>
    <col min="6378" max="6378" width="20.42578125" style="151" customWidth="1"/>
    <col min="6379" max="6379" width="32" style="151" bestFit="1" customWidth="1"/>
    <col min="6380" max="6380" width="17.85546875" style="151" customWidth="1"/>
    <col min="6381" max="6381" width="14.7109375" style="151" customWidth="1"/>
    <col min="6382" max="6385" width="12.7109375" style="151" customWidth="1"/>
    <col min="6386" max="6387" width="15.5703125" style="151" customWidth="1"/>
    <col min="6388" max="6388" width="0" style="151" hidden="1" customWidth="1"/>
    <col min="6389" max="6389" width="15.5703125" style="151" customWidth="1"/>
    <col min="6390" max="6392" width="13.28515625" style="151" customWidth="1"/>
    <col min="6393" max="6399" width="12.7109375" style="151" customWidth="1"/>
    <col min="6400" max="6400" width="50.42578125" style="151" customWidth="1"/>
    <col min="6401" max="6619" width="11.42578125" style="151"/>
    <col min="6620" max="6620" width="21.140625" style="151" bestFit="1" customWidth="1"/>
    <col min="6621" max="6621" width="43" style="151" bestFit="1" customWidth="1"/>
    <col min="6622" max="6622" width="48" style="151" customWidth="1"/>
    <col min="6623" max="6631" width="12.7109375" style="151" customWidth="1"/>
    <col min="6632" max="6632" width="45" style="151" customWidth="1"/>
    <col min="6633" max="6633" width="32.5703125" style="151" customWidth="1"/>
    <col min="6634" max="6634" width="20.42578125" style="151" customWidth="1"/>
    <col min="6635" max="6635" width="32" style="151" bestFit="1" customWidth="1"/>
    <col min="6636" max="6636" width="17.85546875" style="151" customWidth="1"/>
    <col min="6637" max="6637" width="14.7109375" style="151" customWidth="1"/>
    <col min="6638" max="6641" width="12.7109375" style="151" customWidth="1"/>
    <col min="6642" max="6643" width="15.5703125" style="151" customWidth="1"/>
    <col min="6644" max="6644" width="0" style="151" hidden="1" customWidth="1"/>
    <col min="6645" max="6645" width="15.5703125" style="151" customWidth="1"/>
    <col min="6646" max="6648" width="13.28515625" style="151" customWidth="1"/>
    <col min="6649" max="6655" width="12.7109375" style="151" customWidth="1"/>
    <col min="6656" max="6656" width="50.42578125" style="151" customWidth="1"/>
    <col min="6657" max="6875" width="11.42578125" style="151"/>
    <col min="6876" max="6876" width="21.140625" style="151" bestFit="1" customWidth="1"/>
    <col min="6877" max="6877" width="43" style="151" bestFit="1" customWidth="1"/>
    <col min="6878" max="6878" width="48" style="151" customWidth="1"/>
    <col min="6879" max="6887" width="12.7109375" style="151" customWidth="1"/>
    <col min="6888" max="6888" width="45" style="151" customWidth="1"/>
    <col min="6889" max="6889" width="32.5703125" style="151" customWidth="1"/>
    <col min="6890" max="6890" width="20.42578125" style="151" customWidth="1"/>
    <col min="6891" max="6891" width="32" style="151" bestFit="1" customWidth="1"/>
    <col min="6892" max="6892" width="17.85546875" style="151" customWidth="1"/>
    <col min="6893" max="6893" width="14.7109375" style="151" customWidth="1"/>
    <col min="6894" max="6897" width="12.7109375" style="151" customWidth="1"/>
    <col min="6898" max="6899" width="15.5703125" style="151" customWidth="1"/>
    <col min="6900" max="6900" width="0" style="151" hidden="1" customWidth="1"/>
    <col min="6901" max="6901" width="15.5703125" style="151" customWidth="1"/>
    <col min="6902" max="6904" width="13.28515625" style="151" customWidth="1"/>
    <col min="6905" max="6911" width="12.7109375" style="151" customWidth="1"/>
    <col min="6912" max="6912" width="50.42578125" style="151" customWidth="1"/>
    <col min="6913" max="7131" width="11.42578125" style="151"/>
    <col min="7132" max="7132" width="21.140625" style="151" bestFit="1" customWidth="1"/>
    <col min="7133" max="7133" width="43" style="151" bestFit="1" customWidth="1"/>
    <col min="7134" max="7134" width="48" style="151" customWidth="1"/>
    <col min="7135" max="7143" width="12.7109375" style="151" customWidth="1"/>
    <col min="7144" max="7144" width="45" style="151" customWidth="1"/>
    <col min="7145" max="7145" width="32.5703125" style="151" customWidth="1"/>
    <col min="7146" max="7146" width="20.42578125" style="151" customWidth="1"/>
    <col min="7147" max="7147" width="32" style="151" bestFit="1" customWidth="1"/>
    <col min="7148" max="7148" width="17.85546875" style="151" customWidth="1"/>
    <col min="7149" max="7149" width="14.7109375" style="151" customWidth="1"/>
    <col min="7150" max="7153" width="12.7109375" style="151" customWidth="1"/>
    <col min="7154" max="7155" width="15.5703125" style="151" customWidth="1"/>
    <col min="7156" max="7156" width="0" style="151" hidden="1" customWidth="1"/>
    <col min="7157" max="7157" width="15.5703125" style="151" customWidth="1"/>
    <col min="7158" max="7160" width="13.28515625" style="151" customWidth="1"/>
    <col min="7161" max="7167" width="12.7109375" style="151" customWidth="1"/>
    <col min="7168" max="7168" width="50.42578125" style="151" customWidth="1"/>
    <col min="7169" max="7387" width="11.42578125" style="151"/>
    <col min="7388" max="7388" width="21.140625" style="151" bestFit="1" customWidth="1"/>
    <col min="7389" max="7389" width="43" style="151" bestFit="1" customWidth="1"/>
    <col min="7390" max="7390" width="48" style="151" customWidth="1"/>
    <col min="7391" max="7399" width="12.7109375" style="151" customWidth="1"/>
    <col min="7400" max="7400" width="45" style="151" customWidth="1"/>
    <col min="7401" max="7401" width="32.5703125" style="151" customWidth="1"/>
    <col min="7402" max="7402" width="20.42578125" style="151" customWidth="1"/>
    <col min="7403" max="7403" width="32" style="151" bestFit="1" customWidth="1"/>
    <col min="7404" max="7404" width="17.85546875" style="151" customWidth="1"/>
    <col min="7405" max="7405" width="14.7109375" style="151" customWidth="1"/>
    <col min="7406" max="7409" width="12.7109375" style="151" customWidth="1"/>
    <col min="7410" max="7411" width="15.5703125" style="151" customWidth="1"/>
    <col min="7412" max="7412" width="0" style="151" hidden="1" customWidth="1"/>
    <col min="7413" max="7413" width="15.5703125" style="151" customWidth="1"/>
    <col min="7414" max="7416" width="13.28515625" style="151" customWidth="1"/>
    <col min="7417" max="7423" width="12.7109375" style="151" customWidth="1"/>
    <col min="7424" max="7424" width="50.42578125" style="151" customWidth="1"/>
    <col min="7425" max="7643" width="11.42578125" style="151"/>
    <col min="7644" max="7644" width="21.140625" style="151" bestFit="1" customWidth="1"/>
    <col min="7645" max="7645" width="43" style="151" bestFit="1" customWidth="1"/>
    <col min="7646" max="7646" width="48" style="151" customWidth="1"/>
    <col min="7647" max="7655" width="12.7109375" style="151" customWidth="1"/>
    <col min="7656" max="7656" width="45" style="151" customWidth="1"/>
    <col min="7657" max="7657" width="32.5703125" style="151" customWidth="1"/>
    <col min="7658" max="7658" width="20.42578125" style="151" customWidth="1"/>
    <col min="7659" max="7659" width="32" style="151" bestFit="1" customWidth="1"/>
    <col min="7660" max="7660" width="17.85546875" style="151" customWidth="1"/>
    <col min="7661" max="7661" width="14.7109375" style="151" customWidth="1"/>
    <col min="7662" max="7665" width="12.7109375" style="151" customWidth="1"/>
    <col min="7666" max="7667" width="15.5703125" style="151" customWidth="1"/>
    <col min="7668" max="7668" width="0" style="151" hidden="1" customWidth="1"/>
    <col min="7669" max="7669" width="15.5703125" style="151" customWidth="1"/>
    <col min="7670" max="7672" width="13.28515625" style="151" customWidth="1"/>
    <col min="7673" max="7679" width="12.7109375" style="151" customWidth="1"/>
    <col min="7680" max="7680" width="50.42578125" style="151" customWidth="1"/>
    <col min="7681" max="7899" width="11.42578125" style="151"/>
    <col min="7900" max="7900" width="21.140625" style="151" bestFit="1" customWidth="1"/>
    <col min="7901" max="7901" width="43" style="151" bestFit="1" customWidth="1"/>
    <col min="7902" max="7902" width="48" style="151" customWidth="1"/>
    <col min="7903" max="7911" width="12.7109375" style="151" customWidth="1"/>
    <col min="7912" max="7912" width="45" style="151" customWidth="1"/>
    <col min="7913" max="7913" width="32.5703125" style="151" customWidth="1"/>
    <col min="7914" max="7914" width="20.42578125" style="151" customWidth="1"/>
    <col min="7915" max="7915" width="32" style="151" bestFit="1" customWidth="1"/>
    <col min="7916" max="7916" width="17.85546875" style="151" customWidth="1"/>
    <col min="7917" max="7917" width="14.7109375" style="151" customWidth="1"/>
    <col min="7918" max="7921" width="12.7109375" style="151" customWidth="1"/>
    <col min="7922" max="7923" width="15.5703125" style="151" customWidth="1"/>
    <col min="7924" max="7924" width="0" style="151" hidden="1" customWidth="1"/>
    <col min="7925" max="7925" width="15.5703125" style="151" customWidth="1"/>
    <col min="7926" max="7928" width="13.28515625" style="151" customWidth="1"/>
    <col min="7929" max="7935" width="12.7109375" style="151" customWidth="1"/>
    <col min="7936" max="7936" width="50.42578125" style="151" customWidth="1"/>
    <col min="7937" max="8155" width="11.42578125" style="151"/>
    <col min="8156" max="8156" width="21.140625" style="151" bestFit="1" customWidth="1"/>
    <col min="8157" max="8157" width="43" style="151" bestFit="1" customWidth="1"/>
    <col min="8158" max="8158" width="48" style="151" customWidth="1"/>
    <col min="8159" max="8167" width="12.7109375" style="151" customWidth="1"/>
    <col min="8168" max="8168" width="45" style="151" customWidth="1"/>
    <col min="8169" max="8169" width="32.5703125" style="151" customWidth="1"/>
    <col min="8170" max="8170" width="20.42578125" style="151" customWidth="1"/>
    <col min="8171" max="8171" width="32" style="151" bestFit="1" customWidth="1"/>
    <col min="8172" max="8172" width="17.85546875" style="151" customWidth="1"/>
    <col min="8173" max="8173" width="14.7109375" style="151" customWidth="1"/>
    <col min="8174" max="8177" width="12.7109375" style="151" customWidth="1"/>
    <col min="8178" max="8179" width="15.5703125" style="151" customWidth="1"/>
    <col min="8180" max="8180" width="0" style="151" hidden="1" customWidth="1"/>
    <col min="8181" max="8181" width="15.5703125" style="151" customWidth="1"/>
    <col min="8182" max="8184" width="13.28515625" style="151" customWidth="1"/>
    <col min="8185" max="8191" width="12.7109375" style="151" customWidth="1"/>
    <col min="8192" max="8192" width="50.42578125" style="151" customWidth="1"/>
    <col min="8193" max="8411" width="11.42578125" style="151"/>
    <col min="8412" max="8412" width="21.140625" style="151" bestFit="1" customWidth="1"/>
    <col min="8413" max="8413" width="43" style="151" bestFit="1" customWidth="1"/>
    <col min="8414" max="8414" width="48" style="151" customWidth="1"/>
    <col min="8415" max="8423" width="12.7109375" style="151" customWidth="1"/>
    <col min="8424" max="8424" width="45" style="151" customWidth="1"/>
    <col min="8425" max="8425" width="32.5703125" style="151" customWidth="1"/>
    <col min="8426" max="8426" width="20.42578125" style="151" customWidth="1"/>
    <col min="8427" max="8427" width="32" style="151" bestFit="1" customWidth="1"/>
    <col min="8428" max="8428" width="17.85546875" style="151" customWidth="1"/>
    <col min="8429" max="8429" width="14.7109375" style="151" customWidth="1"/>
    <col min="8430" max="8433" width="12.7109375" style="151" customWidth="1"/>
    <col min="8434" max="8435" width="15.5703125" style="151" customWidth="1"/>
    <col min="8436" max="8436" width="0" style="151" hidden="1" customWidth="1"/>
    <col min="8437" max="8437" width="15.5703125" style="151" customWidth="1"/>
    <col min="8438" max="8440" width="13.28515625" style="151" customWidth="1"/>
    <col min="8441" max="8447" width="12.7109375" style="151" customWidth="1"/>
    <col min="8448" max="8448" width="50.42578125" style="151" customWidth="1"/>
    <col min="8449" max="8667" width="11.42578125" style="151"/>
    <col min="8668" max="8668" width="21.140625" style="151" bestFit="1" customWidth="1"/>
    <col min="8669" max="8669" width="43" style="151" bestFit="1" customWidth="1"/>
    <col min="8670" max="8670" width="48" style="151" customWidth="1"/>
    <col min="8671" max="8679" width="12.7109375" style="151" customWidth="1"/>
    <col min="8680" max="8680" width="45" style="151" customWidth="1"/>
    <col min="8681" max="8681" width="32.5703125" style="151" customWidth="1"/>
    <col min="8682" max="8682" width="20.42578125" style="151" customWidth="1"/>
    <col min="8683" max="8683" width="32" style="151" bestFit="1" customWidth="1"/>
    <col min="8684" max="8684" width="17.85546875" style="151" customWidth="1"/>
    <col min="8685" max="8685" width="14.7109375" style="151" customWidth="1"/>
    <col min="8686" max="8689" width="12.7109375" style="151" customWidth="1"/>
    <col min="8690" max="8691" width="15.5703125" style="151" customWidth="1"/>
    <col min="8692" max="8692" width="0" style="151" hidden="1" customWidth="1"/>
    <col min="8693" max="8693" width="15.5703125" style="151" customWidth="1"/>
    <col min="8694" max="8696" width="13.28515625" style="151" customWidth="1"/>
    <col min="8697" max="8703" width="12.7109375" style="151" customWidth="1"/>
    <col min="8704" max="8704" width="50.42578125" style="151" customWidth="1"/>
    <col min="8705" max="8923" width="11.42578125" style="151"/>
    <col min="8924" max="8924" width="21.140625" style="151" bestFit="1" customWidth="1"/>
    <col min="8925" max="8925" width="43" style="151" bestFit="1" customWidth="1"/>
    <col min="8926" max="8926" width="48" style="151" customWidth="1"/>
    <col min="8927" max="8935" width="12.7109375" style="151" customWidth="1"/>
    <col min="8936" max="8936" width="45" style="151" customWidth="1"/>
    <col min="8937" max="8937" width="32.5703125" style="151" customWidth="1"/>
    <col min="8938" max="8938" width="20.42578125" style="151" customWidth="1"/>
    <col min="8939" max="8939" width="32" style="151" bestFit="1" customWidth="1"/>
    <col min="8940" max="8940" width="17.85546875" style="151" customWidth="1"/>
    <col min="8941" max="8941" width="14.7109375" style="151" customWidth="1"/>
    <col min="8942" max="8945" width="12.7109375" style="151" customWidth="1"/>
    <col min="8946" max="8947" width="15.5703125" style="151" customWidth="1"/>
    <col min="8948" max="8948" width="0" style="151" hidden="1" customWidth="1"/>
    <col min="8949" max="8949" width="15.5703125" style="151" customWidth="1"/>
    <col min="8950" max="8952" width="13.28515625" style="151" customWidth="1"/>
    <col min="8953" max="8959" width="12.7109375" style="151" customWidth="1"/>
    <col min="8960" max="8960" width="50.42578125" style="151" customWidth="1"/>
    <col min="8961" max="9179" width="11.42578125" style="151"/>
    <col min="9180" max="9180" width="21.140625" style="151" bestFit="1" customWidth="1"/>
    <col min="9181" max="9181" width="43" style="151" bestFit="1" customWidth="1"/>
    <col min="9182" max="9182" width="48" style="151" customWidth="1"/>
    <col min="9183" max="9191" width="12.7109375" style="151" customWidth="1"/>
    <col min="9192" max="9192" width="45" style="151" customWidth="1"/>
    <col min="9193" max="9193" width="32.5703125" style="151" customWidth="1"/>
    <col min="9194" max="9194" width="20.42578125" style="151" customWidth="1"/>
    <col min="9195" max="9195" width="32" style="151" bestFit="1" customWidth="1"/>
    <col min="9196" max="9196" width="17.85546875" style="151" customWidth="1"/>
    <col min="9197" max="9197" width="14.7109375" style="151" customWidth="1"/>
    <col min="9198" max="9201" width="12.7109375" style="151" customWidth="1"/>
    <col min="9202" max="9203" width="15.5703125" style="151" customWidth="1"/>
    <col min="9204" max="9204" width="0" style="151" hidden="1" customWidth="1"/>
    <col min="9205" max="9205" width="15.5703125" style="151" customWidth="1"/>
    <col min="9206" max="9208" width="13.28515625" style="151" customWidth="1"/>
    <col min="9209" max="9215" width="12.7109375" style="151" customWidth="1"/>
    <col min="9216" max="9216" width="50.42578125" style="151" customWidth="1"/>
    <col min="9217" max="9435" width="11.42578125" style="151"/>
    <col min="9436" max="9436" width="21.140625" style="151" bestFit="1" customWidth="1"/>
    <col min="9437" max="9437" width="43" style="151" bestFit="1" customWidth="1"/>
    <col min="9438" max="9438" width="48" style="151" customWidth="1"/>
    <col min="9439" max="9447" width="12.7109375" style="151" customWidth="1"/>
    <col min="9448" max="9448" width="45" style="151" customWidth="1"/>
    <col min="9449" max="9449" width="32.5703125" style="151" customWidth="1"/>
    <col min="9450" max="9450" width="20.42578125" style="151" customWidth="1"/>
    <col min="9451" max="9451" width="32" style="151" bestFit="1" customWidth="1"/>
    <col min="9452" max="9452" width="17.85546875" style="151" customWidth="1"/>
    <col min="9453" max="9453" width="14.7109375" style="151" customWidth="1"/>
    <col min="9454" max="9457" width="12.7109375" style="151" customWidth="1"/>
    <col min="9458" max="9459" width="15.5703125" style="151" customWidth="1"/>
    <col min="9460" max="9460" width="0" style="151" hidden="1" customWidth="1"/>
    <col min="9461" max="9461" width="15.5703125" style="151" customWidth="1"/>
    <col min="9462" max="9464" width="13.28515625" style="151" customWidth="1"/>
    <col min="9465" max="9471" width="12.7109375" style="151" customWidth="1"/>
    <col min="9472" max="9472" width="50.42578125" style="151" customWidth="1"/>
    <col min="9473" max="9691" width="11.42578125" style="151"/>
    <col min="9692" max="9692" width="21.140625" style="151" bestFit="1" customWidth="1"/>
    <col min="9693" max="9693" width="43" style="151" bestFit="1" customWidth="1"/>
    <col min="9694" max="9694" width="48" style="151" customWidth="1"/>
    <col min="9695" max="9703" width="12.7109375" style="151" customWidth="1"/>
    <col min="9704" max="9704" width="45" style="151" customWidth="1"/>
    <col min="9705" max="9705" width="32.5703125" style="151" customWidth="1"/>
    <col min="9706" max="9706" width="20.42578125" style="151" customWidth="1"/>
    <col min="9707" max="9707" width="32" style="151" bestFit="1" customWidth="1"/>
    <col min="9708" max="9708" width="17.85546875" style="151" customWidth="1"/>
    <col min="9709" max="9709" width="14.7109375" style="151" customWidth="1"/>
    <col min="9710" max="9713" width="12.7109375" style="151" customWidth="1"/>
    <col min="9714" max="9715" width="15.5703125" style="151" customWidth="1"/>
    <col min="9716" max="9716" width="0" style="151" hidden="1" customWidth="1"/>
    <col min="9717" max="9717" width="15.5703125" style="151" customWidth="1"/>
    <col min="9718" max="9720" width="13.28515625" style="151" customWidth="1"/>
    <col min="9721" max="9727" width="12.7109375" style="151" customWidth="1"/>
    <col min="9728" max="9728" width="50.42578125" style="151" customWidth="1"/>
    <col min="9729" max="9947" width="11.42578125" style="151"/>
    <col min="9948" max="9948" width="21.140625" style="151" bestFit="1" customWidth="1"/>
    <col min="9949" max="9949" width="43" style="151" bestFit="1" customWidth="1"/>
    <col min="9950" max="9950" width="48" style="151" customWidth="1"/>
    <col min="9951" max="9959" width="12.7109375" style="151" customWidth="1"/>
    <col min="9960" max="9960" width="45" style="151" customWidth="1"/>
    <col min="9961" max="9961" width="32.5703125" style="151" customWidth="1"/>
    <col min="9962" max="9962" width="20.42578125" style="151" customWidth="1"/>
    <col min="9963" max="9963" width="32" style="151" bestFit="1" customWidth="1"/>
    <col min="9964" max="9964" width="17.85546875" style="151" customWidth="1"/>
    <col min="9965" max="9965" width="14.7109375" style="151" customWidth="1"/>
    <col min="9966" max="9969" width="12.7109375" style="151" customWidth="1"/>
    <col min="9970" max="9971" width="15.5703125" style="151" customWidth="1"/>
    <col min="9972" max="9972" width="0" style="151" hidden="1" customWidth="1"/>
    <col min="9973" max="9973" width="15.5703125" style="151" customWidth="1"/>
    <col min="9974" max="9976" width="13.28515625" style="151" customWidth="1"/>
    <col min="9977" max="9983" width="12.7109375" style="151" customWidth="1"/>
    <col min="9984" max="9984" width="50.42578125" style="151" customWidth="1"/>
    <col min="9985" max="10203" width="11.42578125" style="151"/>
    <col min="10204" max="10204" width="21.140625" style="151" bestFit="1" customWidth="1"/>
    <col min="10205" max="10205" width="43" style="151" bestFit="1" customWidth="1"/>
    <col min="10206" max="10206" width="48" style="151" customWidth="1"/>
    <col min="10207" max="10215" width="12.7109375" style="151" customWidth="1"/>
    <col min="10216" max="10216" width="45" style="151" customWidth="1"/>
    <col min="10217" max="10217" width="32.5703125" style="151" customWidth="1"/>
    <col min="10218" max="10218" width="20.42578125" style="151" customWidth="1"/>
    <col min="10219" max="10219" width="32" style="151" bestFit="1" customWidth="1"/>
    <col min="10220" max="10220" width="17.85546875" style="151" customWidth="1"/>
    <col min="10221" max="10221" width="14.7109375" style="151" customWidth="1"/>
    <col min="10222" max="10225" width="12.7109375" style="151" customWidth="1"/>
    <col min="10226" max="10227" width="15.5703125" style="151" customWidth="1"/>
    <col min="10228" max="10228" width="0" style="151" hidden="1" customWidth="1"/>
    <col min="10229" max="10229" width="15.5703125" style="151" customWidth="1"/>
    <col min="10230" max="10232" width="13.28515625" style="151" customWidth="1"/>
    <col min="10233" max="10239" width="12.7109375" style="151" customWidth="1"/>
    <col min="10240" max="10240" width="50.42578125" style="151" customWidth="1"/>
    <col min="10241" max="10459" width="11.42578125" style="151"/>
    <col min="10460" max="10460" width="21.140625" style="151" bestFit="1" customWidth="1"/>
    <col min="10461" max="10461" width="43" style="151" bestFit="1" customWidth="1"/>
    <col min="10462" max="10462" width="48" style="151" customWidth="1"/>
    <col min="10463" max="10471" width="12.7109375" style="151" customWidth="1"/>
    <col min="10472" max="10472" width="45" style="151" customWidth="1"/>
    <col min="10473" max="10473" width="32.5703125" style="151" customWidth="1"/>
    <col min="10474" max="10474" width="20.42578125" style="151" customWidth="1"/>
    <col min="10475" max="10475" width="32" style="151" bestFit="1" customWidth="1"/>
    <col min="10476" max="10476" width="17.85546875" style="151" customWidth="1"/>
    <col min="10477" max="10477" width="14.7109375" style="151" customWidth="1"/>
    <col min="10478" max="10481" width="12.7109375" style="151" customWidth="1"/>
    <col min="10482" max="10483" width="15.5703125" style="151" customWidth="1"/>
    <col min="10484" max="10484" width="0" style="151" hidden="1" customWidth="1"/>
    <col min="10485" max="10485" width="15.5703125" style="151" customWidth="1"/>
    <col min="10486" max="10488" width="13.28515625" style="151" customWidth="1"/>
    <col min="10489" max="10495" width="12.7109375" style="151" customWidth="1"/>
    <col min="10496" max="10496" width="50.42578125" style="151" customWidth="1"/>
    <col min="10497" max="10715" width="11.42578125" style="151"/>
    <col min="10716" max="10716" width="21.140625" style="151" bestFit="1" customWidth="1"/>
    <col min="10717" max="10717" width="43" style="151" bestFit="1" customWidth="1"/>
    <col min="10718" max="10718" width="48" style="151" customWidth="1"/>
    <col min="10719" max="10727" width="12.7109375" style="151" customWidth="1"/>
    <col min="10728" max="10728" width="45" style="151" customWidth="1"/>
    <col min="10729" max="10729" width="32.5703125" style="151" customWidth="1"/>
    <col min="10730" max="10730" width="20.42578125" style="151" customWidth="1"/>
    <col min="10731" max="10731" width="32" style="151" bestFit="1" customWidth="1"/>
    <col min="10732" max="10732" width="17.85546875" style="151" customWidth="1"/>
    <col min="10733" max="10733" width="14.7109375" style="151" customWidth="1"/>
    <col min="10734" max="10737" width="12.7109375" style="151" customWidth="1"/>
    <col min="10738" max="10739" width="15.5703125" style="151" customWidth="1"/>
    <col min="10740" max="10740" width="0" style="151" hidden="1" customWidth="1"/>
    <col min="10741" max="10741" width="15.5703125" style="151" customWidth="1"/>
    <col min="10742" max="10744" width="13.28515625" style="151" customWidth="1"/>
    <col min="10745" max="10751" width="12.7109375" style="151" customWidth="1"/>
    <col min="10752" max="10752" width="50.42578125" style="151" customWidth="1"/>
    <col min="10753" max="10971" width="11.42578125" style="151"/>
    <col min="10972" max="10972" width="21.140625" style="151" bestFit="1" customWidth="1"/>
    <col min="10973" max="10973" width="43" style="151" bestFit="1" customWidth="1"/>
    <col min="10974" max="10974" width="48" style="151" customWidth="1"/>
    <col min="10975" max="10983" width="12.7109375" style="151" customWidth="1"/>
    <col min="10984" max="10984" width="45" style="151" customWidth="1"/>
    <col min="10985" max="10985" width="32.5703125" style="151" customWidth="1"/>
    <col min="10986" max="10986" width="20.42578125" style="151" customWidth="1"/>
    <col min="10987" max="10987" width="32" style="151" bestFit="1" customWidth="1"/>
    <col min="10988" max="10988" width="17.85546875" style="151" customWidth="1"/>
    <col min="10989" max="10989" width="14.7109375" style="151" customWidth="1"/>
    <col min="10990" max="10993" width="12.7109375" style="151" customWidth="1"/>
    <col min="10994" max="10995" width="15.5703125" style="151" customWidth="1"/>
    <col min="10996" max="10996" width="0" style="151" hidden="1" customWidth="1"/>
    <col min="10997" max="10997" width="15.5703125" style="151" customWidth="1"/>
    <col min="10998" max="11000" width="13.28515625" style="151" customWidth="1"/>
    <col min="11001" max="11007" width="12.7109375" style="151" customWidth="1"/>
    <col min="11008" max="11008" width="50.42578125" style="151" customWidth="1"/>
    <col min="11009" max="11227" width="11.42578125" style="151"/>
    <col min="11228" max="11228" width="21.140625" style="151" bestFit="1" customWidth="1"/>
    <col min="11229" max="11229" width="43" style="151" bestFit="1" customWidth="1"/>
    <col min="11230" max="11230" width="48" style="151" customWidth="1"/>
    <col min="11231" max="11239" width="12.7109375" style="151" customWidth="1"/>
    <col min="11240" max="11240" width="45" style="151" customWidth="1"/>
    <col min="11241" max="11241" width="32.5703125" style="151" customWidth="1"/>
    <col min="11242" max="11242" width="20.42578125" style="151" customWidth="1"/>
    <col min="11243" max="11243" width="32" style="151" bestFit="1" customWidth="1"/>
    <col min="11244" max="11244" width="17.85546875" style="151" customWidth="1"/>
    <col min="11245" max="11245" width="14.7109375" style="151" customWidth="1"/>
    <col min="11246" max="11249" width="12.7109375" style="151" customWidth="1"/>
    <col min="11250" max="11251" width="15.5703125" style="151" customWidth="1"/>
    <col min="11252" max="11252" width="0" style="151" hidden="1" customWidth="1"/>
    <col min="11253" max="11253" width="15.5703125" style="151" customWidth="1"/>
    <col min="11254" max="11256" width="13.28515625" style="151" customWidth="1"/>
    <col min="11257" max="11263" width="12.7109375" style="151" customWidth="1"/>
    <col min="11264" max="11264" width="50.42578125" style="151" customWidth="1"/>
    <col min="11265" max="11483" width="11.42578125" style="151"/>
    <col min="11484" max="11484" width="21.140625" style="151" bestFit="1" customWidth="1"/>
    <col min="11485" max="11485" width="43" style="151" bestFit="1" customWidth="1"/>
    <col min="11486" max="11486" width="48" style="151" customWidth="1"/>
    <col min="11487" max="11495" width="12.7109375" style="151" customWidth="1"/>
    <col min="11496" max="11496" width="45" style="151" customWidth="1"/>
    <col min="11497" max="11497" width="32.5703125" style="151" customWidth="1"/>
    <col min="11498" max="11498" width="20.42578125" style="151" customWidth="1"/>
    <col min="11499" max="11499" width="32" style="151" bestFit="1" customWidth="1"/>
    <col min="11500" max="11500" width="17.85546875" style="151" customWidth="1"/>
    <col min="11501" max="11501" width="14.7109375" style="151" customWidth="1"/>
    <col min="11502" max="11505" width="12.7109375" style="151" customWidth="1"/>
    <col min="11506" max="11507" width="15.5703125" style="151" customWidth="1"/>
    <col min="11508" max="11508" width="0" style="151" hidden="1" customWidth="1"/>
    <col min="11509" max="11509" width="15.5703125" style="151" customWidth="1"/>
    <col min="11510" max="11512" width="13.28515625" style="151" customWidth="1"/>
    <col min="11513" max="11519" width="12.7109375" style="151" customWidth="1"/>
    <col min="11520" max="11520" width="50.42578125" style="151" customWidth="1"/>
    <col min="11521" max="11739" width="11.42578125" style="151"/>
    <col min="11740" max="11740" width="21.140625" style="151" bestFit="1" customWidth="1"/>
    <col min="11741" max="11741" width="43" style="151" bestFit="1" customWidth="1"/>
    <col min="11742" max="11742" width="48" style="151" customWidth="1"/>
    <col min="11743" max="11751" width="12.7109375" style="151" customWidth="1"/>
    <col min="11752" max="11752" width="45" style="151" customWidth="1"/>
    <col min="11753" max="11753" width="32.5703125" style="151" customWidth="1"/>
    <col min="11754" max="11754" width="20.42578125" style="151" customWidth="1"/>
    <col min="11755" max="11755" width="32" style="151" bestFit="1" customWidth="1"/>
    <col min="11756" max="11756" width="17.85546875" style="151" customWidth="1"/>
    <col min="11757" max="11757" width="14.7109375" style="151" customWidth="1"/>
    <col min="11758" max="11761" width="12.7109375" style="151" customWidth="1"/>
    <col min="11762" max="11763" width="15.5703125" style="151" customWidth="1"/>
    <col min="11764" max="11764" width="0" style="151" hidden="1" customWidth="1"/>
    <col min="11765" max="11765" width="15.5703125" style="151" customWidth="1"/>
    <col min="11766" max="11768" width="13.28515625" style="151" customWidth="1"/>
    <col min="11769" max="11775" width="12.7109375" style="151" customWidth="1"/>
    <col min="11776" max="11776" width="50.42578125" style="151" customWidth="1"/>
    <col min="11777" max="11995" width="11.42578125" style="151"/>
    <col min="11996" max="11996" width="21.140625" style="151" bestFit="1" customWidth="1"/>
    <col min="11997" max="11997" width="43" style="151" bestFit="1" customWidth="1"/>
    <col min="11998" max="11998" width="48" style="151" customWidth="1"/>
    <col min="11999" max="12007" width="12.7109375" style="151" customWidth="1"/>
    <col min="12008" max="12008" width="45" style="151" customWidth="1"/>
    <col min="12009" max="12009" width="32.5703125" style="151" customWidth="1"/>
    <col min="12010" max="12010" width="20.42578125" style="151" customWidth="1"/>
    <col min="12011" max="12011" width="32" style="151" bestFit="1" customWidth="1"/>
    <col min="12012" max="12012" width="17.85546875" style="151" customWidth="1"/>
    <col min="12013" max="12013" width="14.7109375" style="151" customWidth="1"/>
    <col min="12014" max="12017" width="12.7109375" style="151" customWidth="1"/>
    <col min="12018" max="12019" width="15.5703125" style="151" customWidth="1"/>
    <col min="12020" max="12020" width="0" style="151" hidden="1" customWidth="1"/>
    <col min="12021" max="12021" width="15.5703125" style="151" customWidth="1"/>
    <col min="12022" max="12024" width="13.28515625" style="151" customWidth="1"/>
    <col min="12025" max="12031" width="12.7109375" style="151" customWidth="1"/>
    <col min="12032" max="12032" width="50.42578125" style="151" customWidth="1"/>
    <col min="12033" max="12251" width="11.42578125" style="151"/>
    <col min="12252" max="12252" width="21.140625" style="151" bestFit="1" customWidth="1"/>
    <col min="12253" max="12253" width="43" style="151" bestFit="1" customWidth="1"/>
    <col min="12254" max="12254" width="48" style="151" customWidth="1"/>
    <col min="12255" max="12263" width="12.7109375" style="151" customWidth="1"/>
    <col min="12264" max="12264" width="45" style="151" customWidth="1"/>
    <col min="12265" max="12265" width="32.5703125" style="151" customWidth="1"/>
    <col min="12266" max="12266" width="20.42578125" style="151" customWidth="1"/>
    <col min="12267" max="12267" width="32" style="151" bestFit="1" customWidth="1"/>
    <col min="12268" max="12268" width="17.85546875" style="151" customWidth="1"/>
    <col min="12269" max="12269" width="14.7109375" style="151" customWidth="1"/>
    <col min="12270" max="12273" width="12.7109375" style="151" customWidth="1"/>
    <col min="12274" max="12275" width="15.5703125" style="151" customWidth="1"/>
    <col min="12276" max="12276" width="0" style="151" hidden="1" customWidth="1"/>
    <col min="12277" max="12277" width="15.5703125" style="151" customWidth="1"/>
    <col min="12278" max="12280" width="13.28515625" style="151" customWidth="1"/>
    <col min="12281" max="12287" width="12.7109375" style="151" customWidth="1"/>
    <col min="12288" max="12288" width="50.42578125" style="151" customWidth="1"/>
    <col min="12289" max="12507" width="11.42578125" style="151"/>
    <col min="12508" max="12508" width="21.140625" style="151" bestFit="1" customWidth="1"/>
    <col min="12509" max="12509" width="43" style="151" bestFit="1" customWidth="1"/>
    <col min="12510" max="12510" width="48" style="151" customWidth="1"/>
    <col min="12511" max="12519" width="12.7109375" style="151" customWidth="1"/>
    <col min="12520" max="12520" width="45" style="151" customWidth="1"/>
    <col min="12521" max="12521" width="32.5703125" style="151" customWidth="1"/>
    <col min="12522" max="12522" width="20.42578125" style="151" customWidth="1"/>
    <col min="12523" max="12523" width="32" style="151" bestFit="1" customWidth="1"/>
    <col min="12524" max="12524" width="17.85546875" style="151" customWidth="1"/>
    <col min="12525" max="12525" width="14.7109375" style="151" customWidth="1"/>
    <col min="12526" max="12529" width="12.7109375" style="151" customWidth="1"/>
    <col min="12530" max="12531" width="15.5703125" style="151" customWidth="1"/>
    <col min="12532" max="12532" width="0" style="151" hidden="1" customWidth="1"/>
    <col min="12533" max="12533" width="15.5703125" style="151" customWidth="1"/>
    <col min="12534" max="12536" width="13.28515625" style="151" customWidth="1"/>
    <col min="12537" max="12543" width="12.7109375" style="151" customWidth="1"/>
    <col min="12544" max="12544" width="50.42578125" style="151" customWidth="1"/>
    <col min="12545" max="12763" width="11.42578125" style="151"/>
    <col min="12764" max="12764" width="21.140625" style="151" bestFit="1" customWidth="1"/>
    <col min="12765" max="12765" width="43" style="151" bestFit="1" customWidth="1"/>
    <col min="12766" max="12766" width="48" style="151" customWidth="1"/>
    <col min="12767" max="12775" width="12.7109375" style="151" customWidth="1"/>
    <col min="12776" max="12776" width="45" style="151" customWidth="1"/>
    <col min="12777" max="12777" width="32.5703125" style="151" customWidth="1"/>
    <col min="12778" max="12778" width="20.42578125" style="151" customWidth="1"/>
    <col min="12779" max="12779" width="32" style="151" bestFit="1" customWidth="1"/>
    <col min="12780" max="12780" width="17.85546875" style="151" customWidth="1"/>
    <col min="12781" max="12781" width="14.7109375" style="151" customWidth="1"/>
    <col min="12782" max="12785" width="12.7109375" style="151" customWidth="1"/>
    <col min="12786" max="12787" width="15.5703125" style="151" customWidth="1"/>
    <col min="12788" max="12788" width="0" style="151" hidden="1" customWidth="1"/>
    <col min="12789" max="12789" width="15.5703125" style="151" customWidth="1"/>
    <col min="12790" max="12792" width="13.28515625" style="151" customWidth="1"/>
    <col min="12793" max="12799" width="12.7109375" style="151" customWidth="1"/>
    <col min="12800" max="12800" width="50.42578125" style="151" customWidth="1"/>
    <col min="12801" max="13019" width="11.42578125" style="151"/>
    <col min="13020" max="13020" width="21.140625" style="151" bestFit="1" customWidth="1"/>
    <col min="13021" max="13021" width="43" style="151" bestFit="1" customWidth="1"/>
    <col min="13022" max="13022" width="48" style="151" customWidth="1"/>
    <col min="13023" max="13031" width="12.7109375" style="151" customWidth="1"/>
    <col min="13032" max="13032" width="45" style="151" customWidth="1"/>
    <col min="13033" max="13033" width="32.5703125" style="151" customWidth="1"/>
    <col min="13034" max="13034" width="20.42578125" style="151" customWidth="1"/>
    <col min="13035" max="13035" width="32" style="151" bestFit="1" customWidth="1"/>
    <col min="13036" max="13036" width="17.85546875" style="151" customWidth="1"/>
    <col min="13037" max="13037" width="14.7109375" style="151" customWidth="1"/>
    <col min="13038" max="13041" width="12.7109375" style="151" customWidth="1"/>
    <col min="13042" max="13043" width="15.5703125" style="151" customWidth="1"/>
    <col min="13044" max="13044" width="0" style="151" hidden="1" customWidth="1"/>
    <col min="13045" max="13045" width="15.5703125" style="151" customWidth="1"/>
    <col min="13046" max="13048" width="13.28515625" style="151" customWidth="1"/>
    <col min="13049" max="13055" width="12.7109375" style="151" customWidth="1"/>
    <col min="13056" max="13056" width="50.42578125" style="151" customWidth="1"/>
    <col min="13057" max="13275" width="11.42578125" style="151"/>
    <col min="13276" max="13276" width="21.140625" style="151" bestFit="1" customWidth="1"/>
    <col min="13277" max="13277" width="43" style="151" bestFit="1" customWidth="1"/>
    <col min="13278" max="13278" width="48" style="151" customWidth="1"/>
    <col min="13279" max="13287" width="12.7109375" style="151" customWidth="1"/>
    <col min="13288" max="13288" width="45" style="151" customWidth="1"/>
    <col min="13289" max="13289" width="32.5703125" style="151" customWidth="1"/>
    <col min="13290" max="13290" width="20.42578125" style="151" customWidth="1"/>
    <col min="13291" max="13291" width="32" style="151" bestFit="1" customWidth="1"/>
    <col min="13292" max="13292" width="17.85546875" style="151" customWidth="1"/>
    <col min="13293" max="13293" width="14.7109375" style="151" customWidth="1"/>
    <col min="13294" max="13297" width="12.7109375" style="151" customWidth="1"/>
    <col min="13298" max="13299" width="15.5703125" style="151" customWidth="1"/>
    <col min="13300" max="13300" width="0" style="151" hidden="1" customWidth="1"/>
    <col min="13301" max="13301" width="15.5703125" style="151" customWidth="1"/>
    <col min="13302" max="13304" width="13.28515625" style="151" customWidth="1"/>
    <col min="13305" max="13311" width="12.7109375" style="151" customWidth="1"/>
    <col min="13312" max="13312" width="50.42578125" style="151" customWidth="1"/>
    <col min="13313" max="13531" width="11.42578125" style="151"/>
    <col min="13532" max="13532" width="21.140625" style="151" bestFit="1" customWidth="1"/>
    <col min="13533" max="13533" width="43" style="151" bestFit="1" customWidth="1"/>
    <col min="13534" max="13534" width="48" style="151" customWidth="1"/>
    <col min="13535" max="13543" width="12.7109375" style="151" customWidth="1"/>
    <col min="13544" max="13544" width="45" style="151" customWidth="1"/>
    <col min="13545" max="13545" width="32.5703125" style="151" customWidth="1"/>
    <col min="13546" max="13546" width="20.42578125" style="151" customWidth="1"/>
    <col min="13547" max="13547" width="32" style="151" bestFit="1" customWidth="1"/>
    <col min="13548" max="13548" width="17.85546875" style="151" customWidth="1"/>
    <col min="13549" max="13549" width="14.7109375" style="151" customWidth="1"/>
    <col min="13550" max="13553" width="12.7109375" style="151" customWidth="1"/>
    <col min="13554" max="13555" width="15.5703125" style="151" customWidth="1"/>
    <col min="13556" max="13556" width="0" style="151" hidden="1" customWidth="1"/>
    <col min="13557" max="13557" width="15.5703125" style="151" customWidth="1"/>
    <col min="13558" max="13560" width="13.28515625" style="151" customWidth="1"/>
    <col min="13561" max="13567" width="12.7109375" style="151" customWidth="1"/>
    <col min="13568" max="13568" width="50.42578125" style="151" customWidth="1"/>
    <col min="13569" max="13787" width="11.42578125" style="151"/>
    <col min="13788" max="13788" width="21.140625" style="151" bestFit="1" customWidth="1"/>
    <col min="13789" max="13789" width="43" style="151" bestFit="1" customWidth="1"/>
    <col min="13790" max="13790" width="48" style="151" customWidth="1"/>
    <col min="13791" max="13799" width="12.7109375" style="151" customWidth="1"/>
    <col min="13800" max="13800" width="45" style="151" customWidth="1"/>
    <col min="13801" max="13801" width="32.5703125" style="151" customWidth="1"/>
    <col min="13802" max="13802" width="20.42578125" style="151" customWidth="1"/>
    <col min="13803" max="13803" width="32" style="151" bestFit="1" customWidth="1"/>
    <col min="13804" max="13804" width="17.85546875" style="151" customWidth="1"/>
    <col min="13805" max="13805" width="14.7109375" style="151" customWidth="1"/>
    <col min="13806" max="13809" width="12.7109375" style="151" customWidth="1"/>
    <col min="13810" max="13811" width="15.5703125" style="151" customWidth="1"/>
    <col min="13812" max="13812" width="0" style="151" hidden="1" customWidth="1"/>
    <col min="13813" max="13813" width="15.5703125" style="151" customWidth="1"/>
    <col min="13814" max="13816" width="13.28515625" style="151" customWidth="1"/>
    <col min="13817" max="13823" width="12.7109375" style="151" customWidth="1"/>
    <col min="13824" max="13824" width="50.42578125" style="151" customWidth="1"/>
    <col min="13825" max="14043" width="11.42578125" style="151"/>
    <col min="14044" max="14044" width="21.140625" style="151" bestFit="1" customWidth="1"/>
    <col min="14045" max="14045" width="43" style="151" bestFit="1" customWidth="1"/>
    <col min="14046" max="14046" width="48" style="151" customWidth="1"/>
    <col min="14047" max="14055" width="12.7109375" style="151" customWidth="1"/>
    <col min="14056" max="14056" width="45" style="151" customWidth="1"/>
    <col min="14057" max="14057" width="32.5703125" style="151" customWidth="1"/>
    <col min="14058" max="14058" width="20.42578125" style="151" customWidth="1"/>
    <col min="14059" max="14059" width="32" style="151" bestFit="1" customWidth="1"/>
    <col min="14060" max="14060" width="17.85546875" style="151" customWidth="1"/>
    <col min="14061" max="14061" width="14.7109375" style="151" customWidth="1"/>
    <col min="14062" max="14065" width="12.7109375" style="151" customWidth="1"/>
    <col min="14066" max="14067" width="15.5703125" style="151" customWidth="1"/>
    <col min="14068" max="14068" width="0" style="151" hidden="1" customWidth="1"/>
    <col min="14069" max="14069" width="15.5703125" style="151" customWidth="1"/>
    <col min="14070" max="14072" width="13.28515625" style="151" customWidth="1"/>
    <col min="14073" max="14079" width="12.7109375" style="151" customWidth="1"/>
    <col min="14080" max="14080" width="50.42578125" style="151" customWidth="1"/>
    <col min="14081" max="14299" width="11.42578125" style="151"/>
    <col min="14300" max="14300" width="21.140625" style="151" bestFit="1" customWidth="1"/>
    <col min="14301" max="14301" width="43" style="151" bestFit="1" customWidth="1"/>
    <col min="14302" max="14302" width="48" style="151" customWidth="1"/>
    <col min="14303" max="14311" width="12.7109375" style="151" customWidth="1"/>
    <col min="14312" max="14312" width="45" style="151" customWidth="1"/>
    <col min="14313" max="14313" width="32.5703125" style="151" customWidth="1"/>
    <col min="14314" max="14314" width="20.42578125" style="151" customWidth="1"/>
    <col min="14315" max="14315" width="32" style="151" bestFit="1" customWidth="1"/>
    <col min="14316" max="14316" width="17.85546875" style="151" customWidth="1"/>
    <col min="14317" max="14317" width="14.7109375" style="151" customWidth="1"/>
    <col min="14318" max="14321" width="12.7109375" style="151" customWidth="1"/>
    <col min="14322" max="14323" width="15.5703125" style="151" customWidth="1"/>
    <col min="14324" max="14324" width="0" style="151" hidden="1" customWidth="1"/>
    <col min="14325" max="14325" width="15.5703125" style="151" customWidth="1"/>
    <col min="14326" max="14328" width="13.28515625" style="151" customWidth="1"/>
    <col min="14329" max="14335" width="12.7109375" style="151" customWidth="1"/>
    <col min="14336" max="14336" width="50.42578125" style="151" customWidth="1"/>
    <col min="14337" max="14555" width="11.42578125" style="151"/>
    <col min="14556" max="14556" width="21.140625" style="151" bestFit="1" customWidth="1"/>
    <col min="14557" max="14557" width="43" style="151" bestFit="1" customWidth="1"/>
    <col min="14558" max="14558" width="48" style="151" customWidth="1"/>
    <col min="14559" max="14567" width="12.7109375" style="151" customWidth="1"/>
    <col min="14568" max="14568" width="45" style="151" customWidth="1"/>
    <col min="14569" max="14569" width="32.5703125" style="151" customWidth="1"/>
    <col min="14570" max="14570" width="20.42578125" style="151" customWidth="1"/>
    <col min="14571" max="14571" width="32" style="151" bestFit="1" customWidth="1"/>
    <col min="14572" max="14572" width="17.85546875" style="151" customWidth="1"/>
    <col min="14573" max="14573" width="14.7109375" style="151" customWidth="1"/>
    <col min="14574" max="14577" width="12.7109375" style="151" customWidth="1"/>
    <col min="14578" max="14579" width="15.5703125" style="151" customWidth="1"/>
    <col min="14580" max="14580" width="0" style="151" hidden="1" customWidth="1"/>
    <col min="14581" max="14581" width="15.5703125" style="151" customWidth="1"/>
    <col min="14582" max="14584" width="13.28515625" style="151" customWidth="1"/>
    <col min="14585" max="14591" width="12.7109375" style="151" customWidth="1"/>
    <col min="14592" max="14592" width="50.42578125" style="151" customWidth="1"/>
    <col min="14593" max="14811" width="11.42578125" style="151"/>
    <col min="14812" max="14812" width="21.140625" style="151" bestFit="1" customWidth="1"/>
    <col min="14813" max="14813" width="43" style="151" bestFit="1" customWidth="1"/>
    <col min="14814" max="14814" width="48" style="151" customWidth="1"/>
    <col min="14815" max="14823" width="12.7109375" style="151" customWidth="1"/>
    <col min="14824" max="14824" width="45" style="151" customWidth="1"/>
    <col min="14825" max="14825" width="32.5703125" style="151" customWidth="1"/>
    <col min="14826" max="14826" width="20.42578125" style="151" customWidth="1"/>
    <col min="14827" max="14827" width="32" style="151" bestFit="1" customWidth="1"/>
    <col min="14828" max="14828" width="17.85546875" style="151" customWidth="1"/>
    <col min="14829" max="14829" width="14.7109375" style="151" customWidth="1"/>
    <col min="14830" max="14833" width="12.7109375" style="151" customWidth="1"/>
    <col min="14834" max="14835" width="15.5703125" style="151" customWidth="1"/>
    <col min="14836" max="14836" width="0" style="151" hidden="1" customWidth="1"/>
    <col min="14837" max="14837" width="15.5703125" style="151" customWidth="1"/>
    <col min="14838" max="14840" width="13.28515625" style="151" customWidth="1"/>
    <col min="14841" max="14847" width="12.7109375" style="151" customWidth="1"/>
    <col min="14848" max="14848" width="50.42578125" style="151" customWidth="1"/>
    <col min="14849" max="15067" width="11.42578125" style="151"/>
    <col min="15068" max="15068" width="21.140625" style="151" bestFit="1" customWidth="1"/>
    <col min="15069" max="15069" width="43" style="151" bestFit="1" customWidth="1"/>
    <col min="15070" max="15070" width="48" style="151" customWidth="1"/>
    <col min="15071" max="15079" width="12.7109375" style="151" customWidth="1"/>
    <col min="15080" max="15080" width="45" style="151" customWidth="1"/>
    <col min="15081" max="15081" width="32.5703125" style="151" customWidth="1"/>
    <col min="15082" max="15082" width="20.42578125" style="151" customWidth="1"/>
    <col min="15083" max="15083" width="32" style="151" bestFit="1" customWidth="1"/>
    <col min="15084" max="15084" width="17.85546875" style="151" customWidth="1"/>
    <col min="15085" max="15085" width="14.7109375" style="151" customWidth="1"/>
    <col min="15086" max="15089" width="12.7109375" style="151" customWidth="1"/>
    <col min="15090" max="15091" width="15.5703125" style="151" customWidth="1"/>
    <col min="15092" max="15092" width="0" style="151" hidden="1" customWidth="1"/>
    <col min="15093" max="15093" width="15.5703125" style="151" customWidth="1"/>
    <col min="15094" max="15096" width="13.28515625" style="151" customWidth="1"/>
    <col min="15097" max="15103" width="12.7109375" style="151" customWidth="1"/>
    <col min="15104" max="15104" width="50.42578125" style="151" customWidth="1"/>
    <col min="15105" max="15323" width="11.42578125" style="151"/>
    <col min="15324" max="15324" width="21.140625" style="151" bestFit="1" customWidth="1"/>
    <col min="15325" max="15325" width="43" style="151" bestFit="1" customWidth="1"/>
    <col min="15326" max="15326" width="48" style="151" customWidth="1"/>
    <col min="15327" max="15335" width="12.7109375" style="151" customWidth="1"/>
    <col min="15336" max="15336" width="45" style="151" customWidth="1"/>
    <col min="15337" max="15337" width="32.5703125" style="151" customWidth="1"/>
    <col min="15338" max="15338" width="20.42578125" style="151" customWidth="1"/>
    <col min="15339" max="15339" width="32" style="151" bestFit="1" customWidth="1"/>
    <col min="15340" max="15340" width="17.85546875" style="151" customWidth="1"/>
    <col min="15341" max="15341" width="14.7109375" style="151" customWidth="1"/>
    <col min="15342" max="15345" width="12.7109375" style="151" customWidth="1"/>
    <col min="15346" max="15347" width="15.5703125" style="151" customWidth="1"/>
    <col min="15348" max="15348" width="0" style="151" hidden="1" customWidth="1"/>
    <col min="15349" max="15349" width="15.5703125" style="151" customWidth="1"/>
    <col min="15350" max="15352" width="13.28515625" style="151" customWidth="1"/>
    <col min="15353" max="15359" width="12.7109375" style="151" customWidth="1"/>
    <col min="15360" max="15360" width="50.42578125" style="151" customWidth="1"/>
    <col min="15361" max="15579" width="11.42578125" style="151"/>
    <col min="15580" max="15580" width="21.140625" style="151" bestFit="1" customWidth="1"/>
    <col min="15581" max="15581" width="43" style="151" bestFit="1" customWidth="1"/>
    <col min="15582" max="15582" width="48" style="151" customWidth="1"/>
    <col min="15583" max="15591" width="12.7109375" style="151" customWidth="1"/>
    <col min="15592" max="15592" width="45" style="151" customWidth="1"/>
    <col min="15593" max="15593" width="32.5703125" style="151" customWidth="1"/>
    <col min="15594" max="15594" width="20.42578125" style="151" customWidth="1"/>
    <col min="15595" max="15595" width="32" style="151" bestFit="1" customWidth="1"/>
    <col min="15596" max="15596" width="17.85546875" style="151" customWidth="1"/>
    <col min="15597" max="15597" width="14.7109375" style="151" customWidth="1"/>
    <col min="15598" max="15601" width="12.7109375" style="151" customWidth="1"/>
    <col min="15602" max="15603" width="15.5703125" style="151" customWidth="1"/>
    <col min="15604" max="15604" width="0" style="151" hidden="1" customWidth="1"/>
    <col min="15605" max="15605" width="15.5703125" style="151" customWidth="1"/>
    <col min="15606" max="15608" width="13.28515625" style="151" customWidth="1"/>
    <col min="15609" max="15615" width="12.7109375" style="151" customWidth="1"/>
    <col min="15616" max="15616" width="50.42578125" style="151" customWidth="1"/>
    <col min="15617" max="15835" width="11.42578125" style="151"/>
    <col min="15836" max="15836" width="21.140625" style="151" bestFit="1" customWidth="1"/>
    <col min="15837" max="15837" width="43" style="151" bestFit="1" customWidth="1"/>
    <col min="15838" max="15838" width="48" style="151" customWidth="1"/>
    <col min="15839" max="15847" width="12.7109375" style="151" customWidth="1"/>
    <col min="15848" max="15848" width="45" style="151" customWidth="1"/>
    <col min="15849" max="15849" width="32.5703125" style="151" customWidth="1"/>
    <col min="15850" max="15850" width="20.42578125" style="151" customWidth="1"/>
    <col min="15851" max="15851" width="32" style="151" bestFit="1" customWidth="1"/>
    <col min="15852" max="15852" width="17.85546875" style="151" customWidth="1"/>
    <col min="15853" max="15853" width="14.7109375" style="151" customWidth="1"/>
    <col min="15854" max="15857" width="12.7109375" style="151" customWidth="1"/>
    <col min="15858" max="15859" width="15.5703125" style="151" customWidth="1"/>
    <col min="15860" max="15860" width="0" style="151" hidden="1" customWidth="1"/>
    <col min="15861" max="15861" width="15.5703125" style="151" customWidth="1"/>
    <col min="15862" max="15864" width="13.28515625" style="151" customWidth="1"/>
    <col min="15865" max="15871" width="12.7109375" style="151" customWidth="1"/>
    <col min="15872" max="15872" width="50.42578125" style="151" customWidth="1"/>
    <col min="15873" max="16091" width="11.42578125" style="151"/>
    <col min="16092" max="16092" width="21.140625" style="151" bestFit="1" customWidth="1"/>
    <col min="16093" max="16093" width="43" style="151" bestFit="1" customWidth="1"/>
    <col min="16094" max="16094" width="48" style="151" customWidth="1"/>
    <col min="16095" max="16103" width="12.7109375" style="151" customWidth="1"/>
    <col min="16104" max="16104" width="45" style="151" customWidth="1"/>
    <col min="16105" max="16105" width="32.5703125" style="151" customWidth="1"/>
    <col min="16106" max="16106" width="20.42578125" style="151" customWidth="1"/>
    <col min="16107" max="16107" width="32" style="151" bestFit="1" customWidth="1"/>
    <col min="16108" max="16108" width="17.85546875" style="151" customWidth="1"/>
    <col min="16109" max="16109" width="14.7109375" style="151" customWidth="1"/>
    <col min="16110" max="16113" width="12.7109375" style="151" customWidth="1"/>
    <col min="16114" max="16115" width="15.5703125" style="151" customWidth="1"/>
    <col min="16116" max="16116" width="0" style="151" hidden="1" customWidth="1"/>
    <col min="16117" max="16117" width="15.5703125" style="151" customWidth="1"/>
    <col min="16118" max="16120" width="13.28515625" style="151" customWidth="1"/>
    <col min="16121" max="16127" width="12.7109375" style="151" customWidth="1"/>
    <col min="16128" max="16128" width="50.42578125" style="151" customWidth="1"/>
    <col min="16129" max="16384" width="11.42578125" style="151"/>
  </cols>
  <sheetData>
    <row r="1" spans="1:6" ht="41.25" customHeight="1">
      <c r="A1" s="200" t="s">
        <v>0</v>
      </c>
      <c r="B1" s="200" t="s">
        <v>1</v>
      </c>
      <c r="C1" s="200" t="s">
        <v>2</v>
      </c>
      <c r="D1" s="200" t="s">
        <v>3</v>
      </c>
      <c r="E1" s="201" t="s">
        <v>4</v>
      </c>
      <c r="F1" s="201" t="s">
        <v>509</v>
      </c>
    </row>
    <row r="2" spans="1:6" ht="12.95" customHeight="1">
      <c r="A2" s="5" t="s">
        <v>6</v>
      </c>
      <c r="B2" s="5" t="s">
        <v>510</v>
      </c>
      <c r="C2" s="133">
        <v>1</v>
      </c>
      <c r="D2" s="5" t="s">
        <v>9</v>
      </c>
      <c r="E2" s="16">
        <v>1500000</v>
      </c>
      <c r="F2" s="197">
        <v>1500000</v>
      </c>
    </row>
    <row r="3" spans="1:6" ht="12.95" customHeight="1">
      <c r="A3" s="5" t="s">
        <v>6</v>
      </c>
      <c r="B3" s="5" t="s">
        <v>287</v>
      </c>
      <c r="C3" s="133">
        <v>1</v>
      </c>
      <c r="D3" s="5" t="s">
        <v>9</v>
      </c>
      <c r="E3" s="16">
        <v>1000000</v>
      </c>
      <c r="F3" s="197">
        <v>1000000</v>
      </c>
    </row>
    <row r="4" spans="1:6" ht="12.95" customHeight="1">
      <c r="A4" s="5" t="s">
        <v>6</v>
      </c>
      <c r="B4" s="5" t="s">
        <v>287</v>
      </c>
      <c r="C4" s="133">
        <v>1</v>
      </c>
      <c r="D4" s="5" t="s">
        <v>9</v>
      </c>
      <c r="E4" s="16">
        <v>1000000</v>
      </c>
      <c r="F4" s="197">
        <v>1000000</v>
      </c>
    </row>
    <row r="5" spans="1:6" ht="12.95" customHeight="1">
      <c r="A5" s="5" t="s">
        <v>6</v>
      </c>
      <c r="B5" s="5" t="s">
        <v>926</v>
      </c>
      <c r="C5" s="131">
        <v>12</v>
      </c>
      <c r="D5" s="5" t="s">
        <v>808</v>
      </c>
      <c r="E5" s="192">
        <v>11280777</v>
      </c>
      <c r="F5" s="202">
        <v>135369324</v>
      </c>
    </row>
    <row r="6" spans="1:6" ht="12.95" customHeight="1">
      <c r="A6" s="5" t="s">
        <v>6</v>
      </c>
      <c r="B6" s="5" t="s">
        <v>927</v>
      </c>
      <c r="C6" s="131">
        <v>12</v>
      </c>
      <c r="D6" s="5" t="s">
        <v>808</v>
      </c>
      <c r="E6" s="192">
        <v>3499000</v>
      </c>
      <c r="F6" s="202">
        <v>41988000</v>
      </c>
    </row>
    <row r="7" spans="1:6" ht="12.95" customHeight="1">
      <c r="A7" s="5" t="s">
        <v>6</v>
      </c>
      <c r="B7" s="5" t="s">
        <v>928</v>
      </c>
      <c r="C7" s="131">
        <v>12</v>
      </c>
      <c r="D7" s="5" t="s">
        <v>808</v>
      </c>
      <c r="E7" s="192">
        <v>4655000</v>
      </c>
      <c r="F7" s="202">
        <v>55860000</v>
      </c>
    </row>
    <row r="8" spans="1:6" ht="12.95" customHeight="1">
      <c r="A8" s="5" t="s">
        <v>6</v>
      </c>
      <c r="B8" s="5" t="s">
        <v>929</v>
      </c>
      <c r="C8" s="131">
        <v>1</v>
      </c>
      <c r="D8" s="5" t="s">
        <v>930</v>
      </c>
      <c r="E8" s="193">
        <v>1000000</v>
      </c>
      <c r="F8" s="202">
        <v>1000000</v>
      </c>
    </row>
    <row r="9" spans="1:6" ht="12.95" customHeight="1">
      <c r="A9" s="5" t="s">
        <v>6</v>
      </c>
      <c r="B9" s="5" t="s">
        <v>931</v>
      </c>
      <c r="C9" s="131">
        <v>1</v>
      </c>
      <c r="D9" s="5" t="s">
        <v>930</v>
      </c>
      <c r="E9" s="193">
        <v>5000000</v>
      </c>
      <c r="F9" s="202">
        <v>5000000</v>
      </c>
    </row>
    <row r="10" spans="1:6" ht="12.95" customHeight="1">
      <c r="A10" s="5" t="s">
        <v>6</v>
      </c>
      <c r="B10" s="5" t="s">
        <v>932</v>
      </c>
      <c r="C10" s="131">
        <v>1</v>
      </c>
      <c r="D10" s="5" t="s">
        <v>930</v>
      </c>
      <c r="E10" s="193">
        <v>1080000</v>
      </c>
      <c r="F10" s="202">
        <v>1080000</v>
      </c>
    </row>
    <row r="11" spans="1:6" ht="12.95" customHeight="1">
      <c r="A11" s="5" t="s">
        <v>6</v>
      </c>
      <c r="B11" s="194" t="s">
        <v>899</v>
      </c>
      <c r="C11" s="195">
        <v>12</v>
      </c>
      <c r="D11" s="5" t="s">
        <v>933</v>
      </c>
      <c r="E11" s="193">
        <v>4000</v>
      </c>
      <c r="F11" s="202">
        <v>48000</v>
      </c>
    </row>
    <row r="12" spans="1:6" ht="12.95" customHeight="1">
      <c r="A12" s="5" t="s">
        <v>6</v>
      </c>
      <c r="B12" s="196" t="s">
        <v>934</v>
      </c>
      <c r="C12" s="131">
        <v>200</v>
      </c>
      <c r="D12" s="5" t="s">
        <v>930</v>
      </c>
      <c r="E12" s="193">
        <v>7000</v>
      </c>
      <c r="F12" s="202">
        <v>1400000</v>
      </c>
    </row>
    <row r="13" spans="1:6" ht="12.95" customHeight="1">
      <c r="A13" s="5" t="s">
        <v>6</v>
      </c>
      <c r="B13" s="196" t="s">
        <v>120</v>
      </c>
      <c r="C13" s="131">
        <v>30</v>
      </c>
      <c r="D13" s="5" t="s">
        <v>930</v>
      </c>
      <c r="E13" s="193">
        <v>1400</v>
      </c>
      <c r="F13" s="202">
        <v>42000</v>
      </c>
    </row>
    <row r="14" spans="1:6" ht="12.95" customHeight="1">
      <c r="A14" s="5" t="s">
        <v>6</v>
      </c>
      <c r="B14" s="196" t="s">
        <v>935</v>
      </c>
      <c r="C14" s="131">
        <v>10</v>
      </c>
      <c r="D14" s="5" t="s">
        <v>235</v>
      </c>
      <c r="E14" s="193">
        <v>8000</v>
      </c>
      <c r="F14" s="202">
        <v>80000</v>
      </c>
    </row>
    <row r="15" spans="1:6" ht="12.95" customHeight="1">
      <c r="A15" s="5" t="s">
        <v>6</v>
      </c>
      <c r="B15" s="69" t="s">
        <v>936</v>
      </c>
      <c r="C15" s="195">
        <v>1</v>
      </c>
      <c r="D15" s="5" t="s">
        <v>930</v>
      </c>
      <c r="E15" s="193">
        <v>40000</v>
      </c>
      <c r="F15" s="202">
        <v>40000</v>
      </c>
    </row>
    <row r="16" spans="1:6" ht="12.95" customHeight="1">
      <c r="A16" s="5" t="s">
        <v>6</v>
      </c>
      <c r="B16" s="5" t="s">
        <v>937</v>
      </c>
      <c r="C16" s="131">
        <v>200</v>
      </c>
      <c r="D16" s="5" t="s">
        <v>930</v>
      </c>
      <c r="E16" s="193">
        <v>200</v>
      </c>
      <c r="F16" s="202">
        <v>40000</v>
      </c>
    </row>
    <row r="17" spans="1:6" ht="12.95" customHeight="1">
      <c r="A17" s="5" t="s">
        <v>6</v>
      </c>
      <c r="B17" s="5" t="s">
        <v>938</v>
      </c>
      <c r="C17" s="195">
        <v>15</v>
      </c>
      <c r="D17" s="5" t="s">
        <v>930</v>
      </c>
      <c r="E17" s="193">
        <v>2000</v>
      </c>
      <c r="F17" s="202">
        <v>30000</v>
      </c>
    </row>
    <row r="18" spans="1:6" ht="12.95" customHeight="1">
      <c r="A18" s="5" t="s">
        <v>6</v>
      </c>
      <c r="B18" s="5" t="s">
        <v>939</v>
      </c>
      <c r="C18" s="195">
        <v>10</v>
      </c>
      <c r="D18" s="5" t="s">
        <v>930</v>
      </c>
      <c r="E18" s="193">
        <v>75000</v>
      </c>
      <c r="F18" s="202">
        <v>750000</v>
      </c>
    </row>
    <row r="19" spans="1:6" ht="12.95" customHeight="1">
      <c r="A19" s="5" t="s">
        <v>6</v>
      </c>
      <c r="B19" s="5" t="s">
        <v>247</v>
      </c>
      <c r="C19" s="195">
        <v>2</v>
      </c>
      <c r="D19" s="5" t="s">
        <v>930</v>
      </c>
      <c r="E19" s="193">
        <v>9600</v>
      </c>
      <c r="F19" s="202">
        <v>19200</v>
      </c>
    </row>
    <row r="20" spans="1:6" ht="12.95" customHeight="1">
      <c r="A20" s="5" t="s">
        <v>6</v>
      </c>
      <c r="B20" s="5" t="s">
        <v>940</v>
      </c>
      <c r="C20" s="195">
        <v>10</v>
      </c>
      <c r="D20" s="5" t="s">
        <v>930</v>
      </c>
      <c r="E20" s="193">
        <v>1500</v>
      </c>
      <c r="F20" s="202">
        <v>15000</v>
      </c>
    </row>
    <row r="21" spans="1:6" ht="12.95" customHeight="1">
      <c r="A21" s="5" t="s">
        <v>6</v>
      </c>
      <c r="B21" s="5" t="s">
        <v>941</v>
      </c>
      <c r="C21" s="195">
        <v>15</v>
      </c>
      <c r="D21" s="5" t="s">
        <v>933</v>
      </c>
      <c r="E21" s="193">
        <v>10000</v>
      </c>
      <c r="F21" s="202">
        <v>150000</v>
      </c>
    </row>
    <row r="22" spans="1:6" ht="12.95" customHeight="1">
      <c r="A22" s="5" t="s">
        <v>6</v>
      </c>
      <c r="B22" s="5" t="s">
        <v>942</v>
      </c>
      <c r="C22" s="131">
        <v>4</v>
      </c>
      <c r="D22" s="5" t="s">
        <v>930</v>
      </c>
      <c r="E22" s="193">
        <v>340000</v>
      </c>
      <c r="F22" s="202">
        <v>1360000</v>
      </c>
    </row>
    <row r="23" spans="1:6" ht="12.95" customHeight="1">
      <c r="A23" s="5" t="s">
        <v>6</v>
      </c>
      <c r="B23" s="5" t="s">
        <v>232</v>
      </c>
      <c r="C23" s="133">
        <v>1</v>
      </c>
      <c r="D23" s="5" t="s">
        <v>9</v>
      </c>
      <c r="E23" s="16">
        <v>765000</v>
      </c>
      <c r="F23" s="197">
        <v>765000</v>
      </c>
    </row>
    <row r="24" spans="1:6" ht="12.95" customHeight="1">
      <c r="A24" s="5" t="s">
        <v>6</v>
      </c>
      <c r="B24" s="5" t="s">
        <v>671</v>
      </c>
      <c r="C24" s="133">
        <v>1</v>
      </c>
      <c r="D24" s="5" t="s">
        <v>9</v>
      </c>
      <c r="E24" s="16">
        <v>2000000</v>
      </c>
      <c r="F24" s="197">
        <v>2000000</v>
      </c>
    </row>
    <row r="25" spans="1:6" ht="12.95" customHeight="1">
      <c r="A25" s="5" t="s">
        <v>6</v>
      </c>
      <c r="B25" s="5" t="s">
        <v>510</v>
      </c>
      <c r="C25" s="133">
        <v>1</v>
      </c>
      <c r="D25" s="5" t="s">
        <v>9</v>
      </c>
      <c r="E25" s="16">
        <v>32025000</v>
      </c>
      <c r="F25" s="197">
        <v>32025000</v>
      </c>
    </row>
    <row r="26" spans="1:6" ht="12.95" customHeight="1">
      <c r="A26" s="5" t="s">
        <v>6</v>
      </c>
      <c r="B26" s="5" t="s">
        <v>510</v>
      </c>
      <c r="C26" s="133">
        <v>1</v>
      </c>
      <c r="D26" s="5" t="s">
        <v>9</v>
      </c>
      <c r="E26" s="16">
        <v>15600000</v>
      </c>
      <c r="F26" s="197">
        <v>15600000</v>
      </c>
    </row>
    <row r="27" spans="1:6" ht="12.95" customHeight="1">
      <c r="A27" s="5" t="s">
        <v>6</v>
      </c>
      <c r="B27" s="5" t="s">
        <v>510</v>
      </c>
      <c r="C27" s="133">
        <v>1</v>
      </c>
      <c r="D27" s="5" t="s">
        <v>9</v>
      </c>
      <c r="E27" s="16">
        <v>14850000</v>
      </c>
      <c r="F27" s="197">
        <v>14850000</v>
      </c>
    </row>
    <row r="28" spans="1:6" ht="12.95" customHeight="1">
      <c r="A28" s="5" t="s">
        <v>6</v>
      </c>
      <c r="B28" s="5"/>
      <c r="C28" s="133">
        <v>1</v>
      </c>
      <c r="D28" s="5"/>
      <c r="E28" s="202">
        <v>3619328</v>
      </c>
      <c r="F28" s="202">
        <v>3619328</v>
      </c>
    </row>
    <row r="29" spans="1:6" ht="12.95" customHeight="1">
      <c r="A29" s="5" t="s">
        <v>6</v>
      </c>
      <c r="B29" s="5" t="s">
        <v>569</v>
      </c>
      <c r="C29" s="133">
        <v>1</v>
      </c>
      <c r="D29" s="5" t="s">
        <v>9</v>
      </c>
      <c r="E29" s="16">
        <v>1092000</v>
      </c>
      <c r="F29" s="197">
        <v>1092000</v>
      </c>
    </row>
    <row r="30" spans="1:6" ht="12.95" customHeight="1">
      <c r="A30" s="5" t="s">
        <v>6</v>
      </c>
      <c r="B30" s="5" t="s">
        <v>569</v>
      </c>
      <c r="C30" s="133">
        <v>1</v>
      </c>
      <c r="D30" s="5" t="s">
        <v>9</v>
      </c>
      <c r="E30" s="16">
        <v>2340000</v>
      </c>
      <c r="F30" s="197">
        <v>2340000</v>
      </c>
    </row>
    <row r="31" spans="1:6" ht="12.95" customHeight="1">
      <c r="A31" s="5" t="s">
        <v>6</v>
      </c>
      <c r="B31" s="5" t="s">
        <v>569</v>
      </c>
      <c r="C31" s="133">
        <v>1</v>
      </c>
      <c r="D31" s="5" t="s">
        <v>9</v>
      </c>
      <c r="E31" s="16">
        <v>1404000</v>
      </c>
      <c r="F31" s="197">
        <v>1404000</v>
      </c>
    </row>
    <row r="32" spans="1:6" ht="12.95" customHeight="1">
      <c r="A32" s="5" t="s">
        <v>6</v>
      </c>
      <c r="B32" s="5" t="s">
        <v>232</v>
      </c>
      <c r="C32" s="133">
        <v>1</v>
      </c>
      <c r="D32" s="5" t="s">
        <v>9</v>
      </c>
      <c r="E32" s="16">
        <v>70000</v>
      </c>
      <c r="F32" s="197">
        <v>70000</v>
      </c>
    </row>
    <row r="33" spans="1:6" ht="12.95" customHeight="1">
      <c r="A33" s="5" t="s">
        <v>6</v>
      </c>
      <c r="B33" s="5" t="s">
        <v>232</v>
      </c>
      <c r="C33" s="133">
        <v>1</v>
      </c>
      <c r="D33" s="5" t="s">
        <v>9</v>
      </c>
      <c r="E33" s="16">
        <v>210000</v>
      </c>
      <c r="F33" s="197">
        <v>210000</v>
      </c>
    </row>
    <row r="34" spans="1:6" ht="12.95" customHeight="1">
      <c r="A34" s="5" t="s">
        <v>6</v>
      </c>
      <c r="B34" s="5" t="s">
        <v>232</v>
      </c>
      <c r="C34" s="133">
        <v>1</v>
      </c>
      <c r="D34" s="5" t="s">
        <v>9</v>
      </c>
      <c r="E34" s="16">
        <v>462556</v>
      </c>
      <c r="F34" s="197">
        <v>462556</v>
      </c>
    </row>
    <row r="35" spans="1:6" ht="12.95" customHeight="1">
      <c r="A35" s="5" t="s">
        <v>6</v>
      </c>
      <c r="B35" s="5" t="s">
        <v>56</v>
      </c>
      <c r="C35" s="133">
        <v>20</v>
      </c>
      <c r="D35" s="5" t="s">
        <v>394</v>
      </c>
      <c r="E35" s="139">
        <v>137</v>
      </c>
      <c r="F35" s="197">
        <v>2740</v>
      </c>
    </row>
    <row r="36" spans="1:6" ht="12.95" customHeight="1">
      <c r="A36" s="5" t="s">
        <v>6</v>
      </c>
      <c r="B36" s="5" t="s">
        <v>56</v>
      </c>
      <c r="C36" s="133">
        <v>10</v>
      </c>
      <c r="D36" s="5" t="s">
        <v>394</v>
      </c>
      <c r="E36" s="139">
        <v>137</v>
      </c>
      <c r="F36" s="197">
        <v>1370</v>
      </c>
    </row>
    <row r="37" spans="1:6" ht="12.95" customHeight="1">
      <c r="A37" s="5" t="s">
        <v>6</v>
      </c>
      <c r="B37" s="5" t="s">
        <v>56</v>
      </c>
      <c r="C37" s="133">
        <v>10</v>
      </c>
      <c r="D37" s="5" t="s">
        <v>394</v>
      </c>
      <c r="E37" s="139">
        <v>137</v>
      </c>
      <c r="F37" s="197">
        <v>1370</v>
      </c>
    </row>
    <row r="38" spans="1:6" ht="12.95" customHeight="1">
      <c r="A38" s="5" t="s">
        <v>6</v>
      </c>
      <c r="B38" s="5" t="s">
        <v>70</v>
      </c>
      <c r="C38" s="133">
        <v>150</v>
      </c>
      <c r="D38" s="5" t="s">
        <v>24</v>
      </c>
      <c r="E38" s="139">
        <v>720</v>
      </c>
      <c r="F38" s="197">
        <v>108000</v>
      </c>
    </row>
    <row r="39" spans="1:6" ht="12.95" customHeight="1">
      <c r="A39" s="5" t="s">
        <v>6</v>
      </c>
      <c r="B39" s="5" t="s">
        <v>70</v>
      </c>
      <c r="C39" s="133">
        <v>150</v>
      </c>
      <c r="D39" s="5" t="s">
        <v>24</v>
      </c>
      <c r="E39" s="139">
        <v>720</v>
      </c>
      <c r="F39" s="197">
        <v>108000</v>
      </c>
    </row>
    <row r="40" spans="1:6" ht="12.95" customHeight="1">
      <c r="A40" s="5" t="s">
        <v>6</v>
      </c>
      <c r="B40" s="5" t="s">
        <v>70</v>
      </c>
      <c r="C40" s="133">
        <v>100</v>
      </c>
      <c r="D40" s="5" t="s">
        <v>24</v>
      </c>
      <c r="E40" s="139">
        <v>720</v>
      </c>
      <c r="F40" s="197">
        <v>72000</v>
      </c>
    </row>
    <row r="41" spans="1:6" ht="12.95" customHeight="1">
      <c r="A41" s="5" t="s">
        <v>6</v>
      </c>
      <c r="B41" s="5" t="s">
        <v>74</v>
      </c>
      <c r="C41" s="133">
        <v>4</v>
      </c>
      <c r="D41" s="5" t="s">
        <v>394</v>
      </c>
      <c r="E41" s="139">
        <v>192</v>
      </c>
      <c r="F41" s="197">
        <v>768</v>
      </c>
    </row>
    <row r="42" spans="1:6" ht="12.95" customHeight="1">
      <c r="A42" s="5" t="s">
        <v>6</v>
      </c>
      <c r="B42" s="5" t="s">
        <v>74</v>
      </c>
      <c r="C42" s="133">
        <v>4</v>
      </c>
      <c r="D42" s="5" t="s">
        <v>394</v>
      </c>
      <c r="E42" s="139">
        <v>192</v>
      </c>
      <c r="F42" s="197">
        <v>768</v>
      </c>
    </row>
    <row r="43" spans="1:6" ht="12.95" customHeight="1">
      <c r="A43" s="5" t="s">
        <v>6</v>
      </c>
      <c r="B43" s="5" t="s">
        <v>514</v>
      </c>
      <c r="C43" s="133">
        <v>3</v>
      </c>
      <c r="D43" s="5" t="s">
        <v>394</v>
      </c>
      <c r="E43" s="139">
        <v>8480</v>
      </c>
      <c r="F43" s="197">
        <v>25440</v>
      </c>
    </row>
    <row r="44" spans="1:6" ht="12.95" customHeight="1">
      <c r="A44" s="5" t="s">
        <v>6</v>
      </c>
      <c r="B44" s="5" t="s">
        <v>121</v>
      </c>
      <c r="C44" s="133">
        <v>5</v>
      </c>
      <c r="D44" s="5" t="s">
        <v>515</v>
      </c>
      <c r="E44" s="139">
        <v>925</v>
      </c>
      <c r="F44" s="197">
        <v>4625</v>
      </c>
    </row>
    <row r="45" spans="1:6" ht="12.95" customHeight="1">
      <c r="A45" s="5" t="s">
        <v>6</v>
      </c>
      <c r="B45" s="5" t="s">
        <v>121</v>
      </c>
      <c r="C45" s="133">
        <v>6</v>
      </c>
      <c r="D45" s="5" t="s">
        <v>515</v>
      </c>
      <c r="E45" s="139">
        <v>925</v>
      </c>
      <c r="F45" s="197">
        <v>5550</v>
      </c>
    </row>
    <row r="46" spans="1:6" ht="12.95" customHeight="1">
      <c r="A46" s="5" t="s">
        <v>6</v>
      </c>
      <c r="B46" s="5" t="s">
        <v>121</v>
      </c>
      <c r="C46" s="133">
        <v>3</v>
      </c>
      <c r="D46" s="5" t="s">
        <v>515</v>
      </c>
      <c r="E46" s="139">
        <v>925</v>
      </c>
      <c r="F46" s="197">
        <v>2775</v>
      </c>
    </row>
    <row r="47" spans="1:6" ht="12.95" customHeight="1">
      <c r="A47" s="5" t="s">
        <v>6</v>
      </c>
      <c r="B47" s="5" t="s">
        <v>152</v>
      </c>
      <c r="C47" s="133">
        <v>2</v>
      </c>
      <c r="D47" s="5" t="s">
        <v>394</v>
      </c>
      <c r="E47" s="139">
        <v>3077</v>
      </c>
      <c r="F47" s="197">
        <v>6154</v>
      </c>
    </row>
    <row r="48" spans="1:6" ht="12.95" customHeight="1">
      <c r="A48" s="5" t="s">
        <v>6</v>
      </c>
      <c r="B48" s="5" t="s">
        <v>183</v>
      </c>
      <c r="C48" s="133">
        <v>4</v>
      </c>
      <c r="D48" s="5" t="s">
        <v>394</v>
      </c>
      <c r="E48" s="139">
        <v>385</v>
      </c>
      <c r="F48" s="197">
        <v>1540</v>
      </c>
    </row>
    <row r="49" spans="1:6" ht="12.95" customHeight="1">
      <c r="A49" s="5" t="s">
        <v>6</v>
      </c>
      <c r="B49" s="5" t="s">
        <v>183</v>
      </c>
      <c r="C49" s="133">
        <v>4</v>
      </c>
      <c r="D49" s="5" t="s">
        <v>394</v>
      </c>
      <c r="E49" s="139">
        <v>385</v>
      </c>
      <c r="F49" s="197">
        <v>1540</v>
      </c>
    </row>
    <row r="50" spans="1:6" ht="12.95" customHeight="1">
      <c r="A50" s="5" t="s">
        <v>6</v>
      </c>
      <c r="B50" s="5" t="s">
        <v>189</v>
      </c>
      <c r="C50" s="133">
        <v>6</v>
      </c>
      <c r="D50" s="5" t="s">
        <v>394</v>
      </c>
      <c r="E50" s="139">
        <v>567</v>
      </c>
      <c r="F50" s="197">
        <v>3402</v>
      </c>
    </row>
    <row r="51" spans="1:6" ht="12.95" customHeight="1">
      <c r="A51" s="5" t="s">
        <v>6</v>
      </c>
      <c r="B51" s="5" t="s">
        <v>204</v>
      </c>
      <c r="C51" s="133">
        <v>2</v>
      </c>
      <c r="D51" s="5" t="s">
        <v>394</v>
      </c>
      <c r="E51" s="139">
        <v>1698</v>
      </c>
      <c r="F51" s="197">
        <v>3396</v>
      </c>
    </row>
    <row r="52" spans="1:6" ht="12.95" customHeight="1">
      <c r="A52" s="5" t="s">
        <v>6</v>
      </c>
      <c r="B52" s="5" t="s">
        <v>204</v>
      </c>
      <c r="C52" s="133">
        <v>2</v>
      </c>
      <c r="D52" s="5" t="s">
        <v>394</v>
      </c>
      <c r="E52" s="139">
        <v>1698</v>
      </c>
      <c r="F52" s="197">
        <v>3396</v>
      </c>
    </row>
    <row r="53" spans="1:6" ht="12.95" customHeight="1">
      <c r="A53" s="5" t="s">
        <v>6</v>
      </c>
      <c r="B53" s="5" t="s">
        <v>204</v>
      </c>
      <c r="C53" s="133">
        <v>2</v>
      </c>
      <c r="D53" s="5" t="s">
        <v>394</v>
      </c>
      <c r="E53" s="139">
        <v>1698</v>
      </c>
      <c r="F53" s="197">
        <v>3396</v>
      </c>
    </row>
    <row r="54" spans="1:6" ht="12.95" customHeight="1">
      <c r="A54" s="5" t="s">
        <v>6</v>
      </c>
      <c r="B54" s="5" t="s">
        <v>243</v>
      </c>
      <c r="C54" s="133">
        <v>5</v>
      </c>
      <c r="D54" s="5" t="s">
        <v>401</v>
      </c>
      <c r="E54" s="139">
        <v>6223</v>
      </c>
      <c r="F54" s="197">
        <v>31115</v>
      </c>
    </row>
    <row r="55" spans="1:6" ht="12.95" customHeight="1">
      <c r="A55" s="5" t="s">
        <v>6</v>
      </c>
      <c r="B55" s="5" t="s">
        <v>243</v>
      </c>
      <c r="C55" s="133">
        <v>2</v>
      </c>
      <c r="D55" s="5" t="s">
        <v>401</v>
      </c>
      <c r="E55" s="139">
        <v>6223</v>
      </c>
      <c r="F55" s="197">
        <v>12446</v>
      </c>
    </row>
    <row r="56" spans="1:6" ht="12.95" customHeight="1">
      <c r="A56" s="5" t="s">
        <v>6</v>
      </c>
      <c r="B56" s="5" t="s">
        <v>243</v>
      </c>
      <c r="C56" s="133">
        <v>1</v>
      </c>
      <c r="D56" s="5" t="s">
        <v>401</v>
      </c>
      <c r="E56" s="139">
        <v>6223</v>
      </c>
      <c r="F56" s="197">
        <v>6223</v>
      </c>
    </row>
    <row r="57" spans="1:6" ht="12.95" customHeight="1">
      <c r="A57" s="5" t="s">
        <v>6</v>
      </c>
      <c r="B57" s="5" t="s">
        <v>248</v>
      </c>
      <c r="C57" s="133">
        <v>2</v>
      </c>
      <c r="D57" s="5" t="s">
        <v>401</v>
      </c>
      <c r="E57" s="139">
        <v>7474</v>
      </c>
      <c r="F57" s="197">
        <v>14948</v>
      </c>
    </row>
    <row r="58" spans="1:6" ht="12.95" customHeight="1">
      <c r="A58" s="5" t="s">
        <v>6</v>
      </c>
      <c r="B58" s="5" t="s">
        <v>293</v>
      </c>
      <c r="C58" s="133">
        <v>4</v>
      </c>
      <c r="D58" s="5" t="s">
        <v>394</v>
      </c>
      <c r="E58" s="139">
        <v>569</v>
      </c>
      <c r="F58" s="197">
        <v>2276</v>
      </c>
    </row>
    <row r="59" spans="1:6" ht="12.95" customHeight="1">
      <c r="A59" s="5" t="s">
        <v>6</v>
      </c>
      <c r="B59" s="5" t="s">
        <v>518</v>
      </c>
      <c r="C59" s="133">
        <v>2</v>
      </c>
      <c r="D59" s="5" t="s">
        <v>394</v>
      </c>
      <c r="E59" s="139">
        <v>616</v>
      </c>
      <c r="F59" s="197">
        <v>1232</v>
      </c>
    </row>
    <row r="60" spans="1:6" ht="12.95" customHeight="1">
      <c r="A60" s="5" t="s">
        <v>6</v>
      </c>
      <c r="B60" s="5" t="s">
        <v>348</v>
      </c>
      <c r="C60" s="133">
        <v>4</v>
      </c>
      <c r="D60" s="5" t="s">
        <v>394</v>
      </c>
      <c r="E60" s="139">
        <v>212</v>
      </c>
      <c r="F60" s="197">
        <v>848</v>
      </c>
    </row>
    <row r="61" spans="1:6" ht="12.95" customHeight="1">
      <c r="A61" s="5" t="s">
        <v>6</v>
      </c>
      <c r="B61" s="5" t="s">
        <v>348</v>
      </c>
      <c r="C61" s="133">
        <v>4</v>
      </c>
      <c r="D61" s="5" t="s">
        <v>394</v>
      </c>
      <c r="E61" s="139">
        <v>212</v>
      </c>
      <c r="F61" s="197">
        <v>848</v>
      </c>
    </row>
    <row r="62" spans="1:6" ht="12.95" customHeight="1">
      <c r="A62" s="5" t="s">
        <v>6</v>
      </c>
      <c r="B62" s="5" t="s">
        <v>590</v>
      </c>
      <c r="C62" s="133">
        <v>1</v>
      </c>
      <c r="D62" s="5" t="s">
        <v>394</v>
      </c>
      <c r="E62" s="139">
        <v>280100</v>
      </c>
      <c r="F62" s="197">
        <v>280100</v>
      </c>
    </row>
    <row r="63" spans="1:6" ht="12.95" customHeight="1">
      <c r="A63" s="5" t="s">
        <v>6</v>
      </c>
      <c r="B63" s="5" t="s">
        <v>564</v>
      </c>
      <c r="C63" s="133">
        <v>2</v>
      </c>
      <c r="D63" s="5" t="s">
        <v>394</v>
      </c>
      <c r="E63" s="16">
        <v>300000</v>
      </c>
      <c r="F63" s="197">
        <v>600000</v>
      </c>
    </row>
    <row r="64" spans="1:6" ht="12.95" customHeight="1">
      <c r="A64" s="5" t="s">
        <v>6</v>
      </c>
      <c r="B64" s="5" t="s">
        <v>564</v>
      </c>
      <c r="C64" s="133">
        <v>1</v>
      </c>
      <c r="D64" s="5" t="s">
        <v>9</v>
      </c>
      <c r="E64" s="16">
        <v>260000</v>
      </c>
      <c r="F64" s="197">
        <v>260000</v>
      </c>
    </row>
    <row r="65" spans="1:6" ht="12.95" customHeight="1">
      <c r="A65" s="5" t="s">
        <v>6</v>
      </c>
      <c r="B65" s="5" t="s">
        <v>564</v>
      </c>
      <c r="C65" s="133">
        <v>1</v>
      </c>
      <c r="D65" s="5" t="s">
        <v>9</v>
      </c>
      <c r="E65" s="16">
        <v>130000</v>
      </c>
      <c r="F65" s="197">
        <v>130000</v>
      </c>
    </row>
    <row r="66" spans="1:6" ht="12.95" customHeight="1">
      <c r="A66" s="5" t="s">
        <v>6</v>
      </c>
      <c r="B66" s="5" t="s">
        <v>232</v>
      </c>
      <c r="C66" s="133">
        <v>1</v>
      </c>
      <c r="D66" s="5" t="s">
        <v>9</v>
      </c>
      <c r="E66" s="16">
        <v>91000</v>
      </c>
      <c r="F66" s="197">
        <v>91000</v>
      </c>
    </row>
    <row r="67" spans="1:6" ht="12.95" customHeight="1">
      <c r="A67" s="5" t="s">
        <v>6</v>
      </c>
      <c r="B67" s="5" t="s">
        <v>232</v>
      </c>
      <c r="C67" s="133">
        <v>1</v>
      </c>
      <c r="D67" s="5" t="s">
        <v>9</v>
      </c>
      <c r="E67" s="16">
        <v>81000</v>
      </c>
      <c r="F67" s="197">
        <v>81000</v>
      </c>
    </row>
    <row r="68" spans="1:6" ht="12.95" customHeight="1">
      <c r="A68" s="5" t="s">
        <v>6</v>
      </c>
      <c r="B68" s="5" t="s">
        <v>510</v>
      </c>
      <c r="C68" s="133">
        <v>1</v>
      </c>
      <c r="D68" s="5" t="s">
        <v>9</v>
      </c>
      <c r="E68" s="16">
        <v>300000</v>
      </c>
      <c r="F68" s="197">
        <v>300000</v>
      </c>
    </row>
    <row r="69" spans="1:6" ht="12.95" customHeight="1">
      <c r="A69" s="5" t="s">
        <v>6</v>
      </c>
      <c r="B69" s="5" t="s">
        <v>219</v>
      </c>
      <c r="C69" s="133">
        <v>1</v>
      </c>
      <c r="D69" s="5" t="s">
        <v>9</v>
      </c>
      <c r="E69" s="16">
        <v>751350</v>
      </c>
      <c r="F69" s="197">
        <v>751350</v>
      </c>
    </row>
    <row r="70" spans="1:6" ht="12.95" customHeight="1">
      <c r="A70" s="5" t="s">
        <v>6</v>
      </c>
      <c r="B70" s="5" t="s">
        <v>522</v>
      </c>
      <c r="C70" s="133">
        <v>1</v>
      </c>
      <c r="D70" s="5" t="s">
        <v>9</v>
      </c>
      <c r="E70" s="16">
        <v>1000000</v>
      </c>
      <c r="F70" s="197">
        <v>1000000</v>
      </c>
    </row>
    <row r="71" spans="1:6" ht="12.95" customHeight="1">
      <c r="A71" s="5" t="s">
        <v>6</v>
      </c>
      <c r="B71" s="5" t="s">
        <v>569</v>
      </c>
      <c r="C71" s="133">
        <v>6</v>
      </c>
      <c r="D71" s="5" t="s">
        <v>394</v>
      </c>
      <c r="E71" s="16">
        <v>375000</v>
      </c>
      <c r="F71" s="197">
        <v>2250000</v>
      </c>
    </row>
    <row r="72" spans="1:6" ht="12.95" customHeight="1">
      <c r="A72" s="5" t="s">
        <v>6</v>
      </c>
      <c r="B72" s="5" t="s">
        <v>232</v>
      </c>
      <c r="C72" s="133">
        <v>1</v>
      </c>
      <c r="D72" s="5" t="s">
        <v>9</v>
      </c>
      <c r="E72" s="16">
        <v>72000</v>
      </c>
      <c r="F72" s="197">
        <v>72000</v>
      </c>
    </row>
    <row r="73" spans="1:6" ht="12.95" customHeight="1">
      <c r="A73" s="5" t="s">
        <v>6</v>
      </c>
      <c r="B73" s="5" t="s">
        <v>510</v>
      </c>
      <c r="C73" s="133">
        <v>1</v>
      </c>
      <c r="D73" s="5" t="s">
        <v>9</v>
      </c>
      <c r="E73" s="16">
        <v>1650000</v>
      </c>
      <c r="F73" s="197">
        <v>1650000</v>
      </c>
    </row>
    <row r="74" spans="1:6" ht="12.95" customHeight="1">
      <c r="A74" s="5" t="s">
        <v>6</v>
      </c>
      <c r="B74" s="5" t="s">
        <v>564</v>
      </c>
      <c r="C74" s="133">
        <v>8</v>
      </c>
      <c r="D74" s="5" t="s">
        <v>394</v>
      </c>
      <c r="E74" s="16">
        <v>600000</v>
      </c>
      <c r="F74" s="197">
        <v>4800000</v>
      </c>
    </row>
    <row r="75" spans="1:6" ht="12.95" customHeight="1">
      <c r="A75" s="5" t="s">
        <v>6</v>
      </c>
      <c r="B75" s="5" t="s">
        <v>564</v>
      </c>
      <c r="C75" s="133">
        <v>1</v>
      </c>
      <c r="D75" s="5" t="s">
        <v>9</v>
      </c>
      <c r="E75" s="16">
        <v>1200000</v>
      </c>
      <c r="F75" s="197">
        <v>1200000</v>
      </c>
    </row>
    <row r="76" spans="1:6" ht="12.95" customHeight="1">
      <c r="A76" s="5" t="s">
        <v>6</v>
      </c>
      <c r="B76" s="5" t="s">
        <v>564</v>
      </c>
      <c r="C76" s="133">
        <v>1</v>
      </c>
      <c r="D76" s="5" t="s">
        <v>9</v>
      </c>
      <c r="E76" s="16">
        <v>525000</v>
      </c>
      <c r="F76" s="197">
        <v>525000</v>
      </c>
    </row>
    <row r="77" spans="1:6" ht="12.95" customHeight="1">
      <c r="A77" s="5" t="s">
        <v>6</v>
      </c>
      <c r="B77" s="5" t="s">
        <v>510</v>
      </c>
      <c r="C77" s="133">
        <v>1</v>
      </c>
      <c r="D77" s="5" t="s">
        <v>9</v>
      </c>
      <c r="E77" s="16">
        <v>3893600</v>
      </c>
      <c r="F77" s="197">
        <v>3893600</v>
      </c>
    </row>
    <row r="78" spans="1:6" ht="12.95" customHeight="1">
      <c r="A78" s="5" t="s">
        <v>6</v>
      </c>
      <c r="B78" s="5" t="s">
        <v>510</v>
      </c>
      <c r="C78" s="133">
        <v>1</v>
      </c>
      <c r="D78" s="5" t="s">
        <v>9</v>
      </c>
      <c r="E78" s="16">
        <v>802000</v>
      </c>
      <c r="F78" s="197">
        <v>802000</v>
      </c>
    </row>
    <row r="79" spans="1:6" ht="12.95" customHeight="1">
      <c r="A79" s="5" t="s">
        <v>6</v>
      </c>
      <c r="B79" s="5" t="s">
        <v>510</v>
      </c>
      <c r="C79" s="133">
        <v>1</v>
      </c>
      <c r="D79" s="5" t="s">
        <v>9</v>
      </c>
      <c r="E79" s="16">
        <v>862000</v>
      </c>
      <c r="F79" s="197">
        <v>862000</v>
      </c>
    </row>
    <row r="80" spans="1:6" ht="12.95" customHeight="1">
      <c r="A80" s="5" t="s">
        <v>6</v>
      </c>
      <c r="B80" s="5" t="s">
        <v>64</v>
      </c>
      <c r="C80" s="133">
        <v>100</v>
      </c>
      <c r="D80" s="5" t="s">
        <v>394</v>
      </c>
      <c r="E80" s="139">
        <v>233</v>
      </c>
      <c r="F80" s="197">
        <v>23300</v>
      </c>
    </row>
    <row r="81" spans="1:6" ht="12.95" customHeight="1">
      <c r="A81" s="5" t="s">
        <v>6</v>
      </c>
      <c r="B81" s="5" t="s">
        <v>203</v>
      </c>
      <c r="C81" s="133">
        <v>16</v>
      </c>
      <c r="D81" s="5" t="s">
        <v>394</v>
      </c>
      <c r="E81" s="139">
        <v>675</v>
      </c>
      <c r="F81" s="197">
        <v>10800</v>
      </c>
    </row>
    <row r="82" spans="1:6" ht="12.95" customHeight="1">
      <c r="A82" s="5" t="s">
        <v>6</v>
      </c>
      <c r="B82" s="5" t="s">
        <v>219</v>
      </c>
      <c r="C82" s="133">
        <v>1</v>
      </c>
      <c r="D82" s="5" t="s">
        <v>9</v>
      </c>
      <c r="E82" s="16">
        <v>520000</v>
      </c>
      <c r="F82" s="197">
        <v>520000</v>
      </c>
    </row>
    <row r="83" spans="1:6" ht="12.95" customHeight="1">
      <c r="A83" s="5" t="s">
        <v>6</v>
      </c>
      <c r="B83" s="5" t="s">
        <v>243</v>
      </c>
      <c r="C83" s="133">
        <v>38</v>
      </c>
      <c r="D83" s="5" t="s">
        <v>401</v>
      </c>
      <c r="E83" s="139">
        <v>6223</v>
      </c>
      <c r="F83" s="197">
        <v>236474</v>
      </c>
    </row>
    <row r="84" spans="1:6" ht="12.95" customHeight="1">
      <c r="A84" s="5" t="s">
        <v>6</v>
      </c>
      <c r="B84" s="5" t="s">
        <v>245</v>
      </c>
      <c r="C84" s="133">
        <v>2</v>
      </c>
      <c r="D84" s="5" t="s">
        <v>401</v>
      </c>
      <c r="E84" s="139">
        <v>9050</v>
      </c>
      <c r="F84" s="197">
        <v>18100</v>
      </c>
    </row>
    <row r="85" spans="1:6" ht="12.95" customHeight="1">
      <c r="A85" s="5" t="s">
        <v>6</v>
      </c>
      <c r="B85" s="5" t="s">
        <v>248</v>
      </c>
      <c r="C85" s="133">
        <v>18</v>
      </c>
      <c r="D85" s="5" t="s">
        <v>401</v>
      </c>
      <c r="E85" s="139">
        <v>7474</v>
      </c>
      <c r="F85" s="197">
        <v>134532</v>
      </c>
    </row>
    <row r="86" spans="1:6" ht="12.95" customHeight="1">
      <c r="A86" s="5" t="s">
        <v>6</v>
      </c>
      <c r="B86" s="5" t="s">
        <v>525</v>
      </c>
      <c r="C86" s="133">
        <v>1</v>
      </c>
      <c r="D86" s="5" t="s">
        <v>9</v>
      </c>
      <c r="E86" s="16">
        <v>1000000</v>
      </c>
      <c r="F86" s="197">
        <v>1000000</v>
      </c>
    </row>
    <row r="87" spans="1:6" ht="12.95" customHeight="1">
      <c r="A87" s="5" t="s">
        <v>6</v>
      </c>
      <c r="B87" s="5" t="s">
        <v>564</v>
      </c>
      <c r="C87" s="133">
        <v>4</v>
      </c>
      <c r="D87" s="5" t="s">
        <v>394</v>
      </c>
      <c r="E87" s="16">
        <v>600000</v>
      </c>
      <c r="F87" s="197">
        <v>2400000</v>
      </c>
    </row>
    <row r="88" spans="1:6" ht="12.95" customHeight="1">
      <c r="A88" s="5" t="s">
        <v>6</v>
      </c>
      <c r="B88" s="5" t="s">
        <v>564</v>
      </c>
      <c r="C88" s="133">
        <v>1</v>
      </c>
      <c r="D88" s="5" t="s">
        <v>9</v>
      </c>
      <c r="E88" s="16">
        <v>300000</v>
      </c>
      <c r="F88" s="197">
        <v>300000</v>
      </c>
    </row>
    <row r="89" spans="1:6" ht="12.95" customHeight="1">
      <c r="A89" s="5" t="s">
        <v>6</v>
      </c>
      <c r="B89" s="5" t="s">
        <v>564</v>
      </c>
      <c r="C89" s="133">
        <v>1</v>
      </c>
      <c r="D89" s="5" t="s">
        <v>9</v>
      </c>
      <c r="E89" s="16">
        <v>225000</v>
      </c>
      <c r="F89" s="197">
        <v>225000</v>
      </c>
    </row>
    <row r="90" spans="1:6" ht="12.95" customHeight="1">
      <c r="A90" s="5" t="s">
        <v>6</v>
      </c>
      <c r="B90" s="5" t="s">
        <v>510</v>
      </c>
      <c r="C90" s="133">
        <v>1</v>
      </c>
      <c r="D90" s="5" t="s">
        <v>9</v>
      </c>
      <c r="E90" s="16">
        <v>1080000</v>
      </c>
      <c r="F90" s="197">
        <v>1080000</v>
      </c>
    </row>
    <row r="91" spans="1:6" ht="12.95" customHeight="1">
      <c r="A91" s="5" t="s">
        <v>6</v>
      </c>
      <c r="B91" s="5" t="s">
        <v>564</v>
      </c>
      <c r="C91" s="133">
        <v>11</v>
      </c>
      <c r="D91" s="5" t="s">
        <v>394</v>
      </c>
      <c r="E91" s="16">
        <v>600000</v>
      </c>
      <c r="F91" s="197">
        <v>6600000</v>
      </c>
    </row>
    <row r="92" spans="1:6" ht="12.95" customHeight="1">
      <c r="A92" s="5" t="s">
        <v>6</v>
      </c>
      <c r="B92" s="5" t="s">
        <v>564</v>
      </c>
      <c r="C92" s="133">
        <v>1</v>
      </c>
      <c r="D92" s="5" t="s">
        <v>9</v>
      </c>
      <c r="E92" s="16">
        <v>360000</v>
      </c>
      <c r="F92" s="197">
        <v>360000</v>
      </c>
    </row>
    <row r="93" spans="1:6" ht="12.95" customHeight="1">
      <c r="A93" s="5" t="s">
        <v>6</v>
      </c>
      <c r="B93" s="5" t="s">
        <v>564</v>
      </c>
      <c r="C93" s="133">
        <v>1</v>
      </c>
      <c r="D93" s="5" t="s">
        <v>9</v>
      </c>
      <c r="E93" s="16">
        <v>480000</v>
      </c>
      <c r="F93" s="197">
        <v>480000</v>
      </c>
    </row>
    <row r="94" spans="1:6" ht="12.95" customHeight="1">
      <c r="A94" s="5" t="s">
        <v>6</v>
      </c>
      <c r="B94" s="5" t="s">
        <v>232</v>
      </c>
      <c r="C94" s="133">
        <v>1</v>
      </c>
      <c r="D94" s="5" t="s">
        <v>9</v>
      </c>
      <c r="E94" s="16">
        <v>150000</v>
      </c>
      <c r="F94" s="197">
        <v>150000</v>
      </c>
    </row>
    <row r="95" spans="1:6" ht="12.95" customHeight="1">
      <c r="A95" s="5" t="s">
        <v>6</v>
      </c>
      <c r="B95" s="5" t="s">
        <v>232</v>
      </c>
      <c r="C95" s="133">
        <v>1</v>
      </c>
      <c r="D95" s="5" t="s">
        <v>9</v>
      </c>
      <c r="E95" s="16">
        <v>247000</v>
      </c>
      <c r="F95" s="197">
        <v>247000</v>
      </c>
    </row>
    <row r="96" spans="1:6" ht="12.95" customHeight="1">
      <c r="A96" s="5" t="s">
        <v>6</v>
      </c>
      <c r="B96" s="5" t="s">
        <v>510</v>
      </c>
      <c r="C96" s="133">
        <v>1</v>
      </c>
      <c r="D96" s="5" t="s">
        <v>9</v>
      </c>
      <c r="E96" s="16">
        <v>3179000</v>
      </c>
      <c r="F96" s="197">
        <v>3179000</v>
      </c>
    </row>
    <row r="97" spans="1:6" ht="12.95" customHeight="1">
      <c r="A97" s="5" t="s">
        <v>6</v>
      </c>
      <c r="B97" s="5" t="s">
        <v>564</v>
      </c>
      <c r="C97" s="133">
        <v>2</v>
      </c>
      <c r="D97" s="5" t="s">
        <v>24</v>
      </c>
      <c r="E97" s="16">
        <v>450000</v>
      </c>
      <c r="F97" s="197">
        <v>900000</v>
      </c>
    </row>
    <row r="98" spans="1:6" ht="12.95" customHeight="1">
      <c r="A98" s="5" t="s">
        <v>6</v>
      </c>
      <c r="B98" s="5" t="s">
        <v>564</v>
      </c>
      <c r="C98" s="133">
        <v>1</v>
      </c>
      <c r="D98" s="5" t="s">
        <v>9</v>
      </c>
      <c r="E98" s="16">
        <v>450000</v>
      </c>
      <c r="F98" s="197">
        <v>450000</v>
      </c>
    </row>
    <row r="99" spans="1:6" ht="12.95" customHeight="1">
      <c r="A99" s="5" t="s">
        <v>6</v>
      </c>
      <c r="B99" s="5" t="s">
        <v>564</v>
      </c>
      <c r="C99" s="133">
        <v>1</v>
      </c>
      <c r="D99" s="5" t="s">
        <v>9</v>
      </c>
      <c r="E99" s="16">
        <v>450000</v>
      </c>
      <c r="F99" s="197">
        <v>450000</v>
      </c>
    </row>
    <row r="100" spans="1:6" ht="12.95" customHeight="1">
      <c r="A100" s="5" t="s">
        <v>6</v>
      </c>
      <c r="B100" s="5" t="s">
        <v>510</v>
      </c>
      <c r="C100" s="133">
        <v>1</v>
      </c>
      <c r="D100" s="5" t="s">
        <v>9</v>
      </c>
      <c r="E100" s="16">
        <v>161740119</v>
      </c>
      <c r="F100" s="197">
        <v>161740119</v>
      </c>
    </row>
    <row r="101" spans="1:6" ht="12.95" customHeight="1">
      <c r="A101" s="5" t="s">
        <v>6</v>
      </c>
      <c r="B101" s="5" t="s">
        <v>510</v>
      </c>
      <c r="C101" s="133">
        <v>1</v>
      </c>
      <c r="D101" s="5" t="s">
        <v>9</v>
      </c>
      <c r="E101" s="16">
        <v>62980000</v>
      </c>
      <c r="F101" s="197">
        <v>62980000</v>
      </c>
    </row>
    <row r="102" spans="1:6" ht="12.95" customHeight="1">
      <c r="A102" s="5" t="s">
        <v>6</v>
      </c>
      <c r="B102" s="5" t="s">
        <v>510</v>
      </c>
      <c r="C102" s="133">
        <v>1</v>
      </c>
      <c r="D102" s="5" t="s">
        <v>9</v>
      </c>
      <c r="E102" s="16">
        <v>65280000</v>
      </c>
      <c r="F102" s="197">
        <v>65280000</v>
      </c>
    </row>
    <row r="103" spans="1:6" ht="12.95" customHeight="1">
      <c r="A103" s="5" t="s">
        <v>6</v>
      </c>
      <c r="B103" s="5" t="s">
        <v>226</v>
      </c>
      <c r="C103" s="133">
        <v>1</v>
      </c>
      <c r="D103" s="5" t="s">
        <v>9</v>
      </c>
      <c r="E103" s="16">
        <v>500000</v>
      </c>
      <c r="F103" s="197">
        <v>500000</v>
      </c>
    </row>
    <row r="104" spans="1:6" ht="12.95" customHeight="1">
      <c r="A104" s="5" t="s">
        <v>6</v>
      </c>
      <c r="B104" s="5" t="s">
        <v>528</v>
      </c>
      <c r="C104" s="133">
        <v>1</v>
      </c>
      <c r="D104" s="5" t="s">
        <v>9</v>
      </c>
      <c r="E104" s="16">
        <v>1000000</v>
      </c>
      <c r="F104" s="197">
        <v>1000000</v>
      </c>
    </row>
    <row r="105" spans="1:6" ht="12.95" customHeight="1">
      <c r="A105" s="5" t="s">
        <v>6</v>
      </c>
      <c r="B105" s="5" t="s">
        <v>528</v>
      </c>
      <c r="C105" s="133">
        <v>1</v>
      </c>
      <c r="D105" s="5" t="s">
        <v>9</v>
      </c>
      <c r="E105" s="16">
        <v>1000000</v>
      </c>
      <c r="F105" s="197">
        <v>1000000</v>
      </c>
    </row>
    <row r="106" spans="1:6" ht="12.95" customHeight="1">
      <c r="A106" s="5" t="s">
        <v>6</v>
      </c>
      <c r="B106" s="5" t="s">
        <v>528</v>
      </c>
      <c r="C106" s="133">
        <v>1</v>
      </c>
      <c r="D106" s="5" t="s">
        <v>9</v>
      </c>
      <c r="E106" s="16">
        <v>1000000</v>
      </c>
      <c r="F106" s="197">
        <v>1000000</v>
      </c>
    </row>
    <row r="107" spans="1:6" ht="12.95" customHeight="1">
      <c r="A107" s="5" t="s">
        <v>6</v>
      </c>
      <c r="B107" s="5" t="s">
        <v>510</v>
      </c>
      <c r="C107" s="133">
        <v>1</v>
      </c>
      <c r="D107" s="5" t="s">
        <v>9</v>
      </c>
      <c r="E107" s="16">
        <v>13020000</v>
      </c>
      <c r="F107" s="197">
        <v>13020000</v>
      </c>
    </row>
    <row r="108" spans="1:6" ht="12.95" customHeight="1">
      <c r="A108" s="5" t="s">
        <v>6</v>
      </c>
      <c r="B108" s="5" t="s">
        <v>510</v>
      </c>
      <c r="C108" s="133">
        <v>1</v>
      </c>
      <c r="D108" s="5" t="s">
        <v>9</v>
      </c>
      <c r="E108" s="16">
        <v>14490000</v>
      </c>
      <c r="F108" s="197">
        <v>14490000</v>
      </c>
    </row>
    <row r="109" spans="1:6" ht="12.95" customHeight="1">
      <c r="A109" s="5" t="s">
        <v>6</v>
      </c>
      <c r="B109" s="5" t="s">
        <v>510</v>
      </c>
      <c r="C109" s="133">
        <v>1</v>
      </c>
      <c r="D109" s="5" t="s">
        <v>9</v>
      </c>
      <c r="E109" s="16">
        <v>2716000</v>
      </c>
      <c r="F109" s="197">
        <v>2716000</v>
      </c>
    </row>
    <row r="110" spans="1:6" ht="12.95" customHeight="1">
      <c r="A110" s="5" t="s">
        <v>6</v>
      </c>
      <c r="B110" s="5" t="s">
        <v>529</v>
      </c>
      <c r="C110" s="133">
        <v>1</v>
      </c>
      <c r="D110" s="5" t="s">
        <v>9</v>
      </c>
      <c r="E110" s="16">
        <v>1000000</v>
      </c>
      <c r="F110" s="197">
        <v>1000000</v>
      </c>
    </row>
    <row r="111" spans="1:6" ht="12.95" customHeight="1">
      <c r="A111" s="5" t="s">
        <v>6</v>
      </c>
      <c r="B111" s="5" t="s">
        <v>529</v>
      </c>
      <c r="C111" s="133">
        <v>1</v>
      </c>
      <c r="D111" s="5" t="s">
        <v>9</v>
      </c>
      <c r="E111" s="16">
        <v>1000000</v>
      </c>
      <c r="F111" s="197">
        <v>1000000</v>
      </c>
    </row>
    <row r="112" spans="1:6" ht="12.95" customHeight="1">
      <c r="A112" s="5" t="s">
        <v>6</v>
      </c>
      <c r="B112" s="5" t="s">
        <v>529</v>
      </c>
      <c r="C112" s="133">
        <v>1</v>
      </c>
      <c r="D112" s="5" t="s">
        <v>9</v>
      </c>
      <c r="E112" s="16">
        <v>1000000</v>
      </c>
      <c r="F112" s="197">
        <v>1000000</v>
      </c>
    </row>
    <row r="113" spans="1:6" ht="12.95" customHeight="1">
      <c r="A113" s="5" t="s">
        <v>6</v>
      </c>
      <c r="B113" s="5" t="s">
        <v>529</v>
      </c>
      <c r="C113" s="133">
        <v>1</v>
      </c>
      <c r="D113" s="5" t="s">
        <v>9</v>
      </c>
      <c r="E113" s="16">
        <v>1000000</v>
      </c>
      <c r="F113" s="197">
        <v>1000000</v>
      </c>
    </row>
    <row r="114" spans="1:6" ht="12.95" customHeight="1">
      <c r="A114" s="5" t="s">
        <v>6</v>
      </c>
      <c r="B114" s="5" t="s">
        <v>529</v>
      </c>
      <c r="C114" s="133">
        <v>1</v>
      </c>
      <c r="D114" s="5" t="s">
        <v>9</v>
      </c>
      <c r="E114" s="16">
        <v>1000000</v>
      </c>
      <c r="F114" s="197">
        <v>1000000</v>
      </c>
    </row>
    <row r="115" spans="1:6" ht="12.95" customHeight="1">
      <c r="A115" s="5" t="s">
        <v>6</v>
      </c>
      <c r="B115" s="5" t="s">
        <v>529</v>
      </c>
      <c r="C115" s="133">
        <v>1</v>
      </c>
      <c r="D115" s="5" t="s">
        <v>9</v>
      </c>
      <c r="E115" s="16">
        <v>1000000</v>
      </c>
      <c r="F115" s="197">
        <v>1000000</v>
      </c>
    </row>
    <row r="116" spans="1:6" ht="12.95" customHeight="1">
      <c r="A116" s="5" t="s">
        <v>6</v>
      </c>
      <c r="B116" s="5" t="s">
        <v>529</v>
      </c>
      <c r="C116" s="133">
        <v>1</v>
      </c>
      <c r="D116" s="5" t="s">
        <v>9</v>
      </c>
      <c r="E116" s="16">
        <v>1000000</v>
      </c>
      <c r="F116" s="197">
        <v>1000000</v>
      </c>
    </row>
    <row r="117" spans="1:6" ht="12.95" customHeight="1">
      <c r="A117" s="5" t="s">
        <v>6</v>
      </c>
      <c r="B117" s="5" t="s">
        <v>529</v>
      </c>
      <c r="C117" s="133">
        <v>1</v>
      </c>
      <c r="D117" s="5" t="s">
        <v>9</v>
      </c>
      <c r="E117" s="16">
        <v>1000000</v>
      </c>
      <c r="F117" s="197">
        <v>1000000</v>
      </c>
    </row>
    <row r="118" spans="1:6" ht="12.95" customHeight="1">
      <c r="A118" s="5" t="s">
        <v>6</v>
      </c>
      <c r="B118" s="5" t="s">
        <v>529</v>
      </c>
      <c r="C118" s="133">
        <v>1</v>
      </c>
      <c r="D118" s="5" t="s">
        <v>9</v>
      </c>
      <c r="E118" s="16">
        <v>1000000</v>
      </c>
      <c r="F118" s="197">
        <v>1000000</v>
      </c>
    </row>
    <row r="119" spans="1:6" ht="12.95" customHeight="1">
      <c r="A119" s="5" t="s">
        <v>6</v>
      </c>
      <c r="B119" s="5" t="s">
        <v>564</v>
      </c>
      <c r="C119" s="133">
        <v>7</v>
      </c>
      <c r="D119" s="5" t="s">
        <v>394</v>
      </c>
      <c r="E119" s="16">
        <v>390000</v>
      </c>
      <c r="F119" s="197">
        <v>2730000</v>
      </c>
    </row>
    <row r="120" spans="1:6" ht="12.95" customHeight="1">
      <c r="A120" s="5" t="s">
        <v>6</v>
      </c>
      <c r="B120" s="5" t="s">
        <v>564</v>
      </c>
      <c r="C120" s="133">
        <v>1</v>
      </c>
      <c r="D120" s="5" t="s">
        <v>9</v>
      </c>
      <c r="E120" s="16">
        <v>260000</v>
      </c>
      <c r="F120" s="197">
        <v>260000</v>
      </c>
    </row>
    <row r="121" spans="1:6" ht="12.95" customHeight="1">
      <c r="A121" s="5" t="s">
        <v>6</v>
      </c>
      <c r="B121" s="5" t="s">
        <v>564</v>
      </c>
      <c r="C121" s="133">
        <v>1</v>
      </c>
      <c r="D121" s="5" t="s">
        <v>9</v>
      </c>
      <c r="E121" s="16">
        <v>325000</v>
      </c>
      <c r="F121" s="197">
        <v>325000</v>
      </c>
    </row>
    <row r="122" spans="1:6" ht="12.95" customHeight="1">
      <c r="A122" s="5" t="s">
        <v>6</v>
      </c>
      <c r="B122" s="5" t="s">
        <v>232</v>
      </c>
      <c r="C122" s="133">
        <v>1</v>
      </c>
      <c r="D122" s="5" t="s">
        <v>9</v>
      </c>
      <c r="E122" s="16">
        <v>52002</v>
      </c>
      <c r="F122" s="197">
        <v>52002</v>
      </c>
    </row>
    <row r="123" spans="1:6" ht="12.95" customHeight="1">
      <c r="A123" s="5" t="s">
        <v>6</v>
      </c>
      <c r="B123" s="5" t="s">
        <v>232</v>
      </c>
      <c r="C123" s="133">
        <v>1</v>
      </c>
      <c r="D123" s="5" t="s">
        <v>9</v>
      </c>
      <c r="E123" s="16">
        <v>52002</v>
      </c>
      <c r="F123" s="197">
        <v>52002</v>
      </c>
    </row>
    <row r="124" spans="1:6" ht="12.95" customHeight="1">
      <c r="A124" s="5" t="s">
        <v>6</v>
      </c>
      <c r="B124" s="5" t="s">
        <v>510</v>
      </c>
      <c r="C124" s="133">
        <v>1</v>
      </c>
      <c r="D124" s="5" t="s">
        <v>9</v>
      </c>
      <c r="E124" s="16">
        <v>3054720</v>
      </c>
      <c r="F124" s="197">
        <v>3054720</v>
      </c>
    </row>
    <row r="125" spans="1:6" ht="12.95" customHeight="1">
      <c r="A125" s="5" t="s">
        <v>6</v>
      </c>
      <c r="B125" s="5" t="s">
        <v>226</v>
      </c>
      <c r="C125" s="133">
        <v>1</v>
      </c>
      <c r="D125" s="5" t="s">
        <v>9</v>
      </c>
      <c r="E125" s="16">
        <v>300000</v>
      </c>
      <c r="F125" s="197">
        <v>300000</v>
      </c>
    </row>
    <row r="126" spans="1:6" ht="12.95" customHeight="1">
      <c r="A126" s="5" t="s">
        <v>6</v>
      </c>
      <c r="B126" s="5" t="s">
        <v>226</v>
      </c>
      <c r="C126" s="133">
        <v>1</v>
      </c>
      <c r="D126" s="5" t="s">
        <v>9</v>
      </c>
      <c r="E126" s="16">
        <v>100000</v>
      </c>
      <c r="F126" s="197">
        <v>100000</v>
      </c>
    </row>
    <row r="127" spans="1:6" ht="12.95" customHeight="1">
      <c r="A127" s="5" t="s">
        <v>6</v>
      </c>
      <c r="B127" s="5" t="s">
        <v>226</v>
      </c>
      <c r="C127" s="133">
        <v>1</v>
      </c>
      <c r="D127" s="5" t="s">
        <v>9</v>
      </c>
      <c r="E127" s="16">
        <v>100000</v>
      </c>
      <c r="F127" s="197">
        <v>100000</v>
      </c>
    </row>
    <row r="128" spans="1:6" ht="12.95" customHeight="1">
      <c r="A128" s="5" t="s">
        <v>6</v>
      </c>
      <c r="B128" s="5" t="s">
        <v>510</v>
      </c>
      <c r="C128" s="133">
        <v>1</v>
      </c>
      <c r="D128" s="5" t="s">
        <v>9</v>
      </c>
      <c r="E128" s="16">
        <v>12960000</v>
      </c>
      <c r="F128" s="197">
        <v>12960000</v>
      </c>
    </row>
    <row r="129" spans="1:6" ht="12.95" customHeight="1">
      <c r="A129" s="5" t="s">
        <v>6</v>
      </c>
      <c r="B129" s="5" t="s">
        <v>510</v>
      </c>
      <c r="C129" s="133">
        <v>1</v>
      </c>
      <c r="D129" s="5" t="s">
        <v>9</v>
      </c>
      <c r="E129" s="16">
        <v>3240000</v>
      </c>
      <c r="F129" s="197">
        <v>3240000</v>
      </c>
    </row>
    <row r="130" spans="1:6" ht="12.95" customHeight="1">
      <c r="A130" s="5" t="s">
        <v>6</v>
      </c>
      <c r="B130" s="5" t="s">
        <v>510</v>
      </c>
      <c r="C130" s="133">
        <v>1</v>
      </c>
      <c r="D130" s="5" t="s">
        <v>9</v>
      </c>
      <c r="E130" s="16">
        <v>3240000</v>
      </c>
      <c r="F130" s="197">
        <v>3240000</v>
      </c>
    </row>
    <row r="131" spans="1:6" ht="12.95" customHeight="1">
      <c r="A131" s="5" t="s">
        <v>6</v>
      </c>
      <c r="B131" s="5" t="s">
        <v>50</v>
      </c>
      <c r="C131" s="133">
        <v>30</v>
      </c>
      <c r="D131" s="5" t="s">
        <v>394</v>
      </c>
      <c r="E131" s="139">
        <v>1870</v>
      </c>
      <c r="F131" s="197">
        <v>56100</v>
      </c>
    </row>
    <row r="132" spans="1:6" ht="12.95" customHeight="1">
      <c r="A132" s="5" t="s">
        <v>6</v>
      </c>
      <c r="B132" s="5" t="s">
        <v>50</v>
      </c>
      <c r="C132" s="133">
        <v>10</v>
      </c>
      <c r="D132" s="5" t="s">
        <v>394</v>
      </c>
      <c r="E132" s="139">
        <v>1870</v>
      </c>
      <c r="F132" s="197">
        <v>18700</v>
      </c>
    </row>
    <row r="133" spans="1:6" ht="12.95" customHeight="1">
      <c r="A133" s="5" t="s">
        <v>6</v>
      </c>
      <c r="B133" s="5" t="s">
        <v>50</v>
      </c>
      <c r="C133" s="133">
        <v>10</v>
      </c>
      <c r="D133" s="5" t="s">
        <v>394</v>
      </c>
      <c r="E133" s="139">
        <v>1870</v>
      </c>
      <c r="F133" s="197">
        <v>18700</v>
      </c>
    </row>
    <row r="134" spans="1:6" ht="12.95" customHeight="1">
      <c r="A134" s="5" t="s">
        <v>6</v>
      </c>
      <c r="B134" s="5" t="s">
        <v>147</v>
      </c>
      <c r="C134" s="133">
        <v>1</v>
      </c>
      <c r="D134" s="5" t="s">
        <v>9</v>
      </c>
      <c r="E134" s="16">
        <v>2000000</v>
      </c>
      <c r="F134" s="197">
        <v>2000000</v>
      </c>
    </row>
    <row r="135" spans="1:6" ht="12.95" customHeight="1">
      <c r="A135" s="5" t="s">
        <v>6</v>
      </c>
      <c r="B135" s="5" t="s">
        <v>147</v>
      </c>
      <c r="C135" s="133">
        <v>1</v>
      </c>
      <c r="D135" s="5" t="s">
        <v>9</v>
      </c>
      <c r="E135" s="16">
        <v>2000000</v>
      </c>
      <c r="F135" s="197">
        <v>2000000</v>
      </c>
    </row>
    <row r="136" spans="1:6" ht="12.95" customHeight="1">
      <c r="A136" s="5" t="s">
        <v>6</v>
      </c>
      <c r="B136" s="5" t="s">
        <v>147</v>
      </c>
      <c r="C136" s="133">
        <v>1</v>
      </c>
      <c r="D136" s="5" t="s">
        <v>9</v>
      </c>
      <c r="E136" s="16">
        <v>2000000</v>
      </c>
      <c r="F136" s="197">
        <v>2000000</v>
      </c>
    </row>
    <row r="137" spans="1:6" ht="12.95" customHeight="1">
      <c r="A137" s="5" t="s">
        <v>6</v>
      </c>
      <c r="B137" s="5" t="s">
        <v>232</v>
      </c>
      <c r="C137" s="133">
        <v>1</v>
      </c>
      <c r="D137" s="5" t="s">
        <v>9</v>
      </c>
      <c r="E137" s="16">
        <v>50000</v>
      </c>
      <c r="F137" s="197">
        <v>50000</v>
      </c>
    </row>
    <row r="138" spans="1:6" ht="12.95" customHeight="1">
      <c r="A138" s="5" t="s">
        <v>6</v>
      </c>
      <c r="B138" s="5" t="s">
        <v>232</v>
      </c>
      <c r="C138" s="133">
        <v>1</v>
      </c>
      <c r="D138" s="5" t="s">
        <v>9</v>
      </c>
      <c r="E138" s="16">
        <v>1600000</v>
      </c>
      <c r="F138" s="197">
        <v>1600000</v>
      </c>
    </row>
    <row r="139" spans="1:6" ht="12.95" customHeight="1">
      <c r="A139" s="5" t="s">
        <v>6</v>
      </c>
      <c r="B139" s="5" t="s">
        <v>232</v>
      </c>
      <c r="C139" s="133">
        <v>1</v>
      </c>
      <c r="D139" s="5" t="s">
        <v>9</v>
      </c>
      <c r="E139" s="16">
        <v>40000</v>
      </c>
      <c r="F139" s="197">
        <v>40000</v>
      </c>
    </row>
    <row r="140" spans="1:6" ht="12.95" customHeight="1">
      <c r="A140" s="5" t="s">
        <v>6</v>
      </c>
      <c r="B140" s="5" t="s">
        <v>564</v>
      </c>
      <c r="C140" s="133">
        <v>2</v>
      </c>
      <c r="D140" s="5" t="s">
        <v>394</v>
      </c>
      <c r="E140" s="16">
        <v>1200000</v>
      </c>
      <c r="F140" s="197">
        <v>2400000</v>
      </c>
    </row>
    <row r="141" spans="1:6" ht="12.95" customHeight="1">
      <c r="A141" s="5" t="s">
        <v>6</v>
      </c>
      <c r="B141" s="5" t="s">
        <v>510</v>
      </c>
      <c r="C141" s="133">
        <v>1</v>
      </c>
      <c r="D141" s="5" t="s">
        <v>9</v>
      </c>
      <c r="E141" s="16">
        <v>15240000</v>
      </c>
      <c r="F141" s="197">
        <v>15240000</v>
      </c>
    </row>
    <row r="142" spans="1:6" ht="12.95" customHeight="1">
      <c r="A142" s="5" t="s">
        <v>6</v>
      </c>
      <c r="B142" s="5" t="s">
        <v>570</v>
      </c>
      <c r="C142" s="133">
        <v>1</v>
      </c>
      <c r="D142" s="5" t="s">
        <v>9</v>
      </c>
      <c r="E142" s="16">
        <v>700000</v>
      </c>
      <c r="F142" s="197">
        <v>700000</v>
      </c>
    </row>
    <row r="143" spans="1:6" ht="12.95" customHeight="1">
      <c r="A143" s="5" t="s">
        <v>6</v>
      </c>
      <c r="B143" s="5" t="s">
        <v>564</v>
      </c>
      <c r="C143" s="133">
        <v>1</v>
      </c>
      <c r="D143" s="5" t="s">
        <v>9</v>
      </c>
      <c r="E143" s="16">
        <v>450000</v>
      </c>
      <c r="F143" s="197">
        <v>450000</v>
      </c>
    </row>
    <row r="144" spans="1:6" ht="12.95" customHeight="1">
      <c r="A144" s="5" t="s">
        <v>6</v>
      </c>
      <c r="B144" s="5" t="s">
        <v>564</v>
      </c>
      <c r="C144" s="133">
        <v>1</v>
      </c>
      <c r="D144" s="5" t="s">
        <v>9</v>
      </c>
      <c r="E144" s="16">
        <v>450000</v>
      </c>
      <c r="F144" s="197">
        <v>450000</v>
      </c>
    </row>
    <row r="145" spans="1:6" ht="12.95" customHeight="1">
      <c r="A145" s="5" t="s">
        <v>6</v>
      </c>
      <c r="B145" s="5" t="s">
        <v>564</v>
      </c>
      <c r="C145" s="133">
        <v>1</v>
      </c>
      <c r="D145" s="5" t="s">
        <v>9</v>
      </c>
      <c r="E145" s="16">
        <v>450000</v>
      </c>
      <c r="F145" s="197">
        <v>450000</v>
      </c>
    </row>
    <row r="146" spans="1:6" ht="12.95" customHeight="1">
      <c r="A146" s="5" t="s">
        <v>6</v>
      </c>
      <c r="B146" s="5" t="s">
        <v>510</v>
      </c>
      <c r="C146" s="133">
        <v>1</v>
      </c>
      <c r="D146" s="5" t="s">
        <v>9</v>
      </c>
      <c r="E146" s="16">
        <v>41130000</v>
      </c>
      <c r="F146" s="197">
        <v>41130000</v>
      </c>
    </row>
    <row r="147" spans="1:6" ht="12.95" customHeight="1">
      <c r="A147" s="5" t="s">
        <v>6</v>
      </c>
      <c r="B147" s="5" t="s">
        <v>510</v>
      </c>
      <c r="C147" s="133">
        <v>1</v>
      </c>
      <c r="D147" s="5" t="s">
        <v>9</v>
      </c>
      <c r="E147" s="16">
        <v>18990000</v>
      </c>
      <c r="F147" s="197">
        <v>18990000</v>
      </c>
    </row>
    <row r="148" spans="1:6" ht="12.95" customHeight="1">
      <c r="A148" s="5" t="s">
        <v>6</v>
      </c>
      <c r="B148" s="5" t="s">
        <v>510</v>
      </c>
      <c r="C148" s="133">
        <v>1</v>
      </c>
      <c r="D148" s="5" t="s">
        <v>9</v>
      </c>
      <c r="E148" s="16">
        <v>18990000</v>
      </c>
      <c r="F148" s="197">
        <v>18990000</v>
      </c>
    </row>
    <row r="149" spans="1:6" ht="12.95" customHeight="1">
      <c r="A149" s="5" t="s">
        <v>6</v>
      </c>
      <c r="B149" s="5" t="s">
        <v>531</v>
      </c>
      <c r="C149" s="133">
        <v>1</v>
      </c>
      <c r="D149" s="5" t="s">
        <v>9</v>
      </c>
      <c r="E149" s="16">
        <v>1000000</v>
      </c>
      <c r="F149" s="197">
        <v>1000000</v>
      </c>
    </row>
    <row r="150" spans="1:6" ht="12.95" customHeight="1">
      <c r="A150" s="5" t="s">
        <v>6</v>
      </c>
      <c r="B150" s="5" t="s">
        <v>226</v>
      </c>
      <c r="C150" s="133">
        <v>1</v>
      </c>
      <c r="D150" s="5" t="s">
        <v>9</v>
      </c>
      <c r="E150" s="16">
        <v>200000</v>
      </c>
      <c r="F150" s="197">
        <v>200000</v>
      </c>
    </row>
    <row r="151" spans="1:6" ht="12.95" customHeight="1">
      <c r="A151" s="5" t="s">
        <v>6</v>
      </c>
      <c r="B151" s="5" t="s">
        <v>226</v>
      </c>
      <c r="C151" s="133">
        <v>1</v>
      </c>
      <c r="D151" s="5" t="s">
        <v>9</v>
      </c>
      <c r="E151" s="16">
        <v>200000</v>
      </c>
      <c r="F151" s="197">
        <v>200000</v>
      </c>
    </row>
    <row r="152" spans="1:6" ht="12.95" customHeight="1">
      <c r="A152" s="5" t="s">
        <v>6</v>
      </c>
      <c r="B152" s="5" t="s">
        <v>226</v>
      </c>
      <c r="C152" s="133">
        <v>1</v>
      </c>
      <c r="D152" s="5" t="s">
        <v>9</v>
      </c>
      <c r="E152" s="16">
        <v>200000</v>
      </c>
      <c r="F152" s="197">
        <v>200000</v>
      </c>
    </row>
    <row r="153" spans="1:6" ht="12.95" customHeight="1">
      <c r="A153" s="5" t="s">
        <v>6</v>
      </c>
      <c r="B153" s="5" t="s">
        <v>943</v>
      </c>
      <c r="C153" s="133">
        <v>1</v>
      </c>
      <c r="D153" s="5" t="s">
        <v>9</v>
      </c>
      <c r="E153" s="16">
        <v>908905</v>
      </c>
      <c r="F153" s="197">
        <v>908905</v>
      </c>
    </row>
    <row r="154" spans="1:6" ht="12.95" customHeight="1">
      <c r="A154" s="5" t="s">
        <v>6</v>
      </c>
      <c r="B154" s="5" t="s">
        <v>943</v>
      </c>
      <c r="C154" s="133">
        <v>1</v>
      </c>
      <c r="D154" s="5" t="s">
        <v>9</v>
      </c>
      <c r="E154" s="16">
        <v>1498957</v>
      </c>
      <c r="F154" s="16">
        <v>1498957</v>
      </c>
    </row>
    <row r="155" spans="1:6" ht="12.95" customHeight="1">
      <c r="A155" s="5" t="s">
        <v>6</v>
      </c>
      <c r="B155" s="5" t="s">
        <v>943</v>
      </c>
      <c r="C155" s="133">
        <v>1</v>
      </c>
      <c r="D155" s="5" t="s">
        <v>9</v>
      </c>
      <c r="E155" s="16">
        <v>1060292</v>
      </c>
      <c r="F155" s="16">
        <v>1060292</v>
      </c>
    </row>
    <row r="156" spans="1:6" ht="12.95" customHeight="1">
      <c r="A156" s="5" t="s">
        <v>6</v>
      </c>
      <c r="B156" s="5" t="s">
        <v>510</v>
      </c>
      <c r="C156" s="133">
        <v>1</v>
      </c>
      <c r="D156" s="5" t="s">
        <v>9</v>
      </c>
      <c r="E156" s="16">
        <v>46815000</v>
      </c>
      <c r="F156" s="197">
        <v>46815000</v>
      </c>
    </row>
    <row r="157" spans="1:6" ht="12.95" customHeight="1">
      <c r="A157" s="5" t="s">
        <v>6</v>
      </c>
      <c r="B157" s="5" t="s">
        <v>510</v>
      </c>
      <c r="C157" s="133">
        <v>1</v>
      </c>
      <c r="D157" s="5" t="s">
        <v>9</v>
      </c>
      <c r="E157" s="16">
        <v>26100000</v>
      </c>
      <c r="F157" s="197">
        <v>26100000</v>
      </c>
    </row>
    <row r="158" spans="1:6" ht="12.95" customHeight="1">
      <c r="A158" s="5" t="s">
        <v>6</v>
      </c>
      <c r="B158" s="5" t="s">
        <v>510</v>
      </c>
      <c r="C158" s="133">
        <v>1</v>
      </c>
      <c r="D158" s="5" t="s">
        <v>9</v>
      </c>
      <c r="E158" s="16">
        <v>10750000</v>
      </c>
      <c r="F158" s="197">
        <v>10750000</v>
      </c>
    </row>
    <row r="159" spans="1:6" ht="12.95" customHeight="1">
      <c r="A159" s="5" t="s">
        <v>6</v>
      </c>
      <c r="B159" s="5" t="s">
        <v>564</v>
      </c>
      <c r="C159" s="133">
        <v>1</v>
      </c>
      <c r="D159" s="5" t="s">
        <v>9</v>
      </c>
      <c r="E159" s="16">
        <v>600000</v>
      </c>
      <c r="F159" s="197">
        <v>600000</v>
      </c>
    </row>
    <row r="160" spans="1:6" ht="12.95" customHeight="1">
      <c r="A160" s="5" t="s">
        <v>6</v>
      </c>
      <c r="B160" s="5" t="s">
        <v>564</v>
      </c>
      <c r="C160" s="133">
        <v>1</v>
      </c>
      <c r="D160" s="5" t="s">
        <v>9</v>
      </c>
      <c r="E160" s="16">
        <v>400000</v>
      </c>
      <c r="F160" s="197">
        <v>400000</v>
      </c>
    </row>
    <row r="161" spans="1:6" ht="12.95" customHeight="1">
      <c r="A161" s="5" t="s">
        <v>6</v>
      </c>
      <c r="B161" s="5" t="s">
        <v>564</v>
      </c>
      <c r="C161" s="133">
        <v>2</v>
      </c>
      <c r="D161" s="5" t="s">
        <v>24</v>
      </c>
      <c r="E161" s="16">
        <v>400000</v>
      </c>
      <c r="F161" s="197">
        <v>800000</v>
      </c>
    </row>
    <row r="162" spans="1:6" ht="12.95" customHeight="1">
      <c r="A162" s="5" t="s">
        <v>6</v>
      </c>
      <c r="B162" s="5" t="s">
        <v>564</v>
      </c>
      <c r="C162" s="133">
        <v>2</v>
      </c>
      <c r="D162" s="5" t="s">
        <v>24</v>
      </c>
      <c r="E162" s="16">
        <v>600000</v>
      </c>
      <c r="F162" s="197">
        <v>1200000</v>
      </c>
    </row>
    <row r="163" spans="1:6" ht="12.95" customHeight="1">
      <c r="A163" s="5" t="s">
        <v>6</v>
      </c>
      <c r="B163" s="5" t="s">
        <v>564</v>
      </c>
      <c r="C163" s="133">
        <v>1</v>
      </c>
      <c r="D163" s="5" t="s">
        <v>9</v>
      </c>
      <c r="E163" s="16">
        <v>400000</v>
      </c>
      <c r="F163" s="197">
        <v>400000</v>
      </c>
    </row>
    <row r="164" spans="1:6" ht="12.95" customHeight="1">
      <c r="A164" s="5" t="s">
        <v>6</v>
      </c>
      <c r="B164" s="5" t="s">
        <v>533</v>
      </c>
      <c r="C164" s="133">
        <v>3</v>
      </c>
      <c r="D164" s="5" t="s">
        <v>24</v>
      </c>
      <c r="E164" s="16">
        <v>104000</v>
      </c>
      <c r="F164" s="197">
        <f t="shared" ref="F164:F184" si="0">C164*E164</f>
        <v>312000</v>
      </c>
    </row>
    <row r="165" spans="1:6" ht="12.95" customHeight="1">
      <c r="A165" s="5" t="s">
        <v>6</v>
      </c>
      <c r="B165" s="5" t="s">
        <v>533</v>
      </c>
      <c r="C165" s="133">
        <v>4</v>
      </c>
      <c r="D165" s="5" t="s">
        <v>24</v>
      </c>
      <c r="E165" s="16">
        <v>196500</v>
      </c>
      <c r="F165" s="197">
        <f t="shared" si="0"/>
        <v>786000</v>
      </c>
    </row>
    <row r="166" spans="1:6" ht="12.95" customHeight="1">
      <c r="A166" s="5" t="s">
        <v>6</v>
      </c>
      <c r="B166" s="5" t="s">
        <v>533</v>
      </c>
      <c r="C166" s="133">
        <v>9</v>
      </c>
      <c r="D166" s="5" t="s">
        <v>24</v>
      </c>
      <c r="E166" s="16">
        <v>105333.33333333299</v>
      </c>
      <c r="F166" s="197">
        <f t="shared" si="0"/>
        <v>947999.99999999697</v>
      </c>
    </row>
    <row r="167" spans="1:6" ht="12.95" customHeight="1">
      <c r="A167" s="5" t="s">
        <v>6</v>
      </c>
      <c r="B167" s="5" t="s">
        <v>533</v>
      </c>
      <c r="C167" s="133">
        <v>11</v>
      </c>
      <c r="D167" s="5" t="s">
        <v>24</v>
      </c>
      <c r="E167" s="16">
        <v>187090.909090909</v>
      </c>
      <c r="F167" s="197">
        <f t="shared" si="0"/>
        <v>2057999.9999999991</v>
      </c>
    </row>
    <row r="168" spans="1:6" ht="12.95" customHeight="1">
      <c r="A168" s="5" t="s">
        <v>6</v>
      </c>
      <c r="B168" s="5" t="s">
        <v>533</v>
      </c>
      <c r="C168" s="133">
        <v>3</v>
      </c>
      <c r="D168" s="5" t="s">
        <v>24</v>
      </c>
      <c r="E168" s="16">
        <v>104000</v>
      </c>
      <c r="F168" s="197">
        <f t="shared" si="0"/>
        <v>312000</v>
      </c>
    </row>
    <row r="169" spans="1:6" ht="12.95" customHeight="1">
      <c r="A169" s="5" t="s">
        <v>6</v>
      </c>
      <c r="B169" s="5" t="s">
        <v>533</v>
      </c>
      <c r="C169" s="133">
        <v>6</v>
      </c>
      <c r="D169" s="5" t="s">
        <v>24</v>
      </c>
      <c r="E169" s="16">
        <v>185000</v>
      </c>
      <c r="F169" s="197">
        <f t="shared" si="0"/>
        <v>1110000</v>
      </c>
    </row>
    <row r="170" spans="1:6" ht="12.95" customHeight="1">
      <c r="A170" s="5" t="s">
        <v>6</v>
      </c>
      <c r="B170" s="5" t="s">
        <v>527</v>
      </c>
      <c r="C170" s="133">
        <v>1</v>
      </c>
      <c r="D170" s="5" t="s">
        <v>9</v>
      </c>
      <c r="E170" s="16">
        <v>13500000</v>
      </c>
      <c r="F170" s="197">
        <f t="shared" si="0"/>
        <v>13500000</v>
      </c>
    </row>
    <row r="171" spans="1:6" ht="12.95" customHeight="1">
      <c r="A171" s="5" t="s">
        <v>6</v>
      </c>
      <c r="B171" s="5" t="s">
        <v>527</v>
      </c>
      <c r="C171" s="133">
        <v>1</v>
      </c>
      <c r="D171" s="5" t="s">
        <v>9</v>
      </c>
      <c r="E171" s="16">
        <v>40500000</v>
      </c>
      <c r="F171" s="197">
        <f t="shared" si="0"/>
        <v>40500000</v>
      </c>
    </row>
    <row r="172" spans="1:6" ht="12.95" customHeight="1">
      <c r="A172" s="5" t="s">
        <v>6</v>
      </c>
      <c r="B172" s="5" t="s">
        <v>527</v>
      </c>
      <c r="C172" s="133">
        <v>1</v>
      </c>
      <c r="D172" s="5" t="s">
        <v>9</v>
      </c>
      <c r="E172" s="16">
        <v>13500000</v>
      </c>
      <c r="F172" s="197">
        <f t="shared" si="0"/>
        <v>13500000</v>
      </c>
    </row>
    <row r="173" spans="1:6" ht="12.95" customHeight="1">
      <c r="A173" s="5" t="s">
        <v>6</v>
      </c>
      <c r="B173" s="5" t="s">
        <v>534</v>
      </c>
      <c r="C173" s="133">
        <v>40</v>
      </c>
      <c r="D173" s="5" t="s">
        <v>24</v>
      </c>
      <c r="E173" s="139">
        <v>2097</v>
      </c>
      <c r="F173" s="197">
        <f t="shared" si="0"/>
        <v>83880</v>
      </c>
    </row>
    <row r="174" spans="1:6" ht="12.95" customHeight="1">
      <c r="A174" s="5" t="s">
        <v>6</v>
      </c>
      <c r="B174" s="5" t="s">
        <v>534</v>
      </c>
      <c r="C174" s="133">
        <v>66</v>
      </c>
      <c r="D174" s="5" t="s">
        <v>24</v>
      </c>
      <c r="E174" s="139">
        <v>2097</v>
      </c>
      <c r="F174" s="197">
        <f t="shared" si="0"/>
        <v>138402</v>
      </c>
    </row>
    <row r="175" spans="1:6" ht="12.95" customHeight="1">
      <c r="A175" s="5" t="s">
        <v>6</v>
      </c>
      <c r="B175" s="5" t="s">
        <v>534</v>
      </c>
      <c r="C175" s="133">
        <v>144</v>
      </c>
      <c r="D175" s="5" t="s">
        <v>24</v>
      </c>
      <c r="E175" s="139">
        <v>2097</v>
      </c>
      <c r="F175" s="197">
        <f t="shared" si="0"/>
        <v>301968</v>
      </c>
    </row>
    <row r="176" spans="1:6" ht="12.95" customHeight="1">
      <c r="A176" s="5" t="s">
        <v>6</v>
      </c>
      <c r="B176" s="5" t="s">
        <v>534</v>
      </c>
      <c r="C176" s="133">
        <v>156</v>
      </c>
      <c r="D176" s="5" t="s">
        <v>24</v>
      </c>
      <c r="E176" s="139">
        <v>2097</v>
      </c>
      <c r="F176" s="197">
        <f t="shared" si="0"/>
        <v>327132</v>
      </c>
    </row>
    <row r="177" spans="1:6" ht="12.95" customHeight="1">
      <c r="A177" s="5" t="s">
        <v>6</v>
      </c>
      <c r="B177" s="5" t="s">
        <v>534</v>
      </c>
      <c r="C177" s="133">
        <v>40</v>
      </c>
      <c r="D177" s="5" t="s">
        <v>24</v>
      </c>
      <c r="E177" s="139">
        <v>2097</v>
      </c>
      <c r="F177" s="197">
        <f t="shared" si="0"/>
        <v>83880</v>
      </c>
    </row>
    <row r="178" spans="1:6" ht="12.95" customHeight="1">
      <c r="A178" s="5" t="s">
        <v>6</v>
      </c>
      <c r="B178" s="5" t="s">
        <v>534</v>
      </c>
      <c r="C178" s="133">
        <v>80</v>
      </c>
      <c r="D178" s="5" t="s">
        <v>24</v>
      </c>
      <c r="E178" s="139">
        <v>2097</v>
      </c>
      <c r="F178" s="197">
        <f t="shared" si="0"/>
        <v>167760</v>
      </c>
    </row>
    <row r="179" spans="1:6" ht="12.95" customHeight="1">
      <c r="A179" s="5" t="s">
        <v>6</v>
      </c>
      <c r="B179" s="5" t="s">
        <v>535</v>
      </c>
      <c r="C179" s="133">
        <v>42</v>
      </c>
      <c r="D179" s="5" t="s">
        <v>24</v>
      </c>
      <c r="E179" s="139">
        <v>935</v>
      </c>
      <c r="F179" s="197">
        <f t="shared" si="0"/>
        <v>39270</v>
      </c>
    </row>
    <row r="180" spans="1:6" ht="12.95" customHeight="1">
      <c r="A180" s="5" t="s">
        <v>6</v>
      </c>
      <c r="B180" s="5" t="s">
        <v>535</v>
      </c>
      <c r="C180" s="133">
        <v>30</v>
      </c>
      <c r="D180" s="5" t="s">
        <v>24</v>
      </c>
      <c r="E180" s="139">
        <v>935</v>
      </c>
      <c r="F180" s="197">
        <f t="shared" si="0"/>
        <v>28050</v>
      </c>
    </row>
    <row r="181" spans="1:6" ht="12.95" customHeight="1">
      <c r="A181" s="5" t="s">
        <v>6</v>
      </c>
      <c r="B181" s="5" t="s">
        <v>535</v>
      </c>
      <c r="C181" s="133">
        <v>117</v>
      </c>
      <c r="D181" s="5" t="s">
        <v>24</v>
      </c>
      <c r="E181" s="139">
        <v>935</v>
      </c>
      <c r="F181" s="197">
        <f t="shared" si="0"/>
        <v>109395</v>
      </c>
    </row>
    <row r="182" spans="1:6" ht="12.95" customHeight="1">
      <c r="A182" s="5" t="s">
        <v>6</v>
      </c>
      <c r="B182" s="5" t="s">
        <v>535</v>
      </c>
      <c r="C182" s="133">
        <v>108</v>
      </c>
      <c r="D182" s="5" t="s">
        <v>24</v>
      </c>
      <c r="E182" s="139">
        <v>935</v>
      </c>
      <c r="F182" s="197">
        <f t="shared" si="0"/>
        <v>100980</v>
      </c>
    </row>
    <row r="183" spans="1:6" ht="12.95" customHeight="1">
      <c r="A183" s="5" t="s">
        <v>6</v>
      </c>
      <c r="B183" s="5" t="s">
        <v>535</v>
      </c>
      <c r="C183" s="133">
        <v>24</v>
      </c>
      <c r="D183" s="5" t="s">
        <v>24</v>
      </c>
      <c r="E183" s="139">
        <v>935</v>
      </c>
      <c r="F183" s="197">
        <f t="shared" si="0"/>
        <v>22440</v>
      </c>
    </row>
    <row r="184" spans="1:6" ht="12.95" customHeight="1">
      <c r="A184" s="5" t="s">
        <v>6</v>
      </c>
      <c r="B184" s="5" t="s">
        <v>535</v>
      </c>
      <c r="C184" s="133">
        <v>60</v>
      </c>
      <c r="D184" s="5" t="s">
        <v>24</v>
      </c>
      <c r="E184" s="139">
        <v>935</v>
      </c>
      <c r="F184" s="197">
        <f t="shared" si="0"/>
        <v>56100</v>
      </c>
    </row>
    <row r="185" spans="1:6" ht="12.95" customHeight="1">
      <c r="A185" s="5" t="s">
        <v>6</v>
      </c>
      <c r="B185" s="5"/>
      <c r="C185" s="133">
        <v>1</v>
      </c>
      <c r="D185" s="5" t="s">
        <v>9</v>
      </c>
      <c r="E185" s="202">
        <v>4012000</v>
      </c>
      <c r="F185" s="197">
        <f>+C185*E185</f>
        <v>4012000</v>
      </c>
    </row>
    <row r="186" spans="1:6" ht="12.95" customHeight="1">
      <c r="A186" s="5" t="s">
        <v>6</v>
      </c>
      <c r="B186" s="5"/>
      <c r="C186" s="133">
        <v>1</v>
      </c>
      <c r="D186" s="5" t="s">
        <v>9</v>
      </c>
      <c r="E186" s="202">
        <v>2049736</v>
      </c>
      <c r="F186" s="197">
        <f t="shared" ref="F186:F190" si="1">+C186*E186</f>
        <v>2049736</v>
      </c>
    </row>
    <row r="187" spans="1:6" ht="12.95" customHeight="1">
      <c r="A187" s="5" t="s">
        <v>6</v>
      </c>
      <c r="B187" s="5"/>
      <c r="C187" s="133">
        <v>1</v>
      </c>
      <c r="D187" s="5" t="s">
        <v>9</v>
      </c>
      <c r="E187" s="68">
        <v>4012000</v>
      </c>
      <c r="F187" s="197">
        <f t="shared" si="1"/>
        <v>4012000</v>
      </c>
    </row>
    <row r="188" spans="1:6" ht="12.95" customHeight="1">
      <c r="A188" s="5" t="s">
        <v>6</v>
      </c>
      <c r="B188" s="5"/>
      <c r="C188" s="133">
        <v>1</v>
      </c>
      <c r="D188" s="5" t="s">
        <v>9</v>
      </c>
      <c r="E188" s="202">
        <v>2049736</v>
      </c>
      <c r="F188" s="197">
        <f t="shared" si="1"/>
        <v>2049736</v>
      </c>
    </row>
    <row r="189" spans="1:6" ht="13.5" customHeight="1">
      <c r="A189" s="5" t="s">
        <v>6</v>
      </c>
      <c r="B189" s="5"/>
      <c r="C189" s="133">
        <v>1</v>
      </c>
      <c r="D189" s="5" t="s">
        <v>9</v>
      </c>
      <c r="E189" s="202">
        <v>2049736</v>
      </c>
      <c r="F189" s="197">
        <f t="shared" si="1"/>
        <v>2049736</v>
      </c>
    </row>
    <row r="190" spans="1:6" ht="12.95" customHeight="1">
      <c r="A190" s="5" t="s">
        <v>6</v>
      </c>
      <c r="B190" s="5"/>
      <c r="C190" s="133">
        <v>1</v>
      </c>
      <c r="D190" s="5" t="s">
        <v>9</v>
      </c>
      <c r="E190" s="202">
        <v>1626266</v>
      </c>
      <c r="F190" s="197">
        <f t="shared" si="1"/>
        <v>1626266</v>
      </c>
    </row>
    <row r="191" spans="1:6" ht="12.95" customHeight="1">
      <c r="A191" s="5" t="s">
        <v>6</v>
      </c>
      <c r="B191" s="5" t="s">
        <v>510</v>
      </c>
      <c r="C191" s="133">
        <v>1</v>
      </c>
      <c r="D191" s="5" t="s">
        <v>9</v>
      </c>
      <c r="E191" s="16">
        <v>225000</v>
      </c>
      <c r="F191" s="197">
        <v>225000</v>
      </c>
    </row>
    <row r="192" spans="1:6" ht="12.95" customHeight="1">
      <c r="A192" s="5" t="s">
        <v>6</v>
      </c>
      <c r="B192" s="5" t="s">
        <v>510</v>
      </c>
      <c r="C192" s="133">
        <v>1</v>
      </c>
      <c r="D192" s="5" t="s">
        <v>9</v>
      </c>
      <c r="E192" s="16">
        <v>1025000</v>
      </c>
      <c r="F192" s="197">
        <v>1025000</v>
      </c>
    </row>
    <row r="193" spans="1:6" ht="12.95" customHeight="1">
      <c r="A193" s="5" t="s">
        <v>6</v>
      </c>
      <c r="B193" s="5" t="s">
        <v>226</v>
      </c>
      <c r="C193" s="133">
        <v>1</v>
      </c>
      <c r="D193" s="5" t="s">
        <v>9</v>
      </c>
      <c r="E193" s="16">
        <v>150000</v>
      </c>
      <c r="F193" s="197">
        <v>150000</v>
      </c>
    </row>
    <row r="194" spans="1:6" ht="12.95" customHeight="1">
      <c r="A194" s="5" t="s">
        <v>6</v>
      </c>
      <c r="B194" s="5" t="s">
        <v>226</v>
      </c>
      <c r="C194" s="133">
        <v>1</v>
      </c>
      <c r="D194" s="5" t="s">
        <v>9</v>
      </c>
      <c r="E194" s="16">
        <v>50000</v>
      </c>
      <c r="F194" s="197">
        <v>50000</v>
      </c>
    </row>
    <row r="195" spans="1:6" ht="12.95" customHeight="1">
      <c r="A195" s="5" t="s">
        <v>6</v>
      </c>
      <c r="B195" s="5" t="s">
        <v>226</v>
      </c>
      <c r="C195" s="133">
        <v>1</v>
      </c>
      <c r="D195" s="5" t="s">
        <v>9</v>
      </c>
      <c r="E195" s="16">
        <v>50000</v>
      </c>
      <c r="F195" s="197">
        <v>50000</v>
      </c>
    </row>
    <row r="196" spans="1:6" ht="12.95" customHeight="1">
      <c r="A196" s="5" t="s">
        <v>6</v>
      </c>
      <c r="B196" s="5" t="s">
        <v>564</v>
      </c>
      <c r="C196" s="133">
        <v>1</v>
      </c>
      <c r="D196" s="5" t="s">
        <v>9</v>
      </c>
      <c r="E196" s="16">
        <v>125000</v>
      </c>
      <c r="F196" s="197">
        <v>125000</v>
      </c>
    </row>
    <row r="197" spans="1:6" ht="12.95" customHeight="1">
      <c r="A197" s="5" t="s">
        <v>6</v>
      </c>
      <c r="B197" s="5" t="s">
        <v>564</v>
      </c>
      <c r="C197" s="133">
        <v>1</v>
      </c>
      <c r="D197" s="5" t="s">
        <v>9</v>
      </c>
      <c r="E197" s="16">
        <v>125000</v>
      </c>
      <c r="F197" s="197">
        <v>125000</v>
      </c>
    </row>
    <row r="198" spans="1:6" ht="12.95" customHeight="1">
      <c r="A198" s="5" t="s">
        <v>6</v>
      </c>
      <c r="B198" s="5" t="s">
        <v>564</v>
      </c>
      <c r="C198" s="133">
        <v>1</v>
      </c>
      <c r="D198" s="5" t="s">
        <v>9</v>
      </c>
      <c r="E198" s="16">
        <v>125000</v>
      </c>
      <c r="F198" s="197">
        <v>125000</v>
      </c>
    </row>
    <row r="199" spans="1:6" ht="12.95" customHeight="1">
      <c r="A199" s="5" t="s">
        <v>6</v>
      </c>
      <c r="B199" s="5" t="s">
        <v>510</v>
      </c>
      <c r="C199" s="133">
        <v>1</v>
      </c>
      <c r="D199" s="5" t="s">
        <v>9</v>
      </c>
      <c r="E199" s="16">
        <v>550000</v>
      </c>
      <c r="F199" s="197">
        <v>550000</v>
      </c>
    </row>
    <row r="200" spans="1:6" ht="12.95" customHeight="1">
      <c r="A200" s="5" t="s">
        <v>6</v>
      </c>
      <c r="B200" s="5" t="s">
        <v>510</v>
      </c>
      <c r="C200" s="133">
        <v>1</v>
      </c>
      <c r="D200" s="5" t="s">
        <v>9</v>
      </c>
      <c r="E200" s="16">
        <v>450000</v>
      </c>
      <c r="F200" s="197">
        <v>450000</v>
      </c>
    </row>
    <row r="201" spans="1:6" ht="12.95" customHeight="1">
      <c r="A201" s="5" t="s">
        <v>6</v>
      </c>
      <c r="B201" s="5" t="s">
        <v>226</v>
      </c>
      <c r="C201" s="133">
        <v>1</v>
      </c>
      <c r="D201" s="5" t="s">
        <v>9</v>
      </c>
      <c r="E201" s="16">
        <v>150000</v>
      </c>
      <c r="F201" s="197">
        <v>150000</v>
      </c>
    </row>
    <row r="202" spans="1:6" ht="12.95" customHeight="1">
      <c r="A202" s="5" t="s">
        <v>6</v>
      </c>
      <c r="B202" s="5" t="s">
        <v>226</v>
      </c>
      <c r="C202" s="133">
        <v>1</v>
      </c>
      <c r="D202" s="5" t="s">
        <v>9</v>
      </c>
      <c r="E202" s="16">
        <v>50000</v>
      </c>
      <c r="F202" s="197">
        <v>50000</v>
      </c>
    </row>
    <row r="203" spans="1:6" ht="12.95" customHeight="1">
      <c r="A203" s="5" t="s">
        <v>6</v>
      </c>
      <c r="B203" s="5" t="s">
        <v>226</v>
      </c>
      <c r="C203" s="133">
        <v>1</v>
      </c>
      <c r="D203" s="5" t="s">
        <v>9</v>
      </c>
      <c r="E203" s="16">
        <v>50000</v>
      </c>
      <c r="F203" s="197">
        <v>50000</v>
      </c>
    </row>
    <row r="204" spans="1:6" ht="12.95" customHeight="1">
      <c r="A204" s="5" t="s">
        <v>6</v>
      </c>
      <c r="B204" s="5" t="s">
        <v>527</v>
      </c>
      <c r="C204" s="133">
        <v>1</v>
      </c>
      <c r="D204" s="5" t="s">
        <v>9</v>
      </c>
      <c r="E204" s="16">
        <v>106700000</v>
      </c>
      <c r="F204" s="197">
        <v>106700000</v>
      </c>
    </row>
    <row r="205" spans="1:6" ht="12.95" customHeight="1">
      <c r="A205" s="5" t="s">
        <v>6</v>
      </c>
      <c r="B205" s="5" t="s">
        <v>527</v>
      </c>
      <c r="C205" s="133">
        <v>1</v>
      </c>
      <c r="D205" s="5" t="s">
        <v>9</v>
      </c>
      <c r="E205" s="16">
        <v>84000000</v>
      </c>
      <c r="F205" s="197">
        <v>84000000</v>
      </c>
    </row>
    <row r="206" spans="1:6" ht="12.95" customHeight="1">
      <c r="A206" s="5" t="s">
        <v>6</v>
      </c>
      <c r="B206" s="5" t="s">
        <v>527</v>
      </c>
      <c r="C206" s="133">
        <v>1</v>
      </c>
      <c r="D206" s="5" t="s">
        <v>9</v>
      </c>
      <c r="E206" s="16">
        <v>83300000</v>
      </c>
      <c r="F206" s="197">
        <v>83300000</v>
      </c>
    </row>
    <row r="207" spans="1:6" ht="12.95" customHeight="1">
      <c r="A207" s="5" t="s">
        <v>6</v>
      </c>
      <c r="B207" s="5" t="s">
        <v>417</v>
      </c>
      <c r="C207" s="133">
        <v>1</v>
      </c>
      <c r="D207" s="5" t="s">
        <v>9</v>
      </c>
      <c r="E207" s="202">
        <v>99756000</v>
      </c>
      <c r="F207" s="197">
        <f t="shared" ref="F207:F209" si="2">+C207*E207</f>
        <v>99756000</v>
      </c>
    </row>
    <row r="208" spans="1:6" ht="12.95" customHeight="1">
      <c r="A208" s="5" t="s">
        <v>6</v>
      </c>
      <c r="B208" s="5" t="s">
        <v>417</v>
      </c>
      <c r="C208" s="133">
        <v>1</v>
      </c>
      <c r="D208" s="5" t="s">
        <v>9</v>
      </c>
      <c r="E208" s="202">
        <v>91664000</v>
      </c>
      <c r="F208" s="197">
        <f t="shared" si="2"/>
        <v>91664000</v>
      </c>
    </row>
    <row r="209" spans="1:6" ht="12.95" customHeight="1">
      <c r="A209" s="5" t="s">
        <v>6</v>
      </c>
      <c r="B209" s="5" t="s">
        <v>417</v>
      </c>
      <c r="C209" s="133">
        <v>1</v>
      </c>
      <c r="D209" s="5" t="s">
        <v>9</v>
      </c>
      <c r="E209" s="202">
        <v>76024000</v>
      </c>
      <c r="F209" s="197">
        <f t="shared" si="2"/>
        <v>76024000</v>
      </c>
    </row>
    <row r="210" spans="1:6" ht="12.95" customHeight="1">
      <c r="A210" s="5" t="s">
        <v>6</v>
      </c>
      <c r="B210" s="5" t="s">
        <v>564</v>
      </c>
      <c r="C210" s="133">
        <v>2</v>
      </c>
      <c r="D210" s="5" t="s">
        <v>394</v>
      </c>
      <c r="E210" s="16">
        <v>1800000</v>
      </c>
      <c r="F210" s="197">
        <v>3600000</v>
      </c>
    </row>
    <row r="211" spans="1:6" ht="12.95" customHeight="1">
      <c r="A211" s="5" t="s">
        <v>6</v>
      </c>
      <c r="B211" s="5" t="s">
        <v>564</v>
      </c>
      <c r="C211" s="133">
        <v>1</v>
      </c>
      <c r="D211" s="5" t="s">
        <v>9</v>
      </c>
      <c r="E211" s="16">
        <v>1800000</v>
      </c>
      <c r="F211" s="197">
        <v>1800000</v>
      </c>
    </row>
    <row r="212" spans="1:6" ht="12.95" customHeight="1">
      <c r="A212" s="5" t="s">
        <v>6</v>
      </c>
      <c r="B212" s="5" t="s">
        <v>564</v>
      </c>
      <c r="C212" s="133">
        <v>1</v>
      </c>
      <c r="D212" s="5" t="s">
        <v>9</v>
      </c>
      <c r="E212" s="16">
        <v>1800000</v>
      </c>
      <c r="F212" s="197">
        <v>1800000</v>
      </c>
    </row>
    <row r="213" spans="1:6" ht="12.95" customHeight="1">
      <c r="A213" s="5" t="s">
        <v>6</v>
      </c>
      <c r="B213" s="5" t="s">
        <v>510</v>
      </c>
      <c r="C213" s="133">
        <v>1</v>
      </c>
      <c r="D213" s="5" t="s">
        <v>9</v>
      </c>
      <c r="E213" s="16">
        <v>62055000</v>
      </c>
      <c r="F213" s="197">
        <v>62055000</v>
      </c>
    </row>
    <row r="214" spans="1:6" ht="12.95" customHeight="1">
      <c r="A214" s="5" t="s">
        <v>6</v>
      </c>
      <c r="B214" s="5" t="s">
        <v>510</v>
      </c>
      <c r="C214" s="133">
        <v>1</v>
      </c>
      <c r="D214" s="5" t="s">
        <v>9</v>
      </c>
      <c r="E214" s="16">
        <v>35370000</v>
      </c>
      <c r="F214" s="197">
        <v>35370000</v>
      </c>
    </row>
    <row r="215" spans="1:6" ht="12.95" customHeight="1">
      <c r="A215" s="5" t="s">
        <v>6</v>
      </c>
      <c r="B215" s="5" t="s">
        <v>510</v>
      </c>
      <c r="C215" s="133">
        <v>1</v>
      </c>
      <c r="D215" s="5" t="s">
        <v>9</v>
      </c>
      <c r="E215" s="16">
        <v>35370000</v>
      </c>
      <c r="F215" s="197">
        <v>35370000</v>
      </c>
    </row>
    <row r="216" spans="1:6" ht="12.95" customHeight="1">
      <c r="A216" s="5" t="s">
        <v>6</v>
      </c>
      <c r="B216" s="5" t="s">
        <v>536</v>
      </c>
      <c r="C216" s="133">
        <v>1</v>
      </c>
      <c r="D216" s="5" t="s">
        <v>9</v>
      </c>
      <c r="E216" s="16">
        <v>1000000</v>
      </c>
      <c r="F216" s="197">
        <v>1000000</v>
      </c>
    </row>
    <row r="217" spans="1:6" ht="12.95" customHeight="1">
      <c r="A217" s="5" t="s">
        <v>6</v>
      </c>
      <c r="B217" s="5" t="s">
        <v>536</v>
      </c>
      <c r="C217" s="133">
        <v>1</v>
      </c>
      <c r="D217" s="5" t="s">
        <v>9</v>
      </c>
      <c r="E217" s="16">
        <v>1000000</v>
      </c>
      <c r="F217" s="197">
        <v>1000000</v>
      </c>
    </row>
    <row r="218" spans="1:6" ht="12.95" customHeight="1">
      <c r="A218" s="5" t="s">
        <v>6</v>
      </c>
      <c r="B218" s="5" t="s">
        <v>536</v>
      </c>
      <c r="C218" s="133">
        <v>1</v>
      </c>
      <c r="D218" s="5" t="s">
        <v>9</v>
      </c>
      <c r="E218" s="16">
        <v>2000000</v>
      </c>
      <c r="F218" s="197">
        <v>2000000</v>
      </c>
    </row>
    <row r="219" spans="1:6" ht="12.95" customHeight="1">
      <c r="A219" s="5" t="s">
        <v>6</v>
      </c>
      <c r="B219" s="5" t="s">
        <v>536</v>
      </c>
      <c r="C219" s="133">
        <v>1</v>
      </c>
      <c r="D219" s="5" t="s">
        <v>9</v>
      </c>
      <c r="E219" s="16">
        <v>1000000</v>
      </c>
      <c r="F219" s="197">
        <v>1000000</v>
      </c>
    </row>
    <row r="220" spans="1:6" ht="12.95" customHeight="1">
      <c r="A220" s="5" t="s">
        <v>6</v>
      </c>
      <c r="B220" s="5" t="s">
        <v>536</v>
      </c>
      <c r="C220" s="133">
        <v>1</v>
      </c>
      <c r="D220" s="5" t="s">
        <v>9</v>
      </c>
      <c r="E220" s="16">
        <v>1000000</v>
      </c>
      <c r="F220" s="197">
        <v>1000000</v>
      </c>
    </row>
    <row r="221" spans="1:6" ht="12.95" customHeight="1">
      <c r="A221" s="5" t="s">
        <v>6</v>
      </c>
      <c r="B221" s="5" t="s">
        <v>536</v>
      </c>
      <c r="C221" s="133">
        <v>1</v>
      </c>
      <c r="D221" s="5" t="s">
        <v>9</v>
      </c>
      <c r="E221" s="16">
        <v>1000000</v>
      </c>
      <c r="F221" s="197">
        <v>1000000</v>
      </c>
    </row>
    <row r="222" spans="1:6" ht="12.95" customHeight="1">
      <c r="A222" s="5" t="s">
        <v>6</v>
      </c>
      <c r="B222" s="5" t="s">
        <v>536</v>
      </c>
      <c r="C222" s="133">
        <v>1</v>
      </c>
      <c r="D222" s="5" t="s">
        <v>9</v>
      </c>
      <c r="E222" s="16">
        <v>1000000</v>
      </c>
      <c r="F222" s="197">
        <v>1000000</v>
      </c>
    </row>
    <row r="223" spans="1:6" ht="12.95" customHeight="1">
      <c r="A223" s="5" t="s">
        <v>6</v>
      </c>
      <c r="B223" s="5" t="s">
        <v>536</v>
      </c>
      <c r="C223" s="133">
        <v>1</v>
      </c>
      <c r="D223" s="5" t="s">
        <v>9</v>
      </c>
      <c r="E223" s="16">
        <v>1000000</v>
      </c>
      <c r="F223" s="197">
        <v>1000000</v>
      </c>
    </row>
    <row r="224" spans="1:6" ht="12.95" customHeight="1">
      <c r="A224" s="5" t="s">
        <v>6</v>
      </c>
      <c r="B224" s="5" t="s">
        <v>536</v>
      </c>
      <c r="C224" s="133">
        <v>1</v>
      </c>
      <c r="D224" s="5" t="s">
        <v>9</v>
      </c>
      <c r="E224" s="16">
        <v>1000000</v>
      </c>
      <c r="F224" s="197">
        <v>1000000</v>
      </c>
    </row>
    <row r="225" spans="1:6" ht="12.95" customHeight="1">
      <c r="A225" s="5" t="s">
        <v>6</v>
      </c>
      <c r="B225" s="5" t="s">
        <v>232</v>
      </c>
      <c r="C225" s="133">
        <v>1</v>
      </c>
      <c r="D225" s="5" t="s">
        <v>9</v>
      </c>
      <c r="E225" s="16">
        <v>110000</v>
      </c>
      <c r="F225" s="197">
        <v>110000</v>
      </c>
    </row>
    <row r="226" spans="1:6" ht="12.95" customHeight="1">
      <c r="A226" s="5" t="s">
        <v>6</v>
      </c>
      <c r="B226" s="5" t="s">
        <v>537</v>
      </c>
      <c r="C226" s="133">
        <v>1</v>
      </c>
      <c r="D226" s="5" t="s">
        <v>9</v>
      </c>
      <c r="E226" s="16">
        <v>1000000</v>
      </c>
      <c r="F226" s="197">
        <v>1000000</v>
      </c>
    </row>
    <row r="227" spans="1:6" ht="12.95" customHeight="1">
      <c r="A227" s="5" t="s">
        <v>6</v>
      </c>
      <c r="B227" s="5" t="s">
        <v>107</v>
      </c>
      <c r="C227" s="133">
        <v>7</v>
      </c>
      <c r="D227" s="5" t="s">
        <v>24</v>
      </c>
      <c r="E227" s="139">
        <v>29558</v>
      </c>
      <c r="F227" s="197">
        <v>206906</v>
      </c>
    </row>
    <row r="228" spans="1:6" ht="12.95" customHeight="1">
      <c r="A228" s="5" t="s">
        <v>6</v>
      </c>
      <c r="B228" s="5" t="s">
        <v>195</v>
      </c>
      <c r="C228" s="133">
        <v>17</v>
      </c>
      <c r="D228" s="5" t="s">
        <v>24</v>
      </c>
      <c r="E228" s="139">
        <v>28847</v>
      </c>
      <c r="F228" s="197">
        <v>490399</v>
      </c>
    </row>
    <row r="229" spans="1:6" ht="12.95" customHeight="1">
      <c r="A229" s="5" t="s">
        <v>6</v>
      </c>
      <c r="B229" s="5" t="s">
        <v>195</v>
      </c>
      <c r="C229" s="133">
        <v>7</v>
      </c>
      <c r="D229" s="5" t="s">
        <v>24</v>
      </c>
      <c r="E229" s="139">
        <v>28847</v>
      </c>
      <c r="F229" s="197">
        <v>201929</v>
      </c>
    </row>
    <row r="230" spans="1:6" ht="12.95" customHeight="1">
      <c r="A230" s="5" t="s">
        <v>6</v>
      </c>
      <c r="B230" s="5" t="s">
        <v>195</v>
      </c>
      <c r="C230" s="133">
        <v>7</v>
      </c>
      <c r="D230" s="5" t="s">
        <v>24</v>
      </c>
      <c r="E230" s="139">
        <v>28847</v>
      </c>
      <c r="F230" s="197">
        <v>201929</v>
      </c>
    </row>
    <row r="231" spans="1:6" ht="12.95" customHeight="1">
      <c r="A231" s="5" t="s">
        <v>6</v>
      </c>
      <c r="B231" s="5" t="s">
        <v>76</v>
      </c>
      <c r="C231" s="133">
        <v>17</v>
      </c>
      <c r="D231" s="5" t="s">
        <v>24</v>
      </c>
      <c r="E231" s="139">
        <v>5912</v>
      </c>
      <c r="F231" s="197">
        <v>100504</v>
      </c>
    </row>
    <row r="232" spans="1:6" ht="12.95" customHeight="1">
      <c r="A232" s="5" t="s">
        <v>6</v>
      </c>
      <c r="B232" s="5" t="s">
        <v>76</v>
      </c>
      <c r="C232" s="133">
        <v>7</v>
      </c>
      <c r="D232" s="5" t="s">
        <v>24</v>
      </c>
      <c r="E232" s="139">
        <v>5912</v>
      </c>
      <c r="F232" s="197">
        <v>41384</v>
      </c>
    </row>
    <row r="233" spans="1:6" s="122" customFormat="1" ht="11.25">
      <c r="A233" s="5" t="s">
        <v>6</v>
      </c>
      <c r="B233" s="5" t="s">
        <v>76</v>
      </c>
      <c r="C233" s="133">
        <v>7</v>
      </c>
      <c r="D233" s="5" t="s">
        <v>24</v>
      </c>
      <c r="E233" s="139">
        <v>5912</v>
      </c>
      <c r="F233" s="197">
        <v>41384</v>
      </c>
    </row>
    <row r="234" spans="1:6" s="122" customFormat="1" ht="11.25">
      <c r="A234" s="5" t="s">
        <v>6</v>
      </c>
      <c r="B234" s="5" t="s">
        <v>107</v>
      </c>
      <c r="C234" s="133">
        <v>7</v>
      </c>
      <c r="D234" s="5" t="s">
        <v>24</v>
      </c>
      <c r="E234" s="139">
        <v>29558</v>
      </c>
      <c r="F234" s="197">
        <f t="shared" ref="F234:F243" si="3">C234*E234</f>
        <v>206906</v>
      </c>
    </row>
    <row r="235" spans="1:6" s="122" customFormat="1" ht="11.25">
      <c r="A235" s="5" t="s">
        <v>6</v>
      </c>
      <c r="B235" s="5" t="s">
        <v>243</v>
      </c>
      <c r="C235" s="133">
        <v>12</v>
      </c>
      <c r="D235" s="5" t="s">
        <v>237</v>
      </c>
      <c r="E235" s="139">
        <v>6223</v>
      </c>
      <c r="F235" s="197">
        <f t="shared" si="3"/>
        <v>74676</v>
      </c>
    </row>
    <row r="236" spans="1:6" s="122" customFormat="1" ht="11.25">
      <c r="A236" s="5" t="s">
        <v>6</v>
      </c>
      <c r="B236" s="5" t="s">
        <v>243</v>
      </c>
      <c r="C236" s="133">
        <v>4</v>
      </c>
      <c r="D236" s="5" t="s">
        <v>401</v>
      </c>
      <c r="E236" s="139">
        <v>6223</v>
      </c>
      <c r="F236" s="197">
        <f t="shared" si="3"/>
        <v>24892</v>
      </c>
    </row>
    <row r="237" spans="1:6" s="122" customFormat="1" ht="11.25">
      <c r="A237" s="5" t="s">
        <v>6</v>
      </c>
      <c r="B237" s="5" t="s">
        <v>243</v>
      </c>
      <c r="C237" s="133">
        <v>4</v>
      </c>
      <c r="D237" s="5" t="s">
        <v>401</v>
      </c>
      <c r="E237" s="139">
        <v>6223</v>
      </c>
      <c r="F237" s="197">
        <f t="shared" si="3"/>
        <v>24892</v>
      </c>
    </row>
    <row r="238" spans="1:6" s="122" customFormat="1" ht="11.25">
      <c r="A238" s="5" t="s">
        <v>6</v>
      </c>
      <c r="B238" s="5" t="s">
        <v>245</v>
      </c>
      <c r="C238" s="133">
        <v>12</v>
      </c>
      <c r="D238" s="5" t="s">
        <v>237</v>
      </c>
      <c r="E238" s="139">
        <v>9050</v>
      </c>
      <c r="F238" s="197">
        <f t="shared" si="3"/>
        <v>108600</v>
      </c>
    </row>
    <row r="239" spans="1:6" s="122" customFormat="1" ht="11.25">
      <c r="A239" s="5" t="s">
        <v>6</v>
      </c>
      <c r="B239" s="5" t="s">
        <v>245</v>
      </c>
      <c r="C239" s="133">
        <v>4</v>
      </c>
      <c r="D239" s="5" t="s">
        <v>401</v>
      </c>
      <c r="E239" s="139">
        <v>9050</v>
      </c>
      <c r="F239" s="197">
        <f t="shared" si="3"/>
        <v>36200</v>
      </c>
    </row>
    <row r="240" spans="1:6" s="122" customFormat="1" ht="11.25">
      <c r="A240" s="5" t="s">
        <v>6</v>
      </c>
      <c r="B240" s="5" t="s">
        <v>245</v>
      </c>
      <c r="C240" s="133">
        <v>4</v>
      </c>
      <c r="D240" s="5" t="s">
        <v>401</v>
      </c>
      <c r="E240" s="139">
        <v>9050</v>
      </c>
      <c r="F240" s="197">
        <f t="shared" si="3"/>
        <v>36200</v>
      </c>
    </row>
    <row r="241" spans="1:6" s="122" customFormat="1" ht="11.25">
      <c r="A241" s="5" t="s">
        <v>6</v>
      </c>
      <c r="B241" s="5" t="s">
        <v>545</v>
      </c>
      <c r="C241" s="133">
        <v>1</v>
      </c>
      <c r="D241" s="5" t="s">
        <v>24</v>
      </c>
      <c r="E241" s="139">
        <v>549006</v>
      </c>
      <c r="F241" s="197">
        <f t="shared" si="3"/>
        <v>549006</v>
      </c>
    </row>
    <row r="242" spans="1:6" s="122" customFormat="1" ht="11.25">
      <c r="A242" s="5" t="s">
        <v>6</v>
      </c>
      <c r="B242" s="5" t="s">
        <v>545</v>
      </c>
      <c r="C242" s="133">
        <v>1</v>
      </c>
      <c r="D242" s="5" t="s">
        <v>394</v>
      </c>
      <c r="E242" s="139">
        <v>549006</v>
      </c>
      <c r="F242" s="197">
        <f t="shared" si="3"/>
        <v>549006</v>
      </c>
    </row>
    <row r="243" spans="1:6" s="122" customFormat="1" ht="11.25">
      <c r="A243" s="5" t="s">
        <v>6</v>
      </c>
      <c r="B243" s="5" t="s">
        <v>365</v>
      </c>
      <c r="C243" s="133">
        <v>1</v>
      </c>
      <c r="D243" s="5" t="s">
        <v>394</v>
      </c>
      <c r="E243" s="139">
        <v>538462</v>
      </c>
      <c r="F243" s="197">
        <f t="shared" si="3"/>
        <v>538462</v>
      </c>
    </row>
    <row r="244" spans="1:6" s="122" customFormat="1" ht="11.25">
      <c r="A244" s="5" t="s">
        <v>6</v>
      </c>
      <c r="B244" s="5" t="s">
        <v>510</v>
      </c>
      <c r="C244" s="133">
        <v>1</v>
      </c>
      <c r="D244" s="5" t="s">
        <v>9</v>
      </c>
      <c r="E244" s="16">
        <v>4320000</v>
      </c>
      <c r="F244" s="197">
        <v>4320000</v>
      </c>
    </row>
    <row r="245" spans="1:6" s="122" customFormat="1" ht="11.25">
      <c r="A245" s="5" t="s">
        <v>6</v>
      </c>
      <c r="B245" s="5" t="s">
        <v>226</v>
      </c>
      <c r="C245" s="133">
        <v>1550</v>
      </c>
      <c r="D245" s="5" t="s">
        <v>394</v>
      </c>
      <c r="E245" s="16">
        <v>100</v>
      </c>
      <c r="F245" s="197">
        <v>155000</v>
      </c>
    </row>
    <row r="246" spans="1:6" s="122" customFormat="1" ht="11.25">
      <c r="A246" s="5" t="s">
        <v>6</v>
      </c>
      <c r="B246" s="5" t="s">
        <v>226</v>
      </c>
      <c r="C246" s="133">
        <v>600</v>
      </c>
      <c r="D246" s="5" t="s">
        <v>394</v>
      </c>
      <c r="E246" s="16">
        <v>100</v>
      </c>
      <c r="F246" s="197">
        <v>60000</v>
      </c>
    </row>
    <row r="247" spans="1:6" s="122" customFormat="1" ht="11.25">
      <c r="A247" s="5" t="s">
        <v>6</v>
      </c>
      <c r="B247" s="5" t="s">
        <v>226</v>
      </c>
      <c r="C247" s="133">
        <v>600</v>
      </c>
      <c r="D247" s="5" t="s">
        <v>394</v>
      </c>
      <c r="E247" s="16">
        <v>100</v>
      </c>
      <c r="F247" s="197">
        <v>60000</v>
      </c>
    </row>
    <row r="248" spans="1:6" s="122" customFormat="1" ht="11.25">
      <c r="A248" s="5" t="s">
        <v>6</v>
      </c>
      <c r="B248" s="5" t="s">
        <v>81</v>
      </c>
      <c r="C248" s="133">
        <v>1</v>
      </c>
      <c r="D248" s="5" t="s">
        <v>9</v>
      </c>
      <c r="E248" s="16">
        <v>2000000</v>
      </c>
      <c r="F248" s="197">
        <v>2000000</v>
      </c>
    </row>
    <row r="249" spans="1:6" s="122" customFormat="1" ht="11.25">
      <c r="A249" s="5" t="s">
        <v>6</v>
      </c>
      <c r="B249" s="5" t="s">
        <v>232</v>
      </c>
      <c r="C249" s="133">
        <v>1</v>
      </c>
      <c r="D249" s="5" t="s">
        <v>9</v>
      </c>
      <c r="E249" s="16">
        <v>1984000</v>
      </c>
      <c r="F249" s="197">
        <v>1984000</v>
      </c>
    </row>
    <row r="250" spans="1:6" s="122" customFormat="1" ht="11.25">
      <c r="A250" s="5" t="s">
        <v>6</v>
      </c>
      <c r="B250" s="5" t="s">
        <v>232</v>
      </c>
      <c r="C250" s="133">
        <v>1</v>
      </c>
      <c r="D250" s="5" t="s">
        <v>9</v>
      </c>
      <c r="E250" s="16">
        <v>861000</v>
      </c>
      <c r="F250" s="197">
        <v>861000</v>
      </c>
    </row>
    <row r="251" spans="1:6" s="122" customFormat="1" ht="11.25">
      <c r="A251" s="5" t="s">
        <v>6</v>
      </c>
      <c r="B251" s="5" t="s">
        <v>232</v>
      </c>
      <c r="C251" s="133">
        <v>1</v>
      </c>
      <c r="D251" s="5" t="s">
        <v>9</v>
      </c>
      <c r="E251" s="16">
        <v>2074000</v>
      </c>
      <c r="F251" s="197">
        <v>2074000</v>
      </c>
    </row>
    <row r="252" spans="1:6" s="122" customFormat="1" ht="11.25">
      <c r="A252" s="5" t="s">
        <v>6</v>
      </c>
      <c r="B252" s="5" t="s">
        <v>57</v>
      </c>
      <c r="C252" s="133">
        <v>50</v>
      </c>
      <c r="D252" s="5" t="s">
        <v>24</v>
      </c>
      <c r="E252" s="139">
        <v>1634</v>
      </c>
      <c r="F252" s="197">
        <v>81700</v>
      </c>
    </row>
    <row r="253" spans="1:6" s="122" customFormat="1" ht="11.25">
      <c r="A253" s="5" t="s">
        <v>6</v>
      </c>
      <c r="B253" s="5" t="s">
        <v>541</v>
      </c>
      <c r="C253" s="133">
        <v>100</v>
      </c>
      <c r="D253" s="5" t="s">
        <v>24</v>
      </c>
      <c r="E253" s="139">
        <v>216</v>
      </c>
      <c r="F253" s="197">
        <v>21600</v>
      </c>
    </row>
    <row r="254" spans="1:6" s="122" customFormat="1" ht="11.25">
      <c r="A254" s="5" t="s">
        <v>6</v>
      </c>
      <c r="B254" s="5" t="s">
        <v>85</v>
      </c>
      <c r="C254" s="133">
        <v>100</v>
      </c>
      <c r="D254" s="5" t="s">
        <v>24</v>
      </c>
      <c r="E254" s="139">
        <v>111</v>
      </c>
      <c r="F254" s="197">
        <v>11100</v>
      </c>
    </row>
    <row r="255" spans="1:6" s="122" customFormat="1" ht="11.25">
      <c r="A255" s="5" t="s">
        <v>6</v>
      </c>
      <c r="B255" s="5" t="s">
        <v>113</v>
      </c>
      <c r="C255" s="133">
        <v>3</v>
      </c>
      <c r="D255" s="5" t="s">
        <v>24</v>
      </c>
      <c r="E255" s="139">
        <v>8310</v>
      </c>
      <c r="F255" s="197">
        <v>24930</v>
      </c>
    </row>
    <row r="256" spans="1:6" s="122" customFormat="1" ht="11.25">
      <c r="A256" s="5" t="s">
        <v>6</v>
      </c>
      <c r="B256" s="5" t="s">
        <v>146</v>
      </c>
      <c r="C256" s="133">
        <v>50</v>
      </c>
      <c r="D256" s="5" t="s">
        <v>24</v>
      </c>
      <c r="E256" s="139">
        <v>1443</v>
      </c>
      <c r="F256" s="197">
        <v>72150</v>
      </c>
    </row>
    <row r="257" spans="1:6" s="122" customFormat="1" ht="11.25">
      <c r="A257" s="5" t="s">
        <v>6</v>
      </c>
      <c r="B257" s="5" t="s">
        <v>183</v>
      </c>
      <c r="C257" s="133">
        <v>50</v>
      </c>
      <c r="D257" s="5" t="s">
        <v>24</v>
      </c>
      <c r="E257" s="139">
        <v>385</v>
      </c>
      <c r="F257" s="197">
        <v>19250</v>
      </c>
    </row>
    <row r="258" spans="1:6" s="122" customFormat="1" ht="11.25">
      <c r="A258" s="5" t="s">
        <v>6</v>
      </c>
      <c r="B258" s="5" t="s">
        <v>200</v>
      </c>
      <c r="C258" s="133">
        <v>20</v>
      </c>
      <c r="D258" s="5" t="s">
        <v>24</v>
      </c>
      <c r="E258" s="139">
        <v>649</v>
      </c>
      <c r="F258" s="197">
        <v>12980</v>
      </c>
    </row>
    <row r="259" spans="1:6" s="122" customFormat="1" ht="11.25">
      <c r="A259" s="5" t="s">
        <v>6</v>
      </c>
      <c r="B259" s="5" t="s">
        <v>208</v>
      </c>
      <c r="C259" s="133">
        <v>20</v>
      </c>
      <c r="D259" s="5" t="s">
        <v>24</v>
      </c>
      <c r="E259" s="139">
        <v>675</v>
      </c>
      <c r="F259" s="197">
        <v>13500</v>
      </c>
    </row>
    <row r="260" spans="1:6" s="122" customFormat="1" ht="11.25">
      <c r="A260" s="5" t="s">
        <v>6</v>
      </c>
      <c r="B260" s="5" t="s">
        <v>243</v>
      </c>
      <c r="C260" s="133">
        <v>20</v>
      </c>
      <c r="D260" s="5" t="s">
        <v>237</v>
      </c>
      <c r="E260" s="139">
        <v>6223</v>
      </c>
      <c r="F260" s="197">
        <v>124460</v>
      </c>
    </row>
    <row r="261" spans="1:6" s="122" customFormat="1" ht="11.25">
      <c r="A261" s="5" t="s">
        <v>6</v>
      </c>
      <c r="B261" s="5" t="s">
        <v>295</v>
      </c>
      <c r="C261" s="133">
        <v>2</v>
      </c>
      <c r="D261" s="5" t="s">
        <v>109</v>
      </c>
      <c r="E261" s="139">
        <v>10776</v>
      </c>
      <c r="F261" s="197">
        <v>21552</v>
      </c>
    </row>
    <row r="262" spans="1:6" s="122" customFormat="1" ht="11.25">
      <c r="A262" s="5" t="s">
        <v>6</v>
      </c>
      <c r="B262" s="5" t="s">
        <v>944</v>
      </c>
      <c r="C262" s="133">
        <v>100</v>
      </c>
      <c r="D262" s="5" t="s">
        <v>24</v>
      </c>
      <c r="E262" s="139">
        <v>58</v>
      </c>
      <c r="F262" s="197">
        <v>5800</v>
      </c>
    </row>
    <row r="263" spans="1:6" s="122" customFormat="1" ht="11.25">
      <c r="A263" s="5" t="s">
        <v>6</v>
      </c>
      <c r="B263" s="5" t="s">
        <v>356</v>
      </c>
      <c r="C263" s="133">
        <v>1</v>
      </c>
      <c r="D263" s="5" t="s">
        <v>24</v>
      </c>
      <c r="E263" s="139">
        <v>241136</v>
      </c>
      <c r="F263" s="197">
        <v>241136</v>
      </c>
    </row>
    <row r="264" spans="1:6" s="122" customFormat="1" ht="11.25">
      <c r="A264" s="5" t="s">
        <v>6</v>
      </c>
      <c r="B264" s="5" t="s">
        <v>298</v>
      </c>
      <c r="C264" s="133">
        <v>1</v>
      </c>
      <c r="D264" s="5" t="s">
        <v>9</v>
      </c>
      <c r="E264" s="16">
        <v>2000000</v>
      </c>
      <c r="F264" s="197">
        <v>2000000</v>
      </c>
    </row>
    <row r="265" spans="1:6" s="122" customFormat="1" ht="11.25">
      <c r="A265" s="5" t="s">
        <v>6</v>
      </c>
      <c r="B265" s="5" t="s">
        <v>298</v>
      </c>
      <c r="C265" s="133">
        <v>1</v>
      </c>
      <c r="D265" s="5" t="s">
        <v>9</v>
      </c>
      <c r="E265" s="16">
        <v>2000000</v>
      </c>
      <c r="F265" s="197">
        <v>2000000</v>
      </c>
    </row>
    <row r="266" spans="1:6" s="122" customFormat="1" ht="11.25">
      <c r="A266" s="5" t="s">
        <v>6</v>
      </c>
      <c r="B266" s="5" t="s">
        <v>298</v>
      </c>
      <c r="C266" s="133">
        <v>1</v>
      </c>
      <c r="D266" s="5" t="s">
        <v>9</v>
      </c>
      <c r="E266" s="16">
        <v>2000000</v>
      </c>
      <c r="F266" s="197">
        <v>2000000</v>
      </c>
    </row>
    <row r="267" spans="1:6" s="122" customFormat="1" ht="15">
      <c r="A267" s="5" t="s">
        <v>6</v>
      </c>
      <c r="B267" s="198" t="s">
        <v>417</v>
      </c>
      <c r="C267" s="5">
        <v>1</v>
      </c>
      <c r="D267" s="5" t="s">
        <v>9</v>
      </c>
      <c r="E267" s="5">
        <v>1000000</v>
      </c>
      <c r="F267" s="5">
        <v>1000000</v>
      </c>
    </row>
    <row r="268" spans="1:6" s="122" customFormat="1" ht="15">
      <c r="A268" s="5" t="s">
        <v>6</v>
      </c>
      <c r="B268" s="198" t="s">
        <v>417</v>
      </c>
      <c r="C268" s="5">
        <v>1</v>
      </c>
      <c r="D268" s="5" t="s">
        <v>9</v>
      </c>
      <c r="E268" s="5">
        <v>1000000</v>
      </c>
      <c r="F268" s="5">
        <v>1000000</v>
      </c>
    </row>
    <row r="269" spans="1:6" s="122" customFormat="1" ht="11.25">
      <c r="A269" s="5" t="s">
        <v>6</v>
      </c>
      <c r="B269" s="5" t="s">
        <v>232</v>
      </c>
      <c r="C269" s="133">
        <v>1</v>
      </c>
      <c r="D269" s="5" t="s">
        <v>9</v>
      </c>
      <c r="E269" s="16">
        <v>934000</v>
      </c>
      <c r="F269" s="197">
        <v>934000</v>
      </c>
    </row>
    <row r="270" spans="1:6" s="122" customFormat="1" ht="11.25">
      <c r="A270" s="5" t="s">
        <v>6</v>
      </c>
      <c r="B270" s="5" t="s">
        <v>232</v>
      </c>
      <c r="C270" s="133">
        <v>1</v>
      </c>
      <c r="D270" s="5" t="s">
        <v>9</v>
      </c>
      <c r="E270" s="16">
        <v>216000</v>
      </c>
      <c r="F270" s="197">
        <v>216000</v>
      </c>
    </row>
    <row r="271" spans="1:6" s="122" customFormat="1" ht="11.25">
      <c r="A271" s="5" t="s">
        <v>6</v>
      </c>
      <c r="B271" s="5"/>
      <c r="C271" s="133">
        <v>1</v>
      </c>
      <c r="D271" s="5" t="s">
        <v>9</v>
      </c>
      <c r="E271" s="202">
        <v>2040000</v>
      </c>
      <c r="F271" s="197">
        <f t="shared" ref="F271" si="4">+C271*E271</f>
        <v>2040000</v>
      </c>
    </row>
    <row r="272" spans="1:6" s="122" customFormat="1" ht="11.25">
      <c r="A272" s="5" t="s">
        <v>6</v>
      </c>
      <c r="B272" s="5" t="s">
        <v>232</v>
      </c>
      <c r="C272" s="133">
        <v>1</v>
      </c>
      <c r="D272" s="5" t="s">
        <v>9</v>
      </c>
      <c r="E272" s="16">
        <v>2214000</v>
      </c>
      <c r="F272" s="197">
        <v>2214000</v>
      </c>
    </row>
    <row r="273" spans="1:6" s="122" customFormat="1" ht="11.25">
      <c r="A273" s="5" t="s">
        <v>6</v>
      </c>
      <c r="B273" s="5" t="s">
        <v>232</v>
      </c>
      <c r="C273" s="133">
        <v>1</v>
      </c>
      <c r="D273" s="5" t="s">
        <v>9</v>
      </c>
      <c r="E273" s="16">
        <v>3065000</v>
      </c>
      <c r="F273" s="197">
        <v>3065000</v>
      </c>
    </row>
    <row r="274" spans="1:6" s="122" customFormat="1" ht="11.25">
      <c r="A274" s="5" t="s">
        <v>6</v>
      </c>
      <c r="B274" s="5" t="s">
        <v>232</v>
      </c>
      <c r="C274" s="133">
        <v>1</v>
      </c>
      <c r="D274" s="5" t="s">
        <v>9</v>
      </c>
      <c r="E274" s="16">
        <v>3050000</v>
      </c>
      <c r="F274" s="197">
        <v>3050000</v>
      </c>
    </row>
    <row r="275" spans="1:6" s="122" customFormat="1" ht="11.25">
      <c r="A275" s="5" t="s">
        <v>6</v>
      </c>
      <c r="B275" s="5" t="s">
        <v>52</v>
      </c>
      <c r="C275" s="133">
        <v>5</v>
      </c>
      <c r="D275" s="5" t="s">
        <v>24</v>
      </c>
      <c r="E275" s="139">
        <v>1708</v>
      </c>
      <c r="F275" s="197">
        <v>8540</v>
      </c>
    </row>
    <row r="276" spans="1:6" s="122" customFormat="1" ht="11.25">
      <c r="A276" s="5" t="s">
        <v>6</v>
      </c>
      <c r="B276" s="5" t="s">
        <v>53</v>
      </c>
      <c r="C276" s="133">
        <v>15</v>
      </c>
      <c r="D276" s="5" t="s">
        <v>24</v>
      </c>
      <c r="E276" s="139">
        <v>284</v>
      </c>
      <c r="F276" s="197">
        <v>4260</v>
      </c>
    </row>
    <row r="277" spans="1:6" s="122" customFormat="1" ht="11.25">
      <c r="A277" s="5" t="s">
        <v>6</v>
      </c>
      <c r="B277" s="5" t="s">
        <v>56</v>
      </c>
      <c r="C277" s="133">
        <v>15</v>
      </c>
      <c r="D277" s="5" t="s">
        <v>24</v>
      </c>
      <c r="E277" s="139">
        <v>137</v>
      </c>
      <c r="F277" s="197">
        <v>2055</v>
      </c>
    </row>
    <row r="278" spans="1:6" s="122" customFormat="1" ht="11.25">
      <c r="A278" s="5" t="s">
        <v>6</v>
      </c>
      <c r="B278" s="5" t="s">
        <v>56</v>
      </c>
      <c r="C278" s="133">
        <v>15</v>
      </c>
      <c r="D278" s="5" t="s">
        <v>24</v>
      </c>
      <c r="E278" s="139">
        <v>137</v>
      </c>
      <c r="F278" s="197">
        <v>2055</v>
      </c>
    </row>
    <row r="279" spans="1:6" s="122" customFormat="1" ht="11.25">
      <c r="A279" s="5" t="s">
        <v>6</v>
      </c>
      <c r="B279" s="5" t="s">
        <v>56</v>
      </c>
      <c r="C279" s="133">
        <v>15</v>
      </c>
      <c r="D279" s="5" t="s">
        <v>24</v>
      </c>
      <c r="E279" s="139">
        <v>137</v>
      </c>
      <c r="F279" s="197">
        <v>2055</v>
      </c>
    </row>
    <row r="280" spans="1:6" s="122" customFormat="1" ht="11.25">
      <c r="A280" s="5" t="s">
        <v>6</v>
      </c>
      <c r="B280" s="5" t="s">
        <v>70</v>
      </c>
      <c r="C280" s="133">
        <v>15</v>
      </c>
      <c r="D280" s="5" t="s">
        <v>24</v>
      </c>
      <c r="E280" s="139">
        <v>720</v>
      </c>
      <c r="F280" s="197">
        <v>10800</v>
      </c>
    </row>
    <row r="281" spans="1:6" s="122" customFormat="1" ht="11.25">
      <c r="A281" s="5" t="s">
        <v>6</v>
      </c>
      <c r="B281" s="5" t="s">
        <v>70</v>
      </c>
      <c r="C281" s="133">
        <v>15</v>
      </c>
      <c r="D281" s="5" t="s">
        <v>24</v>
      </c>
      <c r="E281" s="139">
        <v>720</v>
      </c>
      <c r="F281" s="197">
        <v>10800</v>
      </c>
    </row>
    <row r="282" spans="1:6" s="122" customFormat="1" ht="11.25">
      <c r="A282" s="5" t="s">
        <v>6</v>
      </c>
      <c r="B282" s="5" t="s">
        <v>70</v>
      </c>
      <c r="C282" s="133">
        <v>15</v>
      </c>
      <c r="D282" s="5" t="s">
        <v>24</v>
      </c>
      <c r="E282" s="139">
        <v>720</v>
      </c>
      <c r="F282" s="197">
        <v>10800</v>
      </c>
    </row>
    <row r="283" spans="1:6" s="122" customFormat="1" ht="11.25">
      <c r="A283" s="5" t="s">
        <v>6</v>
      </c>
      <c r="B283" s="5" t="s">
        <v>117</v>
      </c>
      <c r="C283" s="133">
        <v>4</v>
      </c>
      <c r="D283" s="5" t="s">
        <v>112</v>
      </c>
      <c r="E283" s="139">
        <v>1790</v>
      </c>
      <c r="F283" s="197">
        <v>7160</v>
      </c>
    </row>
    <row r="284" spans="1:6" s="122" customFormat="1" ht="11.25">
      <c r="A284" s="5" t="s">
        <v>6</v>
      </c>
      <c r="B284" s="5" t="s">
        <v>117</v>
      </c>
      <c r="C284" s="133">
        <v>4</v>
      </c>
      <c r="D284" s="5" t="s">
        <v>112</v>
      </c>
      <c r="E284" s="139">
        <v>1790</v>
      </c>
      <c r="F284" s="197">
        <v>7160</v>
      </c>
    </row>
    <row r="285" spans="1:6" s="122" customFormat="1" ht="11.25">
      <c r="A285" s="5" t="s">
        <v>6</v>
      </c>
      <c r="B285" s="5" t="s">
        <v>117</v>
      </c>
      <c r="C285" s="133">
        <v>4</v>
      </c>
      <c r="D285" s="5" t="s">
        <v>112</v>
      </c>
      <c r="E285" s="139">
        <v>1790</v>
      </c>
      <c r="F285" s="197">
        <v>7160</v>
      </c>
    </row>
    <row r="286" spans="1:6" s="122" customFormat="1" ht="11.25">
      <c r="A286" s="5" t="s">
        <v>6</v>
      </c>
      <c r="B286" s="5" t="s">
        <v>550</v>
      </c>
      <c r="C286" s="133">
        <v>4</v>
      </c>
      <c r="D286" s="5" t="s">
        <v>24</v>
      </c>
      <c r="E286" s="139">
        <v>2199</v>
      </c>
      <c r="F286" s="197">
        <v>8796</v>
      </c>
    </row>
    <row r="287" spans="1:6" s="122" customFormat="1" ht="11.25">
      <c r="A287" s="5" t="s">
        <v>6</v>
      </c>
      <c r="B287" s="5" t="s">
        <v>550</v>
      </c>
      <c r="C287" s="133">
        <v>4</v>
      </c>
      <c r="D287" s="5" t="s">
        <v>24</v>
      </c>
      <c r="E287" s="139">
        <v>2199</v>
      </c>
      <c r="F287" s="197">
        <v>8796</v>
      </c>
    </row>
    <row r="288" spans="1:6" s="122" customFormat="1" ht="11.25">
      <c r="A288" s="5" t="s">
        <v>6</v>
      </c>
      <c r="B288" s="5" t="s">
        <v>550</v>
      </c>
      <c r="C288" s="133">
        <v>4</v>
      </c>
      <c r="D288" s="5" t="s">
        <v>24</v>
      </c>
      <c r="E288" s="139">
        <v>2199</v>
      </c>
      <c r="F288" s="197">
        <v>8796</v>
      </c>
    </row>
    <row r="289" spans="1:6" s="122" customFormat="1" ht="11.25">
      <c r="A289" s="5" t="s">
        <v>6</v>
      </c>
      <c r="B289" s="5" t="s">
        <v>152</v>
      </c>
      <c r="C289" s="133">
        <v>10</v>
      </c>
      <c r="D289" s="5" t="s">
        <v>24</v>
      </c>
      <c r="E289" s="139">
        <v>3077</v>
      </c>
      <c r="F289" s="197">
        <v>30770</v>
      </c>
    </row>
    <row r="290" spans="1:6" s="122" customFormat="1" ht="11.25">
      <c r="A290" s="5" t="s">
        <v>6</v>
      </c>
      <c r="B290" s="5" t="s">
        <v>152</v>
      </c>
      <c r="C290" s="133">
        <v>10</v>
      </c>
      <c r="D290" s="5" t="s">
        <v>24</v>
      </c>
      <c r="E290" s="139">
        <v>3077</v>
      </c>
      <c r="F290" s="197">
        <v>30770</v>
      </c>
    </row>
    <row r="291" spans="1:6" s="122" customFormat="1" ht="11.25">
      <c r="A291" s="5" t="s">
        <v>6</v>
      </c>
      <c r="B291" s="5" t="s">
        <v>152</v>
      </c>
      <c r="C291" s="133">
        <v>10</v>
      </c>
      <c r="D291" s="5" t="s">
        <v>24</v>
      </c>
      <c r="E291" s="139">
        <v>3077</v>
      </c>
      <c r="F291" s="197">
        <v>30770</v>
      </c>
    </row>
    <row r="292" spans="1:6" s="122" customFormat="1" ht="11.25">
      <c r="A292" s="5" t="s">
        <v>6</v>
      </c>
      <c r="B292" s="5" t="s">
        <v>152</v>
      </c>
      <c r="C292" s="133">
        <v>10</v>
      </c>
      <c r="D292" s="5" t="s">
        <v>24</v>
      </c>
      <c r="E292" s="139">
        <v>3077</v>
      </c>
      <c r="F292" s="197">
        <v>30770</v>
      </c>
    </row>
    <row r="293" spans="1:6" s="122" customFormat="1" ht="11.25">
      <c r="A293" s="5" t="s">
        <v>6</v>
      </c>
      <c r="B293" s="5" t="s">
        <v>154</v>
      </c>
      <c r="C293" s="133">
        <v>15</v>
      </c>
      <c r="D293" s="5" t="s">
        <v>24</v>
      </c>
      <c r="E293" s="139">
        <v>3933</v>
      </c>
      <c r="F293" s="197">
        <v>58995</v>
      </c>
    </row>
    <row r="294" spans="1:6" s="122" customFormat="1" ht="11.25">
      <c r="A294" s="5" t="s">
        <v>6</v>
      </c>
      <c r="B294" s="5" t="s">
        <v>154</v>
      </c>
      <c r="C294" s="133">
        <v>15</v>
      </c>
      <c r="D294" s="5" t="s">
        <v>24</v>
      </c>
      <c r="E294" s="139">
        <v>3933</v>
      </c>
      <c r="F294" s="197">
        <v>58995</v>
      </c>
    </row>
    <row r="295" spans="1:6" s="122" customFormat="1" ht="11.25">
      <c r="A295" s="5" t="s">
        <v>6</v>
      </c>
      <c r="B295" s="5" t="s">
        <v>154</v>
      </c>
      <c r="C295" s="133">
        <v>15</v>
      </c>
      <c r="D295" s="5" t="s">
        <v>24</v>
      </c>
      <c r="E295" s="139">
        <v>3933</v>
      </c>
      <c r="F295" s="197">
        <v>58995</v>
      </c>
    </row>
    <row r="296" spans="1:6" s="122" customFormat="1" ht="11.25">
      <c r="A296" s="5" t="s">
        <v>6</v>
      </c>
      <c r="B296" s="5" t="s">
        <v>154</v>
      </c>
      <c r="C296" s="133">
        <v>15</v>
      </c>
      <c r="D296" s="5" t="s">
        <v>24</v>
      </c>
      <c r="E296" s="139">
        <v>3933</v>
      </c>
      <c r="F296" s="197">
        <v>58995</v>
      </c>
    </row>
    <row r="297" spans="1:6" s="122" customFormat="1" ht="11.25">
      <c r="A297" s="5" t="s">
        <v>6</v>
      </c>
      <c r="B297" s="5" t="s">
        <v>157</v>
      </c>
      <c r="C297" s="133">
        <v>2</v>
      </c>
      <c r="D297" s="5" t="s">
        <v>109</v>
      </c>
      <c r="E297" s="139">
        <v>267</v>
      </c>
      <c r="F297" s="197">
        <v>534</v>
      </c>
    </row>
    <row r="298" spans="1:6" s="122" customFormat="1" ht="11.25">
      <c r="A298" s="5" t="s">
        <v>6</v>
      </c>
      <c r="B298" s="5" t="s">
        <v>157</v>
      </c>
      <c r="C298" s="133">
        <v>2</v>
      </c>
      <c r="D298" s="5" t="s">
        <v>109</v>
      </c>
      <c r="E298" s="139">
        <v>267</v>
      </c>
      <c r="F298" s="197">
        <v>534</v>
      </c>
    </row>
    <row r="299" spans="1:6" s="122" customFormat="1" ht="11.25">
      <c r="A299" s="5" t="s">
        <v>6</v>
      </c>
      <c r="B299" s="5" t="s">
        <v>157</v>
      </c>
      <c r="C299" s="133">
        <v>2</v>
      </c>
      <c r="D299" s="5" t="s">
        <v>109</v>
      </c>
      <c r="E299" s="139">
        <v>267</v>
      </c>
      <c r="F299" s="197">
        <v>534</v>
      </c>
    </row>
    <row r="300" spans="1:6" ht="12.95" customHeight="1">
      <c r="A300" s="5" t="s">
        <v>6</v>
      </c>
      <c r="B300" s="5" t="s">
        <v>163</v>
      </c>
      <c r="C300" s="133">
        <v>2</v>
      </c>
      <c r="D300" s="5" t="s">
        <v>109</v>
      </c>
      <c r="E300" s="139">
        <v>1382</v>
      </c>
      <c r="F300" s="197">
        <v>2764</v>
      </c>
    </row>
    <row r="301" spans="1:6" ht="12.95" customHeight="1">
      <c r="A301" s="5" t="s">
        <v>6</v>
      </c>
      <c r="B301" s="5" t="s">
        <v>163</v>
      </c>
      <c r="C301" s="133">
        <v>2</v>
      </c>
      <c r="D301" s="5" t="s">
        <v>109</v>
      </c>
      <c r="E301" s="139">
        <v>1382</v>
      </c>
      <c r="F301" s="197">
        <v>2764</v>
      </c>
    </row>
    <row r="302" spans="1:6" ht="12.95" customHeight="1">
      <c r="A302" s="5" t="s">
        <v>6</v>
      </c>
      <c r="B302" s="5" t="s">
        <v>163</v>
      </c>
      <c r="C302" s="133">
        <v>2</v>
      </c>
      <c r="D302" s="5" t="s">
        <v>109</v>
      </c>
      <c r="E302" s="139">
        <v>1382</v>
      </c>
      <c r="F302" s="197">
        <v>2764</v>
      </c>
    </row>
    <row r="303" spans="1:6" ht="12.95" customHeight="1">
      <c r="A303" s="5" t="s">
        <v>6</v>
      </c>
      <c r="B303" s="5" t="s">
        <v>168</v>
      </c>
      <c r="C303" s="133">
        <v>5</v>
      </c>
      <c r="D303" s="5" t="s">
        <v>109</v>
      </c>
      <c r="E303" s="139">
        <v>819</v>
      </c>
      <c r="F303" s="197">
        <v>4095</v>
      </c>
    </row>
    <row r="304" spans="1:6" ht="12.95" customHeight="1">
      <c r="A304" s="5" t="s">
        <v>6</v>
      </c>
      <c r="B304" s="5" t="s">
        <v>183</v>
      </c>
      <c r="C304" s="133">
        <v>15</v>
      </c>
      <c r="D304" s="5" t="s">
        <v>24</v>
      </c>
      <c r="E304" s="139">
        <v>385</v>
      </c>
      <c r="F304" s="197">
        <v>5775</v>
      </c>
    </row>
    <row r="305" spans="1:6" ht="12.95" customHeight="1">
      <c r="A305" s="5" t="s">
        <v>6</v>
      </c>
      <c r="B305" s="5" t="s">
        <v>183</v>
      </c>
      <c r="C305" s="133">
        <v>10</v>
      </c>
      <c r="D305" s="5" t="s">
        <v>24</v>
      </c>
      <c r="E305" s="139">
        <v>385</v>
      </c>
      <c r="F305" s="197">
        <v>3850</v>
      </c>
    </row>
    <row r="306" spans="1:6" ht="12.95" customHeight="1">
      <c r="A306" s="5" t="s">
        <v>6</v>
      </c>
      <c r="B306" s="5" t="s">
        <v>183</v>
      </c>
      <c r="C306" s="133">
        <v>10</v>
      </c>
      <c r="D306" s="5" t="s">
        <v>24</v>
      </c>
      <c r="E306" s="139">
        <v>385</v>
      </c>
      <c r="F306" s="197">
        <v>3850</v>
      </c>
    </row>
    <row r="307" spans="1:6" ht="12.95" customHeight="1">
      <c r="A307" s="5" t="s">
        <v>6</v>
      </c>
      <c r="B307" s="5" t="s">
        <v>183</v>
      </c>
      <c r="C307" s="133">
        <v>10</v>
      </c>
      <c r="D307" s="5" t="s">
        <v>24</v>
      </c>
      <c r="E307" s="139">
        <v>385</v>
      </c>
      <c r="F307" s="197">
        <v>3850</v>
      </c>
    </row>
    <row r="308" spans="1:6" ht="12.95" customHeight="1">
      <c r="A308" s="5" t="s">
        <v>6</v>
      </c>
      <c r="B308" s="5" t="s">
        <v>198</v>
      </c>
      <c r="C308" s="133">
        <v>5</v>
      </c>
      <c r="D308" s="5" t="s">
        <v>24</v>
      </c>
      <c r="E308" s="139">
        <v>1868</v>
      </c>
      <c r="F308" s="197">
        <v>9340</v>
      </c>
    </row>
    <row r="309" spans="1:6" ht="12.95" customHeight="1">
      <c r="A309" s="5" t="s">
        <v>6</v>
      </c>
      <c r="B309" s="5" t="s">
        <v>198</v>
      </c>
      <c r="C309" s="133">
        <v>5</v>
      </c>
      <c r="D309" s="5" t="s">
        <v>24</v>
      </c>
      <c r="E309" s="139">
        <v>1868</v>
      </c>
      <c r="F309" s="197">
        <v>9340</v>
      </c>
    </row>
    <row r="310" spans="1:6" ht="12.95" customHeight="1">
      <c r="A310" s="5" t="s">
        <v>6</v>
      </c>
      <c r="B310" s="5" t="s">
        <v>198</v>
      </c>
      <c r="C310" s="133">
        <v>5</v>
      </c>
      <c r="D310" s="5" t="s">
        <v>24</v>
      </c>
      <c r="E310" s="139">
        <v>1868</v>
      </c>
      <c r="F310" s="197">
        <v>9340</v>
      </c>
    </row>
    <row r="311" spans="1:6" ht="12.95" customHeight="1">
      <c r="A311" s="5" t="s">
        <v>6</v>
      </c>
      <c r="B311" s="5" t="s">
        <v>244</v>
      </c>
      <c r="C311" s="133">
        <v>8</v>
      </c>
      <c r="D311" s="5" t="s">
        <v>237</v>
      </c>
      <c r="E311" s="139">
        <v>7311</v>
      </c>
      <c r="F311" s="197">
        <v>58488</v>
      </c>
    </row>
    <row r="312" spans="1:6" ht="12.95" customHeight="1">
      <c r="A312" s="5" t="s">
        <v>6</v>
      </c>
      <c r="B312" s="5" t="s">
        <v>244</v>
      </c>
      <c r="C312" s="133">
        <v>4</v>
      </c>
      <c r="D312" s="5" t="s">
        <v>237</v>
      </c>
      <c r="E312" s="139">
        <v>7311</v>
      </c>
      <c r="F312" s="197">
        <v>29244</v>
      </c>
    </row>
    <row r="313" spans="1:6" ht="12.95" customHeight="1">
      <c r="A313" s="5" t="s">
        <v>6</v>
      </c>
      <c r="B313" s="5" t="s">
        <v>244</v>
      </c>
      <c r="C313" s="133">
        <v>4</v>
      </c>
      <c r="D313" s="5" t="s">
        <v>237</v>
      </c>
      <c r="E313" s="139">
        <v>7311</v>
      </c>
      <c r="F313" s="197">
        <v>29244</v>
      </c>
    </row>
    <row r="314" spans="1:6" ht="12.95" customHeight="1">
      <c r="A314" s="5" t="s">
        <v>6</v>
      </c>
      <c r="B314" s="5" t="s">
        <v>248</v>
      </c>
      <c r="C314" s="133">
        <v>3</v>
      </c>
      <c r="D314" s="5" t="s">
        <v>237</v>
      </c>
      <c r="E314" s="139">
        <v>7474</v>
      </c>
      <c r="F314" s="197">
        <v>22422</v>
      </c>
    </row>
    <row r="315" spans="1:6" ht="12.95" customHeight="1">
      <c r="A315" s="5" t="s">
        <v>6</v>
      </c>
      <c r="B315" s="5" t="s">
        <v>248</v>
      </c>
      <c r="C315" s="133">
        <v>3</v>
      </c>
      <c r="D315" s="5" t="s">
        <v>237</v>
      </c>
      <c r="E315" s="139">
        <v>7474</v>
      </c>
      <c r="F315" s="197">
        <v>22422</v>
      </c>
    </row>
    <row r="316" spans="1:6" ht="12.95" customHeight="1">
      <c r="A316" s="5" t="s">
        <v>6</v>
      </c>
      <c r="B316" s="5" t="s">
        <v>248</v>
      </c>
      <c r="C316" s="133">
        <v>3</v>
      </c>
      <c r="D316" s="5" t="s">
        <v>237</v>
      </c>
      <c r="E316" s="139">
        <v>7474</v>
      </c>
      <c r="F316" s="197">
        <v>22422</v>
      </c>
    </row>
    <row r="317" spans="1:6" ht="12.95" customHeight="1">
      <c r="A317" s="5" t="s">
        <v>6</v>
      </c>
      <c r="B317" s="5" t="s">
        <v>944</v>
      </c>
      <c r="C317" s="133">
        <v>50</v>
      </c>
      <c r="D317" s="5" t="s">
        <v>24</v>
      </c>
      <c r="E317" s="139">
        <v>58</v>
      </c>
      <c r="F317" s="197">
        <v>2900</v>
      </c>
    </row>
    <row r="318" spans="1:6" ht="12.95" customHeight="1">
      <c r="A318" s="5" t="s">
        <v>6</v>
      </c>
      <c r="B318" s="5" t="s">
        <v>944</v>
      </c>
      <c r="C318" s="133">
        <v>50</v>
      </c>
      <c r="D318" s="5" t="s">
        <v>24</v>
      </c>
      <c r="E318" s="139">
        <v>58</v>
      </c>
      <c r="F318" s="197">
        <v>2900</v>
      </c>
    </row>
    <row r="319" spans="1:6" ht="12.95" customHeight="1">
      <c r="A319" s="5" t="s">
        <v>6</v>
      </c>
      <c r="B319" s="5" t="s">
        <v>944</v>
      </c>
      <c r="C319" s="133">
        <v>50</v>
      </c>
      <c r="D319" s="5" t="s">
        <v>24</v>
      </c>
      <c r="E319" s="139">
        <v>58</v>
      </c>
      <c r="F319" s="197">
        <v>2900</v>
      </c>
    </row>
    <row r="320" spans="1:6" ht="12.95" customHeight="1">
      <c r="A320" s="5" t="s">
        <v>6</v>
      </c>
      <c r="B320" s="5" t="s">
        <v>346</v>
      </c>
      <c r="C320" s="133">
        <v>10</v>
      </c>
      <c r="D320" s="5" t="s">
        <v>24</v>
      </c>
      <c r="E320" s="139">
        <v>207</v>
      </c>
      <c r="F320" s="197">
        <v>2070</v>
      </c>
    </row>
    <row r="321" spans="1:6" ht="12.95" customHeight="1">
      <c r="A321" s="5" t="s">
        <v>6</v>
      </c>
      <c r="B321" s="5" t="s">
        <v>346</v>
      </c>
      <c r="C321" s="133">
        <v>6</v>
      </c>
      <c r="D321" s="5" t="s">
        <v>24</v>
      </c>
      <c r="E321" s="139">
        <v>207</v>
      </c>
      <c r="F321" s="197">
        <v>1242</v>
      </c>
    </row>
    <row r="322" spans="1:6" ht="12.95" customHeight="1">
      <c r="A322" s="5" t="s">
        <v>6</v>
      </c>
      <c r="B322" s="5" t="s">
        <v>346</v>
      </c>
      <c r="C322" s="133">
        <v>6</v>
      </c>
      <c r="D322" s="5" t="s">
        <v>24</v>
      </c>
      <c r="E322" s="139">
        <v>207</v>
      </c>
      <c r="F322" s="197">
        <v>1242</v>
      </c>
    </row>
    <row r="323" spans="1:6" ht="12.95" customHeight="1">
      <c r="A323" s="5" t="s">
        <v>6</v>
      </c>
      <c r="B323" s="5" t="s">
        <v>945</v>
      </c>
      <c r="C323" s="133">
        <v>1</v>
      </c>
      <c r="D323" s="5" t="s">
        <v>9</v>
      </c>
      <c r="E323" s="16">
        <v>1000000</v>
      </c>
      <c r="F323" s="197">
        <v>1000000</v>
      </c>
    </row>
    <row r="324" spans="1:6" ht="12.95" customHeight="1">
      <c r="A324" s="5" t="s">
        <v>6</v>
      </c>
      <c r="B324" s="5" t="s">
        <v>232</v>
      </c>
      <c r="C324" s="133">
        <v>1</v>
      </c>
      <c r="D324" s="5" t="s">
        <v>9</v>
      </c>
      <c r="E324" s="16">
        <v>217000</v>
      </c>
      <c r="F324" s="197">
        <v>217000</v>
      </c>
    </row>
    <row r="325" spans="1:6" ht="12.95" customHeight="1">
      <c r="A325" s="5" t="s">
        <v>6</v>
      </c>
      <c r="B325" s="5" t="s">
        <v>510</v>
      </c>
      <c r="C325" s="133">
        <v>1</v>
      </c>
      <c r="D325" s="5" t="s">
        <v>9</v>
      </c>
      <c r="E325" s="16">
        <v>1036000</v>
      </c>
      <c r="F325" s="197">
        <v>1036000</v>
      </c>
    </row>
    <row r="326" spans="1:6" ht="12.95" customHeight="1">
      <c r="A326" s="5" t="s">
        <v>6</v>
      </c>
      <c r="B326" s="5" t="s">
        <v>510</v>
      </c>
      <c r="C326" s="133">
        <v>1</v>
      </c>
      <c r="D326" s="5" t="s">
        <v>9</v>
      </c>
      <c r="E326" s="16">
        <v>600000</v>
      </c>
      <c r="F326" s="197">
        <v>600000</v>
      </c>
    </row>
    <row r="327" spans="1:6" ht="12.95" customHeight="1">
      <c r="A327" s="5" t="s">
        <v>6</v>
      </c>
      <c r="B327" s="5" t="s">
        <v>367</v>
      </c>
      <c r="C327" s="133">
        <v>1</v>
      </c>
      <c r="D327" s="5" t="s">
        <v>394</v>
      </c>
      <c r="E327" s="139">
        <v>948802</v>
      </c>
      <c r="F327" s="197">
        <v>948802</v>
      </c>
    </row>
    <row r="328" spans="1:6" ht="12.95" customHeight="1">
      <c r="A328" s="5" t="s">
        <v>6</v>
      </c>
      <c r="B328" s="5" t="s">
        <v>219</v>
      </c>
      <c r="C328" s="133">
        <v>1</v>
      </c>
      <c r="D328" s="5" t="s">
        <v>9</v>
      </c>
      <c r="E328" s="16">
        <v>600000</v>
      </c>
      <c r="F328" s="197">
        <v>600000</v>
      </c>
    </row>
    <row r="329" spans="1:6" ht="12.95" customHeight="1">
      <c r="A329" s="5" t="s">
        <v>6</v>
      </c>
      <c r="B329" s="5" t="s">
        <v>232</v>
      </c>
      <c r="C329" s="133">
        <v>1</v>
      </c>
      <c r="D329" s="5" t="s">
        <v>9</v>
      </c>
      <c r="E329" s="16">
        <v>1440000</v>
      </c>
      <c r="F329" s="197">
        <v>1440000</v>
      </c>
    </row>
    <row r="330" spans="1:6" ht="12.95" customHeight="1">
      <c r="A330" s="5" t="s">
        <v>6</v>
      </c>
      <c r="B330" s="5" t="s">
        <v>553</v>
      </c>
      <c r="C330" s="133">
        <v>3</v>
      </c>
      <c r="D330" s="5" t="s">
        <v>394</v>
      </c>
      <c r="E330" s="16">
        <v>700000</v>
      </c>
      <c r="F330" s="197">
        <v>2100000</v>
      </c>
    </row>
    <row r="331" spans="1:6" ht="12.95" customHeight="1">
      <c r="A331" s="5" t="s">
        <v>6</v>
      </c>
      <c r="B331" s="5" t="s">
        <v>232</v>
      </c>
      <c r="C331" s="133">
        <v>1</v>
      </c>
      <c r="D331" s="5" t="s">
        <v>9</v>
      </c>
      <c r="E331" s="16">
        <v>776000</v>
      </c>
      <c r="F331" s="197">
        <v>776000</v>
      </c>
    </row>
    <row r="332" spans="1:6" ht="12.95" customHeight="1">
      <c r="A332" s="5" t="s">
        <v>6</v>
      </c>
      <c r="B332" s="5" t="s">
        <v>232</v>
      </c>
      <c r="C332" s="133">
        <v>1</v>
      </c>
      <c r="D332" s="5" t="s">
        <v>9</v>
      </c>
      <c r="E332" s="16">
        <v>832000</v>
      </c>
      <c r="F332" s="197">
        <v>832000</v>
      </c>
    </row>
    <row r="333" spans="1:6" ht="12.95" customHeight="1">
      <c r="A333" s="5" t="s">
        <v>6</v>
      </c>
      <c r="B333" s="5" t="s">
        <v>510</v>
      </c>
      <c r="C333" s="133">
        <v>1</v>
      </c>
      <c r="D333" s="5" t="s">
        <v>9</v>
      </c>
      <c r="E333" s="16">
        <v>3872000</v>
      </c>
      <c r="F333" s="197">
        <v>3872000</v>
      </c>
    </row>
    <row r="334" spans="1:6" ht="12.95" customHeight="1">
      <c r="A334" s="5" t="s">
        <v>6</v>
      </c>
      <c r="B334" s="5" t="s">
        <v>219</v>
      </c>
      <c r="C334" s="133">
        <v>1</v>
      </c>
      <c r="D334" s="5" t="s">
        <v>9</v>
      </c>
      <c r="E334" s="16">
        <v>800000</v>
      </c>
      <c r="F334" s="197">
        <v>800000</v>
      </c>
    </row>
    <row r="335" spans="1:6" ht="12.95" customHeight="1">
      <c r="A335" s="5" t="s">
        <v>6</v>
      </c>
      <c r="B335" s="5" t="s">
        <v>232</v>
      </c>
      <c r="C335" s="133">
        <v>1</v>
      </c>
      <c r="D335" s="5" t="s">
        <v>9</v>
      </c>
      <c r="E335" s="16">
        <v>936000</v>
      </c>
      <c r="F335" s="197">
        <v>936000</v>
      </c>
    </row>
    <row r="336" spans="1:6" ht="12.95" customHeight="1">
      <c r="A336" s="5" t="s">
        <v>6</v>
      </c>
      <c r="B336" s="5" t="s">
        <v>232</v>
      </c>
      <c r="C336" s="133">
        <v>1</v>
      </c>
      <c r="D336" s="5" t="s">
        <v>9</v>
      </c>
      <c r="E336" s="16">
        <v>540000</v>
      </c>
      <c r="F336" s="197">
        <v>540000</v>
      </c>
    </row>
    <row r="337" spans="1:6" ht="12.95" customHeight="1">
      <c r="A337" s="5" t="s">
        <v>6</v>
      </c>
      <c r="B337" s="5" t="s">
        <v>553</v>
      </c>
      <c r="C337" s="133">
        <v>1</v>
      </c>
      <c r="D337" s="5" t="s">
        <v>9</v>
      </c>
      <c r="E337" s="16">
        <v>700000</v>
      </c>
      <c r="F337" s="197">
        <v>700000</v>
      </c>
    </row>
    <row r="338" spans="1:6" ht="12.95" customHeight="1">
      <c r="A338" s="5" t="s">
        <v>6</v>
      </c>
      <c r="B338" s="5" t="s">
        <v>510</v>
      </c>
      <c r="C338" s="133">
        <v>1</v>
      </c>
      <c r="D338" s="5" t="s">
        <v>9</v>
      </c>
      <c r="E338" s="16">
        <v>7740000</v>
      </c>
      <c r="F338" s="197">
        <v>7740000</v>
      </c>
    </row>
    <row r="339" spans="1:6" ht="12.95" customHeight="1">
      <c r="A339" s="5" t="s">
        <v>6</v>
      </c>
      <c r="B339" s="5" t="s">
        <v>510</v>
      </c>
      <c r="C339" s="133">
        <v>1</v>
      </c>
      <c r="D339" s="5" t="s">
        <v>9</v>
      </c>
      <c r="E339" s="16">
        <v>3780000</v>
      </c>
      <c r="F339" s="197">
        <v>3780000</v>
      </c>
    </row>
    <row r="340" spans="1:6" ht="12.95" customHeight="1">
      <c r="A340" s="5" t="s">
        <v>6</v>
      </c>
      <c r="B340" s="5" t="s">
        <v>510</v>
      </c>
      <c r="C340" s="133">
        <v>1</v>
      </c>
      <c r="D340" s="5" t="s">
        <v>9</v>
      </c>
      <c r="E340" s="202">
        <v>4590000</v>
      </c>
      <c r="F340" s="202">
        <v>4590000</v>
      </c>
    </row>
    <row r="341" spans="1:6" ht="12.95" customHeight="1">
      <c r="A341" s="5" t="s">
        <v>6</v>
      </c>
      <c r="B341" s="5"/>
      <c r="C341" s="133">
        <v>1</v>
      </c>
      <c r="D341" s="5" t="s">
        <v>9</v>
      </c>
      <c r="E341" s="202">
        <v>920000</v>
      </c>
      <c r="F341" s="197">
        <f>+C341*E341</f>
        <v>920000</v>
      </c>
    </row>
    <row r="342" spans="1:6" ht="12.95" customHeight="1">
      <c r="A342" s="5" t="s">
        <v>6</v>
      </c>
      <c r="B342" s="5" t="s">
        <v>232</v>
      </c>
      <c r="C342" s="133">
        <v>1</v>
      </c>
      <c r="D342" s="5" t="s">
        <v>9</v>
      </c>
      <c r="E342" s="16">
        <v>9600000</v>
      </c>
      <c r="F342" s="197">
        <v>9600000</v>
      </c>
    </row>
    <row r="343" spans="1:6" ht="12.95" customHeight="1">
      <c r="A343" s="5" t="s">
        <v>6</v>
      </c>
      <c r="B343" s="5" t="s">
        <v>946</v>
      </c>
      <c r="C343" s="133">
        <v>1</v>
      </c>
      <c r="D343" s="5" t="s">
        <v>9</v>
      </c>
      <c r="E343" s="16">
        <v>1000000</v>
      </c>
      <c r="F343" s="197">
        <v>1000000</v>
      </c>
    </row>
    <row r="344" spans="1:6" ht="12.95" customHeight="1">
      <c r="A344" s="5" t="s">
        <v>6</v>
      </c>
      <c r="B344" s="5" t="s">
        <v>947</v>
      </c>
      <c r="C344" s="133">
        <v>1</v>
      </c>
      <c r="D344" s="5" t="s">
        <v>9</v>
      </c>
      <c r="E344" s="16">
        <v>2000000</v>
      </c>
      <c r="F344" s="197">
        <v>2000000</v>
      </c>
    </row>
    <row r="345" spans="1:6" ht="12.95" customHeight="1">
      <c r="A345" s="5" t="s">
        <v>6</v>
      </c>
      <c r="B345" s="5" t="s">
        <v>79</v>
      </c>
      <c r="C345" s="133">
        <v>1</v>
      </c>
      <c r="D345" s="5" t="s">
        <v>9</v>
      </c>
      <c r="E345" s="16">
        <v>2000000</v>
      </c>
      <c r="F345" s="197">
        <v>2000000</v>
      </c>
    </row>
    <row r="346" spans="1:6" ht="12.95" customHeight="1">
      <c r="A346" s="5" t="s">
        <v>6</v>
      </c>
      <c r="B346" s="5" t="s">
        <v>79</v>
      </c>
      <c r="C346" s="133">
        <v>1</v>
      </c>
      <c r="D346" s="5" t="s">
        <v>9</v>
      </c>
      <c r="E346" s="16">
        <v>2000000</v>
      </c>
      <c r="F346" s="197">
        <v>2000000</v>
      </c>
    </row>
    <row r="347" spans="1:6" ht="12.95" customHeight="1">
      <c r="A347" s="5" t="s">
        <v>6</v>
      </c>
      <c r="B347" s="5" t="s">
        <v>79</v>
      </c>
      <c r="C347" s="133">
        <v>1</v>
      </c>
      <c r="D347" s="5" t="s">
        <v>9</v>
      </c>
      <c r="E347" s="16">
        <v>2000000</v>
      </c>
      <c r="F347" s="197">
        <v>2000000</v>
      </c>
    </row>
    <row r="348" spans="1:6" ht="12.95" customHeight="1">
      <c r="A348" s="5" t="s">
        <v>6</v>
      </c>
      <c r="B348" s="5" t="s">
        <v>79</v>
      </c>
      <c r="C348" s="133">
        <v>1</v>
      </c>
      <c r="D348" s="5" t="s">
        <v>9</v>
      </c>
      <c r="E348" s="16">
        <v>1000000</v>
      </c>
      <c r="F348" s="197">
        <v>1000000</v>
      </c>
    </row>
    <row r="349" spans="1:6" ht="12.95" customHeight="1">
      <c r="A349" s="5" t="s">
        <v>6</v>
      </c>
      <c r="B349" s="5" t="s">
        <v>79</v>
      </c>
      <c r="C349" s="133">
        <v>1</v>
      </c>
      <c r="D349" s="5" t="s">
        <v>9</v>
      </c>
      <c r="E349" s="16">
        <v>1000000</v>
      </c>
      <c r="F349" s="197">
        <v>1000000</v>
      </c>
    </row>
    <row r="350" spans="1:6" ht="12.95" customHeight="1">
      <c r="A350" s="5" t="s">
        <v>6</v>
      </c>
      <c r="B350" s="5"/>
      <c r="C350" s="133">
        <v>1</v>
      </c>
      <c r="D350" s="5" t="s">
        <v>9</v>
      </c>
      <c r="E350" s="202">
        <v>267554</v>
      </c>
      <c r="F350" s="197">
        <f>+C350*E350</f>
        <v>267554</v>
      </c>
    </row>
    <row r="351" spans="1:6" ht="12.95" customHeight="1">
      <c r="A351" s="5" t="s">
        <v>6</v>
      </c>
      <c r="B351" s="5" t="s">
        <v>232</v>
      </c>
      <c r="C351" s="133">
        <v>1</v>
      </c>
      <c r="D351" s="5" t="s">
        <v>9</v>
      </c>
      <c r="E351" s="16">
        <v>222000</v>
      </c>
      <c r="F351" s="197">
        <v>222000</v>
      </c>
    </row>
    <row r="352" spans="1:6" ht="12.95" customHeight="1">
      <c r="A352" s="5" t="s">
        <v>6</v>
      </c>
      <c r="B352" s="5"/>
      <c r="C352" s="133">
        <v>1</v>
      </c>
      <c r="D352" s="5" t="s">
        <v>9</v>
      </c>
      <c r="E352" s="16">
        <v>1000000</v>
      </c>
      <c r="F352" s="197">
        <v>1000000</v>
      </c>
    </row>
  </sheetData>
  <sheetProtection autoFilter="0"/>
  <autoFilter ref="A1:F352"/>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Central</vt:lpstr>
      <vt:lpstr>Barranquilla</vt:lpstr>
      <vt:lpstr>Bogotá</vt:lpstr>
      <vt:lpstr>Bucaramanga</vt:lpstr>
      <vt:lpstr>Manizales</vt:lpstr>
      <vt:lpstr>Medellin</vt:lpstr>
      <vt:lpstr>Cali</vt:lpstr>
      <vt:lpstr>concepto</vt:lpstr>
      <vt:lpstr>Barranquilla!Criterios</vt:lpstr>
    </vt:vector>
  </TitlesOfParts>
  <Company>Fondane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carlos</cp:lastModifiedBy>
  <dcterms:created xsi:type="dcterms:W3CDTF">2013-10-11T19:19:37Z</dcterms:created>
  <dcterms:modified xsi:type="dcterms:W3CDTF">2013-10-16T21:31:00Z</dcterms:modified>
</cp:coreProperties>
</file>