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
    </mc:Choice>
  </mc:AlternateContent>
  <xr:revisionPtr revIDLastSave="0" documentId="13_ncr:1_{C160FC68-5B07-4ED5-87BD-299217520918}" xr6:coauthVersionLast="46" xr6:coauthVersionMax="46" xr10:uidLastSave="{00000000-0000-0000-0000-000000000000}"/>
  <bookViews>
    <workbookView xWindow="-120" yWindow="-120" windowWidth="20730" windowHeight="11160" xr2:uid="{76333052-3E3C-5445-8476-2FE483F9284B}"/>
  </bookViews>
  <sheets>
    <sheet name="Plan de Acción 2020" sheetId="1" r:id="rId1"/>
    <sheet name="Hoja1" sheetId="2" state="hidden" r:id="rId2"/>
  </sheets>
  <definedNames>
    <definedName name="_xlnm._FilterDatabase" localSheetId="0" hidden="1">'Plan de Acción 2020'!$A$3:$AD$456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1" l="1"/>
  <c r="AD114" i="1" l="1"/>
  <c r="AD44" i="1" l="1"/>
  <c r="AD181" i="1" l="1"/>
  <c r="AD185" i="1"/>
  <c r="AD188" i="1"/>
  <c r="AD193" i="1"/>
  <c r="AD72" i="1"/>
  <c r="AD69" i="1"/>
  <c r="AD66" i="1"/>
  <c r="AD54" i="1"/>
  <c r="AD47" i="1"/>
  <c r="AD455" i="1"/>
  <c r="AD452" i="1"/>
  <c r="AD447" i="1"/>
  <c r="AD443" i="1"/>
  <c r="AD441" i="1"/>
  <c r="AD435" i="1"/>
  <c r="AD433" i="1"/>
  <c r="AD431" i="1"/>
  <c r="AD428" i="1"/>
  <c r="AD426" i="1"/>
  <c r="AD423" i="1"/>
  <c r="AD421" i="1"/>
  <c r="AD419" i="1"/>
  <c r="AD416" i="1"/>
  <c r="AD413" i="1"/>
  <c r="AD410" i="1"/>
  <c r="AD405" i="1"/>
  <c r="AD403" i="1"/>
  <c r="AD396" i="1"/>
  <c r="AD393" i="1"/>
  <c r="AD388" i="1"/>
  <c r="AD381" i="1"/>
  <c r="AD370" i="1"/>
  <c r="AD368" i="1"/>
  <c r="AD365" i="1"/>
  <c r="AD362" i="1"/>
  <c r="AD360" i="1"/>
  <c r="AD358" i="1"/>
  <c r="AD355" i="1"/>
  <c r="AD350" i="1"/>
  <c r="AD348" i="1"/>
  <c r="AD344" i="1"/>
  <c r="AD340" i="1"/>
  <c r="AD337" i="1"/>
  <c r="AD327" i="1"/>
  <c r="AD318" i="1"/>
  <c r="AD314" i="1"/>
  <c r="AD310" i="1"/>
  <c r="AD307" i="1"/>
  <c r="AD304" i="1"/>
  <c r="AD302" i="1"/>
  <c r="AD299" i="1"/>
  <c r="AD296" i="1"/>
  <c r="AD293" i="1"/>
  <c r="AD289" i="1"/>
  <c r="AD285" i="1"/>
  <c r="AD282" i="1"/>
  <c r="AD278" i="1"/>
  <c r="AD274" i="1"/>
  <c r="AD272" i="1"/>
  <c r="AD271" i="1"/>
  <c r="AD269" i="1"/>
  <c r="AD267" i="1"/>
  <c r="AD265" i="1"/>
  <c r="AD264" i="1"/>
  <c r="AD262" i="1"/>
  <c r="AD259" i="1"/>
  <c r="AD258" i="1"/>
  <c r="AD255" i="1"/>
  <c r="AD253" i="1"/>
  <c r="AD244" i="1"/>
  <c r="AD242" i="1"/>
  <c r="AD238" i="1"/>
  <c r="AD236" i="1"/>
  <c r="AD232" i="1"/>
  <c r="AD229" i="1"/>
  <c r="AD225" i="1"/>
  <c r="AD222" i="1"/>
  <c r="AD220" i="1"/>
  <c r="AD218" i="1"/>
  <c r="AD210" i="1"/>
  <c r="AD214" i="1"/>
  <c r="AD209" i="1"/>
  <c r="AD207" i="1"/>
  <c r="AD204" i="1"/>
  <c r="AD201" i="1"/>
  <c r="AD198" i="1"/>
  <c r="AD195" i="1"/>
  <c r="AD176" i="1"/>
  <c r="AD171" i="1"/>
  <c r="AD166" i="1"/>
  <c r="AD164" i="1"/>
  <c r="AD159" i="1"/>
  <c r="AD154" i="1"/>
  <c r="AD149" i="1"/>
  <c r="AD146" i="1"/>
  <c r="AD143" i="1"/>
  <c r="AD140" i="1"/>
  <c r="AD135" i="1"/>
  <c r="AD133" i="1"/>
  <c r="AD128" i="1"/>
  <c r="AD124" i="1"/>
  <c r="AD118" i="1"/>
  <c r="AD116" i="1"/>
  <c r="AD112" i="1"/>
  <c r="AD111" i="1"/>
  <c r="AD105" i="1"/>
  <c r="AD103" i="1"/>
  <c r="AD100" i="1"/>
  <c r="AD97" i="1"/>
  <c r="AD94" i="1"/>
  <c r="AD92" i="1"/>
  <c r="AD90" i="1"/>
  <c r="AD83" i="1"/>
  <c r="AD80" i="1"/>
  <c r="AD78" i="1"/>
  <c r="AD75" i="1"/>
  <c r="AD51" i="1"/>
  <c r="AD42" i="1"/>
  <c r="AD40" i="1"/>
  <c r="AD36" i="1"/>
  <c r="AD32" i="1"/>
  <c r="AD28" i="1"/>
  <c r="AD24" i="1"/>
  <c r="AD21" i="1"/>
  <c r="AD17" i="1"/>
  <c r="AD13" i="1"/>
  <c r="AD9" i="1"/>
  <c r="AD7" i="1"/>
  <c r="AD4" i="1"/>
  <c r="Z322" i="1" l="1"/>
  <c r="AD322" i="1" s="1"/>
  <c r="P455" i="1" l="1"/>
  <c r="P452" i="1"/>
  <c r="O452" i="1"/>
  <c r="P447" i="1"/>
  <c r="P443" i="1"/>
  <c r="P441" i="1"/>
  <c r="P435" i="1"/>
  <c r="P433" i="1"/>
  <c r="P431" i="1"/>
  <c r="P428" i="1"/>
  <c r="P426" i="1"/>
  <c r="P423" i="1"/>
  <c r="P421" i="1"/>
  <c r="P419" i="1"/>
  <c r="AD399" i="1"/>
  <c r="AD390" i="1"/>
  <c r="AD385" i="1"/>
  <c r="AD378" i="1"/>
  <c r="Z375" i="1"/>
  <c r="AD375" i="1" s="1"/>
  <c r="Z372" i="1"/>
  <c r="AD372" i="1" s="1"/>
  <c r="P416" i="1"/>
  <c r="P413" i="1"/>
  <c r="P410" i="1"/>
  <c r="P405" i="1"/>
  <c r="P403" i="1"/>
  <c r="P399" i="1"/>
  <c r="P396" i="1"/>
  <c r="P390" i="1"/>
  <c r="P388" i="1"/>
  <c r="P385" i="1"/>
  <c r="P381" i="1"/>
  <c r="P378" i="1"/>
  <c r="P375" i="1"/>
  <c r="P372" i="1"/>
  <c r="P370" i="1"/>
  <c r="P368" i="1"/>
  <c r="P365" i="1"/>
  <c r="P362" i="1" l="1"/>
  <c r="P360" i="1"/>
  <c r="P358" i="1" l="1"/>
  <c r="P355" i="1"/>
  <c r="P350" i="1"/>
  <c r="P348" i="1"/>
  <c r="P344" i="1"/>
  <c r="P340" i="1"/>
  <c r="P337" i="1"/>
  <c r="P332" i="1"/>
  <c r="P330" i="1"/>
  <c r="P327" i="1"/>
  <c r="Z326" i="1"/>
  <c r="AD326" i="1" s="1"/>
  <c r="Z324" i="1"/>
  <c r="AD324" i="1" s="1"/>
  <c r="P326" i="1"/>
  <c r="P324" i="1"/>
  <c r="P322" i="1"/>
  <c r="P314" i="1"/>
  <c r="P310" i="1"/>
  <c r="P307" i="1"/>
  <c r="P304" i="1"/>
  <c r="P302" i="1"/>
  <c r="P299" i="1"/>
  <c r="P296" i="1"/>
  <c r="P293" i="1"/>
  <c r="P289" i="1"/>
  <c r="P285" i="1"/>
  <c r="P282" i="1"/>
  <c r="P278" i="1"/>
  <c r="P274" i="1"/>
  <c r="P272" i="1"/>
  <c r="P271" i="1"/>
  <c r="P269" i="1"/>
  <c r="P267" i="1"/>
  <c r="P265" i="1"/>
  <c r="P264" i="1"/>
  <c r="P262" i="1"/>
  <c r="P259" i="1"/>
  <c r="P258" i="1"/>
  <c r="P255" i="1"/>
  <c r="P253" i="1"/>
  <c r="Z249" i="1"/>
  <c r="AD249" i="1" s="1"/>
  <c r="P249" i="1"/>
  <c r="P244" i="1"/>
  <c r="P242" i="1"/>
  <c r="P238" i="1"/>
  <c r="P236" i="1"/>
  <c r="P232" i="1"/>
  <c r="P229" i="1"/>
  <c r="P225" i="1"/>
  <c r="P222" i="1"/>
  <c r="P220" i="1"/>
  <c r="P218" i="1"/>
  <c r="P214" i="1"/>
  <c r="P210" i="1"/>
  <c r="P209" i="1"/>
  <c r="P207" i="1"/>
  <c r="P204" i="1"/>
  <c r="P201" i="1"/>
  <c r="P198" i="1"/>
  <c r="P195" i="1"/>
  <c r="P193" i="1"/>
  <c r="P188" i="1"/>
  <c r="P185" i="1"/>
  <c r="P181" i="1"/>
  <c r="P176" i="1"/>
  <c r="P166" i="1"/>
  <c r="P164" i="1"/>
  <c r="O164" i="1"/>
  <c r="P146" i="1"/>
  <c r="P135" i="1"/>
  <c r="P128" i="1"/>
  <c r="O128" i="1"/>
  <c r="P124" i="1"/>
  <c r="O124" i="1"/>
  <c r="P118" i="1"/>
  <c r="P116" i="1"/>
  <c r="P112" i="1"/>
  <c r="P111" i="1"/>
  <c r="P105" i="1"/>
  <c r="P103" i="1"/>
  <c r="P100" i="1"/>
  <c r="P97" i="1"/>
  <c r="P94" i="1"/>
  <c r="P92" i="1"/>
  <c r="P90" i="1"/>
  <c r="O90" i="1"/>
  <c r="P88" i="1"/>
  <c r="P83" i="1"/>
  <c r="P80" i="1"/>
  <c r="P78" i="1"/>
  <c r="P75" i="1"/>
  <c r="P72" i="1"/>
  <c r="O72" i="1"/>
  <c r="P69" i="1"/>
  <c r="P66" i="1"/>
  <c r="O66" i="1"/>
  <c r="P54" i="1"/>
  <c r="P51" i="1"/>
  <c r="P47" i="1"/>
  <c r="P44" i="1"/>
  <c r="P42" i="1"/>
  <c r="P40" i="1"/>
  <c r="P36" i="1"/>
  <c r="P32" i="1"/>
  <c r="P28" i="1"/>
  <c r="P24" i="1"/>
  <c r="P21" i="1"/>
  <c r="P17" i="1"/>
  <c r="P9" i="1"/>
  <c r="P7" i="1"/>
  <c r="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Zuluaga Fandiño</author>
  </authors>
  <commentList>
    <comment ref="E337" authorId="0" shapeId="0" xr:uid="{2538549D-8D91-6445-9FD7-3C406A881E6F}">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<sst xmlns="http://schemas.openxmlformats.org/spreadsheetml/2006/main" count="2599" uniqueCount="952">
  <si>
    <t>ALINEACIÓN PLANES</t>
  </si>
  <si>
    <t>ARTICULACIÓN CON EL PLAN ESTRATÉGICO</t>
  </si>
  <si>
    <t>ALINEACIÓN CON PLANES ADMINISTRATIVOS</t>
  </si>
  <si>
    <t>PRIORIDADES</t>
  </si>
  <si>
    <t>PROGRAMACIÓN DE METAS Y SUBPRODUCTOS</t>
  </si>
  <si>
    <t>OBJETIVO O ESTRATÉGIA DEL PLAN ESTRATÉGICO INSTITUCIONAL</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</si>
  <si>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</si>
  <si>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</si>
  <si>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</si>
  <si>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</si>
  <si>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</si>
  <si>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</si>
  <si>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</si>
  <si>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</si>
  <si>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</si>
  <si>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</si>
  <si>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</si>
  <si>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</si>
  <si>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</si>
  <si>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</si>
  <si>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</si>
  <si>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</si>
  <si>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</si>
  <si>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</si>
  <si>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</si>
  <si>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</si>
  <si>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</si>
  <si>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</si>
  <si>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Nombre  y código del proyecto de inversión</t>
  </si>
  <si>
    <t>Producto del proyecto de inversión 1</t>
  </si>
  <si>
    <t>Producto del proyecto de inversión 2</t>
  </si>
  <si>
    <t>TOTAL DE PRESUPUESTO PROGRAMADO
Funcionamiento + Inversión
(pesos)</t>
  </si>
  <si>
    <t xml:space="preserve">Área / Dependencia </t>
  </si>
  <si>
    <t>RESPONSABLE</t>
  </si>
  <si>
    <t>Dirección DANE</t>
  </si>
  <si>
    <t>Capacidad metodológica.</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</si>
  <si>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</si>
  <si>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</si>
  <si>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</si>
  <si>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</si>
  <si>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Asegurar la calidad estadística en procesos y resultados</t>
  </si>
  <si>
    <t>Operaciones estadísticas con atributos de relevancia, oportunidad, exactitud y precisión fortalecidos.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</si>
  <si>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</si>
  <si>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Asegurar la calidad estadística en procesos y resultados.</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</si>
  <si>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</si>
  <si>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</si>
  <si>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Gestión pública admirable.</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</si>
  <si>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</si>
  <si>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</si>
  <si>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</si>
  <si>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</si>
  <si>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</si>
  <si>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Aumento en las solicitudes de intercambio de conocimientos, misiones y eventos por entidades y organismos internacionales.</t>
  </si>
  <si>
    <t>Directo</t>
  </si>
  <si>
    <t>El intercambio de conocimiento contribuye al aseguramiento de una gestión pública admirable</t>
  </si>
  <si>
    <t>Publicar las nuevas líneas de pobreza monetaria y extrema</t>
  </si>
  <si>
    <t>Porcentaje</t>
  </si>
  <si>
    <t>Metodología actualizada y avalada por el Comité</t>
  </si>
  <si>
    <t>80%</t>
  </si>
  <si>
    <t>100%</t>
  </si>
  <si>
    <t xml:space="preserve">Actualización de la serie de pobreza monetaria </t>
  </si>
  <si>
    <t>Publicación de la nueva metodología y cifras actualizadas</t>
  </si>
  <si>
    <t>Registro de las mesas de discusión de actualización con el Comité de expertos</t>
  </si>
  <si>
    <t>50%</t>
  </si>
  <si>
    <t>90%</t>
  </si>
  <si>
    <t>Formular 15 Planes de Trabajo para la producción de Indicadores ODS  y avanzar en su implementación.</t>
  </si>
  <si>
    <t>porcentaje</t>
  </si>
  <si>
    <t>Matriz con Indicadores ODS priorizados para el trabajo</t>
  </si>
  <si>
    <t>Diagnóstico de indicadores con base en el Barómetro ODS-SNU</t>
  </si>
  <si>
    <t>Planes de Trabajo concertados con área temática (DANE u otra entidad) y agencias custodias</t>
  </si>
  <si>
    <t>Informe de seguimiento del desarrollo de los planes</t>
  </si>
  <si>
    <t xml:space="preserve">Aplicar una auditoria de calidad piloto para evaluar la producción de 10 indicadores ODS </t>
  </si>
  <si>
    <t>Número</t>
  </si>
  <si>
    <t>Diseño de la auditoría que contemple los criterios de evaluación</t>
  </si>
  <si>
    <t>Aprobación formal de DIRPEN respecto a la validación metodológica de la auditoría</t>
  </si>
  <si>
    <t>Registros de la aplicación de la auditoría</t>
  </si>
  <si>
    <t xml:space="preserve">Informe de conclusiones y recomendaciones </t>
  </si>
  <si>
    <t>Producir 10 indicadores ODS con el 100% de criterios cumplidos e incluidos al marco de Reporte Global.</t>
  </si>
  <si>
    <t>Matriz con Indicadores ODS priorizados y diagnosticados para el trabajo</t>
  </si>
  <si>
    <t>Series y/o datos calculados para cada uno de los indicadores priorizados en producción</t>
  </si>
  <si>
    <t>Fichas metodológicas actualizadas respecto a los indicadores priorizados.</t>
  </si>
  <si>
    <t>Documento de solicitud formal al CONPES para la inclusión de indicadores producidos al Marco de Seguimiento Nacional</t>
  </si>
  <si>
    <t>Propuesta estratégica para el aprovechamiento de Fuentes Alternativas</t>
  </si>
  <si>
    <t>Lineamientos para la estructuración de proyectos</t>
  </si>
  <si>
    <t>Diseñar una metodología para la construcción de una medición que permita hacer seguimiento y monitoreo integral a la Agenda 2030.</t>
  </si>
  <si>
    <t>Documento de identificación de la línea base , la meta 2030 y el último año disponible de cada indicador</t>
  </si>
  <si>
    <t>Diseño Metodológico</t>
  </si>
  <si>
    <t>Resultado piloto de la medición integral</t>
  </si>
  <si>
    <t>Presentación de Resultados</t>
  </si>
  <si>
    <t>Realizar una campaña de difusión que promueva el compromiso institucional con los Objetivos de Desarrollo Sostenible ODS</t>
  </si>
  <si>
    <t>Estrategía de Difusión definida</t>
  </si>
  <si>
    <t>Cronograma de publicaciones acordado entre DICE y los demás actores involucrados</t>
  </si>
  <si>
    <t>Instrumentos graficados y/o diseñados correspondientes a la primera fase de la estrategia de comunicación</t>
  </si>
  <si>
    <t>Instrumentos para la medición y el seguimiento a la estrategia de comunicación de los ODS</t>
  </si>
  <si>
    <t>Implementar un micrositio de estadísticas con enfoque diferencial e interseccional en la página web del DANE</t>
  </si>
  <si>
    <t xml:space="preserve">Documento de selección de indicadores </t>
  </si>
  <si>
    <t xml:space="preserve">
45% </t>
  </si>
  <si>
    <t xml:space="preserve">
95%</t>
  </si>
  <si>
    <t xml:space="preserve">
100%</t>
  </si>
  <si>
    <t xml:space="preserve">Registro de diseño gráfico del micrositio y diseño de tablas de salida de los indicadores </t>
  </si>
  <si>
    <t>20%</t>
  </si>
  <si>
    <t>Documento de consolidación de cuadros de salida incluyendo los datos</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</si>
  <si>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</si>
  <si>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</si>
  <si>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</si>
  <si>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 xml:space="preserve">
20%</t>
  </si>
  <si>
    <t xml:space="preserve">
53%</t>
  </si>
  <si>
    <t xml:space="preserve">
86%</t>
  </si>
  <si>
    <t>Versión final del "Perfil de Género: Mujeres y Hombres"</t>
  </si>
  <si>
    <t>Documento de compilación de indicadores para el "Análisis con perspectiva de género de los resultados de la Encuesta de Cultura Política"</t>
  </si>
  <si>
    <t>Versión final del "Análisis con perspectiva de género de los resultados de la Encuesta de Cultura Política"</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</si>
  <si>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</si>
  <si>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</si>
  <si>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Informe de registro de actividades sobre el avance final anual alcanzado respecto al 2019</t>
  </si>
  <si>
    <r>
      <t xml:space="preserve">
</t>
    </r>
    <r>
      <rPr>
        <b/>
        <sz val="10"/>
        <color theme="1"/>
        <rFont val="Segoe UI"/>
        <family val="2"/>
      </rPr>
      <t>15%</t>
    </r>
  </si>
  <si>
    <t>2017011000392 Levantamiento y actualización de estadísticas en temas sociales nacional</t>
  </si>
  <si>
    <t>Boletines Técnicos de la Temática Pobreza y Condiciones de Vida</t>
  </si>
  <si>
    <t>2018011000430 Fortalecimiento de la capacidad técnica y administrativa de los procesos de la entidad nacional</t>
  </si>
  <si>
    <t>DOCUMENTOS DE PLANEACIÓN</t>
  </si>
  <si>
    <t>Valor recursos de FUNCIONAMIENTO (pesos) Actualizado</t>
  </si>
  <si>
    <t>Valor recursos de INVERSIÓN
(pesos) (Actualizado)</t>
  </si>
  <si>
    <t>Dirección de Difusión, Comunicación y Cultura Estadística - DICE</t>
  </si>
  <si>
    <t>Fomentar el uso de la información estadística en la toma de decisiones públicas y privadas</t>
  </si>
  <si>
    <t>Grupos de interés que usan información estadística en sus programas, planes, proyectos, estrategias o políticas.</t>
  </si>
  <si>
    <t>N/A</t>
  </si>
  <si>
    <t>5. Transparencia, acceso a la información pública y lucha contra la corrupción</t>
  </si>
  <si>
    <t>Documento de la estrategia de interacción con grupos de interés.</t>
  </si>
  <si>
    <t>Informe de aplicación de la estrategia con los Grupo de Interés.</t>
  </si>
  <si>
    <t xml:space="preserve">Implementar un esquema de aprendizaje de los grupos operativos.
</t>
  </si>
  <si>
    <t>Unidad</t>
  </si>
  <si>
    <t>Documento con los lineamientos, objetivos y propósitos.</t>
  </si>
  <si>
    <t>Documento con  la estrategia de implementación esquema de aprendizaje</t>
  </si>
  <si>
    <t>Informe de aplicación de la estrategia con los grupos operativos.</t>
  </si>
  <si>
    <t xml:space="preserve">Diseñar el manual de estilo gráfico para la visualización de datos.
</t>
  </si>
  <si>
    <t xml:space="preserve">Documento con la definición de elementos de visualización de datos </t>
  </si>
  <si>
    <t xml:space="preserve">Documento de manual de estilo </t>
  </si>
  <si>
    <t>Registro de publicación en la página web</t>
  </si>
  <si>
    <t xml:space="preserve">Registro de campañas de socialización y visualización </t>
  </si>
  <si>
    <t>Accesibilidad.</t>
  </si>
  <si>
    <t>Nuevos canales de interacción con los grupos de interés.</t>
  </si>
  <si>
    <t xml:space="preserve">Diseño de una aplicación del DANE para consulta de información estadística.
</t>
  </si>
  <si>
    <t>Informe con la definición de las operaciones estadísticas a implementar bajo el esquema de App</t>
  </si>
  <si>
    <t>Documento con la definición conceptual</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</si>
  <si>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</si>
  <si>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</si>
  <si>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</si>
  <si>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</si>
  <si>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</si>
  <si>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Registro de Maquetación desarrollo No. 2</t>
  </si>
  <si>
    <t>Registro de Estructuración desarrollo No. 2</t>
  </si>
  <si>
    <t>Registro de Mantenimiento desarrollo No. 2</t>
  </si>
  <si>
    <t>Registro de Maquetación desarrollo No. 3</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</si>
  <si>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</si>
  <si>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</si>
  <si>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</si>
  <si>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</si>
  <si>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</si>
  <si>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</si>
  <si>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</si>
  <si>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</si>
  <si>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t xml:space="preserve">Documento con la viabilidad </t>
  </si>
  <si>
    <t>Memorando de entendimiento suscrito con la entidad.</t>
  </si>
  <si>
    <t>Implementar una estrategia de comunicación interna.</t>
  </si>
  <si>
    <t xml:space="preserve"> Documento con el análisis de la comunicación interna actual de la entidad </t>
  </si>
  <si>
    <t xml:space="preserve">  Herramientas de comunicación y relacionamiento con las con las audiencias internas</t>
  </si>
  <si>
    <t>Implementación de la estrategia</t>
  </si>
  <si>
    <t>Crear el Banco de imágenes del DANE.</t>
  </si>
  <si>
    <t xml:space="preserve">Documendo de protocolo de almacenamiento y uso de imágenes. </t>
  </si>
  <si>
    <t>Aplicativo de búsqueda desarrollado</t>
  </si>
  <si>
    <t>Banco de imágenes implementado</t>
  </si>
  <si>
    <t>FORTALECIMIENTO DE LA DIFUSIÓN DE LA INFORMACIÓN ESTADÍSTICA PRODUCIDA POR EL DANE NACIONAL.
BPIN 2019011000147</t>
  </si>
  <si>
    <t xml:space="preserve">Documentos metodológicos </t>
  </si>
  <si>
    <t xml:space="preserve">Servicio de información implementado </t>
  </si>
  <si>
    <t>Sistema de información</t>
  </si>
  <si>
    <t xml:space="preserve">FORTALECIMIENTO DE LA DIFUSIÓN DE LA INFORMACIÓN ESTADÍSTICA PRODUCIDA POR EL DANE NACIONAL.
BPIN 2019011000147
</t>
  </si>
  <si>
    <t>Oficina de Sistemas</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</si>
  <si>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</si>
  <si>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</si>
  <si>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</si>
  <si>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</si>
  <si>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</si>
  <si>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</si>
  <si>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</si>
  <si>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Catalogo de Sistemas de Información y Servicios Tecnológicos</t>
  </si>
  <si>
    <t>Cronograma 2020 - 2025 de mantenimiento y renovación de las plataformas tecnológicas.</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</si>
  <si>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</si>
  <si>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</si>
  <si>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</si>
  <si>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</si>
  <si>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 xml:space="preserve">
Implementar el Componente Tecnológico siguiendo el Plan de trabajo 2020 de la implementación del Modelo de Seguridad y Privacidad de la Información (MSPI) y del Modelo de Gestión de Riesgos de Seguridad Digital (MGRSD).</t>
  </si>
  <si>
    <t>Cronograma 2020 - 2025 de mantenimiento  y renovación de herramientas de seguridad de la información</t>
  </si>
  <si>
    <t xml:space="preserve">Documento de políticas complementarias de seguridad y privacidad de la información y actividades derivadas de la implementación el Componente Tecnológico siguiendo el Plan de trabajo 2020 del MSPI y el MGRSD.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</si>
  <si>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</si>
  <si>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</si>
  <si>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</si>
  <si>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</si>
  <si>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</si>
  <si>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Registro de renovación PERNO</t>
  </si>
  <si>
    <t>Desarrollar los SI de Censo Económico y Sistemas Conexos (Banco de hojas de vida, Entrenamiento, Transporte) y renovación del modulo de captura de Encuestas Económicas</t>
  </si>
  <si>
    <t>Modernizar la gestión territorial del DANE.</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</si>
  <si>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</si>
  <si>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</si>
  <si>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</si>
  <si>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según catálogo de servicios TI de la Entidad según lineamientos de la jefatura</t>
  </si>
  <si>
    <t>Registro de renovación almacenamiento</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</si>
  <si>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</si>
  <si>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</si>
  <si>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</si>
  <si>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</si>
  <si>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</si>
  <si>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</si>
  <si>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</si>
  <si>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</si>
  <si>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2017011000199   Fortalecimiento y modernización de las TICS que respondan a las necesidades de la entidad a nivel nacional</t>
  </si>
  <si>
    <t>Servicios de información para
la gestión administrativa</t>
  </si>
  <si>
    <t>Oficina de Control Interno</t>
  </si>
  <si>
    <t>Mejorar el bienestar, las competencias y las habilidades de los servidores.</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</si>
  <si>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</si>
  <si>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</si>
  <si>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</si>
  <si>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</si>
  <si>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</si>
  <si>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</si>
  <si>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</si>
  <si>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</si>
  <si>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No Aplica</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</si>
  <si>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</si>
  <si>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</si>
  <si>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</si>
  <si>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</si>
  <si>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 xml:space="preserve">Informes de evaluación con recomendaciones de carácter preventivo y con alternativas de solución, a partir, de aplicación de metodologías de análisis causal, concertadas con los responsables de los procesos. </t>
  </si>
  <si>
    <t>Fortalecimiento de la capacidad tecnica y administrativa</t>
  </si>
  <si>
    <t xml:space="preserve">Documentos de Planeación </t>
  </si>
  <si>
    <t>Oficina Asesora Jurídica</t>
  </si>
  <si>
    <t>Modernizar la gestión territorial del DANE</t>
  </si>
  <si>
    <t>Sensibilización a los servidores de planta de las sedes del DANE, sobre la política de prevención del daño antijurídico – PPDA  y su aplicación con el fin de fortalecer a nivel territorial en la prevención de los posibles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</si>
  <si>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</si>
  <si>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</si>
  <si>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</si>
  <si>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Registro de evaluación parcial de la aplicación de la política de prevención del daño antijurídico</t>
  </si>
  <si>
    <t xml:space="preserve">Oficina Asesora Jurídica </t>
  </si>
  <si>
    <t>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 Este proyecto de ley  permitirá la unificación de toda la normativa relacionada con el sector estadístico. de igual manera, se actualizará su contenido de acuerdo con las mejores prácticas internacionales.</t>
  </si>
  <si>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</si>
  <si>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</si>
  <si>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</si>
  <si>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</si>
  <si>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Documento de diseño de estrategia para el trámite de la Ley (nivel gobierno y nivel congreso)</t>
  </si>
  <si>
    <t>Aplicación de la estrategia nivel gobierno y congreso</t>
  </si>
  <si>
    <t>Mejorar el bienestar, las competencias y las habilidades de los servidores</t>
  </si>
  <si>
    <t>Mantener actualizados los componentes de doctrina y normativa de la biblioteca jurídica, aporta al crecimiento profesional de los funcionarios y contratistas de la entidad, pues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</si>
  <si>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</si>
  <si>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</si>
  <si>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</si>
  <si>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Registro de actualización con la normatividad expedida durante el primer semestre 2020</t>
  </si>
  <si>
    <t>Registros Administrativos que surten el proceso del Programa de Fortalecimiento de Registros Administrativos, para fines estadísticos</t>
  </si>
  <si>
    <t>Mediante la realización de las mesas de trabajo de apoyo contractual, se coordina la participación de todas las dependencias del DANE que actúan en la suscripción de nuevos convenios y/o contratos interadministrativos con las diferentes entidades del Estado y se emiten los lineamientos necesarios para aclarar esta gestión.</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</si>
  <si>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</si>
  <si>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</si>
  <si>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</si>
  <si>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Registros de realización de mínimo una (1) mesa al mes donde se evalúe al menos dos aspectos  relacionados con el Censo Económico</t>
  </si>
  <si>
    <t>C-0499-1003-6-0-0499054-02 Fortalecimiento de la capacidad técnica y administrativa de los procesos de la entidad nacional</t>
  </si>
  <si>
    <t>Documentos de planeación</t>
  </si>
  <si>
    <t xml:space="preserve">Oficina Asesora de Planeación </t>
  </si>
  <si>
    <t>Lineamientos, estándares, normas y documentos con buenas prácticas (recomendaciones, manuales, guías) generados o actualizados para la producción estadística del DANE</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</si>
  <si>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</si>
  <si>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</si>
  <si>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</si>
  <si>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 xml:space="preserve">Seis procedimientos generales aprobados (1.Control de documentos,2.Modelo Funcional  3. Gestión del Cambio, 4. Indicadores 5.Producto no Conforme y 6.revisión por la dirección) </t>
  </si>
  <si>
    <t>Un manual del sistema de gestión aprobado (contenido minimo, Políticas, objetivos alcance, responsabilidades, mapa de procesos.)</t>
  </si>
  <si>
    <t>14 procesos con documentación revisada, actualizada y aprobada en isolución.</t>
  </si>
  <si>
    <t>1 proceso (Producción estadística) en fase I. (GEIH y el Censo Económico con herramientas del sistema de gestión implementadas)</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</si>
  <si>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</si>
  <si>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</si>
  <si>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</si>
  <si>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</si>
  <si>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</si>
  <si>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</si>
  <si>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Articular la producción de la información estadística a nivel nacional.</t>
  </si>
  <si>
    <t>Generación de información estadística en proyectos de gran impacto a partir del uso de registros administrativos.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</si>
  <si>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</si>
  <si>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</si>
  <si>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</si>
  <si>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</si>
  <si>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</si>
  <si>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</si>
  <si>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Registro de 3 mesas de trabajo con el DNP realizadas</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</si>
  <si>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</si>
  <si>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Plan Anticorrupción y de Ateción al Ciudadano</t>
  </si>
  <si>
    <t>Documento de proyecto de Fortalecimiento de la Capacidad Técnica  formulado en la MGA</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</si>
  <si>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</si>
  <si>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Articular cuantitativamente el Plan de Acción con el Plan Estratégico Insitucional </t>
  </si>
  <si>
    <t>Matriz PAI 2020 alineada con el PEI</t>
  </si>
  <si>
    <t>Matriz y formato de seguimiento  PAI 2021 articulados con los instrumentos de planeación</t>
  </si>
  <si>
    <t>Servicio de Implementación Sistemas de Gestión</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</si>
  <si>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</si>
  <si>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</si>
  <si>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</si>
  <si>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Documento de unificación de la oferta de fortalecimiento a las territoriales desde las distintas áreas</t>
  </si>
  <si>
    <t>Plan de visitas de los directivos a las territoriales</t>
  </si>
  <si>
    <t>Diseño de sistema de seguimiento a las acciones de fortalecimiento territorial</t>
  </si>
  <si>
    <t>Registro de seguimiento a las acciones de fortalecimiento territorial de las distintas áreas</t>
  </si>
  <si>
    <t>Documentos de Planeación</t>
  </si>
  <si>
    <t>Dirección de Regulación, Planeación, Estandarización y normalización - DIRPEN</t>
  </si>
  <si>
    <t>Operaciones estadísticas que hayan surtido el proceso de evaluación de calidad</t>
  </si>
  <si>
    <t>Plan Estratégico Institucional</t>
  </si>
  <si>
    <t>13. Desarrollar el SEN 2.0 (reglamentar el CASEN, actualizar el PEN, los comités intersectoriales)</t>
  </si>
  <si>
    <t>Evaluar 20 operaciones estadísticas (10 DANE y 10 entidades del SEN)</t>
  </si>
  <si>
    <t>Documento de programa de Evaluaciones de la Calidad Estadística</t>
  </si>
  <si>
    <t>Papeles de trabajo para la Evaluación de la OE</t>
  </si>
  <si>
    <t>Informe de Evaluación de la Calidad Estadística por operación.</t>
  </si>
  <si>
    <t>Documento de seguimiento a la eficacia de acciones de mejora para entidades SEN evaluadas en el 2018 y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</si>
  <si>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</si>
  <si>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 xml:space="preserve">Implementar 2 instrumentos  de calidad (autoevaluación y revisión Sistemica) diseñados en las operaciones estadísticas del DANE y el SEN y realizar prueba a la conceptualización del instrumento Revisiones Focalizadas </t>
  </si>
  <si>
    <t>Diseño e implementación del instrumento de calidad:  Revisiones sistémicas</t>
  </si>
  <si>
    <t xml:space="preserve">Documento metodologico y formularios ajustados como resultado de la prueba piloto de Revisiones sistémicas. </t>
  </si>
  <si>
    <t>Resultados de la prueba a la conceptualización del instrumento de calidad:  Revisiones focalizadas</t>
  </si>
  <si>
    <t xml:space="preserve">Documento metodológico, formularios:  identificación del problema y acopio de información, herramienta de apoyo al análisis, revisados y ajustados </t>
  </si>
  <si>
    <t>Registro de instrumento de autoevaluaciones implementado en el proceso estadístico del Censo Económico y la GEIH para las fases desarrolladas en el 2020.</t>
  </si>
  <si>
    <t>Cambio Cultural.</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</si>
  <si>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</si>
  <si>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</si>
  <si>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</si>
  <si>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</si>
  <si>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</si>
  <si>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</si>
  <si>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 xml:space="preserve">Actualizar el Plan Estadístico Nacional - PEN </t>
  </si>
  <si>
    <t>Documento de diagnóstico consolidado sobre el estado de la producción y difusión de estadísticas en el país</t>
  </si>
  <si>
    <t xml:space="preserve">Plan de acción actualizado </t>
  </si>
  <si>
    <t xml:space="preserve">Documento de propuesta de PEN actualizado </t>
  </si>
  <si>
    <t xml:space="preserve">Registro de socialzación del PEN en Comités Sectoriales y CASEN </t>
  </si>
  <si>
    <t xml:space="preserve">Registro de aprobación del PEN por CASEN </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</si>
  <si>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</si>
  <si>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</si>
  <si>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</si>
  <si>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Recolección y procesamiento de la Información para la medición de la línea base del  ICET</t>
  </si>
  <si>
    <t xml:space="preserve">Documento de resultados finales del ICET </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</si>
  <si>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</si>
  <si>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</si>
  <si>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Preguntas actualizadas para la medición de la política de gestión de información estadística en FURAG</t>
  </si>
  <si>
    <t>Documento diagnóstico de la implementación de la política de Gestión de la Información Estadística, en las entidades del SEN</t>
  </si>
  <si>
    <t xml:space="preserve">Consolidar el programa de fortalecimiento estadístico territorial </t>
  </si>
  <si>
    <t>Registro de actualización del Programa de fortalecimiento estadístico territorial a partir de los resultados de los pilotos realizados en 13 territorios en 2019.</t>
  </si>
  <si>
    <t>Diseño de 5 cursos virtuales para el fortalecimiento de la capcidad estadística de los territorios</t>
  </si>
  <si>
    <t>2 Asesorías técnicas y acompañamiento a entidades territoriales en las metodologías de planifiación estadística, de acuerdo a la demanda de los territorios.</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</si>
  <si>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</si>
  <si>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</si>
  <si>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</si>
  <si>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Registro de actualización de contenidos SEN (indicador del mes, noticias, boletínes sectoriales, entre otros)</t>
  </si>
  <si>
    <t xml:space="preserve">Aplicativo sistema de gestión y de consulta de clasificaciones </t>
  </si>
  <si>
    <t xml:space="preserve">Aplicativo sistema de gestión y de consulta de conceptos </t>
  </si>
  <si>
    <t>Visor federado de Datos de las OOEE del SEN en SDMX</t>
  </si>
  <si>
    <t>Realizar 8 diagnósticos y planes de fortalecimiento de Registros Administrativos- RRAA</t>
  </si>
  <si>
    <t xml:space="preserve">Documento con RRAA a fortalecer en 2020 identificados </t>
  </si>
  <si>
    <t xml:space="preserve"> Informes de diagnóstico de los RRAA a partir de la revisión de calidad de la base de datos del registro administrativo y la integración con otros registros. </t>
  </si>
  <si>
    <t xml:space="preserve"> Planes de mejoramiento de los RRAA</t>
  </si>
  <si>
    <t>Socialización con entidades y registros de acuerdos de seguimiento a los planes de mejoramiento</t>
  </si>
  <si>
    <t>Registros de acuerdos para compartir RRAA con el DANE</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</si>
  <si>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</si>
  <si>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</si>
  <si>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</si>
  <si>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 xml:space="preserve">Documentación soporte del proceso de gestión de proveedores </t>
  </si>
  <si>
    <t>8. Comité de autorregulación</t>
  </si>
  <si>
    <t xml:space="preserve">Perfilamiento de los RRAA, diagnóstico y rediseño de los convenios o acuerdos de intercambio de RRAA actuales. </t>
  </si>
  <si>
    <t>Esquemas de liberación de datos para auto-servicio</t>
  </si>
  <si>
    <t xml:space="preserve"> 2 pilotos de integración de registros para las temáticas de empleo y demografía empresarial, basado en el esquema de Gobernanza propuesto</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</si>
  <si>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</si>
  <si>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</si>
  <si>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</si>
  <si>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Mapeos y acompañamientos en implementación de lineamientos, norma y estándares en operaciones estadísticas priorizadas</t>
  </si>
  <si>
    <t>Emitir lineamientos, normas y estándares para el Sistema Estadístico Nacional.</t>
  </si>
  <si>
    <t xml:space="preserve">Norma Técnica de la Calidad Estadística </t>
  </si>
  <si>
    <t>Clasificaciones COFOG, CUOC, Delito, ICATUS, CPC 2.1, CIIU Mantenimiento adaptadas para Colombia</t>
  </si>
  <si>
    <t>Actualización de documentos, guías, manuales</t>
  </si>
  <si>
    <t>Elaboración de correlativas económicas y sociales</t>
  </si>
  <si>
    <t>Actualización de procedimientos</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</si>
  <si>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</si>
  <si>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</si>
  <si>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</si>
  <si>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</si>
  <si>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Construir fichas de proyectos que incorporen planes de trabajo con entregables definidos, así como la revisión de referentes internacionales y ejercicios de análitica de datos.</t>
  </si>
  <si>
    <t xml:space="preserve">Ejecución de los proyectos de analítica de manera artículada con los responsables de procesos estratégicos, misionales y de soporte. </t>
  </si>
  <si>
    <t xml:space="preserve"> Informes de resultados presentados al Comité Técnico o Directivo según corresponda.</t>
  </si>
  <si>
    <t xml:space="preserve">Socialización de resultados y definición de hojas de ruta para la implementación (escalabilidad) de los mismos. </t>
  </si>
  <si>
    <t>2017011000422 Fortalecimiento de la producción de estadísticas suficientes y de calidad, mediante la coordinación y regulación del SEN nacional</t>
  </si>
  <si>
    <t>Servicio de Evaluación del Proceso Estadístico</t>
  </si>
  <si>
    <t>Servicio de Información Estadística del SEN</t>
  </si>
  <si>
    <t>Servicio de Asistencia Técnica para Fortalecimiento de la Capacidad Estadística</t>
  </si>
  <si>
    <t>Servicio de articulación del SEN</t>
  </si>
  <si>
    <t>Documentos de Diagnóstico de Aprovechamiento de Registros Administrativos</t>
  </si>
  <si>
    <t>Servicio de asistencia técnica para el fortalecimiento de la capacidad estadística</t>
  </si>
  <si>
    <t>Documentos de Regulación del SEN</t>
  </si>
  <si>
    <t>Dirección de Metodología y Producción estadística - DIMPE</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</si>
  <si>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</si>
  <si>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Actualizar el directorio estadístico para Censo Económico.</t>
  </si>
  <si>
    <t>Diagnóstico de información para el proceso de mejora del DECE</t>
  </si>
  <si>
    <t>Propuesta de mejora del DECE</t>
  </si>
  <si>
    <t>Metodología de ajuste para la actualización del DECE</t>
  </si>
  <si>
    <t>Listado de datos, índices e indicadores a ser incorporados</t>
  </si>
  <si>
    <t>Solicitudes de información y BD a cargar al DECE</t>
  </si>
  <si>
    <t>Iniciar el análisis de demografía empresarial</t>
  </si>
  <si>
    <t>Diagnóstico de los registros administrativos de fuentes</t>
  </si>
  <si>
    <t>Cálculo de indicadores de demografía empresarial</t>
  </si>
  <si>
    <t>Metodología de demografía empresarial</t>
  </si>
  <si>
    <t>Tablero de análisis (visor) de la demografía empresarial</t>
  </si>
  <si>
    <t>Rediseño temático de la Gran Encuesta integrada de Hogares - GEIH</t>
  </si>
  <si>
    <t>Implemetar el rediseño temático de la Gran Encuesta integrada de Hogares - GEIH</t>
  </si>
  <si>
    <t>Diseño del formulario y análisis para prueba piloto</t>
  </si>
  <si>
    <t>Diseño del formulario para y análisis pruebas experimentales</t>
  </si>
  <si>
    <t>Diseño del formulario para y análisis prueba paralelo</t>
  </si>
  <si>
    <t>Rediseño- Deflactor IAFOC</t>
  </si>
  <si>
    <t>Diseñar, construir y aplicar deflactores</t>
  </si>
  <si>
    <t xml:space="preserve"> Deflactor IAFOC - IPOC</t>
  </si>
  <si>
    <t xml:space="preserve"> Deflactor Alojamiento</t>
  </si>
  <si>
    <t>Deflactor Telecomunicaciones</t>
  </si>
  <si>
    <t>Diseño del sistema de precios</t>
  </si>
  <si>
    <t>Informe de seguimiento de deflactores</t>
  </si>
  <si>
    <t>Marco muestral</t>
  </si>
  <si>
    <t>Muestras a aplicar en campo ECV, ECC, ENUT Y ENTIC</t>
  </si>
  <si>
    <t xml:space="preserve">
Iniciar proceso de actualización documental (metodología) de las operaciones estadísticas bajo el modelo GSBPM. 
</t>
  </si>
  <si>
    <t>Tablas de contenido de metodologías adaptadas a partir de los lineamientos establecidos.</t>
  </si>
  <si>
    <t>Metodologías de las operaciones estadísticas adaptadas al GSBPM</t>
  </si>
  <si>
    <t>Fichas de las operaciones estadísticas adaptadas al GSBPM</t>
  </si>
  <si>
    <t>Diseño de métodos para la automatización y detección de anomalías.</t>
  </si>
  <si>
    <t>Desarrollo de la automatización y detección de anomalías.</t>
  </si>
  <si>
    <t>Pruebas y resultado de la automatización y detección de anomalías.</t>
  </si>
  <si>
    <t>Desarrollo  de preguntas de identidad sexual que se incluirán en el rediseño de la GEIH.</t>
  </si>
  <si>
    <t xml:space="preserve">Diseño del protocolo de investigación </t>
  </si>
  <si>
    <t xml:space="preserve">Prueba de campo </t>
  </si>
  <si>
    <t>Informe de análisis preliminar de resultados</t>
  </si>
  <si>
    <t>Realizar nuevos estudios sobre economía del bienestar.</t>
  </si>
  <si>
    <t>Generación nuevos indicadores para publicación de resultados ECV 2019</t>
  </si>
  <si>
    <t>Documento análisis bienestar subjetivo Vs. bienestar objetivo</t>
  </si>
  <si>
    <t>Tabla de seguimiento/control de indicadores de bienestar por dimensiones OCDE</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</si>
  <si>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</si>
  <si>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</si>
  <si>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Propuesta de documento metodológico del IPPR y sus resultados de acuerdo a la información disponible</t>
  </si>
  <si>
    <t xml:space="preserve">Cuadros de Resultados para la Temática Mercado Laboral </t>
  </si>
  <si>
    <t>2017011000390   Levantamiento y actualización de estadísticas en temas económicos. Nacional</t>
  </si>
  <si>
    <t>Cuadros de Resultados para la temática construcción</t>
  </si>
  <si>
    <t xml:space="preserve">Boletines temática de económica.- Boletines temática social </t>
  </si>
  <si>
    <t>Boletines temática pobreza y condiciones de vida</t>
  </si>
  <si>
    <t>Boletines temática indices y precios</t>
  </si>
  <si>
    <t>Dirección de Censos y Demografía - DCD</t>
  </si>
  <si>
    <t>Operaciones estadísticas que ampliaron su desagregación geografica a nivel departamental o municipal.</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</si>
  <si>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</si>
  <si>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</si>
  <si>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Se oporta datos deagregados por edades , sexo y área</t>
  </si>
  <si>
    <t>Elaborar tablas con las retroproyecciones de población.</t>
  </si>
  <si>
    <t>Cuadros de salida de retroproyecciones a nivel nacional 1950-2018</t>
  </si>
  <si>
    <t>Cuadros de salida de retroproyecciones a nivel departamental 1993-2018</t>
  </si>
  <si>
    <t>Cuadros de salida de retroproyecciones a nivel municipal 1993-2018</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</si>
  <si>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</si>
  <si>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</si>
  <si>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</si>
  <si>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Realizar reuniones, mesas de trabajo o los espacios de articulación interinstitucional (DANE-administraciones municipales) para la realización del CHC</t>
  </si>
  <si>
    <t>Documentos e instrumentos orientados a la preparación para el desarrollo del operativo de CHC</t>
  </si>
  <si>
    <t>Información resultante del operativo CHC en los municipios que se prioricen</t>
  </si>
  <si>
    <t>Entrega de resultados de la Encuesta de Hábitat y usos socioeconómicos.</t>
  </si>
  <si>
    <t>Procesamiento base de datos ENHAB</t>
  </si>
  <si>
    <t>Publicación y Difusión de la información resultante de la ENHAB</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</si>
  <si>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</si>
  <si>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</si>
  <si>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Aplicativo de integración de RRAA en producción contemplando su verificación y usabilidad en la entidad</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</si>
  <si>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</si>
  <si>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</si>
  <si>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 xml:space="preserve">Documento con el diagnóstico técnico de la cobertura geográfica de las unidades en el REBP, tomando como referente  CNPV 2018, encuestas por muestreo confirme la residencia de las personas en un momento dado. </t>
  </si>
  <si>
    <t xml:space="preserve">Tablas de resultados con el cálculo de los indicadores sociodemográficos existentes a partir del REBP o fichas técnicas de los nuevos indicadores que especifiquen la construcción a partir del REBP.  </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</si>
  <si>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</si>
  <si>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</si>
  <si>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Matriz de comparabilidad de variables y conceptos técnicos entre el censo tradicional y los Registros Administrativos.</t>
  </si>
  <si>
    <t>Exploración metodológica del seguimiento al registro estadístico de hogares y viviendas</t>
  </si>
  <si>
    <t>Documentación de experiencias internacionales de la transición hacia registros estadísticos de población</t>
  </si>
  <si>
    <t>Operaciones estadísticas que implementan acciones de mejora en la metodología (procesos e instrumentos) y resultados</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</si>
  <si>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</si>
  <si>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</si>
  <si>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</si>
  <si>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</si>
  <si>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</si>
  <si>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</si>
  <si>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</si>
  <si>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</si>
  <si>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</si>
  <si>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</si>
  <si>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</si>
  <si>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</si>
  <si>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</si>
  <si>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</si>
  <si>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</si>
  <si>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</si>
  <si>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</si>
  <si>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</si>
  <si>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Plan de acción generado para 2020 con las entidades del sistema de registro civil y estadísticas vitales (SRCEV)</t>
  </si>
  <si>
    <t>Registros del seguimiento al plan de acción formulado por las entidades del sistema de registro civil y estadísticas vitales ( (SRCEV))</t>
  </si>
  <si>
    <t>Registros del desarrollo de aplicativos para la mejora en la producción y publicación de cifras.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</si>
  <si>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</si>
  <si>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</si>
  <si>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</si>
  <si>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</si>
  <si>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</si>
  <si>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</si>
  <si>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</si>
  <si>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 xml:space="preserve">Documento XML actualizado con los labels de traducción </t>
  </si>
  <si>
    <t>Diccionario de términos médicos actualizado</t>
  </si>
  <si>
    <t>Bases con el procesos de recodificación con la nueva versión 5.6 IRIS</t>
  </si>
  <si>
    <t>Base de datos con la comparación de la codificación de las dos versiones del IRIS</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</si>
  <si>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</si>
  <si>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</si>
  <si>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</si>
  <si>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Formatos ajustados para la prueba</t>
  </si>
  <si>
    <t>Registros del taller de capacitación a la comunidad y actores definidos</t>
  </si>
  <si>
    <t>Reporte de prueba de los formatos implementados</t>
  </si>
  <si>
    <t>2017011000343 Levantamiento y actualización de la información estadística de carácter sociodemográfico a nivel local y nacional</t>
  </si>
  <si>
    <t>Documentos de estudios postcensales temáticas demográficas y poblacionales</t>
  </si>
  <si>
    <t>Cuadros de resultados para la temática de demografía y población</t>
  </si>
  <si>
    <t>Boletines técnicos de la temática demografía y población</t>
  </si>
  <si>
    <t>Documentos metodologicos</t>
  </si>
  <si>
    <t>Bases de datos temática de salud</t>
  </si>
  <si>
    <t>Dirección de Geoestadística - DIG</t>
  </si>
  <si>
    <t>Publicar los Directorios Estadísticos de Empresas con la inclusión de fuentes internas y externas reportadas y del Sector Público (2 bases de datos)</t>
  </si>
  <si>
    <t>Construcción de indicadores de calidad por sector, con base en la información de las encuestas estructurales económicas utilizadas para la actualización  DEST.</t>
  </si>
  <si>
    <t>Diseño de la metodología para la conformación del marco de lista de establecimientos a partir de la exploración web y formularios electrónicos</t>
  </si>
  <si>
    <t>Actualizar el Marco Geoestadístico Nacional en su componente cartográfico y temático (1 base de datos)</t>
  </si>
  <si>
    <t>Marco Geoestadístico Nacional actualizado en sus componentes cartográfico, temático y de la sectorización rural del Marco.</t>
  </si>
  <si>
    <t>Registros de generación de productos cartográficos. 80.000 productos y procesamiento de 450 imágenes</t>
  </si>
  <si>
    <t>Actualización Cartográfica del Nivel de Topónimos del MGN 2019 -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</si>
  <si>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</si>
  <si>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</si>
  <si>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 xml:space="preserve">Fortalecer las capacidades técnicas en el uso e integración de la información geoespacial </t>
  </si>
  <si>
    <t>Registros de la implementación del programa de fortalecimiento en las Operaciones Estadísticas priorizadas.</t>
  </si>
  <si>
    <t>Registros del fortalecimiento del uso e integración de la información estadística y geoespacial mediante procesos de articulación interinstitucionales.</t>
  </si>
  <si>
    <t>Registros del fortalecimiento de las capacidades técnicas en el uso de la información geoespacial en las direcciones territoriales a partir del desarrollo de  talleres</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</si>
  <si>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</si>
  <si>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</si>
  <si>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Propuesta metodológica para la actualización y de uso de las variables de los marcos (MGN, MMRA) con el uso de imágenes de drones, otros  sensores remotos y fuentes big data.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</si>
  <si>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</si>
  <si>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</si>
  <si>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</si>
  <si>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Renovar el Geoportal del DANE</t>
  </si>
  <si>
    <t>Sostenibilidad del Geoportal del DANE</t>
  </si>
  <si>
    <t>Registros de generación de los Servicios Geográficos  para la difusión del Directorio Estadístico, publicados a través del Geoportal del DANE</t>
  </si>
  <si>
    <t>Registros de la generación de los Servicios web Geográficos  que permita la interoperabilidad con los datos de la difusión del MGN 2019 y la espacialización de los resultados de Operaciones Estadísticas, publicados a través del Geoportal del DANE</t>
  </si>
  <si>
    <t>Definir e implementar la política de gobernanza de datos al interior de la DIG</t>
  </si>
  <si>
    <t xml:space="preserve">Registros de los pilotos del modelo de transformación digital y gestión del cambio de la DIG.  </t>
  </si>
  <si>
    <t>Documento del diseño y desarrollo del Sistema Autogestionado</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</si>
  <si>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</si>
  <si>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</si>
  <si>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Registros de la disposición del Servicio web de Georreferenciación Masivo de Direcciones para usuarios del DANE, sobre la base de datos integrada y actualizada del catastro de direcciones.</t>
  </si>
  <si>
    <t>Asesorar a demanda la aplicación de las metodologías de estratificación socioeconómica vigentes.</t>
  </si>
  <si>
    <t>A demanda</t>
  </si>
  <si>
    <t>Registros de las solicitudes atendidas de cualquier requerimiento en materia de estratificacion socioeconómica urbana y rural</t>
  </si>
  <si>
    <t xml:space="preserve">Desarrollar el Sistema de Información de estratificación socioeconómica </t>
  </si>
  <si>
    <t>Diseño de la primera fase del Sistema de Información para la gestión de la estratificación socioeconómica y de las coberturas de los servicios públicos domiciliarios - SIGESCO, de los dos primeros módulos: Alcaldía y DANE.</t>
  </si>
  <si>
    <t>Desarrollo de la primera fase del Sistema de Información para la gestión de la estratificación socioeconómica y de las coberturas de los servicios públicos domiciliarios - SIGESCO, de los dos primeros módulos: Alcaldía y DANE.</t>
  </si>
  <si>
    <t>2017011000157 Levantamiento e integración de la información geoespacial con la infraestructura estadística nacional y otros datos nacional</t>
  </si>
  <si>
    <t>Base de Datos del Marco Geoestadístico Nacional</t>
  </si>
  <si>
    <t>Servicio de Geo información estadística</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</si>
  <si>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</si>
  <si>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</si>
  <si>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</si>
  <si>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</si>
  <si>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</si>
  <si>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</si>
  <si>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</si>
  <si>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</si>
  <si>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</si>
  <si>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en 3 actividades (primarias, secundarias y terciarias)</t>
  </si>
  <si>
    <t xml:space="preserve">Actividades </t>
  </si>
  <si>
    <t>Cálculo de los sectores (primario, secundario y terciario).</t>
  </si>
  <si>
    <t>Registroas de la evaluación  y análisis de los resultados de los sectores.</t>
  </si>
  <si>
    <t>Prueba de los resultados de los sectores.</t>
  </si>
  <si>
    <t>Registros de publicación de resultados.</t>
  </si>
  <si>
    <t>Es un proyecto piloto nuevo, que amplia la oferta estadística de la Dirección de Síntesis y Cuentas Nacionales</t>
  </si>
  <si>
    <t xml:space="preserve"> Diseño y elaboración de un esquema analítico que permita generar, administrar y gestionar indicadores de alta frecuencia que complementen los procesos de síntesis y análisis de las cuentas nacionales coyunturales.</t>
  </si>
  <si>
    <t>Módulo de administración de indicadores.</t>
  </si>
  <si>
    <t>Herramienta analítica para el análisis de los indicadores.</t>
  </si>
  <si>
    <t>Modelo predictivo, para complementar los procesos de síntesis y análisis de las cuentas nacionales coyunturales.</t>
  </si>
  <si>
    <t>Dicha estimación contribuye a la relevancia de la publicación habitual del PIB</t>
  </si>
  <si>
    <t>Estimar el PIB  trimestral por el enfoque del ingreso (1 estimación)</t>
  </si>
  <si>
    <t>Serie trimestral de la remuneración por sector institucional y 61 actividades económicas.</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</si>
  <si>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</si>
  <si>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</si>
  <si>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</si>
  <si>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</si>
  <si>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</si>
  <si>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</si>
  <si>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Matriz de indicadores coyunturales.</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</si>
  <si>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</si>
  <si>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</si>
  <si>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</si>
  <si>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</si>
  <si>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</si>
  <si>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Plan general de acuerdo a los lineamientos del modelo GSBPM</t>
  </si>
  <si>
    <t>Documento de diagnóstico de la medición de la economía digital en Colombia.</t>
  </si>
  <si>
    <t xml:space="preserve">Elaborar el diseño de la Cuenta satélite de bioeconomía </t>
  </si>
  <si>
    <t>Documento del diseño de la Cuenta Satélite.</t>
  </si>
  <si>
    <t>Diseñar la Cuenta satélite de economía circular</t>
  </si>
  <si>
    <t>Incluir avances de implementación del Sistema de Contabilidad Ambiental y Económica- SCAE  en la Cuenta Satélite Ambiental - CSA (2 Documentos Metodológicos y Cálculos Preliminares)</t>
  </si>
  <si>
    <t>Medición monetaria de los activos minero-energéticos.</t>
  </si>
  <si>
    <t>Medición del activo suelo en unidades físicas.</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</si>
  <si>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</si>
  <si>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</si>
  <si>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</si>
  <si>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Base de datos de la serie retropolada a precios constantes</t>
  </si>
  <si>
    <t>Documento Metodológico de la serie retropolada</t>
  </si>
  <si>
    <t>Se construirá y publicará una metodología en línea con lo establecido en el PEI</t>
  </si>
  <si>
    <t>Elaborar metodologías de cálculo de la base 2015 (1 Metodología Publicada)</t>
  </si>
  <si>
    <t>Versión preliminar de la metodología</t>
  </si>
  <si>
    <t>Versión revisada de la metodología</t>
  </si>
  <si>
    <t>Versión final de la metodología</t>
  </si>
  <si>
    <t>Ampliar la publicación anual: cuadro cruzado finalidad ( Classification of the Functions of Government-COFOG) transacción (Sistema de Cuentas Nacionales - SCN )</t>
  </si>
  <si>
    <t>Catálogo de clasificación presupuestal y catálogo contable homologados</t>
  </si>
  <si>
    <t>Series revisadas de los resultados obtenidos por finalidad (COFOG) y transacción(SCN)</t>
  </si>
  <si>
    <t>Consolidación Gobierno general (SIIF-FUT-SGR y estado financiero (central-local y seguridad social)</t>
  </si>
  <si>
    <t>Publicación  cuadro cruzado año 2019</t>
  </si>
  <si>
    <t>Estimar el gasto social publico y privado</t>
  </si>
  <si>
    <t>Series revisadas de los resultados obtenidos por  clasificación gasto social SOCX-OCDE</t>
  </si>
  <si>
    <t>Documento metodológico del gasto social</t>
  </si>
  <si>
    <t>Elaborar un (1) piloto de las Cuentas Nacionales de Transferencia</t>
  </si>
  <si>
    <t>Piloto de resultados socialización interna.</t>
  </si>
  <si>
    <t>2017011000455 Levantamiento recopilación y actualización de la información relacionada con cuentas nacionales y macroeconómicas a nivel nacional</t>
  </si>
  <si>
    <t>Boletines Técnicos del indicador de Seguimiento a la
Economía -ISE</t>
  </si>
  <si>
    <t>Boletines Técnicosdel PIB Nacional</t>
  </si>
  <si>
    <t>Boletines Técnicos de las Cuentas
Departamentales</t>
  </si>
  <si>
    <t>Boletines Técnicos de la Cuenta
Satélite de Medio Ambiente.</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</si>
  <si>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</si>
  <si>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</si>
  <si>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</si>
  <si>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</si>
  <si>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Reporte mensual del indicador  de copias de seguridad</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</si>
  <si>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</si>
  <si>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</si>
  <si>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</si>
  <si>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Listas de asistencia de las charlas</t>
  </si>
  <si>
    <t>4. Integridad</t>
  </si>
  <si>
    <t>Fortalecer la integridad y lucha contra la corrupción a través de socializaciones al interior en la Territorial Norte, mediante dos socializaciones de daño antijurídico.</t>
  </si>
  <si>
    <t>Socializaciones de daño antijurídico.</t>
  </si>
  <si>
    <t>Requerimientos cubiertos en temas de seguridad</t>
  </si>
  <si>
    <t>Servicio de Educación informal para la gestión Administrativa</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</si>
  <si>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</si>
  <si>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</si>
  <si>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</si>
  <si>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</si>
  <si>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</si>
  <si>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</si>
  <si>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</si>
  <si>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</si>
  <si>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</si>
  <si>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Registros de capacitaciones y/o socializacion</t>
  </si>
  <si>
    <t>Índice de gestión de las direcciones territoriales sobre los operativos en campo</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</si>
  <si>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</si>
  <si>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</si>
  <si>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</si>
  <si>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</si>
  <si>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Documento de implementación tablero de control para operativo Precios</t>
  </si>
  <si>
    <t>Documento de implementación tablero de control para operativos Economicas</t>
  </si>
  <si>
    <t>Documento de implementación tablero de control para operativos Sociales</t>
  </si>
  <si>
    <t>Documento de evaluación de la implementación y uso del tablero de control</t>
  </si>
  <si>
    <t>Dirección Territorial Centro - Bogotá</t>
  </si>
  <si>
    <t>Incorporar las certificaciones en línea permite incrementar la capacidad de la DT dado que facilita el proceso de la generación de certificaciones.</t>
  </si>
  <si>
    <t>Incorporar en el sistema de certificaciones laborales en línea de los contratos generados en 2020</t>
  </si>
  <si>
    <t>Base información contractual generada para certificaciones 2020</t>
  </si>
  <si>
    <t>Novedades contractuales 2020 incorporadas en Sistema (adiciones, prorrogas, terminaciones anticipadas)</t>
  </si>
  <si>
    <t>Certificaciones en línea 2020 cargadas y listas para generar</t>
  </si>
  <si>
    <t>El seguimiento y control adecuado a los contratos permite incrementar la capacidad territorial fortaleciendo el proceso de selección del personal y evitando incumplimientos en los contratos</t>
  </si>
  <si>
    <t>Realizar prueba piloto a un sistema de información para el seguimiento y control de la contratación de prestación de servicios</t>
  </si>
  <si>
    <t>Registros de funcionalidades del sistema identificadas</t>
  </si>
  <si>
    <t>Esquema funcional del sistema de información</t>
  </si>
  <si>
    <t>Formularios para la captura de la información requerida</t>
  </si>
  <si>
    <t>Documento de generación de reportes</t>
  </si>
  <si>
    <t>Índice de gestión de las direcciones territoriales sobre los operativos en campo.</t>
  </si>
  <si>
    <t>Mantener la oportunidad de los operativos de la DT por encima del 96% permite entregar a DANE central las bases de datos a tiempo y con calidad.</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</si>
  <si>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</si>
  <si>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</si>
  <si>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Informes de seguimiento a los operativos de campo de las encuestas económicas</t>
  </si>
  <si>
    <t>Registros de reuniones continuas con el personal operativo de las diferentes investigaciones para revisión de resultados</t>
  </si>
  <si>
    <t>Comunicaciones enviadas a las fuentes económicas para incentivar el reporte de información por parte de las mismas</t>
  </si>
  <si>
    <t>Dirección Territorial Noroccidente - Medellín</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</si>
  <si>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</si>
  <si>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Realizar dos (2) seminarios orientados a los grupos de interés de los sectores económicos Industria, Comercio y Servicios</t>
  </si>
  <si>
    <t xml:space="preserve">Programación de los seminarios y la tematica negociada </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</si>
  <si>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</si>
  <si>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</si>
  <si>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</si>
  <si>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Diseño de la herramienta digital de EPSC</t>
  </si>
  <si>
    <t>Registros de desarrollo tecnológico de la herramienta  EPSC</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</si>
  <si>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</si>
  <si>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</si>
  <si>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</si>
  <si>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</si>
  <si>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</si>
  <si>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</si>
  <si>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</si>
  <si>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 xml:space="preserve">Autorización de las universidades para la realización  de las capacitaciones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</si>
  <si>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</si>
  <si>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</si>
  <si>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</si>
  <si>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</si>
  <si>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3 Convenios de Cooperacion Institucional  firmados y legalizados</t>
  </si>
  <si>
    <t>Dirección Territorial Sur Occidental - Cali</t>
  </si>
  <si>
    <t>Sensibilizar a las fuentes contribuye a mejorar la calidad y oportunidad de las operaciones estadísticas</t>
  </si>
  <si>
    <t>Socializar a todas las fuentes anuales del sector economico el sitio virtual de las conferencias inaugurales  para sensibilizar a los representantes de las empresas y personas que reportan la información al DANE sobre la importancia de sus datos a través de los resultados y perspectivas que muestran las principales características y el comportamiento de los sectores económicos en Colombia.</t>
  </si>
  <si>
    <t>Cronogramas</t>
  </si>
  <si>
    <t>Directorios de fuentes a invitar</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</si>
  <si>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</si>
  <si>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</si>
  <si>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</si>
  <si>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Registros de seguimiento al diligenciamiento de la encuesta</t>
  </si>
  <si>
    <t>Informe final de los resultados obtenidos</t>
  </si>
  <si>
    <t>Dirección Territorial Centro Oriente - Bucaramanga</t>
  </si>
  <si>
    <t>Con esta meta la DT busca formas diferentes de  interactuar con algunas instituciones educativas</t>
  </si>
  <si>
    <t>Realizar dos (2) memorandos de entendimiento con Instituciones Educativas en el territorio para fomentar la consulta especializada.</t>
  </si>
  <si>
    <t>7 Comunicaciones Oficiales enviadas a las endidades educativas</t>
  </si>
  <si>
    <t>14 Registros de visitas a las universidades</t>
  </si>
  <si>
    <t>Acuerdos con las universidades firmados</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</si>
  <si>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</si>
  <si>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</si>
  <si>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</si>
  <si>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Registros de 3 Talleres de socilaizacion de resultados de investigaciones del DANE.</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</si>
  <si>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</si>
  <si>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</si>
  <si>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</si>
  <si>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Registros de 4 talleres de Fortalecimiento, acceso y uso de la información Estadística producida por el DANE a los  contratistas de la Territorial,</t>
  </si>
  <si>
    <t>2017011000473 Fortalecimiento del acceso y uso de la información estadística producida por el DANE nacional</t>
  </si>
  <si>
    <t>Obtener información demografíca económica y social de la población residente en el territorio nacional y sus entes territoriales a nivel de
hogares y personas, así como las características estructurales de las viviendas</t>
  </si>
  <si>
    <t>Actualizar, producir y difundir información poblacional y demográfica oportuna y de calidad.</t>
  </si>
  <si>
    <t>2017011000391 Levantamiento de información estadística con calidad, cobertura y oportunidad nacional</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</si>
  <si>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</si>
  <si>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</si>
  <si>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</si>
  <si>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</si>
  <si>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</si>
  <si>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</si>
  <si>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</si>
  <si>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</si>
  <si>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Documento de propuesta de TRD por areas funcionales.</t>
  </si>
  <si>
    <t>Presentacion de propuesta ante el Comité Institucional de Gestión y Desempeño para aprobación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</si>
  <si>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</si>
  <si>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</si>
  <si>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</si>
  <si>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</si>
  <si>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</si>
  <si>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</si>
  <si>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</si>
  <si>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</si>
  <si>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</si>
  <si>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</si>
  <si>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Plan de infraestructura (mantenimiento y acondicionamiento) para su ejecución acorde a los recursos asignados</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</si>
  <si>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</si>
  <si>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</si>
  <si>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</si>
  <si>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</si>
  <si>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Ayuda de memoria con la conformación del equipo de trabajo interno y asesor del observatorio de las conductas de los servidores públicos del DANE.</t>
  </si>
  <si>
    <t>Documento que establezca las directrices para el funcionamiento y actividades a ejecutar en el observatorio.</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</si>
  <si>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</si>
  <si>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</si>
  <si>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</si>
  <si>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</si>
  <si>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</si>
  <si>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</si>
  <si>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11 Informes Financieros según ejecución del Censo Económico.</t>
  </si>
  <si>
    <t>Realizar 6 acompañamientos al proceso de Gestión Financiera a nivel nacional según enfoque del censo económico</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</si>
  <si>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</si>
  <si>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</si>
  <si>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</si>
  <si>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</si>
  <si>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Registros de 4 Jornadas de socialización, una cada trimestre,  del  proceso de gestión contractual con Direcciones Territoriales</t>
  </si>
  <si>
    <t>Plan Anual de Adqiusiciones</t>
  </si>
  <si>
    <t>Definir de forma adecuada los lineamientos de los montos de transporte y modalidades para el personal operativo de la entidad contribuye en que las operaciones estadísticas se den con atributos de relevancia, oportunidad, exactitud y precisión fortalecidos.</t>
  </si>
  <si>
    <t>2. Reconversión logística</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</si>
  <si>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</si>
  <si>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</si>
  <si>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</si>
  <si>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</si>
  <si>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</si>
  <si>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Registros de 4 Mesas de  trabajo  con  GIT Área Lógistica y producción de información, Direcciones  Territoriales, Secretaría  General, Oficina Asesora Jurídica, Subdirección y enlaces de contratación Dane  Central para  la adaptación del  manual de supervisión.</t>
  </si>
  <si>
    <t>Manual de supervisión  definido</t>
  </si>
  <si>
    <t>Socialización manual de supervisión</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</si>
  <si>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</si>
  <si>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</si>
  <si>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</si>
  <si>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</si>
  <si>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</si>
  <si>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</si>
  <si>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Plan Estratégico de Talento Humano</t>
  </si>
  <si>
    <t>3. Talento humano</t>
  </si>
  <si>
    <t>Registros de publicación de las Normas de Certificación Laboral (NCL) a certificar</t>
  </si>
  <si>
    <t>Documento de formalización para el acompañamiento del SENA en la certificación de competencias laborales.</t>
  </si>
  <si>
    <t>Registros de difusión del proceso de certificación</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</si>
  <si>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</si>
  <si>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</si>
  <si>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</si>
  <si>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</si>
  <si>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</si>
  <si>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 la herramienta.</t>
  </si>
  <si>
    <t>Registros de desarrollo e implementación del aplicativo.</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</si>
  <si>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</si>
  <si>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Adquirir el sistema de información de la planta de personal del DANE para la administración de la nómina (PERNO)</t>
  </si>
  <si>
    <t xml:space="preserve">Documento con identificación de necesidades técnicas y funcionales </t>
  </si>
  <si>
    <t xml:space="preserve">Estudios previos para la adquisición de la solución tecnológica y estudio de mercado </t>
  </si>
  <si>
    <t>Registro del proceso de adjudicación para la adquisición del sistema de administración de nómina.(nuevo software)</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</si>
  <si>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</si>
  <si>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</si>
  <si>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</si>
  <si>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</si>
  <si>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</si>
  <si>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</si>
  <si>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</si>
  <si>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</si>
  <si>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r>
      <t xml:space="preserve">Resolución </t>
    </r>
    <r>
      <rPr>
        <sz val="12"/>
        <color rgb="FF002060"/>
        <rFont val="Segoe UI"/>
        <family val="2"/>
      </rPr>
      <t>de</t>
    </r>
    <r>
      <rPr>
        <sz val="12"/>
        <rFont val="Segoe UI"/>
        <family val="2"/>
      </rPr>
      <t xml:space="preserve"> modificación </t>
    </r>
    <r>
      <rPr>
        <sz val="12"/>
        <color rgb="FF002060"/>
        <rFont val="Segoe UI"/>
        <family val="2"/>
      </rPr>
      <t>del</t>
    </r>
    <r>
      <rPr>
        <sz val="12"/>
        <rFont val="Segoe UI"/>
        <family val="2"/>
      </rPr>
      <t xml:space="preserve"> Manual Especifico de Funciones y Competencias Laborales</t>
    </r>
  </si>
  <si>
    <r>
      <t>Estudio de cumplimiento de requisitos ( revisión</t>
    </r>
    <r>
      <rPr>
        <sz val="12"/>
        <color rgb="FF002060"/>
        <rFont val="Segoe UI"/>
        <family val="2"/>
      </rPr>
      <t xml:space="preserve"> de </t>
    </r>
    <r>
      <rPr>
        <sz val="12"/>
        <rFont val="Segoe UI"/>
        <family val="2"/>
      </rPr>
      <t>perfiles de los aspirantes de Carrera Administrativa)</t>
    </r>
  </si>
  <si>
    <t>Realizar capacitación en temas misionales para responder a las solicitudes TASC</t>
  </si>
  <si>
    <t>Registros de elaboración de los requerimientos técnicos para contratación de la capacitación.</t>
  </si>
  <si>
    <t>Registros de la realización de la contratación para la capacitación</t>
  </si>
  <si>
    <t>Registros del desarrollo de las capacitaciones contratadas</t>
  </si>
  <si>
    <t>2018011000754 Mejoramiento de la infraestructura y equipamiento físico de la entidad a nivel nacional</t>
  </si>
  <si>
    <t>Sedes mantenidas</t>
  </si>
  <si>
    <t>Área de Logística y Producción Estadística</t>
  </si>
  <si>
    <t>El adecuado control de los costos de las operaciones estadísticas, contribuirá a mejorar la asignación de recursos; para el desempeño logístico, y la calidad de los resultados.</t>
  </si>
  <si>
    <t>Generar las especificaciones  operativas y presupuestales para alimentar el sistema de costos de las operaciones estadísticas del DANE.</t>
  </si>
  <si>
    <t>Documento de requerimiento</t>
  </si>
  <si>
    <t>Requerimiento con especificaciones</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</si>
  <si>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</si>
  <si>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</si>
  <si>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</si>
  <si>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</si>
  <si>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</si>
  <si>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</si>
  <si>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</si>
  <si>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</si>
  <si>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</si>
  <si>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</si>
  <si>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31/06/2020</t>
  </si>
  <si>
    <t>Documento de especificaciones de validación y consistencia</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</si>
  <si>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</si>
  <si>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</si>
  <si>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</si>
  <si>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Documento de propuesta de mejora</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</si>
  <si>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</si>
  <si>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</si>
  <si>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</si>
  <si>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</si>
  <si>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</si>
  <si>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</si>
  <si>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</si>
  <si>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El desarrollo de una herramienta que brinde las alertas operativas a nivel de cobertura y oportunidad y el seguimiento temático que nos de tranquilidad en la calidad de la recolección de información</t>
  </si>
  <si>
    <t xml:space="preserve"> Ejecutar y controlar las pruebas y  esquemas operativos del Censo Económico experimental </t>
  </si>
  <si>
    <t>Formato de pruebas de funcionalidad</t>
  </si>
  <si>
    <t>Documento de diseño del SMCE</t>
  </si>
  <si>
    <t xml:space="preserve">Formato de recuentos y especificaciones para desarrollo del aplicativo </t>
  </si>
  <si>
    <t>Documento de diseño de Lineamientos Operativos</t>
  </si>
  <si>
    <t>Formato de Reportes para el SMCE</t>
  </si>
  <si>
    <t>Esquema de Diseño de etapas de control operativo y estados y novedades operativos formulario básico</t>
  </si>
  <si>
    <t>La implementación en los aplicativos para el CE de un módulo de análisis que permita  la validación a nivel  de COM, permitirán la mejora de la calidad y cobertura de la operación.</t>
  </si>
  <si>
    <t>Diseñar los  esquemas preliminares del operativos del Censo económico</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</si>
  <si>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</si>
  <si>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</si>
  <si>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</si>
  <si>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el programa de monitoreo del área de logística para la mejora del desempeño operativo</t>
  </si>
  <si>
    <t>Diagnóstico y definición de alcance</t>
  </si>
  <si>
    <t>Propuesta de control y monitoreo</t>
  </si>
  <si>
    <t>Informe Piloto</t>
  </si>
  <si>
    <t>Evidencias de la Implementación de las herramientas de control</t>
  </si>
  <si>
    <t>Diseñar y publicar los precios de venta al publicos  de los articulos de primera necesidad para monitoreo de los precios</t>
  </si>
  <si>
    <t>Diseñar e implementar el seguimiento semanal de artículos de primera necesidad -PVPAPN</t>
  </si>
  <si>
    <t>Aplicativo web</t>
  </si>
  <si>
    <t>Fomentar el uso de la información estadística en la toma de decisiones públicas y privadas.</t>
  </si>
  <si>
    <t>Correos enviados y recibidos entre los equipos de logistica, sistemas, temática, sobre los temas  de la meta.</t>
  </si>
  <si>
    <t>Reportes diarios  de cobertura</t>
  </si>
  <si>
    <t xml:space="preserve"> Publicación de resultados en la página web cada semana:  de abril a 30 de agosto </t>
  </si>
  <si>
    <t>Rediseñar los indices de construccion pesada con indices de obras civiles para la deflactacion de cuentas nacionales</t>
  </si>
  <si>
    <t>Diseño y recoleccion de deflactores</t>
  </si>
  <si>
    <t>Correos enviados y recibidos entre los equipos de logistica, sistemas, temática</t>
  </si>
  <si>
    <t>Cobertura</t>
  </si>
  <si>
    <t>Bases de datos de la Temática Agropecuaria Generadas, Ambiental, de Comercio Internacional, de Comercio Interno, de Construcción, de Cultura, de Educación, de Gobierno, de Industria, de la Seguridad y Defensa, de Mercado Laboral y de precios y costos</t>
  </si>
  <si>
    <t>Bases de Datos de la temática de Mercado Laboral</t>
  </si>
  <si>
    <t>Bases de Datos de la temática de precios y costos</t>
  </si>
  <si>
    <t>Bases de datos de la Temática de Construcción</t>
  </si>
  <si>
    <t>Bases de datos de la Temática de Industria
Bases de datos de la Temática de Comercio Interno</t>
  </si>
  <si>
    <t xml:space="preserve">Bases de Datos de la temática de Mercado Laboral
Bases de datos de la Temática de Cultura
</t>
  </si>
  <si>
    <t>Bases de datos de la Temática Agropecuaria Generadas</t>
  </si>
  <si>
    <t xml:space="preserve">2019011000195 Desarrollo Censo Económico Nacional </t>
  </si>
  <si>
    <t>Bases de Datos del Directorio Estadístico</t>
  </si>
  <si>
    <t>2017011000391
Levantamiento de información estadistica con calidad, cobertura y oportunidad nacional.</t>
  </si>
  <si>
    <t>FONDANE</t>
  </si>
  <si>
    <t>Facilitar las agendas de fortalecimiento de la capacidad de producción de información estadística de las entidades del SEN</t>
  </si>
  <si>
    <t>Diez (10)  convenios  de cobertura nacional y territorial en el marco de las necesidades del SEN</t>
  </si>
  <si>
    <t>2018011000556  Fortalecimiento de la capacidad de producción de información estadística del SEN.  Nacional</t>
  </si>
  <si>
    <t>Servicio de evaluación del proceso estadístico</t>
  </si>
  <si>
    <t>Servicio de información de las estadísticas de las entidades del Sistema Estadístico Nacional</t>
  </si>
  <si>
    <t xml:space="preserve"> $ 16.375.354 
</t>
  </si>
  <si>
    <t xml:space="preserve">Iniciar proceso de actualización documental (metodología) de las operaciones estadísticas bajo el modelo GSBPM. 
</t>
  </si>
  <si>
    <t>Adaptar el  Manual de Supervisión con enfoque territorial  y  orientado al  uso  de  medios  electrónicos, en conjunto con la Oficina Asesora Jurídica</t>
  </si>
  <si>
    <t>Realizar el proceso de provisión de empleo de 128 cargos mediante la figura de encargo de las vacantes que por necesidades del servicio la administración requiera</t>
  </si>
  <si>
    <t>Estudio técnico de requisitos elaborado y publicado y el Acto Administrativo de nombramiento en encargo de empleo.</t>
  </si>
  <si>
    <t>Ejecución de los mecanismos de la política de prevención del daño antijurídico (plan de acción PPDA) definidos para la vigencia 2020.</t>
  </si>
  <si>
    <t>25%( 104)</t>
  </si>
  <si>
    <t>50% (208)</t>
  </si>
  <si>
    <t>75% (312)</t>
  </si>
  <si>
    <t>100% (416)</t>
  </si>
  <si>
    <t xml:space="preserve">Documento de proyecto de Gestión Documental formulado en MGA </t>
  </si>
  <si>
    <t>70%</t>
  </si>
  <si>
    <t xml:space="preserve">Acto administrativo de adopción, actualización de procedimiento evaluación y/o valoración de los servidores de la entidad con sus respectivos formatos y elaboración de guía de evaluación para empleos de gerencia pública.  </t>
  </si>
  <si>
    <t>Formular 2 proyectos de inversión del DANE</t>
  </si>
  <si>
    <t>Seis (6) contratos interadministrativos para evaluar la implementación de los criterios de calidad de las operaciones estadísticas del SEN</t>
  </si>
  <si>
    <t xml:space="preserve">17 Innegociables </t>
  </si>
  <si>
    <t>1. Directorio estadístico “único” y de responsabilidad compartida</t>
  </si>
  <si>
    <t>2. Ajustar las estadísticas económicas de acuerdo con la actualización del Directorio Estadístico.</t>
  </si>
  <si>
    <t>3. Realizar un ejercicio de demografía empresarial en el que participen todas las direcciones técnicas, a partir de los resultados del conteo del censo experimental y del censo económico, aclarando el esquema de gobernanza de dicho ejercicio.</t>
  </si>
  <si>
    <t>4. Ajuste institucional de la Dirección de Síntesis y Cuentas Nacionales</t>
  </si>
  <si>
    <t xml:space="preserve">5. Institucionalidad post censal </t>
  </si>
  <si>
    <t>6. Gestión humana organizada y con PERNO solucionado</t>
  </si>
  <si>
    <t>7. Deflactores</t>
  </si>
  <si>
    <t>9. Estrategia de comunicación interna</t>
  </si>
  <si>
    <t xml:space="preserve">12. Definir el mecanismo de ejecución del CE </t>
  </si>
  <si>
    <t>15. Comisión intersectorial de Estadísticas Vitales</t>
  </si>
  <si>
    <t xml:space="preserve">17. Pensar, diseñar y poner en marcha nuevas arquitecturas institucionales, asociadas a los retos y metas </t>
  </si>
  <si>
    <t>Implementar una estrategia de interacción con los grupos de interés para relacionamiento con fuentes de información: económicas y sociales.</t>
  </si>
  <si>
    <t>Desarrollar la I fase de automatización  en  la producción y análisis estadístico, realizadas por el grupo de Analítica y métodos computacionales .</t>
  </si>
  <si>
    <t xml:space="preserve"> Implementar el nuevo marco muestral basado en el Censo Nacional de población y Vivienda 2018 (CNPV). (Operaciones con inicio en el III trimestre)</t>
  </si>
  <si>
    <t>Plan de Acción Institucional 2020 - Departamento Administrativo Nacional de Estadistica DANE 
Versión Nº 8</t>
  </si>
  <si>
    <t xml:space="preserve">Formular una propuesta de reconversión de la operación logistica del DANE </t>
  </si>
  <si>
    <t xml:space="preserve">Propuesta estratégica marco para el aprovechamiento de Fuentes Alternativas en la producción estadística del DANE. </t>
  </si>
  <si>
    <t xml:space="preserve">Documento preliminar del Diagnóstico, incluyendo los instrumentos de Identificación de necesidades de información. </t>
  </si>
  <si>
    <t>30 servidores capacitados en norma aplicada al Sistema Integrado de Gestión Institucional</t>
  </si>
  <si>
    <t>Documento ejecutivo del rediseño del IPM</t>
  </si>
  <si>
    <t xml:space="preserve">Certificar a 50 personas del DANE a nivel nacional en competencias laborales. </t>
  </si>
  <si>
    <t xml:space="preserve">Certificar 50 personas del DANE a nivel nacional en competencias laborales, contribuye al aumento del resultado del clima organizacional y al aumento de la Dimensión del Talento Humano. </t>
  </si>
  <si>
    <t>Realizar mesas de trabajo para el rediseño del Índice de Pobreza Multidimensional</t>
  </si>
  <si>
    <t>Los micrositio de estadísticas con enfoque diferencial e interseccional en la página web del DANE permiten a los grupos de interés tener un mayor acercamiento a la información estadística</t>
  </si>
  <si>
    <t>La divulgación de indicadores para visualizar poblaciones sujeto de enfoque diferencial  e interseccional, permite a los grupos de interés un mayor acercamiento a la información estadística sobre el enfoque diferencial  e interseccional</t>
  </si>
  <si>
    <t>Accesibilidad</t>
  </si>
  <si>
    <t>La apertura de 10 centros de datos (en entidades de gobierno nacional y locales, universidades, gremios, ONG, etc.) aporta indirectamente a la estrategía de accesibilidad del DANE dado que contempla acciones de innovación, tecnología y comunicación orientadas a optimizar la atención de las necesidades de nuestros grupos de interés.</t>
  </si>
  <si>
    <t>El Banco de imágenes del DANE aporta indirectamente al objetivo de fomentar el uso de la información estadística en la toma de decisiones públicas y privadas, dado que aporta información a los grupos de interés en el territorio.</t>
  </si>
  <si>
    <t>Las estadísticas  le aportará 50% asegurar la calidad estadística que  contempla acciones de innovación, tecnología y comunicación orientadas a optimizar la atención de las necesidades de nuestros grupos de interés.</t>
  </si>
  <si>
    <t>Los modelamientos espaciales requeridos para soportar los procesos de producción y analisis de información estadísticale aportará 50% asegurar la calidad estad´sitica en los procesos que  contempla acciones de innovación, tecnología y comunicación orientadas a optimizar la atención de las necesidades de nuestros grupos de interés.</t>
  </si>
  <si>
    <t>La politica de Gobernanza de datos hace un aporte indirecto al PEI, dado que permite tener accesibilidad a nuevos canales de interacción con los grupos de interés.</t>
  </si>
  <si>
    <t>Los Geoservicios requridos para las operaciones estadísticas hacen un aporte indirecto a la estrategía de accesibilidad dado que permiten contribuir a la renovación del Geoportal del DANE</t>
  </si>
  <si>
    <t>Fomentar el uso de la información estadística en la toma de decisiones públicas y privadas}</t>
  </si>
  <si>
    <t>Asesorar a demanda la aplicación de las metodologías de estratificación socioeconómica realiza un aporte indirecto al objetivo de fomentar el uso de la información estadística para la toma de decisiones en los municipios o territorios.</t>
  </si>
  <si>
    <t>El desarrollo del Sistema de Información de estratificación socioeconómica realiza un aporte indirecto a la estrategía de accesibilidad buscando nuevos canales de interacción con los grupos de interés.</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</si>
  <si>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</si>
  <si>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A través del plan de fortalecimiento territorial, se brindan herramientas a las entidades territoriales que le permiten mejorar su capacidad estadística a las entidades territoriales.</t>
  </si>
  <si>
    <t>Articular la producción de la información estadística a nivel nacional</t>
  </si>
  <si>
    <t>Realiza un aporte indirecto al objetivo articular la producción de la información estadística a nivel nacional dado que a partir de un diagnóstico de los registros administrativos de fuentes, los resultados del conteo del censo experimental y del censo económico, aclarando el esquema de gobernanza permitirá el ejercicio de demografía empresarial.</t>
  </si>
  <si>
    <t>La implementación del nuevo marco muestral basado en el CNPV 2018 contribuye indirectamente al cumplimientodel objetivo estratégico de asegurar la calidad estadíitica en procesos y resultados al ontener información con atributos de relevancia, oportunidad, exactitud y precisión fortalecidos.</t>
  </si>
  <si>
    <t>El proceso de actualización documental (metodología) de las operaciones estadísticas bajo el modelo GSBPM aporta indirectamente a la estrategía de cambio cultural dado que permite acciones propias de transformaciones en el conocimiento y la información estadística.</t>
  </si>
  <si>
    <t>El desarrollo la I fase de automatización  en  la producción y análisis estadístico,tiene un aporte indirecto en la estrategia de cambio cultural dado que permite acciones propias de transformaciones en el conocimiento y la información estadística.</t>
  </si>
  <si>
    <t>Realizar nuevos estudios sobre economía del bienestar aporta indirectamente a la estrategia de capacidad metodológica dado que contempla acciones relacionadas con el diseño, producción, análisis, difusión y regulación de la información estadística.</t>
  </si>
  <si>
    <t>Adaptar el Índice de Precios de la Propiedad Residencial para Colombia aporta indirectamente al objetivo de asegurar la calidad estadística en procesos y resultados</t>
  </si>
  <si>
    <t>Las capacitación en temas misionales para responder a las solicitudes TASC aporta indirectamente en aumentar el resultado de la Dimensión de TH en el MIPG, dado que permite mejorar el bienestar, las competencias y las habilidades de los servidores</t>
  </si>
  <si>
    <t>El Censo Habitante de la Calle en municipios priorizados hace un aporte al objetivo estratégico de asegurar la calidad estadística en procesos y resultados, dado que permite a los alcaldes tener una interacción directa con una operación estadística con atributos de relevancia, oportunidad, exactitud y precisión fortalecidos.</t>
  </si>
  <si>
    <t>La entrega de resultados de la Encuesta de Hábitat y usos socioeconómicos aporte al objetivo estratégico de asegurar la calidad estadística en procesos y resultados, dado que permite a los grupos de interés obtener una operación estadística con atributos de relevancia, oportunidad, exactitud y precisión fortalecidos.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</si>
</sst>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 #,##0_);_(* \(#,##0\);_(* &quot;-&quot;??_);_(@_)"/>
    <numFmt numFmtId="168" formatCode="dd/mm/yyyy;@"/>
    <numFmt numFmtId="169" formatCode="[$-240A]dd/mm/yyyy"/>
    <numFmt numFmtId="170" formatCode="_(&quot;$ &quot;* #,##0_);_(&quot;$ &quot;* \(#,##0\);_(&quot;$ &quot;* \-??_);_(@_)"/>
  </numFmts>
  <fonts count="32" x14ac:knownFonts="1">
    <font>
      <sz val="12"/>
      <color theme="1"/>
      <name val="Calibri"/>
      <family val="2"/>
      <scheme val="minor"/>
    </font>
    <font>
      <sz val="12"/>
      <color theme="1"/>
      <name val="Calibri"/>
      <family val="2"/>
      <scheme val="minor"/>
    </font>
    <font>
      <b/>
      <sz val="12"/>
      <color rgb="FFFFFFFF"/>
      <name val="Segoe UI"/>
      <family val="2"/>
    </font>
    <font>
      <sz val="12"/>
      <color rgb="FFFFFFFF"/>
      <name val="Segoe UI"/>
      <family val="2"/>
    </font>
    <font>
      <sz val="12"/>
      <color theme="0"/>
      <name val="Segoe UI"/>
      <family val="2"/>
    </font>
    <font>
      <sz val="12"/>
      <color rgb="FFC00000"/>
      <name val="Segoe UI"/>
      <family val="2"/>
    </font>
    <font>
      <sz val="12"/>
      <color rgb="FF008080"/>
      <name val="Segoe UI"/>
      <family val="2"/>
    </font>
    <font>
      <b/>
      <sz val="12"/>
      <color rgb="FF008080"/>
      <name val="Segoe UI"/>
      <family val="2"/>
    </font>
    <font>
      <b/>
      <sz val="12"/>
      <color theme="1"/>
      <name val="Segoe UI"/>
      <family val="2"/>
    </font>
    <font>
      <b/>
      <sz val="12"/>
      <color theme="8" tint="-0.499984740745262"/>
      <name val="Segoe UI"/>
      <family val="2"/>
    </font>
    <font>
      <sz val="28"/>
      <color theme="1"/>
      <name val="Calibri"/>
      <family val="2"/>
      <scheme val="minor"/>
    </font>
    <font>
      <sz val="12"/>
      <color theme="1"/>
      <name val="Segoe UI"/>
      <family val="2"/>
    </font>
    <font>
      <sz val="12"/>
      <name val="Segoe UI"/>
      <family val="2"/>
    </font>
    <font>
      <sz val="12"/>
      <color rgb="FF000000"/>
      <name val="Segoe UI"/>
      <family val="2"/>
    </font>
    <font>
      <b/>
      <sz val="10"/>
      <color theme="1"/>
      <name val="Segoe UI"/>
      <family val="2"/>
    </font>
    <font>
      <sz val="10"/>
      <color theme="1"/>
      <name val="Segoe UI"/>
      <family val="2"/>
    </font>
    <font>
      <sz val="10"/>
      <name val="Segoe UI"/>
      <family val="2"/>
    </font>
    <font>
      <sz val="10"/>
      <color rgb="FF000000"/>
      <name val="Segoe UI"/>
      <family val="2"/>
    </font>
    <font>
      <sz val="12"/>
      <color rgb="FF262626"/>
      <name val="Segoe UI"/>
      <family val="2"/>
    </font>
    <font>
      <b/>
      <sz val="12"/>
      <color theme="1"/>
      <name val="Segoe UI"/>
      <family val="2"/>
    </font>
    <font>
      <sz val="12"/>
      <color theme="1"/>
      <name val="Segoe UI"/>
      <family val="2"/>
    </font>
    <font>
      <sz val="12"/>
      <color rgb="FF000000"/>
      <name val="Segoe UI"/>
      <family val="2"/>
    </font>
    <font>
      <b/>
      <sz val="12"/>
      <name val="Segoe UI"/>
      <family val="2"/>
    </font>
    <font>
      <sz val="12"/>
      <name val="Segoe UI"/>
      <family val="2"/>
    </font>
    <font>
      <sz val="12"/>
      <color rgb="FFFF0000"/>
      <name val="Segoe UI"/>
      <family val="2"/>
    </font>
    <font>
      <sz val="12"/>
      <color rgb="FF000000"/>
      <name val="Tahoma"/>
      <family val="2"/>
    </font>
    <font>
      <b/>
      <sz val="12"/>
      <name val="Segoe UI"/>
      <family val="2"/>
    </font>
    <font>
      <sz val="12"/>
      <color rgb="FF002060"/>
      <name val="Segoe UI"/>
      <family val="2"/>
    </font>
    <font>
      <sz val="10"/>
      <color theme="1"/>
      <name val="Segoe UI Historic"/>
      <family val="2"/>
    </font>
    <font>
      <sz val="10"/>
      <color rgb="FF000000"/>
      <name val="Segoe UI Historic"/>
      <family val="2"/>
    </font>
    <font>
      <sz val="10"/>
      <color theme="1"/>
      <name val="Segoe UI Historic"/>
      <family val="2"/>
    </font>
    <font>
      <sz val="11"/>
      <color theme="1"/>
      <name val="Segoe UI"/>
      <family val="2"/>
    </font>
  </fonts>
  <fills count="15">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rgb="FFDAEEF3"/>
        <bgColor rgb="FF000000"/>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3" tint="0.79998168889431442"/>
        <bgColor indexed="64"/>
      </patternFill>
    </fill>
    <fill>
      <patternFill patternType="solid">
        <fgColor theme="8" tint="0.79998168889431442"/>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dotted">
        <color indexed="64"/>
      </right>
      <top/>
      <bottom style="dashed">
        <color indexed="64"/>
      </bottom>
      <diagonal/>
    </border>
    <border>
      <left/>
      <right style="dashed">
        <color indexed="64"/>
      </right>
      <top/>
      <bottom style="dashed">
        <color indexed="64"/>
      </bottom>
      <diagonal/>
    </border>
    <border>
      <left/>
      <right style="dotted">
        <color indexed="64"/>
      </right>
      <top style="dotted">
        <color indexed="64"/>
      </top>
      <bottom style="dashed">
        <color indexed="64"/>
      </bottom>
      <diagonal/>
    </border>
    <border>
      <left/>
      <right style="dotted">
        <color indexed="64"/>
      </right>
      <top style="dashed">
        <color indexed="64"/>
      </top>
      <bottom style="dashed">
        <color indexed="64"/>
      </bottom>
      <diagonal/>
    </border>
    <border>
      <left/>
      <right style="dotted">
        <color indexed="64"/>
      </right>
      <top style="dashed">
        <color indexed="64"/>
      </top>
      <bottom style="dotted">
        <color indexed="64"/>
      </bottom>
      <diagonal/>
    </border>
    <border>
      <left style="hair">
        <color indexed="64"/>
      </left>
      <right/>
      <top style="hair">
        <color indexed="64"/>
      </top>
      <bottom style="dashed">
        <color indexed="64"/>
      </bottom>
      <diagonal/>
    </border>
    <border>
      <left style="dashed">
        <color indexed="64"/>
      </left>
      <right style="dotted">
        <color indexed="64"/>
      </right>
      <top style="dashed">
        <color indexed="64"/>
      </top>
      <bottom/>
      <diagonal/>
    </border>
    <border>
      <left style="dashed">
        <color indexed="64"/>
      </left>
      <right style="dotted">
        <color indexed="64"/>
      </right>
      <top/>
      <bottom/>
      <diagonal/>
    </border>
    <border>
      <left style="dashed">
        <color indexed="64"/>
      </left>
      <right style="dotted">
        <color indexed="64"/>
      </right>
      <top/>
      <bottom style="dashed">
        <color indexed="64"/>
      </bottom>
      <diagonal/>
    </border>
    <border>
      <left style="hair">
        <color indexed="64"/>
      </left>
      <right style="hair">
        <color indexed="64"/>
      </right>
      <top style="dashed">
        <color indexed="64"/>
      </top>
      <bottom/>
      <diagonal/>
    </border>
    <border>
      <left style="dashed">
        <color indexed="64"/>
      </left>
      <right style="dashed">
        <color indexed="64"/>
      </right>
      <top/>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733">
    <xf numFmtId="0" fontId="0" fillId="0" borderId="0" xfId="0"/>
    <xf numFmtId="0" fontId="0" fillId="0" borderId="0" xfId="0" applyFont="1"/>
    <xf numFmtId="0" fontId="17" fillId="0" borderId="1" xfId="0" applyFont="1" applyFill="1" applyBorder="1" applyAlignment="1" applyProtection="1">
      <alignment horizontal="left" vertical="center" wrapText="1"/>
      <protection locked="0"/>
    </xf>
    <xf numFmtId="9" fontId="17" fillId="0" borderId="1" xfId="3" applyFont="1" applyFill="1" applyBorder="1" applyAlignment="1" applyProtection="1">
      <alignment horizontal="center" vertical="center" wrapText="1"/>
    </xf>
    <xf numFmtId="14" fontId="15" fillId="0"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14" fontId="16"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readingOrder="1"/>
    </xf>
    <xf numFmtId="9" fontId="17" fillId="0" borderId="1" xfId="0" applyNumberFormat="1" applyFont="1" applyFill="1" applyBorder="1" applyAlignment="1">
      <alignment horizontal="center" vertical="center" wrapText="1" readingOrder="1"/>
    </xf>
    <xf numFmtId="14" fontId="17" fillId="0" borderId="1" xfId="0" applyNumberFormat="1" applyFont="1" applyFill="1" applyBorder="1" applyAlignment="1">
      <alignment horizontal="center" vertical="center" wrapText="1" readingOrder="1"/>
    </xf>
    <xf numFmtId="0" fontId="15" fillId="0" borderId="1" xfId="0" applyFont="1" applyFill="1" applyBorder="1" applyAlignment="1" applyProtection="1">
      <alignment horizontal="left" vertical="center" wrapText="1"/>
      <protection locked="0" hidden="1"/>
    </xf>
    <xf numFmtId="9" fontId="15" fillId="0" borderId="1" xfId="0" applyNumberFormat="1" applyFont="1" applyFill="1" applyBorder="1" applyAlignment="1" applyProtection="1">
      <alignment horizontal="center" vertical="center" wrapText="1"/>
      <protection hidden="1"/>
    </xf>
    <xf numFmtId="14"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3" fillId="11" borderId="1" xfId="0" applyFont="1" applyFill="1" applyBorder="1" applyAlignment="1" applyProtection="1">
      <alignment horizontal="center" vertical="center" wrapText="1"/>
      <protection locked="0"/>
    </xf>
    <xf numFmtId="9" fontId="13" fillId="11" borderId="1" xfId="0" applyNumberFormat="1" applyFont="1" applyFill="1" applyBorder="1" applyAlignment="1">
      <alignment horizontal="center" vertical="center" wrapText="1"/>
    </xf>
    <xf numFmtId="14" fontId="11" fillId="11" borderId="1" xfId="0" applyNumberFormat="1" applyFont="1" applyFill="1" applyBorder="1" applyAlignment="1">
      <alignment horizontal="center" vertical="center" wrapText="1"/>
    </xf>
    <xf numFmtId="14" fontId="11" fillId="11" borderId="1" xfId="0" applyNumberFormat="1"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hidden="1"/>
    </xf>
    <xf numFmtId="14" fontId="11" fillId="11" borderId="1" xfId="0" applyNumberFormat="1" applyFont="1" applyFill="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locked="0" hidden="1"/>
    </xf>
    <xf numFmtId="0" fontId="13" fillId="0" borderId="1" xfId="0" applyFont="1" applyBorder="1" applyAlignment="1" applyProtection="1">
      <alignment horizontal="center" vertical="center" wrapText="1"/>
      <protection locked="0"/>
    </xf>
    <xf numFmtId="9" fontId="13"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14" fontId="11" fillId="9" borderId="1" xfId="0" applyNumberFormat="1" applyFont="1" applyFill="1" applyBorder="1" applyAlignment="1">
      <alignment horizontal="center" vertical="center" wrapText="1"/>
    </xf>
    <xf numFmtId="0" fontId="13" fillId="9" borderId="1" xfId="0" applyFont="1" applyFill="1" applyBorder="1" applyAlignment="1" applyProtection="1">
      <alignment horizontal="center" vertical="center" wrapText="1"/>
      <protection locked="0"/>
    </xf>
    <xf numFmtId="9" fontId="13" fillId="9" borderId="1" xfId="0" applyNumberFormat="1" applyFont="1" applyFill="1" applyBorder="1" applyAlignment="1">
      <alignment horizontal="center" vertical="center" wrapText="1"/>
    </xf>
    <xf numFmtId="14" fontId="11" fillId="11" borderId="1" xfId="0" applyNumberFormat="1" applyFont="1" applyFill="1" applyBorder="1" applyAlignment="1">
      <alignment horizontal="center" vertical="center"/>
    </xf>
    <xf numFmtId="14" fontId="11" fillId="0" borderId="1" xfId="0" applyNumberFormat="1" applyFont="1" applyBorder="1" applyAlignment="1">
      <alignment horizontal="center" vertical="center" wrapText="1" readingOrder="1"/>
    </xf>
    <xf numFmtId="14" fontId="12" fillId="0" borderId="1" xfId="0" applyNumberFormat="1" applyFont="1" applyBorder="1" applyAlignment="1">
      <alignment horizontal="center" vertical="center" wrapText="1"/>
    </xf>
    <xf numFmtId="0" fontId="12" fillId="11" borderId="1" xfId="0" applyFont="1" applyFill="1" applyBorder="1" applyAlignment="1" applyProtection="1">
      <alignment horizontal="center" vertical="center" wrapText="1"/>
      <protection locked="0"/>
    </xf>
    <xf numFmtId="14" fontId="11" fillId="11" borderId="1" xfId="0" applyNumberFormat="1" applyFont="1" applyFill="1" applyBorder="1" applyAlignment="1">
      <alignment horizontal="center" vertical="center" wrapText="1" readingOrder="1"/>
    </xf>
    <xf numFmtId="9" fontId="8" fillId="11" borderId="1" xfId="3" applyFont="1" applyFill="1" applyBorder="1" applyAlignment="1" applyProtection="1">
      <alignment horizontal="center" vertical="center" wrapText="1"/>
      <protection locked="0" hidden="1"/>
    </xf>
    <xf numFmtId="49" fontId="11" fillId="11" borderId="1" xfId="3" applyNumberFormat="1" applyFont="1" applyFill="1" applyBorder="1" applyAlignment="1" applyProtection="1">
      <alignment horizontal="center" vertical="center" wrapText="1"/>
      <protection locked="0" hidden="1"/>
    </xf>
    <xf numFmtId="166" fontId="20" fillId="11" borderId="1" xfId="2" applyNumberFormat="1" applyFont="1" applyFill="1" applyBorder="1" applyAlignment="1" applyProtection="1">
      <alignment horizontal="right" vertical="center" wrapText="1"/>
      <protection locked="0" hidden="1"/>
    </xf>
    <xf numFmtId="166" fontId="11" fillId="11" borderId="1" xfId="1" applyNumberFormat="1" applyFont="1" applyFill="1" applyBorder="1" applyAlignment="1" applyProtection="1">
      <alignment horizontal="center" vertical="center" wrapText="1"/>
      <protection locked="0" hidden="1"/>
    </xf>
    <xf numFmtId="166" fontId="11" fillId="10" borderId="1" xfId="1" applyNumberFormat="1" applyFont="1" applyFill="1" applyBorder="1" applyAlignment="1" applyProtection="1">
      <alignment horizontal="center" vertical="center" wrapText="1"/>
      <protection locked="0" hidden="1"/>
    </xf>
    <xf numFmtId="9" fontId="13" fillId="11" borderId="1" xfId="3" applyFont="1" applyFill="1" applyBorder="1" applyAlignment="1" applyProtection="1">
      <alignment horizontal="center" vertical="center" wrapText="1"/>
    </xf>
    <xf numFmtId="14" fontId="11" fillId="9" borderId="1" xfId="0" applyNumberFormat="1" applyFont="1" applyFill="1" applyBorder="1" applyAlignment="1" applyProtection="1">
      <alignment horizontal="center" vertical="center" wrapText="1"/>
      <protection locked="0" hidden="1"/>
    </xf>
    <xf numFmtId="9" fontId="11" fillId="9" borderId="1" xfId="3" applyFont="1" applyFill="1" applyBorder="1" applyAlignment="1" applyProtection="1">
      <alignment horizontal="center" vertical="center" wrapText="1"/>
      <protection hidden="1"/>
    </xf>
    <xf numFmtId="14" fontId="11" fillId="0" borderId="1" xfId="0" applyNumberFormat="1" applyFont="1" applyBorder="1" applyAlignment="1" applyProtection="1">
      <alignment horizontal="center" vertical="center" wrapText="1"/>
      <protection hidden="1"/>
    </xf>
    <xf numFmtId="14" fontId="21" fillId="11" borderId="1" xfId="0" applyNumberFormat="1" applyFont="1" applyFill="1" applyBorder="1" applyAlignment="1" applyProtection="1">
      <alignment horizontal="center" vertical="center" wrapText="1"/>
      <protection locked="0" hidden="1"/>
    </xf>
    <xf numFmtId="9" fontId="21" fillId="11" borderId="1" xfId="0" applyNumberFormat="1" applyFont="1" applyFill="1" applyBorder="1" applyAlignment="1" applyProtection="1">
      <alignment horizontal="center" vertical="center" wrapText="1"/>
      <protection hidden="1"/>
    </xf>
    <xf numFmtId="14" fontId="21" fillId="11" borderId="1" xfId="0" applyNumberFormat="1" applyFont="1" applyFill="1" applyBorder="1" applyAlignment="1">
      <alignment horizontal="center" vertical="center" wrapText="1"/>
    </xf>
    <xf numFmtId="9" fontId="21" fillId="11" borderId="1" xfId="0" applyNumberFormat="1" applyFont="1" applyFill="1" applyBorder="1" applyAlignment="1">
      <alignment horizontal="center" vertical="center" wrapText="1"/>
    </xf>
    <xf numFmtId="0" fontId="20" fillId="11" borderId="1" xfId="0" applyFont="1" applyFill="1" applyBorder="1" applyAlignment="1" applyProtection="1">
      <alignment horizontal="center" vertical="center" wrapText="1"/>
      <protection locked="0"/>
    </xf>
    <xf numFmtId="9" fontId="20" fillId="11" borderId="1" xfId="3" applyFont="1" applyFill="1" applyBorder="1" applyAlignment="1" applyProtection="1">
      <alignment horizontal="center" vertical="center" wrapText="1"/>
      <protection locked="0"/>
    </xf>
    <xf numFmtId="49" fontId="20" fillId="11" borderId="1" xfId="3" applyNumberFormat="1" applyFont="1" applyFill="1" applyBorder="1" applyAlignment="1" applyProtection="1">
      <alignment horizontal="center" vertical="center" wrapText="1"/>
      <protection locked="0"/>
    </xf>
    <xf numFmtId="9" fontId="21" fillId="11" borderId="1" xfId="3"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locked="0" hidden="1"/>
    </xf>
    <xf numFmtId="14" fontId="21" fillId="11" borderId="1" xfId="0" applyNumberFormat="1"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hidden="1"/>
    </xf>
    <xf numFmtId="0" fontId="23" fillId="9" borderId="1" xfId="0" applyFont="1" applyFill="1" applyBorder="1" applyAlignment="1" applyProtection="1">
      <alignment horizontal="center" vertical="center" wrapText="1"/>
      <protection locked="0" hidden="1"/>
    </xf>
    <xf numFmtId="9" fontId="23" fillId="9" borderId="1" xfId="3" applyFont="1" applyFill="1" applyBorder="1" applyAlignment="1" applyProtection="1">
      <alignment horizontal="center" vertical="center" wrapText="1"/>
      <protection hidden="1"/>
    </xf>
    <xf numFmtId="14" fontId="23" fillId="9" borderId="1" xfId="0" applyNumberFormat="1" applyFont="1" applyFill="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locked="0" hidden="1"/>
    </xf>
    <xf numFmtId="9" fontId="23" fillId="0" borderId="1" xfId="3" applyFont="1" applyFill="1" applyBorder="1" applyAlignment="1" applyProtection="1">
      <alignment horizontal="center" vertical="center" wrapText="1"/>
      <protection hidden="1"/>
    </xf>
    <xf numFmtId="14" fontId="20" fillId="0" borderId="1" xfId="0" applyNumberFormat="1" applyFont="1" applyBorder="1" applyAlignment="1" applyProtection="1">
      <alignment horizontal="center" vertical="center" wrapText="1"/>
      <protection hidden="1"/>
    </xf>
    <xf numFmtId="14" fontId="23" fillId="0" borderId="1" xfId="0" applyNumberFormat="1" applyFont="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hidden="1"/>
    </xf>
    <xf numFmtId="9" fontId="11" fillId="0" borderId="1" xfId="3"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9" fontId="11" fillId="0" borderId="1" xfId="3" applyFont="1" applyBorder="1" applyAlignment="1" applyProtection="1">
      <alignment horizontal="center" vertical="center" wrapText="1"/>
      <protection locked="0"/>
    </xf>
    <xf numFmtId="49" fontId="11" fillId="0" borderId="1" xfId="3"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hidden="1"/>
    </xf>
    <xf numFmtId="14" fontId="11" fillId="0" borderId="1" xfId="0" applyNumberFormat="1" applyFont="1" applyBorder="1" applyAlignment="1" applyProtection="1">
      <alignment horizontal="center" vertical="center" wrapText="1"/>
      <protection locked="0" hidden="1"/>
    </xf>
    <xf numFmtId="9" fontId="11" fillId="0" borderId="1" xfId="0" applyNumberFormat="1" applyFont="1" applyBorder="1" applyAlignment="1" applyProtection="1">
      <alignment horizontal="center" vertical="center" wrapText="1"/>
      <protection hidden="1"/>
    </xf>
    <xf numFmtId="165" fontId="20" fillId="0" borderId="1" xfId="2" applyFont="1" applyFill="1" applyBorder="1" applyAlignment="1" applyProtection="1">
      <alignment horizontal="center" vertical="center"/>
      <protection locked="0"/>
    </xf>
    <xf numFmtId="165" fontId="20" fillId="0" borderId="1" xfId="2" applyFont="1" applyFill="1" applyBorder="1" applyAlignment="1" applyProtection="1">
      <alignment horizontal="right" vertical="center" wrapText="1"/>
      <protection locked="0" hidden="1"/>
    </xf>
    <xf numFmtId="166" fontId="11" fillId="0" borderId="1" xfId="1" applyNumberFormat="1" applyFont="1" applyFill="1" applyBorder="1" applyAlignment="1" applyProtection="1">
      <alignment horizontal="center" vertical="center" wrapText="1"/>
      <protection locked="0" hidden="1"/>
    </xf>
    <xf numFmtId="0" fontId="11" fillId="0" borderId="1" xfId="0" applyFont="1" applyBorder="1" applyAlignment="1" applyProtection="1">
      <alignment horizontal="center" vertical="center"/>
      <protection locked="0"/>
    </xf>
    <xf numFmtId="165" fontId="11" fillId="10" borderId="1" xfId="2" applyFont="1" applyFill="1" applyBorder="1" applyAlignment="1" applyProtection="1">
      <alignment horizontal="right" vertical="center" wrapText="1"/>
      <protection locked="0" hidden="1"/>
    </xf>
    <xf numFmtId="9" fontId="12" fillId="0" borderId="1" xfId="3"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165" fontId="11" fillId="10" borderId="1" xfId="2" applyFont="1" applyFill="1" applyBorder="1" applyAlignment="1" applyProtection="1">
      <alignment horizontal="center" vertical="center" wrapText="1"/>
      <protection locked="0" hidden="1"/>
    </xf>
    <xf numFmtId="168" fontId="11" fillId="0" borderId="1" xfId="0" applyNumberFormat="1" applyFont="1" applyBorder="1" applyAlignment="1">
      <alignment horizontal="center" vertical="center" wrapText="1"/>
    </xf>
    <xf numFmtId="168" fontId="13" fillId="0" borderId="1" xfId="0" applyNumberFormat="1" applyFont="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9" fontId="12" fillId="11" borderId="1" xfId="3" applyFont="1" applyFill="1" applyBorder="1" applyAlignment="1" applyProtection="1">
      <alignment horizontal="center" vertical="center" wrapText="1"/>
      <protection hidden="1"/>
    </xf>
    <xf numFmtId="14" fontId="12" fillId="11" borderId="1" xfId="0" applyNumberFormat="1" applyFont="1" applyFill="1" applyBorder="1" applyAlignment="1">
      <alignment horizontal="center" vertical="center" wrapText="1"/>
    </xf>
    <xf numFmtId="0" fontId="12" fillId="11" borderId="1" xfId="0" applyFont="1" applyFill="1" applyBorder="1" applyAlignment="1" applyProtection="1">
      <alignment horizontal="center" vertical="center" wrapText="1"/>
      <protection locked="0" hidden="1"/>
    </xf>
    <xf numFmtId="14" fontId="12" fillId="11" borderId="1" xfId="0" applyNumberFormat="1" applyFont="1" applyFill="1" applyBorder="1" applyAlignment="1" applyProtection="1">
      <alignment horizontal="center" vertical="center" wrapText="1"/>
      <protection hidden="1"/>
    </xf>
    <xf numFmtId="14" fontId="11" fillId="9" borderId="1" xfId="0" applyNumberFormat="1" applyFont="1" applyFill="1" applyBorder="1" applyAlignment="1" applyProtection="1">
      <alignment horizontal="center" vertical="center" wrapText="1"/>
      <protection hidden="1"/>
    </xf>
    <xf numFmtId="9" fontId="12" fillId="0" borderId="1" xfId="0" applyNumberFormat="1" applyFont="1" applyBorder="1" applyAlignment="1">
      <alignment horizontal="center" vertical="center" wrapText="1"/>
    </xf>
    <xf numFmtId="169" fontId="11" fillId="0" borderId="1" xfId="0" applyNumberFormat="1" applyFont="1" applyBorder="1" applyAlignment="1">
      <alignment horizontal="center" vertical="center" wrapText="1"/>
    </xf>
    <xf numFmtId="9" fontId="12" fillId="0" borderId="1" xfId="3" applyFont="1" applyBorder="1" applyAlignment="1" applyProtection="1">
      <alignment horizontal="center" vertical="center" wrapText="1"/>
      <protection hidden="1"/>
    </xf>
    <xf numFmtId="169" fontId="11" fillId="0" borderId="1" xfId="0" applyNumberFormat="1" applyFont="1" applyBorder="1" applyAlignment="1" applyProtection="1">
      <alignment horizontal="center" vertical="center" wrapText="1"/>
      <protection hidden="1"/>
    </xf>
    <xf numFmtId="169" fontId="11" fillId="0" borderId="1" xfId="0" applyNumberFormat="1" applyFont="1" applyBorder="1" applyAlignment="1" applyProtection="1">
      <alignment horizontal="center" vertical="center" wrapText="1"/>
      <protection locked="0" hidden="1"/>
    </xf>
    <xf numFmtId="9" fontId="13" fillId="9" borderId="1" xfId="3" applyFont="1" applyFill="1" applyBorder="1" applyAlignment="1" applyProtection="1">
      <alignment horizontal="center" vertical="center" wrapText="1"/>
      <protection hidden="1"/>
    </xf>
    <xf numFmtId="9" fontId="12" fillId="11"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12" fillId="9" borderId="1" xfId="0" applyFont="1" applyFill="1" applyBorder="1" applyAlignment="1" applyProtection="1">
      <alignment horizontal="center" vertical="center" wrapText="1"/>
      <protection locked="0" hidden="1"/>
    </xf>
    <xf numFmtId="9" fontId="12" fillId="9" borderId="1" xfId="0" applyNumberFormat="1" applyFont="1" applyFill="1" applyBorder="1" applyAlignment="1">
      <alignment horizontal="center" vertical="center"/>
    </xf>
    <xf numFmtId="14" fontId="11" fillId="9" borderId="1" xfId="0" applyNumberFormat="1" applyFont="1" applyFill="1" applyBorder="1" applyAlignment="1">
      <alignment horizontal="center" vertical="center"/>
    </xf>
    <xf numFmtId="0" fontId="13" fillId="11" borderId="1" xfId="0" applyFont="1" applyFill="1" applyBorder="1" applyAlignment="1" applyProtection="1">
      <alignment horizontal="center" vertical="center" wrapText="1" readingOrder="1"/>
      <protection locked="0"/>
    </xf>
    <xf numFmtId="9" fontId="13" fillId="11" borderId="1" xfId="0" applyNumberFormat="1" applyFont="1" applyFill="1" applyBorder="1" applyAlignment="1">
      <alignment horizontal="center" vertical="center" wrapText="1" readingOrder="1"/>
    </xf>
    <xf numFmtId="0" fontId="11" fillId="11" borderId="1" xfId="0" applyFont="1" applyFill="1" applyBorder="1" applyAlignment="1" applyProtection="1">
      <alignment horizontal="center" vertical="center" wrapText="1" readingOrder="1"/>
      <protection locked="0" hidden="1"/>
    </xf>
    <xf numFmtId="14" fontId="11" fillId="11" borderId="1" xfId="0" applyNumberFormat="1" applyFont="1" applyFill="1" applyBorder="1" applyAlignment="1" applyProtection="1">
      <alignment horizontal="center" vertical="center" wrapText="1" readingOrder="1"/>
      <protection locked="0" hidden="1"/>
    </xf>
    <xf numFmtId="14" fontId="12" fillId="11" borderId="1" xfId="0" applyNumberFormat="1" applyFont="1" applyFill="1" applyBorder="1" applyAlignment="1" applyProtection="1">
      <alignment horizontal="center" vertical="center" wrapText="1" readingOrder="1"/>
      <protection locked="0" hidden="1"/>
    </xf>
    <xf numFmtId="0" fontId="2" fillId="2" borderId="1" xfId="0" applyFont="1" applyFill="1" applyBorder="1" applyAlignment="1" applyProtection="1">
      <alignment horizontal="center" vertical="center" wrapText="1"/>
      <protection locked="0" hidden="1"/>
    </xf>
    <xf numFmtId="0" fontId="3" fillId="3" borderId="1"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5" fillId="0" borderId="1" xfId="0" applyFont="1" applyFill="1" applyBorder="1" applyAlignment="1" applyProtection="1">
      <alignment horizontal="center" vertical="center" wrapText="1"/>
      <protection locked="0" hidden="1"/>
    </xf>
    <xf numFmtId="0" fontId="11" fillId="14" borderId="1" xfId="0" applyFont="1" applyFill="1" applyBorder="1" applyAlignment="1" applyProtection="1">
      <alignment horizontal="center" vertical="center" wrapText="1"/>
      <protection locked="0" hidden="1"/>
    </xf>
    <xf numFmtId="0" fontId="11" fillId="13" borderId="1" xfId="0" applyFont="1" applyFill="1" applyBorder="1" applyAlignment="1" applyProtection="1">
      <alignment horizontal="center" vertical="center" wrapText="1"/>
      <protection locked="0" hidden="1"/>
    </xf>
    <xf numFmtId="0" fontId="6" fillId="8" borderId="1" xfId="0" applyFont="1" applyFill="1" applyBorder="1" applyAlignment="1" applyProtection="1">
      <alignment horizontal="center" vertical="center" wrapText="1"/>
      <protection locked="0" hidden="1"/>
    </xf>
    <xf numFmtId="0" fontId="7" fillId="8" borderId="1" xfId="0" applyFont="1" applyFill="1" applyBorder="1" applyAlignment="1" applyProtection="1">
      <alignment horizontal="center" vertical="center" wrapText="1"/>
      <protection locked="0" hidden="1"/>
    </xf>
    <xf numFmtId="0" fontId="9" fillId="9" borderId="1" xfId="0" applyFont="1" applyFill="1" applyBorder="1" applyAlignment="1" applyProtection="1">
      <alignment horizontal="center" vertical="center" wrapText="1"/>
      <protection locked="0" hidden="1"/>
    </xf>
    <xf numFmtId="0" fontId="13" fillId="11" borderId="3" xfId="0" applyFont="1" applyFill="1" applyBorder="1" applyAlignment="1" applyProtection="1">
      <alignment horizontal="center" vertical="center" wrapText="1"/>
      <protection locked="0"/>
    </xf>
    <xf numFmtId="9" fontId="13" fillId="11" borderId="3" xfId="0" applyNumberFormat="1" applyFont="1" applyFill="1" applyBorder="1" applyAlignment="1">
      <alignment horizontal="center" vertical="center" wrapText="1"/>
    </xf>
    <xf numFmtId="14" fontId="11" fillId="11" borderId="3" xfId="0" applyNumberFormat="1" applyFont="1" applyFill="1" applyBorder="1" applyAlignment="1">
      <alignment horizontal="center" vertical="center" wrapText="1"/>
    </xf>
    <xf numFmtId="0" fontId="17" fillId="0" borderId="6" xfId="0" applyFont="1" applyFill="1" applyBorder="1" applyAlignment="1" applyProtection="1">
      <alignment horizontal="left" vertical="center" wrapText="1"/>
      <protection locked="0"/>
    </xf>
    <xf numFmtId="9" fontId="17" fillId="0" borderId="6" xfId="3" applyFont="1" applyFill="1" applyBorder="1" applyAlignment="1" applyProtection="1">
      <alignment horizontal="center" vertical="center" wrapText="1"/>
    </xf>
    <xf numFmtId="14" fontId="15" fillId="0" borderId="6" xfId="0" applyNumberFormat="1" applyFont="1" applyFill="1" applyBorder="1" applyAlignment="1">
      <alignment horizontal="center" vertical="center" wrapText="1"/>
    </xf>
    <xf numFmtId="14" fontId="23" fillId="0" borderId="5" xfId="0" applyNumberFormat="1"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locked="0"/>
    </xf>
    <xf numFmtId="9" fontId="13" fillId="0" borderId="3" xfId="0" applyNumberFormat="1" applyFont="1" applyBorder="1" applyAlignment="1">
      <alignment horizontal="center" vertical="center" wrapText="1"/>
    </xf>
    <xf numFmtId="14" fontId="11" fillId="0" borderId="3" xfId="0" applyNumberFormat="1" applyFont="1" applyBorder="1" applyAlignment="1">
      <alignment horizontal="center" vertical="center" wrapText="1"/>
    </xf>
    <xf numFmtId="9" fontId="11" fillId="11" borderId="6" xfId="3" applyFont="1" applyFill="1" applyBorder="1" applyAlignment="1" applyProtection="1">
      <alignment horizontal="center" vertical="center" wrapText="1"/>
      <protection locked="0" hidden="1"/>
    </xf>
    <xf numFmtId="9" fontId="11" fillId="11" borderId="6" xfId="3" applyFont="1" applyFill="1" applyBorder="1" applyAlignment="1" applyProtection="1">
      <alignment horizontal="center" vertical="center" wrapText="1"/>
      <protection hidden="1"/>
    </xf>
    <xf numFmtId="14" fontId="11" fillId="11" borderId="6" xfId="0" applyNumberFormat="1" applyFont="1" applyFill="1" applyBorder="1" applyAlignment="1" applyProtection="1">
      <alignment horizontal="center" vertical="center" wrapText="1"/>
      <protection hidden="1"/>
    </xf>
    <xf numFmtId="0" fontId="11" fillId="11" borderId="3" xfId="0"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hidden="1"/>
    </xf>
    <xf numFmtId="14" fontId="11" fillId="11" borderId="3" xfId="0" applyNumberFormat="1" applyFont="1" applyFill="1" applyBorder="1" applyAlignment="1">
      <alignment horizontal="center" vertical="center"/>
    </xf>
    <xf numFmtId="0" fontId="13" fillId="0" borderId="6" xfId="0" applyFont="1" applyBorder="1" applyAlignment="1" applyProtection="1">
      <alignment horizontal="center" vertical="center" wrapText="1"/>
      <protection locked="0"/>
    </xf>
    <xf numFmtId="9" fontId="13"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14" fontId="11" fillId="0" borderId="3" xfId="0" applyNumberFormat="1" applyFont="1" applyBorder="1" applyAlignment="1">
      <alignment horizontal="center" vertical="center" wrapText="1" readingOrder="1"/>
    </xf>
    <xf numFmtId="0" fontId="11" fillId="11" borderId="6" xfId="0" applyFont="1" applyFill="1" applyBorder="1" applyAlignment="1" applyProtection="1">
      <alignment horizontal="center" vertical="center" wrapText="1"/>
      <protection locked="0" hidden="1"/>
    </xf>
    <xf numFmtId="14" fontId="11" fillId="11" borderId="6" xfId="0" applyNumberFormat="1" applyFont="1" applyFill="1" applyBorder="1" applyAlignment="1">
      <alignment horizontal="center" vertical="center"/>
    </xf>
    <xf numFmtId="0" fontId="12" fillId="11" borderId="3" xfId="0" applyFont="1" applyFill="1" applyBorder="1" applyAlignment="1" applyProtection="1">
      <alignment horizontal="center" vertical="center" wrapText="1"/>
      <protection locked="0"/>
    </xf>
    <xf numFmtId="14" fontId="11" fillId="11" borderId="3" xfId="0" applyNumberFormat="1" applyFont="1" applyFill="1" applyBorder="1" applyAlignment="1">
      <alignment horizontal="center" vertical="center" wrapText="1" readingOrder="1"/>
    </xf>
    <xf numFmtId="14" fontId="11" fillId="9" borderId="3" xfId="0" applyNumberFormat="1"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hidden="1"/>
    </xf>
    <xf numFmtId="14" fontId="11" fillId="0" borderId="3" xfId="0" applyNumberFormat="1" applyFont="1" applyBorder="1" applyAlignment="1" applyProtection="1">
      <alignment horizontal="center" vertical="center" wrapText="1"/>
      <protection hidden="1"/>
    </xf>
    <xf numFmtId="0" fontId="13" fillId="11" borderId="6" xfId="0" applyFont="1" applyFill="1" applyBorder="1" applyAlignment="1" applyProtection="1">
      <alignment horizontal="center" vertical="center" wrapText="1"/>
      <protection locked="0"/>
    </xf>
    <xf numFmtId="9" fontId="13" fillId="11" borderId="6" xfId="3" applyFont="1" applyFill="1" applyBorder="1" applyAlignment="1" applyProtection="1">
      <alignment horizontal="center" vertical="center" wrapText="1"/>
    </xf>
    <xf numFmtId="14" fontId="11" fillId="11" borderId="6" xfId="0" applyNumberFormat="1" applyFont="1" applyFill="1" applyBorder="1" applyAlignment="1">
      <alignment horizontal="center" vertical="center" wrapText="1"/>
    </xf>
    <xf numFmtId="14" fontId="21" fillId="11" borderId="3" xfId="0" applyNumberFormat="1" applyFont="1" applyFill="1" applyBorder="1" applyAlignment="1" applyProtection="1">
      <alignment horizontal="center" vertical="center" wrapText="1"/>
      <protection locked="0" hidden="1"/>
    </xf>
    <xf numFmtId="9" fontId="21" fillId="11" borderId="3" xfId="0" applyNumberFormat="1" applyFont="1" applyFill="1" applyBorder="1" applyAlignment="1" applyProtection="1">
      <alignment horizontal="center" vertical="center" wrapText="1"/>
      <protection hidden="1"/>
    </xf>
    <xf numFmtId="14" fontId="21" fillId="11" borderId="3" xfId="0" applyNumberFormat="1" applyFont="1" applyFill="1" applyBorder="1" applyAlignment="1">
      <alignment horizontal="center" vertical="center" wrapText="1"/>
    </xf>
    <xf numFmtId="14" fontId="11" fillId="9" borderId="8" xfId="0" applyNumberFormat="1"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hidden="1"/>
    </xf>
    <xf numFmtId="14" fontId="11" fillId="0" borderId="8" xfId="0" applyNumberFormat="1" applyFont="1" applyBorder="1" applyAlignment="1" applyProtection="1">
      <alignment horizontal="center" vertical="center" wrapText="1"/>
      <protection hidden="1"/>
    </xf>
    <xf numFmtId="0" fontId="11" fillId="9" borderId="6" xfId="0" applyFont="1" applyFill="1" applyBorder="1" applyAlignment="1" applyProtection="1">
      <alignment horizontal="center" vertical="center" wrapText="1"/>
      <protection locked="0" hidden="1"/>
    </xf>
    <xf numFmtId="9" fontId="11" fillId="9" borderId="6" xfId="0" applyNumberFormat="1" applyFont="1" applyFill="1" applyBorder="1" applyAlignment="1" applyProtection="1">
      <alignment horizontal="center" vertical="center" wrapText="1"/>
      <protection hidden="1"/>
    </xf>
    <xf numFmtId="14" fontId="11" fillId="0" borderId="6" xfId="0" applyNumberFormat="1" applyFont="1" applyBorder="1" applyAlignment="1" applyProtection="1">
      <alignment horizontal="center" vertical="center" wrapText="1"/>
      <protection hidden="1"/>
    </xf>
    <xf numFmtId="0" fontId="23" fillId="9" borderId="3" xfId="0" applyFont="1" applyFill="1" applyBorder="1" applyAlignment="1" applyProtection="1">
      <alignment horizontal="center" vertical="center" wrapText="1"/>
      <protection locked="0" hidden="1"/>
    </xf>
    <xf numFmtId="9" fontId="23" fillId="9" borderId="3" xfId="3" applyFont="1" applyFill="1" applyBorder="1" applyAlignment="1" applyProtection="1">
      <alignment horizontal="center" vertical="center" wrapText="1"/>
      <protection hidden="1"/>
    </xf>
    <xf numFmtId="14" fontId="23" fillId="9" borderId="3" xfId="0" applyNumberFormat="1" applyFont="1" applyFill="1" applyBorder="1" applyAlignment="1" applyProtection="1">
      <alignment horizontal="center" vertical="center" wrapText="1"/>
      <protection hidden="1"/>
    </xf>
    <xf numFmtId="14" fontId="21" fillId="11" borderId="6" xfId="0" applyNumberFormat="1" applyFont="1" applyFill="1" applyBorder="1" applyAlignment="1" applyProtection="1">
      <alignment horizontal="center" vertical="center" wrapText="1"/>
      <protection locked="0" hidden="1"/>
    </xf>
    <xf numFmtId="14" fontId="21" fillId="11" borderId="6" xfId="0" applyNumberFormat="1" applyFont="1" applyFill="1" applyBorder="1" applyAlignment="1" applyProtection="1">
      <alignment horizontal="center" vertical="center" wrapText="1"/>
      <protection hidden="1"/>
    </xf>
    <xf numFmtId="9" fontId="8" fillId="11" borderId="3" xfId="3"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hidden="1"/>
    </xf>
    <xf numFmtId="49" fontId="11" fillId="11" borderId="3" xfId="3" applyNumberFormat="1" applyFont="1" applyFill="1" applyBorder="1" applyAlignment="1" applyProtection="1">
      <alignment horizontal="center" vertical="center" wrapText="1"/>
      <protection locked="0" hidden="1"/>
    </xf>
    <xf numFmtId="14" fontId="11" fillId="11" borderId="3" xfId="0" applyNumberFormat="1" applyFont="1" applyFill="1" applyBorder="1" applyAlignment="1" applyProtection="1">
      <alignment horizontal="center" vertical="center" wrapText="1"/>
      <protection locked="0" hidden="1"/>
    </xf>
    <xf numFmtId="14" fontId="13" fillId="11" borderId="3" xfId="0" applyNumberFormat="1" applyFont="1" applyFill="1" applyBorder="1" applyAlignment="1" applyProtection="1">
      <alignment horizontal="center" vertical="center" wrapText="1"/>
      <protection locked="0"/>
    </xf>
    <xf numFmtId="9" fontId="11" fillId="11" borderId="3" xfId="0" applyNumberFormat="1" applyFont="1" applyFill="1" applyBorder="1" applyAlignment="1" applyProtection="1">
      <alignment horizontal="center" vertical="center" wrapText="1"/>
      <protection hidden="1"/>
    </xf>
    <xf numFmtId="166" fontId="20" fillId="11" borderId="3" xfId="1" applyNumberFormat="1" applyFont="1" applyFill="1" applyBorder="1" applyAlignment="1" applyProtection="1">
      <alignment horizontal="right" vertical="center" wrapText="1"/>
      <protection locked="0" hidden="1"/>
    </xf>
    <xf numFmtId="166" fontId="11" fillId="11" borderId="3" xfId="1" applyNumberFormat="1" applyFont="1" applyFill="1" applyBorder="1" applyAlignment="1" applyProtection="1">
      <alignment horizontal="center" vertical="center" wrapText="1"/>
      <protection locked="0" hidden="1"/>
    </xf>
    <xf numFmtId="166" fontId="11" fillId="10" borderId="3" xfId="1" applyNumberFormat="1" applyFont="1" applyFill="1" applyBorder="1" applyAlignment="1" applyProtection="1">
      <alignment horizontal="center" vertical="center" wrapText="1"/>
      <protection locked="0" hidden="1"/>
    </xf>
    <xf numFmtId="0" fontId="23" fillId="9" borderId="6" xfId="0" applyFont="1" applyFill="1" applyBorder="1" applyAlignment="1" applyProtection="1">
      <alignment horizontal="center" vertical="center" wrapText="1"/>
      <protection locked="0" hidden="1"/>
    </xf>
    <xf numFmtId="9" fontId="23" fillId="9" borderId="6" xfId="3" applyFont="1" applyFill="1" applyBorder="1" applyAlignment="1" applyProtection="1">
      <alignment horizontal="center" vertical="center" wrapText="1"/>
      <protection hidden="1"/>
    </xf>
    <xf numFmtId="14" fontId="23" fillId="9" borderId="6" xfId="0" applyNumberFormat="1"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locked="0" hidden="1"/>
    </xf>
    <xf numFmtId="9" fontId="11" fillId="0" borderId="3" xfId="3" applyFont="1" applyFill="1" applyBorder="1" applyAlignment="1" applyProtection="1">
      <alignment horizontal="center" vertical="center" wrapText="1"/>
      <protection hidden="1"/>
    </xf>
    <xf numFmtId="14" fontId="11" fillId="11" borderId="6" xfId="0" applyNumberFormat="1" applyFont="1" applyFill="1" applyBorder="1" applyAlignment="1" applyProtection="1">
      <alignment horizontal="center" vertical="center" wrapText="1"/>
      <protection locked="0" hidden="1"/>
    </xf>
    <xf numFmtId="14" fontId="11" fillId="11" borderId="3" xfId="0" applyNumberFormat="1" applyFont="1" applyFill="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locked="0"/>
    </xf>
    <xf numFmtId="9" fontId="11" fillId="0" borderId="6" xfId="3" applyFont="1" applyFill="1" applyBorder="1" applyAlignment="1" applyProtection="1">
      <alignment horizontal="center" vertical="center" wrapText="1"/>
      <protection hidden="1"/>
    </xf>
    <xf numFmtId="168" fontId="11" fillId="0" borderId="6" xfId="0" applyNumberFormat="1" applyFont="1" applyBorder="1" applyAlignment="1">
      <alignment horizontal="center" vertical="center" wrapText="1"/>
    </xf>
    <xf numFmtId="14" fontId="11" fillId="9" borderId="3" xfId="0" applyNumberFormat="1" applyFont="1" applyFill="1" applyBorder="1" applyAlignment="1" applyProtection="1">
      <alignment horizontal="center" vertical="center" wrapText="1"/>
      <protection hidden="1"/>
    </xf>
    <xf numFmtId="14" fontId="12" fillId="11" borderId="6" xfId="0" applyNumberFormat="1" applyFont="1" applyFill="1" applyBorder="1" applyAlignment="1" applyProtection="1">
      <alignment horizontal="center" vertical="center" wrapText="1"/>
      <protection hidden="1"/>
    </xf>
    <xf numFmtId="0" fontId="8" fillId="9" borderId="6" xfId="0"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9" fontId="11" fillId="9" borderId="6" xfId="3" applyFont="1" applyFill="1" applyBorder="1" applyAlignment="1" applyProtection="1">
      <alignment horizontal="center" vertical="center" wrapText="1"/>
      <protection locked="0"/>
    </xf>
    <xf numFmtId="49" fontId="11" fillId="9" borderId="6" xfId="3" applyNumberFormat="1"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14" fontId="11" fillId="9" borderId="6" xfId="0" applyNumberFormat="1" applyFont="1" applyFill="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wrapText="1"/>
      <protection hidden="1"/>
    </xf>
    <xf numFmtId="14" fontId="11" fillId="9" borderId="6" xfId="0" applyNumberFormat="1" applyFont="1" applyFill="1" applyBorder="1" applyAlignment="1" applyProtection="1">
      <alignment horizontal="center" vertical="center" wrapText="1"/>
      <protection hidden="1"/>
    </xf>
    <xf numFmtId="9" fontId="11" fillId="9" borderId="6" xfId="3" applyFont="1" applyFill="1" applyBorder="1" applyAlignment="1" applyProtection="1">
      <alignment horizontal="center" vertical="center"/>
    </xf>
    <xf numFmtId="166" fontId="20" fillId="0" borderId="6" xfId="1" applyNumberFormat="1" applyFont="1" applyFill="1" applyBorder="1" applyAlignment="1" applyProtection="1">
      <alignment horizontal="center" vertical="center" wrapText="1"/>
      <protection locked="0" hidden="1"/>
    </xf>
    <xf numFmtId="166" fontId="20" fillId="0" borderId="6" xfId="1" applyNumberFormat="1" applyFont="1" applyFill="1" applyBorder="1" applyAlignment="1" applyProtection="1">
      <alignment horizontal="right" vertical="center" wrapText="1"/>
      <protection locked="0" hidden="1"/>
    </xf>
    <xf numFmtId="0" fontId="12" fillId="9" borderId="6"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protection locked="0"/>
    </xf>
    <xf numFmtId="166" fontId="11" fillId="10" borderId="6" xfId="1" applyNumberFormat="1" applyFont="1" applyFill="1" applyBorder="1" applyAlignment="1" applyProtection="1">
      <alignment horizontal="center" vertical="center" wrapText="1"/>
      <protection locked="0" hidden="1"/>
    </xf>
    <xf numFmtId="0" fontId="11" fillId="0" borderId="3" xfId="0" applyFont="1" applyBorder="1" applyAlignment="1" applyProtection="1">
      <alignment horizontal="center" vertical="center" wrapText="1"/>
      <protection locked="0" hidden="1"/>
    </xf>
    <xf numFmtId="9" fontId="12"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9" fontId="13" fillId="11" borderId="6" xfId="0" applyNumberFormat="1" applyFont="1" applyFill="1" applyBorder="1" applyAlignment="1">
      <alignment horizontal="center" vertical="center" wrapText="1"/>
    </xf>
    <xf numFmtId="169" fontId="11" fillId="0" borderId="6" xfId="0" applyNumberFormat="1" applyFont="1" applyBorder="1" applyAlignment="1" applyProtection="1">
      <alignment horizontal="center" vertical="center" wrapText="1"/>
      <protection locked="0" hidden="1"/>
    </xf>
    <xf numFmtId="9" fontId="13" fillId="9" borderId="6" xfId="3" applyFont="1" applyFill="1" applyBorder="1" applyAlignment="1" applyProtection="1">
      <alignment horizontal="center" vertical="center" wrapText="1"/>
      <protection hidden="1"/>
    </xf>
    <xf numFmtId="169" fontId="11" fillId="0" borderId="6" xfId="0" applyNumberFormat="1" applyFont="1" applyBorder="1" applyAlignment="1" applyProtection="1">
      <alignment horizontal="center" vertical="center" wrapText="1"/>
      <protection hidden="1"/>
    </xf>
    <xf numFmtId="9" fontId="12" fillId="11" borderId="3" xfId="0" applyNumberFormat="1" applyFont="1" applyFill="1" applyBorder="1" applyAlignment="1">
      <alignment horizontal="center" vertical="center" wrapText="1"/>
    </xf>
    <xf numFmtId="14" fontId="11" fillId="0" borderId="3" xfId="0" applyNumberFormat="1" applyFont="1" applyBorder="1" applyAlignment="1" applyProtection="1">
      <alignment horizontal="center" vertical="center" wrapText="1"/>
      <protection locked="0" hidden="1"/>
    </xf>
    <xf numFmtId="0" fontId="13" fillId="11" borderId="3" xfId="0" applyFont="1" applyFill="1" applyBorder="1" applyAlignment="1" applyProtection="1">
      <alignment horizontal="center" vertical="center" wrapText="1" readingOrder="1"/>
      <protection locked="0"/>
    </xf>
    <xf numFmtId="9" fontId="13" fillId="11" borderId="3" xfId="0" applyNumberFormat="1" applyFont="1" applyFill="1" applyBorder="1" applyAlignment="1">
      <alignment horizontal="center" vertical="center" wrapText="1" readingOrder="1"/>
    </xf>
    <xf numFmtId="0" fontId="12" fillId="9" borderId="6" xfId="0" applyFont="1" applyFill="1" applyBorder="1" applyAlignment="1" applyProtection="1">
      <alignment horizontal="center" vertical="center" wrapText="1"/>
      <protection locked="0" hidden="1"/>
    </xf>
    <xf numFmtId="9" fontId="12" fillId="9" borderId="6" xfId="0" applyNumberFormat="1" applyFont="1" applyFill="1" applyBorder="1" applyAlignment="1">
      <alignment horizontal="center" vertical="center"/>
    </xf>
    <xf numFmtId="14" fontId="11" fillId="9" borderId="6" xfId="0" applyNumberFormat="1" applyFont="1" applyFill="1" applyBorder="1" applyAlignment="1">
      <alignment horizontal="center" vertical="center"/>
    </xf>
    <xf numFmtId="14" fontId="12" fillId="11" borderId="6" xfId="0" applyNumberFormat="1" applyFont="1" applyFill="1" applyBorder="1" applyAlignment="1" applyProtection="1">
      <alignment horizontal="center" vertical="center" wrapText="1" readingOrder="1"/>
      <protection locked="0" hidden="1"/>
    </xf>
    <xf numFmtId="9" fontId="13" fillId="11" borderId="6" xfId="0" applyNumberFormat="1" applyFont="1" applyFill="1" applyBorder="1" applyAlignment="1">
      <alignment horizontal="center" vertical="center" wrapText="1" readingOrder="1"/>
    </xf>
    <xf numFmtId="14" fontId="11" fillId="11" borderId="6" xfId="0" applyNumberFormat="1" applyFont="1" applyFill="1" applyBorder="1" applyAlignment="1">
      <alignment horizontal="center" vertical="center" wrapText="1" readingOrder="1"/>
    </xf>
    <xf numFmtId="0" fontId="11" fillId="0" borderId="8" xfId="0" applyFont="1" applyBorder="1" applyAlignment="1" applyProtection="1">
      <alignment horizontal="center" vertical="center" wrapText="1"/>
      <protection locked="0"/>
    </xf>
    <xf numFmtId="9" fontId="12" fillId="9" borderId="8" xfId="0" applyNumberFormat="1" applyFont="1" applyFill="1" applyBorder="1" applyAlignment="1">
      <alignment horizontal="center" vertical="center"/>
    </xf>
    <xf numFmtId="14" fontId="11" fillId="0" borderId="8" xfId="0" applyNumberFormat="1" applyFont="1" applyBorder="1" applyAlignment="1">
      <alignment horizontal="center" vertical="center"/>
    </xf>
    <xf numFmtId="14" fontId="11" fillId="0" borderId="6" xfId="0" applyNumberFormat="1" applyFont="1" applyBorder="1" applyAlignment="1">
      <alignment horizontal="center" vertical="center"/>
    </xf>
    <xf numFmtId="0" fontId="12" fillId="0" borderId="1" xfId="0"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wrapText="1"/>
      <protection locked="0" hidden="1"/>
    </xf>
    <xf numFmtId="9" fontId="12" fillId="0" borderId="1" xfId="3" applyFont="1" applyFill="1" applyBorder="1" applyAlignment="1" applyProtection="1">
      <alignment horizontal="center" vertical="center" wrapText="1"/>
      <protection hidden="1"/>
    </xf>
    <xf numFmtId="9" fontId="21" fillId="11" borderId="6" xfId="3"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locked="0" hidden="1"/>
    </xf>
    <xf numFmtId="49" fontId="13" fillId="0" borderId="5" xfId="0" applyNumberFormat="1" applyFont="1" applyBorder="1" applyAlignment="1" applyProtection="1">
      <alignment horizontal="center" vertical="center" wrapText="1"/>
      <protection locked="0"/>
    </xf>
    <xf numFmtId="9" fontId="11" fillId="0" borderId="5" xfId="3" applyFont="1" applyFill="1" applyBorder="1" applyAlignment="1" applyProtection="1">
      <alignment horizontal="center" vertical="center" wrapText="1"/>
      <protection locked="0" hidden="1"/>
    </xf>
    <xf numFmtId="14" fontId="11" fillId="0" borderId="5" xfId="0" applyNumberFormat="1" applyFont="1" applyBorder="1" applyAlignment="1" applyProtection="1">
      <alignment horizontal="center" vertical="center" wrapText="1"/>
      <protection locked="0" hidden="1"/>
    </xf>
    <xf numFmtId="0" fontId="11" fillId="0" borderId="5" xfId="0" applyFont="1" applyBorder="1" applyAlignment="1" applyProtection="1">
      <alignment horizontal="center" vertical="center" wrapText="1"/>
      <protection locked="0" hidden="1"/>
    </xf>
    <xf numFmtId="9" fontId="12" fillId="0" borderId="5" xfId="3" applyFont="1" applyFill="1" applyBorder="1" applyAlignment="1" applyProtection="1">
      <alignment horizontal="center" vertical="center" wrapText="1"/>
      <protection locked="0" hidden="1"/>
    </xf>
    <xf numFmtId="9" fontId="11" fillId="0" borderId="2" xfId="0" applyNumberFormat="1" applyFont="1" applyBorder="1" applyAlignment="1" applyProtection="1">
      <alignment horizontal="center" vertical="center" wrapText="1"/>
      <protection hidden="1"/>
    </xf>
    <xf numFmtId="14" fontId="11" fillId="0" borderId="2" xfId="0" applyNumberFormat="1" applyFont="1" applyBorder="1" applyAlignment="1" applyProtection="1">
      <alignment horizontal="center" vertical="center" wrapText="1"/>
      <protection hidden="1"/>
    </xf>
    <xf numFmtId="9" fontId="12" fillId="0" borderId="3" xfId="3" applyFont="1" applyFill="1" applyBorder="1" applyAlignment="1" applyProtection="1">
      <alignment horizontal="center" vertical="center" wrapText="1"/>
      <protection hidden="1"/>
    </xf>
    <xf numFmtId="9" fontId="11" fillId="0" borderId="9" xfId="0" applyNumberFormat="1" applyFont="1" applyBorder="1" applyAlignment="1" applyProtection="1">
      <alignment horizontal="center" vertical="center" wrapText="1"/>
      <protection hidden="1"/>
    </xf>
    <xf numFmtId="14" fontId="11" fillId="0" borderId="9" xfId="0" applyNumberFormat="1" applyFont="1" applyBorder="1" applyAlignment="1" applyProtection="1">
      <alignment horizontal="center" vertical="center" wrapText="1"/>
      <protection hidden="1"/>
    </xf>
    <xf numFmtId="9" fontId="11" fillId="0" borderId="9" xfId="3" applyFont="1" applyFill="1" applyBorder="1" applyAlignment="1" applyProtection="1">
      <alignment horizontal="center" vertical="center" wrapText="1"/>
      <protection hidden="1"/>
    </xf>
    <xf numFmtId="9" fontId="12" fillId="0" borderId="9" xfId="3" applyFont="1" applyFill="1" applyBorder="1" applyAlignment="1" applyProtection="1">
      <alignment horizontal="center" vertical="center" wrapText="1"/>
      <protection hidden="1"/>
    </xf>
    <xf numFmtId="9" fontId="12" fillId="0" borderId="21" xfId="3" applyFont="1" applyFill="1" applyBorder="1" applyAlignment="1" applyProtection="1">
      <alignment horizontal="center" vertical="center" wrapText="1"/>
      <protection locked="0" hidden="1"/>
    </xf>
    <xf numFmtId="14" fontId="15" fillId="0" borderId="9" xfId="0" applyNumberFormat="1" applyFont="1" applyFill="1" applyBorder="1" applyAlignment="1" applyProtection="1">
      <alignment horizontal="center" vertical="center" wrapText="1"/>
      <protection hidden="1"/>
    </xf>
    <xf numFmtId="14" fontId="11" fillId="0" borderId="9" xfId="0" applyNumberFormat="1" applyFont="1" applyFill="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locked="0" hidden="1"/>
    </xf>
    <xf numFmtId="0" fontId="11" fillId="11" borderId="3" xfId="0" applyFont="1" applyFill="1" applyBorder="1" applyAlignment="1" applyProtection="1">
      <alignment horizontal="center" vertical="center" wrapText="1"/>
      <protection locked="0" hidden="1"/>
    </xf>
    <xf numFmtId="0" fontId="11" fillId="9" borderId="1" xfId="0" applyFont="1" applyFill="1" applyBorder="1" applyAlignment="1" applyProtection="1">
      <alignment horizontal="center" vertical="center" wrapText="1"/>
      <protection locked="0" hidden="1"/>
    </xf>
    <xf numFmtId="0" fontId="11" fillId="0" borderId="6"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wrapText="1"/>
      <protection locked="0" hidden="1"/>
    </xf>
    <xf numFmtId="0" fontId="20" fillId="11" borderId="1"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wrapText="1"/>
      <protection locked="0" hidden="1"/>
    </xf>
    <xf numFmtId="0" fontId="30" fillId="0" borderId="0" xfId="0" applyFont="1" applyAlignment="1">
      <alignment horizontal="justify" vertical="center"/>
    </xf>
    <xf numFmtId="0" fontId="30" fillId="0" borderId="0" xfId="0" applyFont="1" applyAlignment="1">
      <alignment wrapText="1"/>
    </xf>
    <xf numFmtId="14" fontId="13" fillId="11" borderId="1" xfId="0" applyNumberFormat="1" applyFont="1" applyFill="1" applyBorder="1" applyAlignment="1" applyProtection="1">
      <alignment horizontal="center" vertical="center" wrapText="1"/>
      <protection locked="0" hidden="1"/>
    </xf>
    <xf numFmtId="0" fontId="11" fillId="0" borderId="1" xfId="0" applyFont="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wrapText="1"/>
      <protection locked="0" hidden="1"/>
    </xf>
    <xf numFmtId="0" fontId="11" fillId="11" borderId="4" xfId="0" applyFont="1" applyFill="1" applyBorder="1" applyAlignment="1" applyProtection="1">
      <alignment horizontal="center" vertical="center" wrapText="1"/>
      <protection locked="0" hidden="1"/>
    </xf>
    <xf numFmtId="0" fontId="11" fillId="11" borderId="3" xfId="0" applyFont="1" applyFill="1" applyBorder="1" applyAlignment="1" applyProtection="1">
      <alignment horizontal="center" vertical="center" wrapText="1"/>
      <protection locked="0" hidden="1"/>
    </xf>
    <xf numFmtId="0" fontId="11" fillId="11" borderId="2" xfId="0" applyFont="1" applyFill="1" applyBorder="1" applyAlignment="1" applyProtection="1">
      <alignment horizontal="center" vertical="center" wrapText="1"/>
      <protection locked="0"/>
    </xf>
    <xf numFmtId="0" fontId="11" fillId="11" borderId="4" xfId="0" applyFont="1" applyFill="1" applyBorder="1" applyAlignment="1" applyProtection="1">
      <alignment horizontal="center" vertical="center" wrapText="1"/>
      <protection locked="0"/>
    </xf>
    <xf numFmtId="0" fontId="11" fillId="11" borderId="3" xfId="0" applyFont="1" applyFill="1" applyBorder="1" applyAlignment="1" applyProtection="1">
      <alignment horizontal="center" vertical="center" wrapText="1"/>
      <protection locked="0"/>
    </xf>
    <xf numFmtId="0" fontId="11" fillId="11" borderId="28"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hidden="1"/>
    </xf>
    <xf numFmtId="0" fontId="11" fillId="0" borderId="4" xfId="0" applyFont="1" applyFill="1" applyBorder="1" applyAlignment="1" applyProtection="1">
      <alignment horizontal="center" vertical="center" wrapText="1"/>
      <protection locked="0" hidden="1"/>
    </xf>
    <xf numFmtId="0" fontId="11" fillId="0" borderId="3" xfId="0" applyFont="1" applyFill="1" applyBorder="1" applyAlignment="1" applyProtection="1">
      <alignment horizontal="center" vertical="center" wrapText="1"/>
      <protection locked="0" hidden="1"/>
    </xf>
    <xf numFmtId="0" fontId="11" fillId="0" borderId="28" xfId="0" applyFont="1" applyFill="1" applyBorder="1" applyAlignment="1" applyProtection="1">
      <alignment horizontal="center" vertical="center" wrapText="1"/>
      <protection locked="0" hidden="1"/>
    </xf>
    <xf numFmtId="0" fontId="11" fillId="11" borderId="27" xfId="0" applyFont="1" applyFill="1" applyBorder="1" applyAlignment="1" applyProtection="1">
      <alignment horizontal="center" vertical="center" wrapText="1"/>
      <protection locked="0" hidden="1"/>
    </xf>
    <xf numFmtId="0" fontId="11" fillId="9" borderId="2" xfId="0" applyFont="1" applyFill="1" applyBorder="1" applyAlignment="1" applyProtection="1">
      <alignment horizontal="center" vertical="center" wrapText="1"/>
      <protection locked="0"/>
    </xf>
    <xf numFmtId="0" fontId="11" fillId="9" borderId="4" xfId="0" applyFont="1" applyFill="1" applyBorder="1" applyAlignment="1" applyProtection="1">
      <alignment horizontal="center" vertical="center" wrapText="1"/>
      <protection locked="0"/>
    </xf>
    <xf numFmtId="0" fontId="11" fillId="9" borderId="28" xfId="0" applyFont="1" applyFill="1" applyBorder="1" applyAlignment="1" applyProtection="1">
      <alignment horizontal="center" vertical="center" wrapText="1"/>
      <protection locked="0"/>
    </xf>
    <xf numFmtId="0" fontId="11" fillId="11" borderId="27" xfId="0" applyFont="1" applyFill="1" applyBorder="1" applyAlignment="1" applyProtection="1">
      <alignment horizontal="center" vertical="center" wrapText="1"/>
      <protection locked="0"/>
    </xf>
    <xf numFmtId="0" fontId="11" fillId="11" borderId="28" xfId="0" applyFont="1" applyFill="1" applyBorder="1" applyAlignment="1" applyProtection="1">
      <alignment horizontal="center" vertical="center" wrapText="1"/>
      <protection locked="0" hidden="1"/>
    </xf>
    <xf numFmtId="0" fontId="11" fillId="0" borderId="27" xfId="0" applyFont="1" applyFill="1" applyBorder="1" applyAlignment="1" applyProtection="1">
      <alignment horizontal="center" vertical="center" wrapText="1"/>
      <protection locked="0" hidden="1"/>
    </xf>
    <xf numFmtId="0" fontId="11" fillId="9" borderId="27" xfId="0" applyFont="1" applyFill="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protection locked="0"/>
    </xf>
    <xf numFmtId="0" fontId="11" fillId="11" borderId="4" xfId="0" applyFont="1" applyFill="1" applyBorder="1" applyAlignment="1" applyProtection="1">
      <alignment horizontal="center" vertical="center"/>
      <protection locked="0"/>
    </xf>
    <xf numFmtId="0" fontId="11" fillId="11" borderId="3"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11" borderId="27"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wrapText="1"/>
      <protection locked="0" hidden="1"/>
    </xf>
    <xf numFmtId="0" fontId="11" fillId="9" borderId="4" xfId="0" applyFont="1" applyFill="1" applyBorder="1" applyAlignment="1" applyProtection="1">
      <alignment horizontal="center" vertical="center" wrapText="1"/>
      <protection locked="0" hidden="1"/>
    </xf>
    <xf numFmtId="0" fontId="11" fillId="9" borderId="3" xfId="0" applyFont="1" applyFill="1" applyBorder="1" applyAlignment="1" applyProtection="1">
      <alignment horizontal="center" vertical="center" wrapText="1"/>
      <protection locked="0" hidden="1"/>
    </xf>
    <xf numFmtId="0" fontId="11" fillId="9" borderId="28" xfId="0" applyFont="1" applyFill="1" applyBorder="1" applyAlignment="1" applyProtection="1">
      <alignment horizontal="center" vertical="center" wrapText="1"/>
      <protection locked="0" hidden="1"/>
    </xf>
    <xf numFmtId="0" fontId="11" fillId="9" borderId="27" xfId="0" applyFont="1" applyFill="1" applyBorder="1" applyAlignment="1" applyProtection="1">
      <alignment horizontal="center" vertical="center" wrapText="1"/>
      <protection locked="0" hidden="1"/>
    </xf>
    <xf numFmtId="0" fontId="20" fillId="11" borderId="2" xfId="0" applyFont="1" applyFill="1" applyBorder="1" applyAlignment="1" applyProtection="1">
      <alignment horizontal="center" vertical="center"/>
      <protection locked="0"/>
    </xf>
    <xf numFmtId="0" fontId="20" fillId="11" borderId="4" xfId="0" applyFont="1" applyFill="1" applyBorder="1" applyAlignment="1" applyProtection="1">
      <alignment horizontal="center" vertical="center"/>
      <protection locked="0"/>
    </xf>
    <xf numFmtId="0" fontId="20" fillId="11" borderId="3" xfId="0" applyFont="1" applyFill="1" applyBorder="1" applyAlignment="1" applyProtection="1">
      <alignment horizontal="center" vertical="center"/>
      <protection locked="0"/>
    </xf>
    <xf numFmtId="0" fontId="20" fillId="11" borderId="2" xfId="0" applyFont="1" applyFill="1" applyBorder="1" applyAlignment="1" applyProtection="1">
      <alignment horizontal="center" vertical="center" wrapText="1"/>
      <protection locked="0"/>
    </xf>
    <xf numFmtId="0" fontId="20" fillId="11" borderId="3" xfId="0" applyFont="1" applyFill="1" applyBorder="1" applyAlignment="1" applyProtection="1">
      <alignment horizontal="center" vertical="center" wrapText="1"/>
      <protection locked="0"/>
    </xf>
    <xf numFmtId="0" fontId="20" fillId="11" borderId="4" xfId="0" applyFont="1" applyFill="1" applyBorder="1" applyAlignment="1" applyProtection="1">
      <alignment horizontal="center" vertical="center" wrapText="1"/>
      <protection locked="0"/>
    </xf>
    <xf numFmtId="0" fontId="20" fillId="11" borderId="28" xfId="0" applyFont="1" applyFill="1" applyBorder="1" applyAlignment="1" applyProtection="1">
      <alignment horizontal="center" vertical="center" wrapText="1"/>
      <protection locked="0"/>
    </xf>
    <xf numFmtId="0" fontId="20" fillId="9" borderId="27" xfId="0" applyFont="1" applyFill="1" applyBorder="1" applyAlignment="1" applyProtection="1">
      <alignment horizontal="center" vertical="center" wrapText="1"/>
      <protection locked="0" hidden="1"/>
    </xf>
    <xf numFmtId="0" fontId="20" fillId="9" borderId="4" xfId="0" applyFont="1" applyFill="1" applyBorder="1" applyAlignment="1" applyProtection="1">
      <alignment horizontal="center" vertical="center" wrapText="1"/>
      <protection locked="0" hidden="1"/>
    </xf>
    <xf numFmtId="0" fontId="20" fillId="9" borderId="3" xfId="0" applyFont="1" applyFill="1" applyBorder="1" applyAlignment="1" applyProtection="1">
      <alignment horizontal="center" vertical="center" wrapText="1"/>
      <protection locked="0" hidden="1"/>
    </xf>
    <xf numFmtId="0" fontId="20" fillId="9" borderId="2" xfId="0" applyFont="1" applyFill="1" applyBorder="1" applyAlignment="1" applyProtection="1">
      <alignment horizontal="center" vertical="center" wrapText="1"/>
      <protection locked="0" hidden="1"/>
    </xf>
    <xf numFmtId="0" fontId="31" fillId="0" borderId="2" xfId="0" applyFont="1" applyFill="1" applyBorder="1" applyAlignment="1" applyProtection="1">
      <alignment horizontal="center" vertical="center" wrapText="1"/>
      <protection locked="0" hidden="1"/>
    </xf>
    <xf numFmtId="0" fontId="31" fillId="0" borderId="3" xfId="0" applyFont="1" applyFill="1" applyBorder="1" applyAlignment="1" applyProtection="1">
      <alignment horizontal="center" vertical="center" wrapText="1"/>
      <protection locked="0" hidden="1"/>
    </xf>
    <xf numFmtId="0" fontId="31" fillId="0" borderId="4" xfId="0" applyFont="1" applyFill="1" applyBorder="1" applyAlignment="1" applyProtection="1">
      <alignment horizontal="center" vertical="center" wrapText="1"/>
      <protection locked="0" hidden="1"/>
    </xf>
    <xf numFmtId="0" fontId="31" fillId="0" borderId="28" xfId="0" applyFont="1" applyFill="1" applyBorder="1" applyAlignment="1" applyProtection="1">
      <alignment horizontal="center" vertical="center" wrapText="1"/>
      <protection locked="0" hidden="1"/>
    </xf>
    <xf numFmtId="0" fontId="4" fillId="6" borderId="1" xfId="0" applyFont="1" applyFill="1" applyBorder="1" applyAlignment="1" applyProtection="1">
      <alignment horizontal="center" vertical="center" wrapText="1"/>
      <protection locked="0" hidden="1"/>
    </xf>
    <xf numFmtId="0" fontId="20" fillId="11" borderId="27" xfId="0" applyFont="1" applyFill="1" applyBorder="1" applyAlignment="1" applyProtection="1">
      <alignment horizontal="center" vertical="center" wrapText="1"/>
      <protection locked="0"/>
    </xf>
    <xf numFmtId="9" fontId="11" fillId="0" borderId="8" xfId="0" applyNumberFormat="1" applyFont="1" applyBorder="1" applyAlignment="1">
      <alignment horizontal="center" vertical="center"/>
    </xf>
    <xf numFmtId="0" fontId="11" fillId="0" borderId="6" xfId="0" applyFont="1" applyBorder="1" applyAlignment="1">
      <alignment horizontal="center" vertical="center"/>
    </xf>
    <xf numFmtId="166" fontId="20" fillId="0" borderId="8" xfId="1" applyNumberFormat="1" applyFont="1" applyFill="1" applyBorder="1" applyAlignment="1" applyProtection="1">
      <alignment horizontal="center" vertical="center" wrapText="1"/>
      <protection locked="0" hidden="1"/>
    </xf>
    <xf numFmtId="166" fontId="20" fillId="0" borderId="6" xfId="1" applyNumberFormat="1" applyFont="1" applyFill="1" applyBorder="1" applyAlignment="1" applyProtection="1">
      <alignment horizontal="center" vertical="center" wrapText="1"/>
      <protection locked="0" hidden="1"/>
    </xf>
    <xf numFmtId="166" fontId="20" fillId="0" borderId="8" xfId="0" applyNumberFormat="1" applyFont="1" applyBorder="1" applyAlignment="1" applyProtection="1">
      <alignment horizontal="center" vertical="center"/>
      <protection locked="0"/>
    </xf>
    <xf numFmtId="166" fontId="20" fillId="0" borderId="6" xfId="0" applyNumberFormat="1"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166" fontId="11" fillId="10" borderId="8" xfId="0" applyNumberFormat="1" applyFont="1" applyFill="1" applyBorder="1" applyAlignment="1" applyProtection="1">
      <alignment horizontal="center" vertical="center"/>
      <protection locked="0"/>
    </xf>
    <xf numFmtId="0" fontId="11" fillId="10" borderId="6"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9" fontId="11" fillId="0" borderId="8" xfId="3" applyFont="1" applyBorder="1" applyAlignment="1" applyProtection="1">
      <alignment horizontal="center" vertical="center" wrapText="1"/>
      <protection locked="0"/>
    </xf>
    <xf numFmtId="9" fontId="11" fillId="0" borderId="6" xfId="3" applyFont="1" applyBorder="1" applyAlignment="1" applyProtection="1">
      <alignment horizontal="center" vertical="center" wrapText="1"/>
      <protection locked="0"/>
    </xf>
    <xf numFmtId="49" fontId="11" fillId="0" borderId="8" xfId="3" applyNumberFormat="1" applyFont="1" applyBorder="1" applyAlignment="1" applyProtection="1">
      <alignment horizontal="center" vertical="center" wrapText="1"/>
      <protection locked="0"/>
    </xf>
    <xf numFmtId="49" fontId="11" fillId="0" borderId="6" xfId="3" applyNumberFormat="1"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14" fontId="11" fillId="0" borderId="8" xfId="0" applyNumberFormat="1" applyFont="1" applyBorder="1" applyAlignment="1" applyProtection="1">
      <alignment horizontal="center" vertical="center"/>
      <protection locked="0"/>
    </xf>
    <xf numFmtId="14" fontId="11" fillId="0" borderId="6" xfId="0" applyNumberFormat="1" applyFont="1" applyBorder="1" applyAlignment="1" applyProtection="1">
      <alignment horizontal="center" vertical="center"/>
      <protection locked="0"/>
    </xf>
    <xf numFmtId="166" fontId="20" fillId="11" borderId="1" xfId="1" applyNumberFormat="1" applyFont="1" applyFill="1" applyBorder="1" applyAlignment="1" applyProtection="1">
      <alignment horizontal="center" vertical="center" wrapText="1"/>
      <protection locked="0" hidden="1"/>
    </xf>
    <xf numFmtId="166" fontId="11" fillId="11" borderId="1" xfId="1" applyNumberFormat="1" applyFont="1" applyFill="1" applyBorder="1" applyAlignment="1" applyProtection="1">
      <alignment horizontal="center" vertical="center" wrapText="1"/>
      <protection locked="0" hidden="1"/>
    </xf>
    <xf numFmtId="166" fontId="11" fillId="10" borderId="1" xfId="1" applyNumberFormat="1" applyFont="1" applyFill="1" applyBorder="1" applyAlignment="1" applyProtection="1">
      <alignment horizontal="center" vertical="center" wrapText="1"/>
      <protection locked="0" hidden="1"/>
    </xf>
    <xf numFmtId="166" fontId="20" fillId="11" borderId="6" xfId="1" applyNumberFormat="1" applyFont="1" applyFill="1" applyBorder="1" applyAlignment="1" applyProtection="1">
      <alignment horizontal="center" vertical="center" wrapText="1"/>
      <protection locked="0" hidden="1"/>
    </xf>
    <xf numFmtId="166" fontId="11" fillId="11" borderId="6" xfId="1" applyNumberFormat="1" applyFont="1" applyFill="1" applyBorder="1" applyAlignment="1" applyProtection="1">
      <alignment horizontal="center" vertical="center" wrapText="1"/>
      <protection locked="0" hidden="1"/>
    </xf>
    <xf numFmtId="166" fontId="11" fillId="10" borderId="6" xfId="1" applyNumberFormat="1" applyFont="1" applyFill="1" applyBorder="1" applyAlignment="1" applyProtection="1">
      <alignment horizontal="center" vertical="center" wrapText="1"/>
      <protection locked="0" hidden="1"/>
    </xf>
    <xf numFmtId="166" fontId="11" fillId="11" borderId="1" xfId="1" applyNumberFormat="1" applyFont="1" applyFill="1" applyBorder="1" applyAlignment="1" applyProtection="1">
      <alignment horizontal="center" vertical="top" wrapText="1"/>
      <protection locked="0" hidden="1"/>
    </xf>
    <xf numFmtId="166" fontId="20" fillId="11" borderId="3" xfId="1" applyNumberFormat="1" applyFont="1" applyFill="1" applyBorder="1" applyAlignment="1" applyProtection="1">
      <alignment horizontal="center" vertical="center" wrapText="1"/>
      <protection locked="0" hidden="1"/>
    </xf>
    <xf numFmtId="166" fontId="11" fillId="11" borderId="3" xfId="1" applyNumberFormat="1" applyFont="1" applyFill="1" applyBorder="1" applyAlignment="1" applyProtection="1">
      <alignment horizontal="center" vertical="center" wrapText="1"/>
      <protection locked="0" hidden="1"/>
    </xf>
    <xf numFmtId="166" fontId="11" fillId="10" borderId="3" xfId="1" applyNumberFormat="1" applyFont="1" applyFill="1" applyBorder="1" applyAlignment="1" applyProtection="1">
      <alignment horizontal="center" vertical="center" wrapText="1"/>
      <protection locked="0" hidden="1"/>
    </xf>
    <xf numFmtId="9" fontId="11" fillId="11" borderId="1" xfId="0" applyNumberFormat="1" applyFont="1" applyFill="1" applyBorder="1" applyAlignment="1" applyProtection="1">
      <alignment horizontal="center" vertical="center" wrapText="1"/>
      <protection hidden="1"/>
    </xf>
    <xf numFmtId="9" fontId="8" fillId="11" borderId="1" xfId="3" applyFont="1" applyFill="1" applyBorder="1" applyAlignment="1" applyProtection="1">
      <alignment horizontal="center" vertical="center" wrapText="1"/>
      <protection locked="0" hidden="1"/>
    </xf>
    <xf numFmtId="9" fontId="8" fillId="11" borderId="6" xfId="3" applyFont="1" applyFill="1" applyBorder="1" applyAlignment="1" applyProtection="1">
      <alignment horizontal="center" vertical="center" wrapText="1"/>
      <protection locked="0" hidden="1"/>
    </xf>
    <xf numFmtId="0" fontId="11" fillId="11" borderId="1" xfId="0" applyFont="1" applyFill="1" applyBorder="1" applyAlignment="1" applyProtection="1">
      <alignment horizontal="center" vertical="center" wrapText="1"/>
      <protection locked="0"/>
    </xf>
    <xf numFmtId="0" fontId="11" fillId="11" borderId="6" xfId="0" applyFont="1" applyFill="1" applyBorder="1" applyAlignment="1" applyProtection="1">
      <alignment horizontal="center" vertical="center" wrapText="1"/>
      <protection locked="0"/>
    </xf>
    <xf numFmtId="9" fontId="11" fillId="11" borderId="1" xfId="3" applyFont="1" applyFill="1" applyBorder="1" applyAlignment="1" applyProtection="1">
      <alignment horizontal="center" vertical="center" wrapText="1"/>
      <protection locked="0"/>
    </xf>
    <xf numFmtId="9" fontId="11" fillId="11" borderId="6" xfId="3" applyFont="1" applyFill="1" applyBorder="1" applyAlignment="1" applyProtection="1">
      <alignment horizontal="center" vertical="center" wrapText="1"/>
      <protection locked="0"/>
    </xf>
    <xf numFmtId="49" fontId="11" fillId="11" borderId="1" xfId="3" applyNumberFormat="1" applyFont="1" applyFill="1" applyBorder="1" applyAlignment="1" applyProtection="1">
      <alignment horizontal="center" vertical="center" wrapText="1"/>
      <protection locked="0"/>
    </xf>
    <xf numFmtId="49" fontId="11" fillId="11" borderId="6" xfId="3" applyNumberFormat="1"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wrapText="1"/>
      <protection locked="0" hidden="1"/>
    </xf>
    <xf numFmtId="0" fontId="11" fillId="11" borderId="6" xfId="0" applyFont="1" applyFill="1" applyBorder="1" applyAlignment="1" applyProtection="1">
      <alignment horizontal="center" vertical="center" wrapText="1"/>
      <protection locked="0" hidden="1"/>
    </xf>
    <xf numFmtId="14" fontId="11" fillId="11" borderId="1" xfId="0" applyNumberFormat="1" applyFont="1" applyFill="1" applyBorder="1" applyAlignment="1" applyProtection="1">
      <alignment horizontal="center" vertical="center" wrapText="1"/>
      <protection locked="0" hidden="1"/>
    </xf>
    <xf numFmtId="14" fontId="11" fillId="11" borderId="6" xfId="0" applyNumberFormat="1"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hidden="1"/>
    </xf>
    <xf numFmtId="9" fontId="11" fillId="11" borderId="6" xfId="3" applyFont="1" applyFill="1" applyBorder="1" applyAlignment="1" applyProtection="1">
      <alignment horizontal="center" vertical="center" wrapText="1"/>
      <protection hidden="1"/>
    </xf>
    <xf numFmtId="9" fontId="11" fillId="11" borderId="6" xfId="0" applyNumberFormat="1" applyFont="1" applyFill="1" applyBorder="1" applyAlignment="1" applyProtection="1">
      <alignment horizontal="center" vertical="center" wrapText="1"/>
      <protection hidden="1"/>
    </xf>
    <xf numFmtId="49" fontId="11" fillId="11" borderId="1" xfId="3" applyNumberFormat="1" applyFont="1" applyFill="1" applyBorder="1" applyAlignment="1" applyProtection="1">
      <alignment horizontal="center" vertical="center"/>
      <protection locked="0"/>
    </xf>
    <xf numFmtId="9" fontId="11" fillId="11" borderId="3" xfId="0" applyNumberFormat="1" applyFont="1" applyFill="1" applyBorder="1" applyAlignment="1" applyProtection="1">
      <alignment horizontal="center" vertical="center" wrapText="1"/>
      <protection hidden="1"/>
    </xf>
    <xf numFmtId="9" fontId="11" fillId="11" borderId="3" xfId="3" applyFont="1" applyFill="1" applyBorder="1" applyAlignment="1" applyProtection="1">
      <alignment horizontal="center" vertical="center" wrapText="1"/>
      <protection hidden="1"/>
    </xf>
    <xf numFmtId="166" fontId="20" fillId="0" borderId="1" xfId="1" applyNumberFormat="1" applyFont="1" applyFill="1" applyBorder="1" applyAlignment="1" applyProtection="1">
      <alignment horizontal="center" vertical="center" wrapText="1"/>
      <protection locked="0" hidden="1"/>
    </xf>
    <xf numFmtId="0" fontId="20" fillId="0" borderId="7" xfId="0" applyFont="1" applyBorder="1" applyAlignment="1" applyProtection="1">
      <alignment horizontal="center" vertical="center"/>
      <protection locked="0"/>
    </xf>
    <xf numFmtId="166" fontId="20" fillId="0" borderId="7" xfId="1" applyNumberFormat="1" applyFont="1" applyFill="1" applyBorder="1" applyAlignment="1" applyProtection="1">
      <alignment horizontal="center" vertical="center" wrapText="1"/>
      <protection locked="0" hidden="1"/>
    </xf>
    <xf numFmtId="9" fontId="8" fillId="11" borderId="3" xfId="3"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xf>
    <xf numFmtId="49" fontId="11" fillId="11" borderId="3" xfId="3" applyNumberFormat="1" applyFont="1" applyFill="1" applyBorder="1" applyAlignment="1" applyProtection="1">
      <alignment horizontal="center" vertical="center" wrapText="1"/>
      <protection locked="0"/>
    </xf>
    <xf numFmtId="14" fontId="11" fillId="11" borderId="3" xfId="0" applyNumberFormat="1" applyFont="1" applyFill="1" applyBorder="1" applyAlignment="1" applyProtection="1">
      <alignment horizontal="center" vertical="center" wrapText="1"/>
      <protection locked="0" hidden="1"/>
    </xf>
    <xf numFmtId="9" fontId="11" fillId="0" borderId="1" xfId="3" applyFont="1" applyFill="1" applyBorder="1" applyAlignment="1">
      <alignment horizontal="center" vertical="center"/>
    </xf>
    <xf numFmtId="9" fontId="11" fillId="0" borderId="6" xfId="3" applyFont="1" applyFill="1" applyBorder="1" applyAlignment="1">
      <alignment horizontal="center" vertical="center"/>
    </xf>
    <xf numFmtId="9" fontId="11" fillId="0" borderId="1" xfId="3" applyFont="1" applyBorder="1" applyAlignment="1" applyProtection="1">
      <alignment horizontal="center" vertical="center" wrapText="1"/>
      <protection locked="0" hidden="1"/>
    </xf>
    <xf numFmtId="165" fontId="20" fillId="0" borderId="1" xfId="2"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65" fontId="11" fillId="0" borderId="1" xfId="2" applyFont="1" applyFill="1" applyBorder="1" applyAlignment="1" applyProtection="1">
      <alignment horizontal="center" vertical="center"/>
      <protection locked="0"/>
    </xf>
    <xf numFmtId="165" fontId="11" fillId="0" borderId="6" xfId="2" applyFont="1" applyFill="1" applyBorder="1" applyAlignment="1" applyProtection="1">
      <alignment horizontal="center" vertical="center"/>
      <protection locked="0"/>
    </xf>
    <xf numFmtId="166" fontId="11" fillId="0" borderId="1" xfId="1" applyNumberFormat="1" applyFont="1" applyFill="1" applyBorder="1" applyAlignment="1" applyProtection="1">
      <alignment horizontal="center" vertical="center" wrapText="1"/>
      <protection locked="0" hidden="1"/>
    </xf>
    <xf numFmtId="0" fontId="20" fillId="0" borderId="1" xfId="0" applyFont="1" applyBorder="1" applyAlignment="1" applyProtection="1">
      <alignment horizontal="center" vertical="center"/>
      <protection locked="0"/>
    </xf>
    <xf numFmtId="166" fontId="20" fillId="0" borderId="1" xfId="1" applyNumberFormat="1" applyFont="1" applyFill="1" applyBorder="1" applyAlignment="1" applyProtection="1">
      <alignment horizontal="right" vertical="center" wrapText="1"/>
      <protection locked="0" hidden="1"/>
    </xf>
    <xf numFmtId="9" fontId="8" fillId="0" borderId="1" xfId="3" applyFont="1" applyFill="1" applyBorder="1" applyAlignment="1" applyProtection="1">
      <alignment horizontal="center" vertical="center" wrapText="1"/>
      <protection locked="0" hidden="1"/>
    </xf>
    <xf numFmtId="9" fontId="8" fillId="0" borderId="6" xfId="3" applyFont="1" applyFill="1" applyBorder="1" applyAlignment="1" applyProtection="1">
      <alignment horizontal="center" vertical="center" wrapText="1"/>
      <protection locked="0" hidden="1"/>
    </xf>
    <xf numFmtId="9" fontId="11" fillId="0" borderId="6" xfId="3" applyFont="1" applyBorder="1" applyAlignment="1" applyProtection="1">
      <alignment horizontal="center" vertical="center" wrapText="1"/>
      <protection locked="0" hidden="1"/>
    </xf>
    <xf numFmtId="49" fontId="11" fillId="0" borderId="1" xfId="3" applyNumberFormat="1" applyFont="1" applyBorder="1" applyAlignment="1" applyProtection="1">
      <alignment horizontal="center" vertical="center" wrapText="1"/>
      <protection locked="0" hidden="1"/>
    </xf>
    <xf numFmtId="49" fontId="11" fillId="0" borderId="6" xfId="3" applyNumberFormat="1" applyFont="1" applyBorder="1" applyAlignment="1" applyProtection="1">
      <alignment horizontal="center" vertical="center" wrapText="1"/>
      <protection locked="0" hidden="1"/>
    </xf>
    <xf numFmtId="0" fontId="11" fillId="0" borderId="1" xfId="0" applyFont="1" applyBorder="1" applyAlignment="1" applyProtection="1">
      <alignment horizontal="center" vertical="center" wrapText="1"/>
      <protection locked="0" hidden="1"/>
    </xf>
    <xf numFmtId="0" fontId="11" fillId="0" borderId="6" xfId="0" applyFont="1" applyBorder="1" applyAlignment="1" applyProtection="1">
      <alignment horizontal="center" vertical="center" wrapText="1"/>
      <protection locked="0" hidden="1"/>
    </xf>
    <xf numFmtId="0" fontId="11" fillId="9" borderId="1" xfId="0" applyFont="1" applyFill="1" applyBorder="1" applyAlignment="1" applyProtection="1">
      <alignment horizontal="center" vertical="center" wrapText="1"/>
      <protection locked="0" hidden="1"/>
    </xf>
    <xf numFmtId="0" fontId="11" fillId="9" borderId="6" xfId="0" applyFont="1" applyFill="1" applyBorder="1" applyAlignment="1" applyProtection="1">
      <alignment horizontal="center" vertical="center" wrapText="1"/>
      <protection locked="0" hidden="1"/>
    </xf>
    <xf numFmtId="0" fontId="12" fillId="9" borderId="1" xfId="0" applyFont="1" applyFill="1" applyBorder="1" applyAlignment="1" applyProtection="1">
      <alignment horizontal="center" vertical="center"/>
      <protection locked="0"/>
    </xf>
    <xf numFmtId="0" fontId="12" fillId="9" borderId="6" xfId="0" applyFont="1" applyFill="1" applyBorder="1" applyAlignment="1" applyProtection="1">
      <alignment horizontal="center" vertical="center"/>
      <protection locked="0"/>
    </xf>
    <xf numFmtId="14" fontId="12" fillId="9" borderId="1" xfId="0" applyNumberFormat="1" applyFont="1" applyFill="1" applyBorder="1" applyAlignment="1" applyProtection="1">
      <alignment horizontal="center" vertical="center"/>
      <protection locked="0"/>
    </xf>
    <xf numFmtId="14" fontId="12" fillId="9" borderId="6"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protection locked="0"/>
    </xf>
    <xf numFmtId="14" fontId="12" fillId="0" borderId="1" xfId="0" applyNumberFormat="1"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wrapText="1"/>
      <protection locked="0"/>
    </xf>
    <xf numFmtId="9" fontId="12" fillId="0" borderId="1" xfId="0" applyNumberFormat="1" applyFont="1" applyFill="1" applyBorder="1" applyAlignment="1">
      <alignment horizontal="center" vertical="center"/>
    </xf>
    <xf numFmtId="9" fontId="11" fillId="0" borderId="2" xfId="3" applyFont="1" applyFill="1" applyBorder="1" applyAlignment="1">
      <alignment horizontal="center" vertical="center"/>
    </xf>
    <xf numFmtId="9" fontId="11" fillId="0" borderId="4" xfId="3" applyFont="1" applyFill="1" applyBorder="1" applyAlignment="1">
      <alignment horizontal="center" vertical="center"/>
    </xf>
    <xf numFmtId="9" fontId="11" fillId="0" borderId="3" xfId="3" applyFont="1" applyFill="1" applyBorder="1" applyAlignment="1">
      <alignment horizontal="center" vertical="center"/>
    </xf>
    <xf numFmtId="9" fontId="11" fillId="0" borderId="12" xfId="3" applyFont="1" applyFill="1" applyBorder="1" applyAlignment="1">
      <alignment horizontal="center" vertical="center"/>
    </xf>
    <xf numFmtId="9" fontId="11" fillId="0" borderId="9" xfId="3" applyFont="1" applyFill="1" applyBorder="1" applyAlignment="1">
      <alignment horizontal="center" vertical="center"/>
    </xf>
    <xf numFmtId="9" fontId="11" fillId="0" borderId="11" xfId="3" applyFont="1" applyFill="1" applyBorder="1" applyAlignment="1">
      <alignment horizontal="center" vertical="center"/>
    </xf>
    <xf numFmtId="9" fontId="11" fillId="0" borderId="26" xfId="3"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9" fontId="11" fillId="0" borderId="25" xfId="3" applyFont="1" applyFill="1" applyBorder="1" applyAlignment="1">
      <alignment horizontal="center" vertical="center"/>
    </xf>
    <xf numFmtId="9" fontId="11" fillId="0" borderId="13" xfId="3" applyFont="1" applyFill="1" applyBorder="1" applyAlignment="1">
      <alignment horizontal="center" vertical="center"/>
    </xf>
    <xf numFmtId="9" fontId="11" fillId="0" borderId="14" xfId="3" applyFont="1" applyFill="1" applyBorder="1" applyAlignment="1">
      <alignment horizontal="center" vertical="center"/>
    </xf>
    <xf numFmtId="9" fontId="11" fillId="0" borderId="15" xfId="3" applyFont="1" applyFill="1" applyBorder="1" applyAlignment="1">
      <alignment horizontal="center" vertical="center"/>
    </xf>
    <xf numFmtId="9" fontId="11" fillId="0" borderId="18" xfId="3" applyFont="1" applyFill="1" applyBorder="1" applyAlignment="1">
      <alignment horizontal="center" vertical="center"/>
    </xf>
    <xf numFmtId="9" fontId="11" fillId="0" borderId="19" xfId="3" applyFont="1" applyFill="1" applyBorder="1" applyAlignment="1">
      <alignment horizontal="center" vertical="center"/>
    </xf>
    <xf numFmtId="9" fontId="11" fillId="0" borderId="20" xfId="3" applyFont="1" applyFill="1" applyBorder="1" applyAlignment="1">
      <alignment horizontal="center" vertical="center"/>
    </xf>
    <xf numFmtId="9" fontId="11" fillId="0" borderId="10" xfId="3" applyFont="1" applyFill="1" applyBorder="1" applyAlignment="1">
      <alignment horizontal="center" vertical="center"/>
    </xf>
    <xf numFmtId="14" fontId="11" fillId="0" borderId="1" xfId="0" applyNumberFormat="1" applyFont="1" applyBorder="1" applyAlignment="1" applyProtection="1">
      <alignment horizontal="center" vertical="center" wrapText="1"/>
      <protection locked="0" hidden="1"/>
    </xf>
    <xf numFmtId="9" fontId="15" fillId="0" borderId="22" xfId="3" applyFont="1" applyFill="1" applyBorder="1" applyAlignment="1">
      <alignment horizontal="center" vertical="center"/>
    </xf>
    <xf numFmtId="9" fontId="15" fillId="0" borderId="23" xfId="3" applyFont="1" applyFill="1" applyBorder="1" applyAlignment="1">
      <alignment horizontal="center" vertical="center"/>
    </xf>
    <xf numFmtId="9" fontId="15" fillId="0" borderId="24" xfId="3" applyFont="1" applyFill="1" applyBorder="1" applyAlignment="1">
      <alignment horizontal="center" vertical="center"/>
    </xf>
    <xf numFmtId="9" fontId="15" fillId="0" borderId="16" xfId="3" applyFont="1" applyFill="1" applyBorder="1" applyAlignment="1">
      <alignment horizontal="center" vertical="center"/>
    </xf>
    <xf numFmtId="9" fontId="15" fillId="0" borderId="14" xfId="3" applyFont="1" applyFill="1" applyBorder="1" applyAlignment="1">
      <alignment horizontal="center" vertical="center"/>
    </xf>
    <xf numFmtId="9" fontId="15" fillId="0" borderId="15" xfId="3" applyFont="1" applyFill="1" applyBorder="1" applyAlignment="1">
      <alignment horizontal="center" vertical="center"/>
    </xf>
    <xf numFmtId="9" fontId="15" fillId="0" borderId="17" xfId="3" applyFont="1" applyFill="1" applyBorder="1" applyAlignment="1">
      <alignment horizontal="center" vertical="center"/>
    </xf>
    <xf numFmtId="9" fontId="15" fillId="0" borderId="10" xfId="3" applyFont="1" applyFill="1" applyBorder="1" applyAlignment="1">
      <alignment horizontal="center" vertical="center"/>
    </xf>
    <xf numFmtId="9" fontId="15" fillId="0" borderId="9" xfId="3" applyFont="1" applyBorder="1" applyAlignment="1">
      <alignment horizontal="center" vertical="center"/>
    </xf>
    <xf numFmtId="49" fontId="11" fillId="9" borderId="1" xfId="3" applyNumberFormat="1" applyFont="1" applyFill="1" applyBorder="1" applyAlignment="1" applyProtection="1">
      <alignment horizontal="center" vertical="center" wrapText="1"/>
      <protection locked="0" hidden="1"/>
    </xf>
    <xf numFmtId="9" fontId="11" fillId="0" borderId="22" xfId="3" applyFont="1" applyFill="1" applyBorder="1" applyAlignment="1">
      <alignment horizontal="center" vertical="center"/>
    </xf>
    <xf numFmtId="9" fontId="11" fillId="0" borderId="23" xfId="3" applyFont="1" applyFill="1" applyBorder="1" applyAlignment="1">
      <alignment horizontal="center" vertical="center"/>
    </xf>
    <xf numFmtId="9" fontId="11" fillId="0" borderId="24" xfId="3" applyFont="1" applyFill="1" applyBorder="1" applyAlignment="1">
      <alignment horizontal="center" vertical="center"/>
    </xf>
    <xf numFmtId="9" fontId="15" fillId="0" borderId="9" xfId="3" applyFont="1" applyFill="1" applyBorder="1" applyAlignment="1">
      <alignment horizontal="center" vertical="center"/>
    </xf>
    <xf numFmtId="9" fontId="15" fillId="0" borderId="11" xfId="3" applyFont="1" applyFill="1" applyBorder="1" applyAlignment="1">
      <alignment horizontal="center" vertical="center"/>
    </xf>
    <xf numFmtId="9" fontId="11" fillId="0" borderId="1" xfId="3" applyFont="1" applyFill="1" applyBorder="1" applyAlignment="1" applyProtection="1">
      <alignment horizontal="center" vertical="center" wrapText="1"/>
      <protection hidden="1"/>
    </xf>
    <xf numFmtId="9" fontId="11" fillId="0" borderId="2" xfId="3" applyFont="1" applyFill="1" applyBorder="1" applyAlignment="1" applyProtection="1">
      <alignment horizontal="center" vertical="center" wrapText="1"/>
      <protection hidden="1"/>
    </xf>
    <xf numFmtId="9" fontId="12" fillId="0" borderId="1" xfId="3" applyFont="1" applyFill="1" applyBorder="1" applyAlignment="1" applyProtection="1">
      <alignment horizontal="center" vertical="center" wrapText="1"/>
      <protection hidden="1"/>
    </xf>
    <xf numFmtId="9" fontId="12" fillId="0" borderId="2" xfId="3" applyFont="1" applyFill="1" applyBorder="1" applyAlignment="1" applyProtection="1">
      <alignment horizontal="center" vertical="center" wrapText="1"/>
      <protection hidden="1"/>
    </xf>
    <xf numFmtId="9" fontId="11" fillId="0" borderId="9" xfId="3" applyFont="1" applyFill="1" applyBorder="1" applyAlignment="1" applyProtection="1">
      <alignment horizontal="center" vertical="center" wrapText="1"/>
      <protection hidden="1"/>
    </xf>
    <xf numFmtId="9" fontId="11" fillId="9" borderId="1" xfId="3" applyFont="1" applyFill="1" applyBorder="1" applyAlignment="1" applyProtection="1">
      <alignment horizontal="center" vertical="center" wrapText="1"/>
      <protection locked="0" hidden="1"/>
    </xf>
    <xf numFmtId="9" fontId="8" fillId="9" borderId="1" xfId="3" applyFont="1" applyFill="1" applyBorder="1" applyAlignment="1" applyProtection="1">
      <alignment horizontal="center" vertical="center" wrapText="1"/>
      <protection locked="0" hidden="1"/>
    </xf>
    <xf numFmtId="9" fontId="11" fillId="0" borderId="1" xfId="0" applyNumberFormat="1" applyFont="1" applyFill="1" applyBorder="1" applyAlignment="1" applyProtection="1">
      <alignment horizontal="center" vertical="center" wrapText="1"/>
      <protection hidden="1"/>
    </xf>
    <xf numFmtId="9" fontId="8" fillId="0" borderId="3" xfId="3" applyFont="1" applyFill="1" applyBorder="1" applyAlignment="1" applyProtection="1">
      <alignment horizontal="center" vertical="center" wrapText="1"/>
      <protection locked="0" hidden="1"/>
    </xf>
    <xf numFmtId="9" fontId="11" fillId="0" borderId="3" xfId="3" applyFont="1" applyBorder="1" applyAlignment="1" applyProtection="1">
      <alignment horizontal="center" vertical="center" wrapText="1"/>
      <protection locked="0" hidden="1"/>
    </xf>
    <xf numFmtId="49" fontId="11" fillId="9" borderId="3" xfId="3" applyNumberFormat="1" applyFont="1" applyFill="1" applyBorder="1" applyAlignment="1" applyProtection="1">
      <alignment horizontal="center" vertical="center" wrapText="1"/>
      <protection locked="0" hidden="1"/>
    </xf>
    <xf numFmtId="0" fontId="11" fillId="0" borderId="3" xfId="0" applyFont="1" applyBorder="1" applyAlignment="1" applyProtection="1">
      <alignment horizontal="center" vertical="center" wrapText="1"/>
      <protection locked="0" hidden="1"/>
    </xf>
    <xf numFmtId="14" fontId="13" fillId="0" borderId="1" xfId="0" applyNumberFormat="1" applyFont="1" applyBorder="1" applyAlignment="1" applyProtection="1">
      <alignment horizontal="center" vertical="center" wrapText="1"/>
      <protection locked="0"/>
    </xf>
    <xf numFmtId="14" fontId="11" fillId="0" borderId="3" xfId="0" applyNumberFormat="1" applyFont="1" applyBorder="1" applyAlignment="1" applyProtection="1">
      <alignment horizontal="center" vertical="center" wrapText="1"/>
      <protection locked="0" hidden="1"/>
    </xf>
    <xf numFmtId="9" fontId="11" fillId="0" borderId="3" xfId="3" applyFont="1" applyFill="1" applyBorder="1" applyAlignment="1" applyProtection="1">
      <alignment horizontal="center" vertical="center" wrapText="1"/>
      <protection hidden="1"/>
    </xf>
    <xf numFmtId="9" fontId="11" fillId="11" borderId="1" xfId="3" applyFont="1" applyFill="1" applyBorder="1" applyAlignment="1" applyProtection="1">
      <alignment horizontal="center" vertical="center"/>
    </xf>
    <xf numFmtId="9" fontId="11" fillId="11" borderId="6" xfId="3" applyFont="1" applyFill="1" applyBorder="1" applyAlignment="1" applyProtection="1">
      <alignment horizontal="center" vertical="center"/>
    </xf>
    <xf numFmtId="166" fontId="20" fillId="11" borderId="1" xfId="1" applyNumberFormat="1" applyFont="1" applyFill="1" applyBorder="1" applyAlignment="1" applyProtection="1">
      <alignment horizontal="right" vertical="center" wrapText="1"/>
      <protection locked="0" hidden="1"/>
    </xf>
    <xf numFmtId="166" fontId="20" fillId="11" borderId="6" xfId="1" applyNumberFormat="1" applyFont="1" applyFill="1" applyBorder="1" applyAlignment="1" applyProtection="1">
      <alignment horizontal="right" vertical="center" wrapText="1"/>
      <protection locked="0" hidden="1"/>
    </xf>
    <xf numFmtId="166" fontId="20" fillId="0" borderId="3" xfId="1" applyNumberFormat="1" applyFont="1" applyFill="1" applyBorder="1" applyAlignment="1" applyProtection="1">
      <alignment horizontal="center" vertical="center" wrapText="1"/>
      <protection locked="0" hidden="1"/>
    </xf>
    <xf numFmtId="9" fontId="11" fillId="0" borderId="3" xfId="0" applyNumberFormat="1" applyFont="1" applyFill="1" applyBorder="1" applyAlignment="1" applyProtection="1">
      <alignment horizontal="center" vertical="center" wrapText="1"/>
      <protection hidden="1"/>
    </xf>
    <xf numFmtId="166" fontId="20" fillId="0" borderId="3" xfId="1" applyNumberFormat="1" applyFont="1" applyFill="1" applyBorder="1" applyAlignment="1" applyProtection="1">
      <alignment horizontal="right" vertical="center" wrapText="1"/>
      <protection locked="0" hidden="1"/>
    </xf>
    <xf numFmtId="166" fontId="11" fillId="0" borderId="3" xfId="1" applyNumberFormat="1" applyFont="1" applyFill="1" applyBorder="1" applyAlignment="1" applyProtection="1">
      <alignment horizontal="center" vertical="center" wrapText="1"/>
      <protection locked="0" hidden="1"/>
    </xf>
    <xf numFmtId="166" fontId="20" fillId="11" borderId="3" xfId="1" applyNumberFormat="1" applyFont="1" applyFill="1" applyBorder="1" applyAlignment="1" applyProtection="1">
      <alignment horizontal="right" vertical="center" wrapText="1"/>
      <protection locked="0" hidden="1"/>
    </xf>
    <xf numFmtId="0" fontId="12" fillId="9" borderId="3" xfId="0" applyFont="1" applyFill="1" applyBorder="1" applyAlignment="1" applyProtection="1">
      <alignment horizontal="center" vertical="center"/>
      <protection locked="0"/>
    </xf>
    <xf numFmtId="166" fontId="20" fillId="0" borderId="6" xfId="1" applyNumberFormat="1" applyFont="1" applyFill="1" applyBorder="1" applyAlignment="1" applyProtection="1">
      <alignment horizontal="right" vertical="center" wrapText="1"/>
      <protection locked="0" hidden="1"/>
    </xf>
    <xf numFmtId="0" fontId="12" fillId="9" borderId="1"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9" fontId="15" fillId="11" borderId="1" xfId="3" applyFont="1" applyFill="1" applyBorder="1" applyAlignment="1" applyProtection="1">
      <alignment horizontal="center" vertical="center" wrapText="1"/>
      <protection locked="0"/>
    </xf>
    <xf numFmtId="9" fontId="15" fillId="11" borderId="6" xfId="3" applyFont="1" applyFill="1" applyBorder="1" applyAlignment="1" applyProtection="1">
      <alignment horizontal="center" vertical="center" wrapText="1"/>
      <protection locked="0"/>
    </xf>
    <xf numFmtId="49" fontId="15" fillId="11" borderId="1" xfId="3" applyNumberFormat="1" applyFont="1" applyFill="1" applyBorder="1" applyAlignment="1" applyProtection="1">
      <alignment horizontal="center" vertical="center" wrapText="1"/>
      <protection locked="0"/>
    </xf>
    <xf numFmtId="49" fontId="15" fillId="11" borderId="6" xfId="3" applyNumberFormat="1" applyFont="1" applyFill="1" applyBorder="1" applyAlignment="1" applyProtection="1">
      <alignment horizontal="center" vertical="center" wrapText="1"/>
      <protection locked="0"/>
    </xf>
    <xf numFmtId="14" fontId="13" fillId="11" borderId="1" xfId="0" applyNumberFormat="1" applyFont="1" applyFill="1" applyBorder="1" applyAlignment="1" applyProtection="1">
      <alignment horizontal="center" vertical="center" wrapText="1"/>
      <protection locked="0"/>
    </xf>
    <xf numFmtId="14" fontId="13" fillId="11" borderId="6" xfId="0" applyNumberFormat="1" applyFont="1" applyFill="1" applyBorder="1" applyAlignment="1" applyProtection="1">
      <alignment horizontal="center" vertical="center" wrapText="1"/>
      <protection locked="0"/>
    </xf>
    <xf numFmtId="9" fontId="11" fillId="11" borderId="3" xfId="3" applyFont="1" applyFill="1" applyBorder="1" applyAlignment="1" applyProtection="1">
      <alignment horizontal="center" vertical="center"/>
    </xf>
    <xf numFmtId="14" fontId="12" fillId="11" borderId="3" xfId="0" applyNumberFormat="1" applyFont="1" applyFill="1" applyBorder="1" applyAlignment="1" applyProtection="1">
      <alignment horizontal="center" vertical="center" wrapText="1"/>
      <protection locked="0"/>
    </xf>
    <xf numFmtId="14" fontId="12" fillId="11" borderId="1" xfId="0" applyNumberFormat="1" applyFont="1" applyFill="1" applyBorder="1" applyAlignment="1" applyProtection="1">
      <alignment horizontal="center" vertical="center" wrapText="1"/>
      <protection locked="0"/>
    </xf>
    <xf numFmtId="0" fontId="8" fillId="11" borderId="3" xfId="0" applyFont="1" applyFill="1" applyBorder="1" applyAlignment="1" applyProtection="1">
      <alignment horizontal="center" vertical="center" wrapText="1"/>
      <protection locked="0"/>
    </xf>
    <xf numFmtId="9" fontId="15" fillId="11" borderId="3" xfId="3" applyFont="1" applyFill="1" applyBorder="1" applyAlignment="1" applyProtection="1">
      <alignment horizontal="center" vertical="center" wrapText="1"/>
      <protection locked="0"/>
    </xf>
    <xf numFmtId="49" fontId="15" fillId="11" borderId="3" xfId="3" applyNumberFormat="1"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protection locked="0"/>
    </xf>
    <xf numFmtId="49" fontId="31" fillId="0" borderId="1" xfId="3" applyNumberFormat="1" applyFont="1" applyFill="1" applyBorder="1" applyAlignment="1" applyProtection="1">
      <alignment horizontal="center" vertical="center" wrapText="1"/>
      <protection locked="0" hidden="1"/>
    </xf>
    <xf numFmtId="0" fontId="31" fillId="0" borderId="1" xfId="0" applyFont="1" applyFill="1" applyBorder="1" applyAlignment="1" applyProtection="1">
      <alignment horizontal="center" vertical="center" wrapText="1"/>
      <protection locked="0" hidden="1"/>
    </xf>
    <xf numFmtId="9" fontId="31" fillId="0" borderId="1" xfId="3" applyFont="1" applyFill="1" applyBorder="1" applyAlignment="1" applyProtection="1">
      <alignment horizontal="center" vertical="center" wrapText="1"/>
      <protection locked="0" hidden="1"/>
    </xf>
    <xf numFmtId="0" fontId="10" fillId="0" borderId="0" xfId="0" applyFont="1" applyAlignment="1">
      <alignment horizontal="center" vertical="center" wrapText="1"/>
    </xf>
    <xf numFmtId="0" fontId="10" fillId="0" borderId="0" xfId="0" applyFont="1" applyAlignment="1">
      <alignment horizontal="center" vertical="center"/>
    </xf>
    <xf numFmtId="9" fontId="14" fillId="0" borderId="1" xfId="3" applyFont="1" applyFill="1" applyBorder="1" applyAlignment="1" applyProtection="1">
      <alignment horizontal="center" vertical="center" wrapText="1"/>
      <protection locked="0" hidden="1"/>
    </xf>
    <xf numFmtId="0" fontId="3" fillId="4" borderId="1" xfId="0" applyFont="1" applyFill="1" applyBorder="1" applyAlignment="1" applyProtection="1">
      <alignment horizontal="center" vertical="center" wrapText="1"/>
      <protection locked="0" hidden="1"/>
    </xf>
    <xf numFmtId="0" fontId="3" fillId="5" borderId="1" xfId="0" applyFont="1" applyFill="1" applyBorder="1" applyAlignment="1" applyProtection="1">
      <alignment horizontal="center" vertical="center" wrapText="1"/>
      <protection locked="0" hidden="1"/>
    </xf>
    <xf numFmtId="0" fontId="2" fillId="7" borderId="1" xfId="0" applyFont="1" applyFill="1" applyBorder="1" applyAlignment="1" applyProtection="1">
      <alignment horizontal="center" vertical="center" wrapText="1"/>
      <protection locked="0" hidden="1"/>
    </xf>
    <xf numFmtId="14" fontId="15" fillId="0" borderId="1" xfId="0" applyNumberFormat="1" applyFont="1" applyFill="1" applyBorder="1" applyAlignment="1" applyProtection="1">
      <alignment horizontal="center" vertical="center" wrapText="1"/>
      <protection locked="0" hidden="1"/>
    </xf>
    <xf numFmtId="14" fontId="17" fillId="0" borderId="1"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lignment horizontal="center" vertical="center" wrapText="1"/>
    </xf>
    <xf numFmtId="9" fontId="15" fillId="0" borderId="1" xfId="0" applyNumberFormat="1" applyFont="1" applyFill="1" applyBorder="1" applyAlignment="1" applyProtection="1">
      <alignment horizontal="center" vertical="center" wrapText="1"/>
      <protection hidden="1"/>
    </xf>
    <xf numFmtId="9" fontId="15" fillId="0" borderId="1" xfId="3" applyFont="1" applyFill="1" applyBorder="1" applyAlignment="1" applyProtection="1">
      <alignment horizontal="center" vertical="center" wrapText="1"/>
      <protection hidden="1"/>
    </xf>
    <xf numFmtId="9" fontId="31" fillId="0" borderId="6" xfId="3" applyFont="1" applyFill="1" applyBorder="1" applyAlignment="1" applyProtection="1">
      <alignment horizontal="center" vertical="center" wrapText="1"/>
      <protection locked="0" hidden="1"/>
    </xf>
    <xf numFmtId="49" fontId="31" fillId="0" borderId="6" xfId="3" applyNumberFormat="1" applyFont="1" applyFill="1" applyBorder="1" applyAlignment="1" applyProtection="1">
      <alignment horizontal="center" vertical="center" wrapText="1"/>
      <protection locked="0" hidden="1"/>
    </xf>
    <xf numFmtId="0" fontId="31" fillId="0" borderId="6" xfId="0" applyFont="1" applyFill="1" applyBorder="1" applyAlignment="1" applyProtection="1">
      <alignment horizontal="center" vertical="center" wrapText="1"/>
      <protection locked="0" hidden="1"/>
    </xf>
    <xf numFmtId="9" fontId="31" fillId="0" borderId="2" xfId="3" applyFont="1" applyFill="1" applyBorder="1" applyAlignment="1" applyProtection="1">
      <alignment horizontal="center" vertical="center" wrapText="1"/>
      <protection locked="0" hidden="1"/>
    </xf>
    <xf numFmtId="9" fontId="31" fillId="0" borderId="4" xfId="3" applyFont="1" applyFill="1" applyBorder="1" applyAlignment="1" applyProtection="1">
      <alignment horizontal="center" vertical="center" wrapText="1"/>
      <protection locked="0" hidden="1"/>
    </xf>
    <xf numFmtId="9" fontId="31" fillId="0" borderId="3" xfId="3" applyFont="1" applyFill="1" applyBorder="1" applyAlignment="1" applyProtection="1">
      <alignment horizontal="center" vertical="center" wrapText="1"/>
      <protection locked="0" hidden="1"/>
    </xf>
    <xf numFmtId="49" fontId="31" fillId="0" borderId="2" xfId="3" applyNumberFormat="1" applyFont="1" applyFill="1" applyBorder="1" applyAlignment="1" applyProtection="1">
      <alignment horizontal="center" vertical="center" wrapText="1"/>
      <protection locked="0" hidden="1"/>
    </xf>
    <xf numFmtId="49" fontId="31" fillId="0" borderId="4" xfId="3" applyNumberFormat="1" applyFont="1" applyFill="1" applyBorder="1" applyAlignment="1" applyProtection="1">
      <alignment horizontal="center" vertical="center" wrapText="1"/>
      <protection locked="0" hidden="1"/>
    </xf>
    <xf numFmtId="49" fontId="31" fillId="0" borderId="3" xfId="3" applyNumberFormat="1" applyFont="1" applyFill="1" applyBorder="1" applyAlignment="1" applyProtection="1">
      <alignment horizontal="center" vertical="center" wrapText="1"/>
      <protection locked="0" hidden="1"/>
    </xf>
    <xf numFmtId="0" fontId="15" fillId="0" borderId="1" xfId="0" applyFont="1" applyFill="1" applyBorder="1" applyAlignment="1" applyProtection="1">
      <alignment horizontal="center" vertical="center" wrapText="1"/>
      <protection locked="0" hidden="1"/>
    </xf>
    <xf numFmtId="14" fontId="16" fillId="0" borderId="1" xfId="0" applyNumberFormat="1" applyFont="1" applyFill="1" applyBorder="1" applyAlignment="1" applyProtection="1">
      <alignment horizontal="center" vertical="center" wrapText="1"/>
      <protection locked="0"/>
    </xf>
    <xf numFmtId="9" fontId="17" fillId="0" borderId="1" xfId="3" applyFont="1" applyFill="1" applyBorder="1" applyAlignment="1" applyProtection="1">
      <alignment horizontal="center" vertical="center" wrapText="1"/>
    </xf>
    <xf numFmtId="14" fontId="17" fillId="0" borderId="6" xfId="0" applyNumberFormat="1" applyFont="1" applyFill="1" applyBorder="1" applyAlignment="1" applyProtection="1">
      <alignment horizontal="center" vertical="center" wrapText="1"/>
      <protection locked="0"/>
    </xf>
    <xf numFmtId="9" fontId="28" fillId="0" borderId="1" xfId="3" applyFont="1" applyFill="1" applyBorder="1" applyAlignment="1" applyProtection="1">
      <alignment horizontal="center" vertical="center" wrapText="1"/>
      <protection hidden="1"/>
    </xf>
    <xf numFmtId="9" fontId="28" fillId="0" borderId="6" xfId="3" applyFont="1" applyFill="1" applyBorder="1" applyAlignment="1" applyProtection="1">
      <alignment horizontal="center" vertical="center" wrapText="1"/>
      <protection hidden="1"/>
    </xf>
    <xf numFmtId="49" fontId="29" fillId="0" borderId="1"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16" fillId="0" borderId="1" xfId="0" applyFont="1" applyFill="1" applyBorder="1" applyAlignment="1" applyProtection="1">
      <alignment horizontal="center" vertical="center" wrapText="1"/>
      <protection locked="0" hidden="1"/>
    </xf>
    <xf numFmtId="0" fontId="16" fillId="0" borderId="6" xfId="0" applyFont="1" applyFill="1" applyBorder="1" applyAlignment="1" applyProtection="1">
      <alignment horizontal="center" vertical="center" wrapText="1"/>
      <protection locked="0" hidden="1"/>
    </xf>
    <xf numFmtId="14" fontId="15" fillId="0" borderId="6" xfId="0" applyNumberFormat="1"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xf>
    <xf numFmtId="166" fontId="11" fillId="0" borderId="6" xfId="1" applyNumberFormat="1"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166" fontId="11" fillId="10" borderId="1" xfId="0" applyNumberFormat="1" applyFont="1" applyFill="1" applyBorder="1" applyAlignment="1" applyProtection="1">
      <alignment horizontal="center" vertical="center" wrapText="1"/>
      <protection locked="0"/>
    </xf>
    <xf numFmtId="0" fontId="11" fillId="10" borderId="6"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locked="0" hidden="1"/>
    </xf>
    <xf numFmtId="49" fontId="11" fillId="11" borderId="3" xfId="3" applyNumberFormat="1" applyFont="1" applyFill="1" applyBorder="1" applyAlignment="1" applyProtection="1">
      <alignment horizontal="center" vertical="center" wrapText="1"/>
      <protection locked="0" hidden="1"/>
    </xf>
    <xf numFmtId="49" fontId="11" fillId="11" borderId="1" xfId="3" applyNumberFormat="1" applyFont="1" applyFill="1" applyBorder="1" applyAlignment="1" applyProtection="1">
      <alignment horizontal="center" vertical="center" wrapText="1"/>
      <protection locked="0" hidden="1"/>
    </xf>
    <xf numFmtId="0" fontId="18" fillId="11" borderId="1" xfId="0" applyFont="1" applyFill="1" applyBorder="1" applyAlignment="1" applyProtection="1">
      <alignment horizontal="center" vertical="center" wrapText="1"/>
      <protection locked="0"/>
    </xf>
    <xf numFmtId="49" fontId="8" fillId="11" borderId="1" xfId="3" applyNumberFormat="1" applyFont="1" applyFill="1" applyBorder="1" applyAlignment="1" applyProtection="1">
      <alignment horizontal="center" vertical="center" wrapText="1"/>
      <protection locked="0" hidden="1"/>
    </xf>
    <xf numFmtId="166" fontId="11" fillId="11" borderId="1" xfId="1" applyNumberFormat="1" applyFont="1" applyFill="1" applyBorder="1" applyAlignment="1" applyProtection="1">
      <alignment horizontal="right" vertical="center" wrapText="1"/>
      <protection locked="0" hidden="1"/>
    </xf>
    <xf numFmtId="167" fontId="11" fillId="11" borderId="1" xfId="1" applyNumberFormat="1" applyFont="1" applyFill="1" applyBorder="1" applyAlignment="1" applyProtection="1">
      <alignment horizontal="center" vertical="center" wrapText="1"/>
      <protection locked="0" hidden="1"/>
    </xf>
    <xf numFmtId="164" fontId="11" fillId="10" borderId="1" xfId="4" applyFont="1" applyFill="1" applyBorder="1" applyAlignment="1" applyProtection="1">
      <alignment horizontal="right" vertical="center" wrapText="1"/>
      <protection locked="0" hidden="1"/>
    </xf>
    <xf numFmtId="165" fontId="13" fillId="11" borderId="1" xfId="0" applyNumberFormat="1" applyFont="1" applyFill="1" applyBorder="1" applyAlignment="1" applyProtection="1">
      <alignment horizontal="right" vertical="center" wrapText="1"/>
      <protection locked="0" hidden="1"/>
    </xf>
    <xf numFmtId="166" fontId="20" fillId="11" borderId="1" xfId="2" applyNumberFormat="1" applyFont="1" applyFill="1" applyBorder="1" applyAlignment="1" applyProtection="1">
      <alignment horizontal="right" vertical="center" wrapText="1"/>
      <protection locked="0" hidden="1"/>
    </xf>
    <xf numFmtId="167" fontId="11" fillId="11" borderId="3" xfId="1" applyNumberFormat="1" applyFont="1" applyFill="1" applyBorder="1" applyAlignment="1" applyProtection="1">
      <alignment horizontal="center" vertical="center" wrapText="1"/>
      <protection locked="0" hidden="1"/>
    </xf>
    <xf numFmtId="164" fontId="20" fillId="11" borderId="1" xfId="4" applyFont="1" applyFill="1" applyBorder="1" applyAlignment="1" applyProtection="1">
      <alignment horizontal="right" vertical="center" wrapText="1"/>
      <protection locked="0" hidden="1"/>
    </xf>
    <xf numFmtId="165" fontId="20" fillId="11" borderId="3" xfId="2" applyFont="1" applyFill="1" applyBorder="1" applyAlignment="1" applyProtection="1">
      <alignment horizontal="right" vertical="center" wrapText="1"/>
      <protection locked="0" hidden="1"/>
    </xf>
    <xf numFmtId="165" fontId="20" fillId="11" borderId="1" xfId="2" applyFont="1" applyFill="1" applyBorder="1" applyAlignment="1" applyProtection="1">
      <alignment horizontal="right" vertical="center" wrapText="1"/>
      <protection locked="0" hidden="1"/>
    </xf>
    <xf numFmtId="166" fontId="13" fillId="11" borderId="1" xfId="0" applyNumberFormat="1" applyFont="1" applyFill="1" applyBorder="1" applyAlignment="1" applyProtection="1">
      <alignment horizontal="right" vertical="center" wrapText="1"/>
      <protection locked="0" hidden="1"/>
    </xf>
    <xf numFmtId="167" fontId="11" fillId="11" borderId="6" xfId="1" applyNumberFormat="1" applyFont="1" applyFill="1" applyBorder="1" applyAlignment="1" applyProtection="1">
      <alignment horizontal="center" vertical="center" wrapText="1"/>
      <protection locked="0" hidden="1"/>
    </xf>
    <xf numFmtId="49" fontId="11" fillId="0" borderId="3" xfId="3" applyNumberFormat="1" applyFont="1" applyBorder="1" applyAlignment="1" applyProtection="1">
      <alignment horizontal="center" vertical="center" wrapText="1"/>
      <protection locked="0" hidden="1"/>
    </xf>
    <xf numFmtId="166" fontId="11" fillId="11" borderId="6" xfId="1" applyNumberFormat="1" applyFont="1" applyFill="1" applyBorder="1" applyAlignment="1" applyProtection="1">
      <alignment horizontal="right" vertical="center" wrapText="1"/>
      <protection locked="0" hidden="1"/>
    </xf>
    <xf numFmtId="9" fontId="11" fillId="11" borderId="6" xfId="3" applyFont="1" applyFill="1" applyBorder="1" applyAlignment="1" applyProtection="1">
      <alignment horizontal="center" vertical="center" wrapText="1"/>
      <protection locked="0" hidden="1"/>
    </xf>
    <xf numFmtId="49" fontId="11" fillId="11" borderId="6" xfId="3" applyNumberFormat="1" applyFont="1" applyFill="1" applyBorder="1" applyAlignment="1" applyProtection="1">
      <alignment horizontal="center" vertical="center" wrapText="1"/>
      <protection locked="0" hidden="1"/>
    </xf>
    <xf numFmtId="14" fontId="11" fillId="9" borderId="1" xfId="0" applyNumberFormat="1"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hidden="1"/>
    </xf>
    <xf numFmtId="9" fontId="11" fillId="9" borderId="1" xfId="3" applyFont="1" applyFill="1" applyBorder="1" applyAlignment="1" applyProtection="1">
      <alignment horizontal="center" vertical="center" wrapText="1"/>
      <protection hidden="1"/>
    </xf>
    <xf numFmtId="14" fontId="11" fillId="9" borderId="3" xfId="0" applyNumberFormat="1" applyFont="1" applyFill="1" applyBorder="1" applyAlignment="1" applyProtection="1">
      <alignment horizontal="center" vertical="center" wrapText="1"/>
      <protection locked="0" hidden="1"/>
    </xf>
    <xf numFmtId="9" fontId="11" fillId="9" borderId="3" xfId="0" applyNumberFormat="1" applyFont="1" applyFill="1" applyBorder="1" applyAlignment="1" applyProtection="1">
      <alignment horizontal="center" vertical="center" wrapText="1"/>
      <protection hidden="1"/>
    </xf>
    <xf numFmtId="9" fontId="11" fillId="9" borderId="1" xfId="0" applyNumberFormat="1" applyFont="1" applyFill="1" applyBorder="1" applyAlignment="1" applyProtection="1">
      <alignment horizontal="center" vertical="center" wrapText="1"/>
      <protection hidden="1"/>
    </xf>
    <xf numFmtId="14" fontId="11" fillId="0" borderId="6" xfId="0" applyNumberFormat="1" applyFont="1" applyBorder="1" applyAlignment="1" applyProtection="1">
      <alignment horizontal="center" vertical="center" wrapText="1"/>
      <protection locked="0" hidden="1"/>
    </xf>
    <xf numFmtId="9" fontId="11" fillId="0" borderId="6" xfId="3" applyFont="1" applyFill="1" applyBorder="1" applyAlignment="1" applyProtection="1">
      <alignment horizontal="center" vertical="center" wrapText="1"/>
      <protection hidden="1"/>
    </xf>
    <xf numFmtId="0" fontId="19" fillId="11" borderId="3" xfId="0" applyFont="1" applyFill="1" applyBorder="1" applyAlignment="1" applyProtection="1">
      <alignment horizontal="center" vertical="center" wrapText="1"/>
      <protection locked="0" hidden="1"/>
    </xf>
    <xf numFmtId="0" fontId="19" fillId="11" borderId="1" xfId="0" applyFont="1" applyFill="1" applyBorder="1" applyAlignment="1" applyProtection="1">
      <alignment horizontal="center" vertical="center" wrapText="1"/>
      <protection locked="0" hidden="1"/>
    </xf>
    <xf numFmtId="49" fontId="11" fillId="11" borderId="3" xfId="3" applyNumberFormat="1" applyFont="1" applyFill="1" applyBorder="1" applyAlignment="1" applyProtection="1">
      <alignment horizontal="justify" vertical="center" wrapText="1"/>
      <protection locked="0" hidden="1"/>
    </xf>
    <xf numFmtId="49" fontId="11" fillId="11" borderId="1" xfId="3" applyNumberFormat="1" applyFont="1" applyFill="1" applyBorder="1" applyAlignment="1" applyProtection="1">
      <alignment horizontal="justify" vertical="center" wrapText="1"/>
      <protection locked="0" hidden="1"/>
    </xf>
    <xf numFmtId="9" fontId="8" fillId="9" borderId="6" xfId="3" applyFont="1" applyFill="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wrapText="1"/>
      <protection locked="0" hidden="1"/>
    </xf>
    <xf numFmtId="49" fontId="11" fillId="9" borderId="6" xfId="3" applyNumberFormat="1" applyFont="1" applyFill="1" applyBorder="1" applyAlignment="1" applyProtection="1">
      <alignment horizontal="center" vertical="center" wrapText="1"/>
      <protection locked="0" hidden="1"/>
    </xf>
    <xf numFmtId="166" fontId="20" fillId="11" borderId="3" xfId="2" applyNumberFormat="1" applyFont="1" applyFill="1" applyBorder="1" applyAlignment="1" applyProtection="1">
      <alignment horizontal="right" vertical="center" wrapText="1"/>
      <protection locked="0" hidden="1"/>
    </xf>
    <xf numFmtId="49" fontId="11" fillId="0" borderId="3" xfId="3" applyNumberFormat="1" applyFont="1" applyFill="1" applyBorder="1" applyAlignment="1" applyProtection="1">
      <alignment horizontal="center" vertical="center" wrapText="1"/>
      <protection locked="0" hidden="1"/>
    </xf>
    <xf numFmtId="49" fontId="11" fillId="0" borderId="1" xfId="3" applyNumberFormat="1" applyFont="1" applyFill="1" applyBorder="1" applyAlignment="1" applyProtection="1">
      <alignment horizontal="center" vertical="center" wrapText="1"/>
      <protection locked="0" hidden="1"/>
    </xf>
    <xf numFmtId="0" fontId="19" fillId="11" borderId="6" xfId="0" applyFont="1" applyFill="1" applyBorder="1" applyAlignment="1" applyProtection="1">
      <alignment horizontal="center" vertical="center" wrapText="1"/>
      <protection locked="0" hidden="1"/>
    </xf>
    <xf numFmtId="49" fontId="11" fillId="11" borderId="6" xfId="3" applyNumberFormat="1" applyFont="1" applyFill="1" applyBorder="1" applyAlignment="1" applyProtection="1">
      <alignment horizontal="justify" vertical="center" wrapText="1"/>
      <protection locked="0" hidden="1"/>
    </xf>
    <xf numFmtId="166" fontId="20" fillId="11" borderId="1" xfId="0" applyNumberFormat="1" applyFont="1" applyFill="1" applyBorder="1" applyAlignment="1" applyProtection="1">
      <alignment horizontal="right" vertical="center"/>
      <protection locked="0"/>
    </xf>
    <xf numFmtId="166" fontId="20" fillId="11" borderId="6" xfId="0" applyNumberFormat="1" applyFont="1" applyFill="1" applyBorder="1" applyAlignment="1" applyProtection="1">
      <alignment horizontal="right" vertical="center"/>
      <protection locked="0"/>
    </xf>
    <xf numFmtId="166" fontId="20" fillId="11" borderId="6" xfId="2" applyNumberFormat="1" applyFont="1" applyFill="1" applyBorder="1" applyAlignment="1" applyProtection="1">
      <alignment horizontal="right" vertical="center" wrapText="1"/>
      <protection locked="0" hidden="1"/>
    </xf>
    <xf numFmtId="49" fontId="11" fillId="0" borderId="6" xfId="3" applyNumberFormat="1" applyFont="1" applyFill="1" applyBorder="1" applyAlignment="1" applyProtection="1">
      <alignment horizontal="center" vertical="center" wrapText="1"/>
      <protection locked="0" hidden="1"/>
    </xf>
    <xf numFmtId="9" fontId="11" fillId="0" borderId="3" xfId="0" applyNumberFormat="1" applyFont="1" applyBorder="1" applyAlignment="1" applyProtection="1">
      <alignment horizontal="center" vertical="center" wrapText="1"/>
      <protection hidden="1"/>
    </xf>
    <xf numFmtId="9" fontId="11" fillId="0" borderId="1" xfId="0" applyNumberFormat="1" applyFont="1" applyBorder="1" applyAlignment="1" applyProtection="1">
      <alignment horizontal="center" vertical="center" wrapText="1"/>
      <protection hidden="1"/>
    </xf>
    <xf numFmtId="166" fontId="11" fillId="11" borderId="2" xfId="1" applyNumberFormat="1" applyFont="1" applyFill="1" applyBorder="1" applyAlignment="1" applyProtection="1">
      <alignment horizontal="center" vertical="center" wrapText="1"/>
      <protection locked="0" hidden="1"/>
    </xf>
    <xf numFmtId="166" fontId="11" fillId="10" borderId="2" xfId="1" applyNumberFormat="1" applyFont="1" applyFill="1" applyBorder="1" applyAlignment="1" applyProtection="1">
      <alignment horizontal="center" vertical="center" wrapText="1"/>
      <protection locked="0" hidden="1"/>
    </xf>
    <xf numFmtId="14" fontId="11" fillId="11" borderId="2" xfId="0" applyNumberFormat="1" applyFont="1" applyFill="1" applyBorder="1" applyAlignment="1" applyProtection="1">
      <alignment horizontal="center" vertical="center" wrapText="1"/>
      <protection locked="0" hidden="1"/>
    </xf>
    <xf numFmtId="14" fontId="12" fillId="11" borderId="3" xfId="0" applyNumberFormat="1" applyFont="1" applyFill="1" applyBorder="1" applyAlignment="1" applyProtection="1">
      <alignment horizontal="center" vertical="center" wrapText="1"/>
      <protection locked="0" hidden="1"/>
    </xf>
    <xf numFmtId="14" fontId="12" fillId="11" borderId="1" xfId="0" applyNumberFormat="1" applyFont="1" applyFill="1" applyBorder="1" applyAlignment="1" applyProtection="1">
      <alignment horizontal="center" vertical="center" wrapText="1"/>
      <protection locked="0" hidden="1"/>
    </xf>
    <xf numFmtId="0" fontId="12" fillId="11" borderId="3" xfId="0" applyFont="1" applyFill="1" applyBorder="1" applyAlignment="1" applyProtection="1">
      <alignment horizontal="center" vertical="center" wrapText="1"/>
      <protection locked="0"/>
    </xf>
    <xf numFmtId="0" fontId="12" fillId="11" borderId="1" xfId="0" applyFont="1" applyFill="1" applyBorder="1" applyAlignment="1" applyProtection="1">
      <alignment horizontal="center" vertical="center" wrapText="1"/>
      <protection locked="0"/>
    </xf>
    <xf numFmtId="166" fontId="11" fillId="9" borderId="8" xfId="1" applyNumberFormat="1" applyFont="1" applyFill="1" applyBorder="1" applyAlignment="1" applyProtection="1">
      <alignment horizontal="center" vertical="center" wrapText="1"/>
      <protection locked="0" hidden="1"/>
    </xf>
    <xf numFmtId="166" fontId="11" fillId="9" borderId="1" xfId="1" applyNumberFormat="1" applyFont="1" applyFill="1" applyBorder="1" applyAlignment="1" applyProtection="1">
      <alignment horizontal="center" vertical="center" wrapText="1"/>
      <protection locked="0" hidden="1"/>
    </xf>
    <xf numFmtId="166" fontId="11" fillId="9" borderId="6" xfId="1" applyNumberFormat="1" applyFont="1" applyFill="1" applyBorder="1" applyAlignment="1" applyProtection="1">
      <alignment horizontal="center" vertical="center" wrapText="1"/>
      <protection locked="0" hidden="1"/>
    </xf>
    <xf numFmtId="166" fontId="11" fillId="10" borderId="8" xfId="1" applyNumberFormat="1" applyFont="1" applyFill="1" applyBorder="1" applyAlignment="1" applyProtection="1">
      <alignment horizontal="center" vertical="center" wrapText="1"/>
      <protection locked="0" hidden="1"/>
    </xf>
    <xf numFmtId="49" fontId="13" fillId="11" borderId="1" xfId="0" applyNumberFormat="1" applyFont="1" applyFill="1" applyBorder="1" applyAlignment="1">
      <alignment horizontal="center" vertical="center" wrapText="1"/>
    </xf>
    <xf numFmtId="9" fontId="11" fillId="11" borderId="2" xfId="3" applyFont="1" applyFill="1" applyBorder="1" applyAlignment="1" applyProtection="1">
      <alignment horizontal="center" vertical="center" wrapText="1"/>
      <protection hidden="1"/>
    </xf>
    <xf numFmtId="49" fontId="13" fillId="11" borderId="2" xfId="0" applyNumberFormat="1" applyFont="1" applyFill="1" applyBorder="1" applyAlignment="1">
      <alignment horizontal="center" vertical="center" wrapText="1"/>
    </xf>
    <xf numFmtId="49" fontId="13" fillId="11" borderId="3" xfId="0" applyNumberFormat="1" applyFont="1" applyFill="1" applyBorder="1" applyAlignment="1">
      <alignment horizontal="center" vertical="center" wrapText="1"/>
    </xf>
    <xf numFmtId="166" fontId="20" fillId="11" borderId="2" xfId="1" applyNumberFormat="1" applyFont="1" applyFill="1" applyBorder="1" applyAlignment="1" applyProtection="1">
      <alignment horizontal="center" vertical="center" wrapText="1"/>
      <protection locked="0" hidden="1"/>
    </xf>
    <xf numFmtId="166" fontId="20" fillId="11" borderId="1" xfId="0" applyNumberFormat="1" applyFont="1" applyFill="1" applyBorder="1" applyAlignment="1" applyProtection="1">
      <alignment horizontal="right" vertical="center" wrapText="1"/>
      <protection locked="0" hidden="1"/>
    </xf>
    <xf numFmtId="166" fontId="20" fillId="12" borderId="6" xfId="0" applyNumberFormat="1" applyFont="1" applyFill="1" applyBorder="1" applyAlignment="1" applyProtection="1">
      <alignment horizontal="right" vertical="center" wrapText="1"/>
      <protection locked="0" hidden="1"/>
    </xf>
    <xf numFmtId="0" fontId="11" fillId="9" borderId="8" xfId="0" applyFont="1" applyFill="1" applyBorder="1" applyAlignment="1" applyProtection="1">
      <alignment horizontal="center" vertical="center" wrapText="1"/>
      <protection locked="0" hidden="1"/>
    </xf>
    <xf numFmtId="14" fontId="11" fillId="9" borderId="8" xfId="0" applyNumberFormat="1" applyFont="1" applyFill="1" applyBorder="1" applyAlignment="1" applyProtection="1">
      <alignment horizontal="center" vertical="center" wrapText="1"/>
      <protection locked="0" hidden="1"/>
    </xf>
    <xf numFmtId="14" fontId="11" fillId="9" borderId="6" xfId="0" applyNumberFormat="1"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hidden="1"/>
    </xf>
    <xf numFmtId="9" fontId="11" fillId="9" borderId="6" xfId="3" applyFont="1" applyFill="1" applyBorder="1" applyAlignment="1" applyProtection="1">
      <alignment horizontal="center" vertical="center" wrapText="1"/>
      <protection hidden="1"/>
    </xf>
    <xf numFmtId="0" fontId="11" fillId="9" borderId="8" xfId="0" applyFont="1" applyFill="1" applyBorder="1" applyAlignment="1" applyProtection="1">
      <alignment horizontal="center" vertical="center"/>
      <protection locked="0"/>
    </xf>
    <xf numFmtId="0" fontId="11" fillId="9" borderId="1" xfId="0" applyFont="1" applyFill="1" applyBorder="1" applyAlignment="1" applyProtection="1">
      <alignment horizontal="center" vertical="center"/>
      <protection locked="0"/>
    </xf>
    <xf numFmtId="0" fontId="11" fillId="9" borderId="6" xfId="0" applyFont="1" applyFill="1" applyBorder="1" applyAlignment="1" applyProtection="1">
      <alignment horizontal="center" vertical="center"/>
      <protection locked="0"/>
    </xf>
    <xf numFmtId="9" fontId="21" fillId="11" borderId="3" xfId="3" applyFont="1" applyFill="1" applyBorder="1" applyAlignment="1">
      <alignment horizontal="center" vertical="center"/>
    </xf>
    <xf numFmtId="9" fontId="21" fillId="11" borderId="1" xfId="3" applyFont="1" applyFill="1" applyBorder="1" applyAlignment="1">
      <alignment horizontal="center" vertical="center"/>
    </xf>
    <xf numFmtId="9" fontId="20" fillId="11" borderId="3" xfId="3" applyFont="1" applyFill="1" applyBorder="1" applyAlignment="1">
      <alignment horizontal="center" vertical="center"/>
    </xf>
    <xf numFmtId="9" fontId="20" fillId="11" borderId="1" xfId="3" applyFont="1" applyFill="1" applyBorder="1" applyAlignment="1">
      <alignment horizontal="center" vertical="center"/>
    </xf>
    <xf numFmtId="9" fontId="8" fillId="9" borderId="8" xfId="3"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locked="0" hidden="1"/>
    </xf>
    <xf numFmtId="49" fontId="11" fillId="9" borderId="8" xfId="3" applyNumberFormat="1" applyFont="1" applyFill="1" applyBorder="1" applyAlignment="1" applyProtection="1">
      <alignment horizontal="center" vertical="center" wrapText="1"/>
      <protection locked="0" hidden="1"/>
    </xf>
    <xf numFmtId="0" fontId="21" fillId="11" borderId="3" xfId="0" applyFont="1" applyFill="1" applyBorder="1" applyAlignment="1" applyProtection="1">
      <alignment horizontal="center" vertical="center" wrapText="1"/>
      <protection locked="0"/>
    </xf>
    <xf numFmtId="0" fontId="21" fillId="11" borderId="1" xfId="0" applyFont="1" applyFill="1" applyBorder="1" applyAlignment="1" applyProtection="1">
      <alignment horizontal="center" vertical="center" wrapText="1"/>
      <protection locked="0"/>
    </xf>
    <xf numFmtId="14" fontId="21" fillId="11" borderId="3" xfId="0" applyNumberFormat="1" applyFont="1" applyFill="1" applyBorder="1" applyAlignment="1" applyProtection="1">
      <alignment horizontal="center" vertical="center" wrapText="1"/>
      <protection locked="0" hidden="1"/>
    </xf>
    <xf numFmtId="14" fontId="21" fillId="11" borderId="1" xfId="0" applyNumberFormat="1" applyFont="1" applyFill="1" applyBorder="1" applyAlignment="1" applyProtection="1">
      <alignment horizontal="center" vertical="center" wrapText="1"/>
      <protection locked="0" hidden="1"/>
    </xf>
    <xf numFmtId="14" fontId="21" fillId="11" borderId="3" xfId="0" applyNumberFormat="1" applyFont="1" applyFill="1" applyBorder="1" applyAlignment="1" applyProtection="1">
      <alignment horizontal="center" vertical="center" wrapText="1"/>
      <protection locked="0"/>
    </xf>
    <xf numFmtId="14" fontId="21" fillId="11" borderId="1" xfId="0" applyNumberFormat="1" applyFont="1" applyFill="1" applyBorder="1" applyAlignment="1" applyProtection="1">
      <alignment horizontal="center" vertical="center" wrapText="1"/>
      <protection locked="0"/>
    </xf>
    <xf numFmtId="0" fontId="20" fillId="11" borderId="1" xfId="0" applyFont="1" applyFill="1" applyBorder="1" applyAlignment="1" applyProtection="1">
      <alignment horizontal="center" vertical="center"/>
      <protection locked="0"/>
    </xf>
    <xf numFmtId="0" fontId="20" fillId="11" borderId="1" xfId="0" applyFont="1" applyFill="1" applyBorder="1" applyAlignment="1" applyProtection="1">
      <alignment horizontal="center" vertical="center" wrapText="1"/>
      <protection locked="0"/>
    </xf>
    <xf numFmtId="0" fontId="19" fillId="11" borderId="3" xfId="0" applyFont="1" applyFill="1" applyBorder="1" applyAlignment="1" applyProtection="1">
      <alignment horizontal="center" vertical="center" wrapText="1"/>
      <protection locked="0"/>
    </xf>
    <xf numFmtId="0" fontId="19" fillId="11" borderId="1" xfId="0" applyFont="1" applyFill="1" applyBorder="1" applyAlignment="1" applyProtection="1">
      <alignment horizontal="center" vertical="center" wrapText="1"/>
      <protection locked="0"/>
    </xf>
    <xf numFmtId="9" fontId="20" fillId="11" borderId="3" xfId="3" applyFont="1" applyFill="1" applyBorder="1" applyAlignment="1" applyProtection="1">
      <alignment horizontal="center" vertical="center" wrapText="1"/>
      <protection locked="0"/>
    </xf>
    <xf numFmtId="9" fontId="20" fillId="11" borderId="1" xfId="3" applyFont="1" applyFill="1" applyBorder="1" applyAlignment="1" applyProtection="1">
      <alignment horizontal="center" vertical="center" wrapText="1"/>
      <protection locked="0"/>
    </xf>
    <xf numFmtId="49" fontId="20" fillId="11" borderId="3" xfId="3" applyNumberFormat="1" applyFont="1" applyFill="1" applyBorder="1" applyAlignment="1" applyProtection="1">
      <alignment horizontal="center" vertical="center" wrapText="1"/>
      <protection locked="0"/>
    </xf>
    <xf numFmtId="49" fontId="20" fillId="11" borderId="1" xfId="3" applyNumberFormat="1" applyFont="1" applyFill="1" applyBorder="1" applyAlignment="1" applyProtection="1">
      <alignment horizontal="center" vertical="center" wrapText="1"/>
      <protection locked="0"/>
    </xf>
    <xf numFmtId="0" fontId="21" fillId="11" borderId="1" xfId="0" applyFont="1" applyFill="1" applyBorder="1" applyAlignment="1" applyProtection="1">
      <alignment horizontal="center" vertical="center" wrapText="1"/>
      <protection locked="0" hidden="1"/>
    </xf>
    <xf numFmtId="9" fontId="21" fillId="11" borderId="1" xfId="0" applyNumberFormat="1" applyFont="1" applyFill="1" applyBorder="1" applyAlignment="1" applyProtection="1">
      <alignment horizontal="center" vertical="center" wrapText="1"/>
      <protection hidden="1"/>
    </xf>
    <xf numFmtId="9" fontId="20" fillId="11" borderId="1" xfId="3" applyFont="1" applyFill="1" applyBorder="1" applyAlignment="1" applyProtection="1">
      <alignment horizontal="center" vertical="center" wrapText="1"/>
      <protection hidden="1"/>
    </xf>
    <xf numFmtId="14" fontId="21" fillId="11" borderId="1" xfId="0" applyNumberFormat="1" applyFont="1" applyFill="1" applyBorder="1" applyAlignment="1" applyProtection="1">
      <alignment horizontal="center" vertical="center"/>
      <protection locked="0"/>
    </xf>
    <xf numFmtId="9" fontId="21" fillId="11" borderId="1" xfId="3" applyFont="1" applyFill="1" applyBorder="1" applyAlignment="1" applyProtection="1">
      <alignment horizontal="center" vertical="center" wrapText="1"/>
      <protection hidden="1"/>
    </xf>
    <xf numFmtId="0" fontId="13" fillId="11" borderId="1" xfId="0" applyFont="1" applyFill="1" applyBorder="1" applyAlignment="1" applyProtection="1">
      <alignment horizontal="center" vertical="center" wrapText="1"/>
      <protection locked="0" hidden="1"/>
    </xf>
    <xf numFmtId="166" fontId="20" fillId="10" borderId="1" xfId="1" applyNumberFormat="1" applyFont="1" applyFill="1" applyBorder="1" applyAlignment="1" applyProtection="1">
      <alignment horizontal="center" vertical="center" wrapText="1"/>
      <protection locked="0" hidden="1"/>
    </xf>
    <xf numFmtId="166" fontId="20" fillId="10" borderId="3" xfId="1" applyNumberFormat="1" applyFont="1" applyFill="1" applyBorder="1" applyAlignment="1" applyProtection="1">
      <alignment horizontal="center" vertical="center" wrapText="1"/>
      <protection locked="0" hidden="1"/>
    </xf>
    <xf numFmtId="9" fontId="21" fillId="11" borderId="6" xfId="0" applyNumberFormat="1" applyFont="1" applyFill="1" applyBorder="1" applyAlignment="1" applyProtection="1">
      <alignment horizontal="center" vertical="center" wrapText="1"/>
      <protection hidden="1"/>
    </xf>
    <xf numFmtId="9" fontId="20" fillId="11" borderId="6" xfId="3" applyFont="1" applyFill="1" applyBorder="1" applyAlignment="1" applyProtection="1">
      <alignment horizontal="center" vertical="center" wrapText="1"/>
      <protection hidden="1"/>
    </xf>
    <xf numFmtId="0" fontId="21" fillId="11" borderId="6" xfId="0" applyFont="1" applyFill="1" applyBorder="1" applyAlignment="1" applyProtection="1">
      <alignment horizontal="center" vertical="center" wrapText="1"/>
      <protection locked="0" hidden="1"/>
    </xf>
    <xf numFmtId="14" fontId="21" fillId="11" borderId="6" xfId="0" applyNumberFormat="1" applyFont="1" applyFill="1" applyBorder="1" applyAlignment="1" applyProtection="1">
      <alignment horizontal="center" vertical="center" wrapText="1"/>
      <protection locked="0" hidden="1"/>
    </xf>
    <xf numFmtId="9" fontId="21" fillId="11" borderId="6" xfId="3" applyFont="1" applyFill="1" applyBorder="1" applyAlignment="1" applyProtection="1">
      <alignment horizontal="center" vertical="center" wrapText="1"/>
      <protection hidden="1"/>
    </xf>
    <xf numFmtId="166" fontId="20" fillId="10" borderId="6" xfId="1" applyNumberFormat="1" applyFont="1" applyFill="1" applyBorder="1" applyAlignment="1" applyProtection="1">
      <alignment horizontal="center" vertical="center" wrapText="1"/>
      <protection locked="0" hidden="1"/>
    </xf>
    <xf numFmtId="0" fontId="22" fillId="0" borderId="3" xfId="0" applyFont="1" applyBorder="1" applyAlignment="1" applyProtection="1">
      <alignment horizontal="center" vertical="center" wrapText="1"/>
      <protection locked="0" hidden="1"/>
    </xf>
    <xf numFmtId="0" fontId="22" fillId="0" borderId="1" xfId="0" applyFont="1" applyBorder="1" applyAlignment="1" applyProtection="1">
      <alignment horizontal="center" vertical="center" wrapText="1"/>
      <protection locked="0" hidden="1"/>
    </xf>
    <xf numFmtId="0" fontId="20" fillId="0" borderId="1" xfId="0" applyFont="1" applyBorder="1" applyAlignment="1" applyProtection="1">
      <alignment horizontal="center" vertical="center" wrapText="1"/>
      <protection locked="0" hidden="1"/>
    </xf>
    <xf numFmtId="0" fontId="12" fillId="0" borderId="3" xfId="0" applyFont="1" applyBorder="1" applyAlignment="1" applyProtection="1">
      <alignment horizontal="center" vertical="center" wrapText="1"/>
      <protection locked="0" hidden="1"/>
    </xf>
    <xf numFmtId="0" fontId="23" fillId="0" borderId="1" xfId="0" applyFont="1" applyBorder="1" applyAlignment="1" applyProtection="1">
      <alignment horizontal="center" vertical="center" wrapText="1"/>
      <protection locked="0" hidden="1"/>
    </xf>
    <xf numFmtId="0" fontId="23" fillId="9" borderId="3" xfId="0" applyFont="1" applyFill="1" applyBorder="1" applyAlignment="1" applyProtection="1">
      <alignment horizontal="center" vertical="center" wrapText="1"/>
      <protection locked="0" hidden="1"/>
    </xf>
    <xf numFmtId="0" fontId="23" fillId="9" borderId="1" xfId="0" applyFont="1" applyFill="1" applyBorder="1" applyAlignment="1" applyProtection="1">
      <alignment horizontal="center" vertical="center" wrapText="1"/>
      <protection locked="0" hidden="1"/>
    </xf>
    <xf numFmtId="9" fontId="23" fillId="0" borderId="3" xfId="3" applyFont="1" applyBorder="1" applyAlignment="1" applyProtection="1">
      <alignment horizontal="center" vertical="center" wrapText="1"/>
      <protection locked="0" hidden="1"/>
    </xf>
    <xf numFmtId="9" fontId="23" fillId="0" borderId="1" xfId="3" applyFont="1" applyBorder="1" applyAlignment="1" applyProtection="1">
      <alignment horizontal="center" vertical="center" wrapText="1"/>
      <protection locked="0" hidden="1"/>
    </xf>
    <xf numFmtId="49" fontId="23" fillId="0" borderId="3" xfId="3" applyNumberFormat="1" applyFont="1" applyBorder="1" applyAlignment="1" applyProtection="1">
      <alignment horizontal="center" vertical="center" wrapText="1"/>
      <protection locked="0" hidden="1"/>
    </xf>
    <xf numFmtId="49" fontId="23" fillId="0" borderId="1" xfId="3" applyNumberFormat="1" applyFont="1" applyBorder="1" applyAlignment="1" applyProtection="1">
      <alignment horizontal="center" vertical="center" wrapText="1"/>
      <protection locked="0" hidden="1"/>
    </xf>
    <xf numFmtId="0" fontId="20" fillId="11" borderId="6" xfId="0" applyFont="1" applyFill="1" applyBorder="1" applyAlignment="1" applyProtection="1">
      <alignment horizontal="center" vertical="center"/>
      <protection locked="0"/>
    </xf>
    <xf numFmtId="0" fontId="19" fillId="11" borderId="6" xfId="0" applyFont="1" applyFill="1" applyBorder="1" applyAlignment="1" applyProtection="1">
      <alignment horizontal="center" vertical="center" wrapText="1"/>
      <protection locked="0"/>
    </xf>
    <xf numFmtId="0" fontId="20" fillId="11" borderId="6" xfId="0" applyFont="1" applyFill="1" applyBorder="1" applyAlignment="1" applyProtection="1">
      <alignment horizontal="center" vertical="center" wrapText="1"/>
      <protection locked="0"/>
    </xf>
    <xf numFmtId="9" fontId="20" fillId="11" borderId="6" xfId="3" applyFont="1" applyFill="1" applyBorder="1" applyAlignment="1" applyProtection="1">
      <alignment horizontal="center" vertical="center" wrapText="1"/>
      <protection locked="0"/>
    </xf>
    <xf numFmtId="49" fontId="20" fillId="11" borderId="6" xfId="3" applyNumberFormat="1" applyFont="1" applyFill="1" applyBorder="1" applyAlignment="1" applyProtection="1">
      <alignment horizontal="center" vertical="center" wrapText="1"/>
      <protection locked="0"/>
    </xf>
    <xf numFmtId="14" fontId="23" fillId="0" borderId="1" xfId="0" applyNumberFormat="1" applyFont="1" applyBorder="1" applyAlignment="1" applyProtection="1">
      <alignment horizontal="center" vertical="center" wrapText="1"/>
      <protection locked="0" hidden="1"/>
    </xf>
    <xf numFmtId="9" fontId="23" fillId="0" borderId="1" xfId="0" applyNumberFormat="1"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9" fontId="23" fillId="9" borderId="1" xfId="0" applyNumberFormat="1" applyFont="1" applyFill="1" applyBorder="1" applyAlignment="1" applyProtection="1">
      <alignment horizontal="center" vertical="center" wrapText="1"/>
      <protection hidden="1"/>
    </xf>
    <xf numFmtId="0" fontId="23" fillId="9" borderId="1" xfId="0" applyFont="1" applyFill="1" applyBorder="1" applyAlignment="1" applyProtection="1">
      <alignment horizontal="center" vertical="center" wrapText="1"/>
      <protection hidden="1"/>
    </xf>
    <xf numFmtId="9" fontId="23" fillId="0" borderId="3" xfId="0" applyNumberFormat="1" applyFont="1" applyBorder="1" applyAlignment="1" applyProtection="1">
      <alignment horizontal="center" vertical="center" wrapText="1"/>
      <protection hidden="1"/>
    </xf>
    <xf numFmtId="49" fontId="12" fillId="0" borderId="1" xfId="3" applyNumberFormat="1" applyFont="1" applyBorder="1" applyAlignment="1" applyProtection="1">
      <alignment horizontal="center" vertical="center" wrapText="1"/>
      <protection locked="0" hidden="1"/>
    </xf>
    <xf numFmtId="0" fontId="23" fillId="0" borderId="3" xfId="0" applyFont="1" applyBorder="1" applyAlignment="1" applyProtection="1">
      <alignment horizontal="center" vertical="center" wrapText="1"/>
      <protection locked="0" hidden="1"/>
    </xf>
    <xf numFmtId="14" fontId="23" fillId="0" borderId="3" xfId="0" applyNumberFormat="1" applyFont="1" applyBorder="1" applyAlignment="1" applyProtection="1">
      <alignment horizontal="center" vertical="center" wrapText="1"/>
      <protection locked="0" hidden="1"/>
    </xf>
    <xf numFmtId="0" fontId="20" fillId="0" borderId="3" xfId="0" applyFont="1" applyBorder="1" applyAlignment="1" applyProtection="1">
      <alignment horizontal="center" vertical="center" wrapText="1"/>
      <protection locked="0" hidden="1"/>
    </xf>
    <xf numFmtId="0" fontId="23" fillId="0" borderId="2"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locked="0" hidden="1"/>
    </xf>
    <xf numFmtId="9"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22" fillId="0" borderId="6" xfId="0" applyFont="1" applyBorder="1" applyAlignment="1" applyProtection="1">
      <alignment horizontal="center" vertical="center" wrapText="1"/>
      <protection locked="0" hidden="1"/>
    </xf>
    <xf numFmtId="0" fontId="11" fillId="0" borderId="2" xfId="0" applyFont="1" applyBorder="1" applyAlignment="1" applyProtection="1">
      <alignment horizontal="center" vertical="center" wrapText="1"/>
      <protection locked="0" hidden="1"/>
    </xf>
    <xf numFmtId="0" fontId="20" fillId="0" borderId="28" xfId="0" applyFont="1" applyBorder="1" applyAlignment="1" applyProtection="1">
      <alignment horizontal="center" vertical="center" wrapText="1"/>
      <protection locked="0" hidden="1"/>
    </xf>
    <xf numFmtId="0" fontId="12" fillId="0" borderId="2" xfId="0" applyFont="1" applyBorder="1" applyAlignment="1" applyProtection="1">
      <alignment horizontal="center" vertical="center" wrapText="1"/>
      <protection locked="0" hidden="1"/>
    </xf>
    <xf numFmtId="0" fontId="23" fillId="0" borderId="28" xfId="0" applyFont="1" applyBorder="1" applyAlignment="1" applyProtection="1">
      <alignment horizontal="center" vertical="center" wrapText="1"/>
      <protection locked="0" hidden="1"/>
    </xf>
    <xf numFmtId="9" fontId="23" fillId="0" borderId="6" xfId="3" applyFont="1" applyBorder="1" applyAlignment="1" applyProtection="1">
      <alignment horizontal="center" vertical="center" wrapText="1"/>
      <protection locked="0" hidden="1"/>
    </xf>
    <xf numFmtId="49" fontId="23" fillId="0" borderId="6" xfId="3" applyNumberFormat="1" applyFont="1" applyBorder="1" applyAlignment="1" applyProtection="1">
      <alignment horizontal="center" vertical="center" wrapText="1"/>
      <protection locked="0" hidden="1"/>
    </xf>
    <xf numFmtId="0" fontId="20" fillId="9" borderId="28" xfId="0" applyFont="1" applyFill="1" applyBorder="1" applyAlignment="1" applyProtection="1">
      <alignment horizontal="center" vertical="center" wrapText="1"/>
      <protection locked="0" hidden="1"/>
    </xf>
    <xf numFmtId="0" fontId="23" fillId="0" borderId="6" xfId="0" applyFont="1" applyBorder="1" applyAlignment="1" applyProtection="1">
      <alignment horizontal="center" vertical="center" wrapText="1"/>
      <protection hidden="1"/>
    </xf>
    <xf numFmtId="166" fontId="20" fillId="0" borderId="7" xfId="1" applyNumberFormat="1" applyFont="1" applyFill="1" applyBorder="1" applyAlignment="1" applyProtection="1">
      <alignment horizontal="right" vertical="center" wrapText="1"/>
      <protection locked="0" hidden="1"/>
    </xf>
    <xf numFmtId="0" fontId="23" fillId="0" borderId="6" xfId="0" applyFont="1" applyBorder="1" applyAlignment="1" applyProtection="1">
      <alignment horizontal="center" vertical="center" wrapText="1"/>
      <protection locked="0" hidden="1"/>
    </xf>
    <xf numFmtId="14" fontId="23" fillId="0" borderId="6" xfId="0" applyNumberFormat="1" applyFont="1" applyBorder="1" applyAlignment="1" applyProtection="1">
      <alignment horizontal="center" vertical="center" wrapText="1"/>
      <protection locked="0" hidden="1"/>
    </xf>
    <xf numFmtId="0" fontId="12" fillId="11" borderId="1" xfId="0" applyFont="1" applyFill="1" applyBorder="1" applyAlignment="1" applyProtection="1">
      <alignment horizontal="center" vertical="center" wrapText="1"/>
      <protection locked="0" hidden="1"/>
    </xf>
    <xf numFmtId="166" fontId="19" fillId="11" borderId="1" xfId="1" applyNumberFormat="1" applyFont="1" applyFill="1" applyBorder="1" applyAlignment="1" applyProtection="1">
      <alignment horizontal="right" vertical="center" wrapText="1"/>
      <protection locked="0" hidden="1"/>
    </xf>
    <xf numFmtId="166" fontId="19" fillId="11" borderId="6" xfId="1" applyNumberFormat="1" applyFont="1" applyFill="1" applyBorder="1" applyAlignment="1" applyProtection="1">
      <alignment horizontal="right" vertical="center" wrapText="1"/>
      <protection locked="0" hidden="1"/>
    </xf>
    <xf numFmtId="0" fontId="8" fillId="0" borderId="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9" fontId="11" fillId="0" borderId="3" xfId="3" applyFont="1" applyBorder="1" applyAlignment="1" applyProtection="1">
      <alignment horizontal="center" vertical="center" wrapText="1"/>
      <protection locked="0"/>
    </xf>
    <xf numFmtId="9" fontId="11" fillId="0" borderId="1" xfId="3" applyFont="1" applyBorder="1" applyAlignment="1" applyProtection="1">
      <alignment horizontal="center" vertical="center" wrapText="1"/>
      <protection locked="0"/>
    </xf>
    <xf numFmtId="49" fontId="11" fillId="0" borderId="3" xfId="3" applyNumberFormat="1" applyFont="1" applyBorder="1" applyAlignment="1" applyProtection="1">
      <alignment horizontal="center" vertical="center" wrapText="1"/>
      <protection locked="0"/>
    </xf>
    <xf numFmtId="49" fontId="11" fillId="0" borderId="1" xfId="3" applyNumberFormat="1" applyFont="1" applyBorder="1" applyAlignment="1" applyProtection="1">
      <alignment horizontal="center" vertical="center" wrapText="1"/>
      <protection locked="0"/>
    </xf>
    <xf numFmtId="168" fontId="13" fillId="0" borderId="1" xfId="0" applyNumberFormat="1" applyFont="1" applyBorder="1" applyAlignment="1" applyProtection="1">
      <alignment horizontal="center" vertical="center" wrapText="1"/>
      <protection locked="0"/>
    </xf>
    <xf numFmtId="165" fontId="20" fillId="0" borderId="1" xfId="2" applyFont="1" applyFill="1" applyBorder="1" applyAlignment="1" applyProtection="1">
      <alignment horizontal="right" vertical="center" wrapText="1"/>
      <protection locked="0" hidden="1"/>
    </xf>
    <xf numFmtId="165" fontId="11" fillId="10" borderId="1" xfId="2" applyFont="1" applyFill="1" applyBorder="1" applyAlignment="1" applyProtection="1">
      <alignment horizontal="center" vertical="center" wrapText="1"/>
      <protection locked="0" hidden="1"/>
    </xf>
    <xf numFmtId="0" fontId="11" fillId="0" borderId="3" xfId="0" applyFont="1" applyBorder="1" applyAlignment="1" applyProtection="1">
      <alignment horizontal="center" vertical="center"/>
      <protection locked="0"/>
    </xf>
    <xf numFmtId="165" fontId="11" fillId="10" borderId="3" xfId="2" applyFont="1" applyFill="1" applyBorder="1" applyAlignment="1" applyProtection="1">
      <alignment horizontal="center" vertical="center" wrapText="1"/>
      <protection locked="0" hidden="1"/>
    </xf>
    <xf numFmtId="9" fontId="11" fillId="0" borderId="6" xfId="0" applyNumberFormat="1" applyFont="1" applyBorder="1" applyAlignment="1" applyProtection="1">
      <alignment horizontal="center" vertical="center" wrapText="1"/>
      <protection hidden="1"/>
    </xf>
    <xf numFmtId="165" fontId="20" fillId="0" borderId="3" xfId="2" applyFont="1" applyFill="1" applyBorder="1" applyAlignment="1" applyProtection="1">
      <alignment horizontal="center" vertical="center"/>
      <protection locked="0"/>
    </xf>
    <xf numFmtId="0" fontId="8" fillId="0" borderId="6" xfId="0" applyFont="1" applyBorder="1" applyAlignment="1" applyProtection="1">
      <alignment horizontal="center" vertical="center" wrapText="1"/>
      <protection locked="0"/>
    </xf>
    <xf numFmtId="165" fontId="11" fillId="10" borderId="6" xfId="2" applyFont="1" applyFill="1" applyBorder="1" applyAlignment="1" applyProtection="1">
      <alignment horizontal="center" vertical="center" wrapText="1"/>
      <protection locked="0" hidden="1"/>
    </xf>
    <xf numFmtId="165" fontId="20" fillId="0" borderId="6" xfId="2" applyFont="1" applyFill="1" applyBorder="1" applyAlignment="1" applyProtection="1">
      <alignment horizontal="center" vertical="center"/>
      <protection locked="0"/>
    </xf>
    <xf numFmtId="165" fontId="20" fillId="0" borderId="6" xfId="2" applyFont="1" applyFill="1" applyBorder="1" applyAlignment="1" applyProtection="1">
      <alignment horizontal="right" vertical="center" wrapText="1"/>
      <protection locked="0" hidden="1"/>
    </xf>
    <xf numFmtId="168" fontId="13" fillId="0" borderId="6" xfId="0" applyNumberFormat="1" applyFont="1" applyBorder="1" applyAlignment="1" applyProtection="1">
      <alignment horizontal="center" vertical="center" wrapText="1"/>
      <protection locked="0"/>
    </xf>
    <xf numFmtId="14" fontId="13" fillId="0" borderId="6" xfId="0" applyNumberFormat="1" applyFont="1" applyBorder="1" applyAlignment="1" applyProtection="1">
      <alignment horizontal="center" vertical="center" wrapText="1"/>
      <protection locked="0"/>
    </xf>
    <xf numFmtId="9" fontId="11" fillId="11" borderId="1" xfId="0" applyNumberFormat="1" applyFont="1" applyFill="1" applyBorder="1" applyAlignment="1">
      <alignment horizontal="center" vertical="center"/>
    </xf>
    <xf numFmtId="0" fontId="11" fillId="11" borderId="1" xfId="0" applyFont="1" applyFill="1" applyBorder="1" applyAlignment="1">
      <alignment horizontal="center" vertical="center"/>
    </xf>
    <xf numFmtId="0" fontId="11" fillId="11" borderId="3" xfId="0" applyFont="1" applyFill="1" applyBorder="1" applyAlignment="1">
      <alignment horizontal="center" vertical="center"/>
    </xf>
    <xf numFmtId="14" fontId="11" fillId="11" borderId="1" xfId="0" applyNumberFormat="1" applyFont="1" applyFill="1" applyBorder="1" applyAlignment="1" applyProtection="1">
      <alignment horizontal="center" vertical="center"/>
      <protection locked="0" hidden="1"/>
    </xf>
    <xf numFmtId="0" fontId="11" fillId="11" borderId="6" xfId="0" applyFont="1" applyFill="1" applyBorder="1" applyAlignment="1" applyProtection="1">
      <alignment horizontal="center" vertical="center"/>
      <protection locked="0"/>
    </xf>
    <xf numFmtId="0" fontId="11" fillId="11" borderId="28" xfId="0" applyFont="1" applyFill="1" applyBorder="1" applyAlignment="1" applyProtection="1">
      <alignment horizontal="center" vertical="center"/>
      <protection locked="0"/>
    </xf>
    <xf numFmtId="166" fontId="12" fillId="11" borderId="1" xfId="1" applyNumberFormat="1" applyFont="1" applyFill="1" applyBorder="1" applyAlignment="1" applyProtection="1">
      <alignment horizontal="center" vertical="center" wrapText="1"/>
      <protection locked="0" hidden="1"/>
    </xf>
    <xf numFmtId="0" fontId="12" fillId="11" borderId="1" xfId="0" applyFont="1" applyFill="1" applyBorder="1" applyAlignment="1" applyProtection="1">
      <alignment horizontal="center" vertical="center"/>
      <protection locked="0"/>
    </xf>
    <xf numFmtId="0" fontId="12" fillId="11" borderId="6"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protection locked="0"/>
    </xf>
    <xf numFmtId="0" fontId="12" fillId="11" borderId="6"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11" fillId="9" borderId="1" xfId="0" applyFont="1" applyFill="1" applyBorder="1" applyAlignment="1" applyProtection="1">
      <alignment horizontal="center" vertical="center" wrapText="1"/>
      <protection locked="0"/>
    </xf>
    <xf numFmtId="9" fontId="11" fillId="9" borderId="3" xfId="3" applyFont="1" applyFill="1" applyBorder="1" applyAlignment="1" applyProtection="1">
      <alignment horizontal="center" vertical="center" wrapText="1"/>
      <protection locked="0"/>
    </xf>
    <xf numFmtId="9" fontId="11" fillId="9" borderId="1" xfId="3" applyFont="1" applyFill="1" applyBorder="1" applyAlignment="1" applyProtection="1">
      <alignment horizontal="center" vertical="center" wrapText="1"/>
      <protection locked="0"/>
    </xf>
    <xf numFmtId="49" fontId="11" fillId="9" borderId="3" xfId="3" applyNumberFormat="1" applyFont="1" applyFill="1" applyBorder="1" applyAlignment="1" applyProtection="1">
      <alignment horizontal="center" vertical="center" wrapText="1"/>
      <protection locked="0"/>
    </xf>
    <xf numFmtId="49" fontId="11" fillId="9" borderId="1" xfId="3" applyNumberFormat="1" applyFont="1" applyFill="1" applyBorder="1" applyAlignment="1" applyProtection="1">
      <alignment horizontal="center" vertical="center" wrapText="1"/>
      <protection locked="0"/>
    </xf>
    <xf numFmtId="9" fontId="24" fillId="11" borderId="1" xfId="3" applyFont="1" applyFill="1" applyBorder="1" applyAlignment="1" applyProtection="1">
      <alignment horizontal="center" vertical="center"/>
    </xf>
    <xf numFmtId="9" fontId="24" fillId="11" borderId="6" xfId="3" applyFont="1" applyFill="1" applyBorder="1" applyAlignment="1" applyProtection="1">
      <alignment horizontal="center" vertical="center"/>
    </xf>
    <xf numFmtId="9" fontId="12" fillId="11" borderId="1" xfId="3" applyFont="1" applyFill="1" applyBorder="1" applyAlignment="1" applyProtection="1">
      <alignment horizontal="center" vertical="center"/>
    </xf>
    <xf numFmtId="9" fontId="12" fillId="11" borderId="6" xfId="3" applyFont="1" applyFill="1" applyBorder="1" applyAlignment="1" applyProtection="1">
      <alignment horizontal="center" vertical="center"/>
    </xf>
    <xf numFmtId="166" fontId="12" fillId="10" borderId="3" xfId="1" applyNumberFormat="1" applyFont="1" applyFill="1" applyBorder="1" applyAlignment="1" applyProtection="1">
      <alignment horizontal="center" vertical="center" wrapText="1"/>
      <protection locked="0" hidden="1"/>
    </xf>
    <xf numFmtId="166" fontId="12" fillId="10" borderId="1" xfId="1" applyNumberFormat="1" applyFont="1" applyFill="1" applyBorder="1" applyAlignment="1" applyProtection="1">
      <alignment horizontal="center" vertical="center" wrapText="1"/>
      <protection locked="0" hidden="1"/>
    </xf>
    <xf numFmtId="9" fontId="11" fillId="9" borderId="1" xfId="3" applyFont="1" applyFill="1" applyBorder="1" applyAlignment="1" applyProtection="1">
      <alignment horizontal="center" vertical="center"/>
    </xf>
    <xf numFmtId="9" fontId="11" fillId="9" borderId="3" xfId="3" applyFont="1" applyFill="1" applyBorder="1" applyAlignment="1" applyProtection="1">
      <alignment horizontal="center" vertical="center"/>
    </xf>
    <xf numFmtId="0" fontId="11" fillId="9" borderId="3" xfId="0" applyFont="1" applyFill="1" applyBorder="1" applyAlignment="1" applyProtection="1">
      <alignment horizontal="center" vertical="center"/>
      <protection locked="0"/>
    </xf>
    <xf numFmtId="0" fontId="12" fillId="11" borderId="3" xfId="0" applyFont="1" applyFill="1" applyBorder="1" applyAlignment="1" applyProtection="1">
      <alignment horizontal="center" vertical="center"/>
      <protection locked="0"/>
    </xf>
    <xf numFmtId="14" fontId="13" fillId="11" borderId="3" xfId="0" applyNumberFormat="1"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wrapText="1"/>
      <protection locked="0"/>
    </xf>
    <xf numFmtId="49" fontId="11" fillId="9" borderId="6" xfId="3" applyNumberFormat="1" applyFont="1" applyFill="1" applyBorder="1" applyAlignment="1" applyProtection="1">
      <alignment horizontal="center" vertical="center" wrapText="1"/>
      <protection locked="0"/>
    </xf>
    <xf numFmtId="169" fontId="12" fillId="0" borderId="1" xfId="0" applyNumberFormat="1" applyFont="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xf>
    <xf numFmtId="169" fontId="13" fillId="0" borderId="1" xfId="0" applyNumberFormat="1" applyFont="1" applyBorder="1" applyAlignment="1" applyProtection="1">
      <alignment horizontal="center" vertical="center" wrapText="1"/>
      <protection locked="0" hidden="1"/>
    </xf>
    <xf numFmtId="169" fontId="13" fillId="0" borderId="6" xfId="0" applyNumberFormat="1" applyFont="1" applyBorder="1" applyAlignment="1" applyProtection="1">
      <alignment horizontal="center" vertical="center" wrapText="1"/>
      <protection locked="0" hidden="1"/>
    </xf>
    <xf numFmtId="169" fontId="12" fillId="0" borderId="3" xfId="0" applyNumberFormat="1" applyFont="1" applyBorder="1" applyAlignment="1" applyProtection="1">
      <alignment horizontal="center" vertical="center" wrapText="1"/>
      <protection locked="0"/>
    </xf>
    <xf numFmtId="169" fontId="12" fillId="0" borderId="1" xfId="0" applyNumberFormat="1" applyFont="1" applyBorder="1" applyAlignment="1" applyProtection="1">
      <alignment horizontal="center" vertical="center" wrapText="1"/>
      <protection locked="0"/>
    </xf>
    <xf numFmtId="170" fontId="20" fillId="0" borderId="1" xfId="1" applyNumberFormat="1" applyFont="1" applyFill="1" applyBorder="1" applyAlignment="1" applyProtection="1">
      <alignment horizontal="right" vertical="center" wrapText="1"/>
      <protection locked="0" hidden="1"/>
    </xf>
    <xf numFmtId="170" fontId="20" fillId="0" borderId="6" xfId="1" applyNumberFormat="1" applyFont="1" applyFill="1" applyBorder="1" applyAlignment="1" applyProtection="1">
      <alignment horizontal="right" vertical="center" wrapText="1"/>
      <protection locked="0" hidden="1"/>
    </xf>
    <xf numFmtId="9" fontId="12" fillId="9" borderId="1" xfId="3" applyFont="1" applyFill="1" applyBorder="1" applyAlignment="1" applyProtection="1">
      <alignment horizontal="center" vertical="center"/>
    </xf>
    <xf numFmtId="9" fontId="12" fillId="9" borderId="6" xfId="3" applyFont="1" applyFill="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9" fontId="12" fillId="9" borderId="3" xfId="3" applyFont="1" applyFill="1" applyBorder="1" applyAlignment="1" applyProtection="1">
      <alignment horizontal="center" vertical="center"/>
    </xf>
    <xf numFmtId="0" fontId="26" fillId="9" borderId="1" xfId="0" applyFont="1" applyFill="1" applyBorder="1" applyAlignment="1" applyProtection="1">
      <alignment horizontal="center" vertical="center" wrapText="1"/>
      <protection locked="0"/>
    </xf>
    <xf numFmtId="0" fontId="26" fillId="9" borderId="6" xfId="0" applyFont="1" applyFill="1" applyBorder="1" applyAlignment="1" applyProtection="1">
      <alignment horizontal="center" vertical="center" wrapText="1"/>
      <protection locked="0"/>
    </xf>
    <xf numFmtId="9" fontId="12" fillId="9" borderId="1" xfId="3" applyFont="1" applyFill="1" applyBorder="1" applyAlignment="1" applyProtection="1">
      <alignment horizontal="center" vertical="center" wrapText="1"/>
      <protection locked="0"/>
    </xf>
    <xf numFmtId="9" fontId="12" fillId="9" borderId="6" xfId="3" applyFont="1" applyFill="1" applyBorder="1" applyAlignment="1" applyProtection="1">
      <alignment horizontal="center" vertical="center" wrapText="1"/>
      <protection locked="0"/>
    </xf>
    <xf numFmtId="49" fontId="12" fillId="9" borderId="1" xfId="3" applyNumberFormat="1" applyFont="1" applyFill="1" applyBorder="1" applyAlignment="1" applyProtection="1">
      <alignment horizontal="center" vertical="center" wrapText="1"/>
      <protection locked="0"/>
    </xf>
    <xf numFmtId="49" fontId="12" fillId="9" borderId="6" xfId="3" applyNumberFormat="1" applyFont="1" applyFill="1" applyBorder="1" applyAlignment="1" applyProtection="1">
      <alignment horizontal="center" vertical="center" wrapText="1"/>
      <protection locked="0"/>
    </xf>
    <xf numFmtId="14" fontId="13" fillId="0" borderId="3"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9" fontId="8" fillId="9" borderId="3" xfId="3"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locked="0" hidden="1"/>
    </xf>
    <xf numFmtId="14" fontId="13" fillId="11" borderId="2" xfId="0" applyNumberFormat="1" applyFont="1" applyFill="1" applyBorder="1" applyAlignment="1" applyProtection="1">
      <alignment horizontal="center" vertical="center" wrapText="1"/>
      <protection locked="0"/>
    </xf>
    <xf numFmtId="49" fontId="11" fillId="11" borderId="2" xfId="3" applyNumberFormat="1" applyFont="1" applyFill="1" applyBorder="1" applyAlignment="1" applyProtection="1">
      <alignment horizontal="center" vertical="center" wrapText="1"/>
      <protection locked="0" hidden="1"/>
    </xf>
    <xf numFmtId="9" fontId="8" fillId="11" borderId="2" xfId="3" applyFont="1" applyFill="1" applyBorder="1" applyAlignment="1" applyProtection="1">
      <alignment horizontal="center" vertical="center" wrapText="1"/>
      <protection locked="0" hidden="1"/>
    </xf>
    <xf numFmtId="9" fontId="11" fillId="11" borderId="2" xfId="3" applyFont="1" applyFill="1" applyBorder="1" applyAlignment="1" applyProtection="1">
      <alignment horizontal="center" vertical="center" wrapText="1"/>
      <protection locked="0" hidden="1"/>
    </xf>
  </cellXfs>
  <cellStyles count="5">
    <cellStyle name="Millares" xfId="1" builtinId="3"/>
    <cellStyle name="Moneda" xfId="2" builtinId="4"/>
    <cellStyle name="Moneda [0]" xfId="4" builtinId="7"/>
    <cellStyle name="Normal" xfId="0" builtinId="0"/>
    <cellStyle name="Porcentaje" xfId="3" builtinId="5"/>
  </cellStyles>
  <dxfs count="2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AB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2</xdr:row>
      <xdr:rowOff>56661</xdr:rowOff>
    </xdr:to>
    <xdr:pic>
      <xdr:nvPicPr>
        <xdr:cNvPr id="2" name="1 Imagen" descr="Departamento Administrativo Nacional de Estadística (DANE)">
          <a:extLst>
            <a:ext uri="{FF2B5EF4-FFF2-40B4-BE49-F238E27FC236}">
              <a16:creationId xmlns:a16="http://schemas.microsoft.com/office/drawing/2014/main" id="{80CA3AC5-52D9-9848-9D3D-75A8CF89303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56661</xdr:rowOff>
    </xdr:to>
    <xdr:pic>
      <xdr:nvPicPr>
        <xdr:cNvPr id="3" name="1 Imagen" descr="Departamento Administrativo Nacional de Estadística (DANE)">
          <a:extLst>
            <a:ext uri="{FF2B5EF4-FFF2-40B4-BE49-F238E27FC236}">
              <a16:creationId xmlns:a16="http://schemas.microsoft.com/office/drawing/2014/main" id="{C2922C7A-3C3F-6D48-8DF4-2EE96A259D1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4" name="1 Imagen" descr="Departamento Administrativo Nacional de Estadística (DANE)">
          <a:extLst>
            <a:ext uri="{FF2B5EF4-FFF2-40B4-BE49-F238E27FC236}">
              <a16:creationId xmlns:a16="http://schemas.microsoft.com/office/drawing/2014/main" id="{01DFD9CB-1734-2649-8D98-E47C14C7BC4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5" name="1 Imagen" descr="Departamento Administrativo Nacional de Estadística (DANE)">
          <a:extLst>
            <a:ext uri="{FF2B5EF4-FFF2-40B4-BE49-F238E27FC236}">
              <a16:creationId xmlns:a16="http://schemas.microsoft.com/office/drawing/2014/main" id="{F35DFDD8-480A-5747-861D-BB2B0A35B3C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6" name="1 Imagen" descr="Departamento Administrativo Nacional de Estadística (DANE)">
          <a:extLst>
            <a:ext uri="{FF2B5EF4-FFF2-40B4-BE49-F238E27FC236}">
              <a16:creationId xmlns:a16="http://schemas.microsoft.com/office/drawing/2014/main" id="{F0551DBA-9427-0B45-88A7-5B18623F371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7" name="1 Imagen" descr="Departamento Administrativo Nacional de Estadística (DANE)">
          <a:extLst>
            <a:ext uri="{FF2B5EF4-FFF2-40B4-BE49-F238E27FC236}">
              <a16:creationId xmlns:a16="http://schemas.microsoft.com/office/drawing/2014/main" id="{7DC89EE3-FE13-5143-A5FA-1A7FE3B460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114298</xdr:colOff>
      <xdr:row>0</xdr:row>
      <xdr:rowOff>114300</xdr:rowOff>
    </xdr:from>
    <xdr:to>
      <xdr:col>1</xdr:col>
      <xdr:colOff>550331</xdr:colOff>
      <xdr:row>0</xdr:row>
      <xdr:rowOff>1418309</xdr:rowOff>
    </xdr:to>
    <xdr:pic>
      <xdr:nvPicPr>
        <xdr:cNvPr id="8" name="2 Imagen" descr="https://intranet.dane.gov.co/images/Imagen_Institucional/Logo/Logo-DANE-color-2019.jpg">
          <a:extLst>
            <a:ext uri="{FF2B5EF4-FFF2-40B4-BE49-F238E27FC236}">
              <a16:creationId xmlns:a16="http://schemas.microsoft.com/office/drawing/2014/main" id="{BE28C9B4-422D-4C41-8F26-170B93D5F6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98" y="114300"/>
          <a:ext cx="2997200" cy="1304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1B519-0F5F-4548-89A1-3AA4E33C6FA5}">
  <dimension ref="A1:AD457"/>
  <sheetViews>
    <sheetView showGridLines="0" tabSelected="1" topLeftCell="A2" zoomScale="75" zoomScaleNormal="60" workbookViewId="0">
      <pane xSplit="4" ySplit="3" topLeftCell="E5" activePane="bottomRight" state="frozen"/>
      <selection activeCell="A2" sqref="A2"/>
      <selection pane="topRight" activeCell="E2" sqref="E2"/>
      <selection pane="bottomLeft" activeCell="A5" sqref="A5"/>
      <selection pane="bottomRight" sqref="A1:AD1"/>
    </sheetView>
  </sheetViews>
  <sheetFormatPr baseColWidth="10" defaultRowHeight="15.75" x14ac:dyDescent="0.25"/>
  <cols>
    <col min="1" max="1" width="33.625" customWidth="1"/>
    <col min="2" max="2" width="29.5" customWidth="1"/>
    <col min="3" max="3" width="33.125" customWidth="1"/>
    <col min="4" max="5" width="24.625" customWidth="1"/>
    <col min="6" max="6" width="85.5" customWidth="1"/>
    <col min="7" max="9" width="24.625" customWidth="1"/>
    <col min="10" max="10" width="39.125" customWidth="1"/>
    <col min="11" max="12" width="30.875" style="1" customWidth="1"/>
    <col min="13" max="13" width="72" customWidth="1"/>
    <col min="14" max="15" width="24.625" customWidth="1"/>
    <col min="16" max="16" width="29.125" customWidth="1"/>
    <col min="17" max="17" width="67.125" customWidth="1"/>
    <col min="18" max="20" width="29.125" customWidth="1"/>
    <col min="21" max="21" width="27.875" customWidth="1"/>
    <col min="22" max="22" width="29.5" customWidth="1"/>
    <col min="23" max="23" width="25.625" customWidth="1"/>
    <col min="24" max="24" width="28.625" customWidth="1"/>
    <col min="25" max="26" width="37" customWidth="1"/>
    <col min="27" max="27" width="62.375" customWidth="1"/>
    <col min="28" max="28" width="47.5" customWidth="1"/>
    <col min="29" max="30" width="33.625" customWidth="1"/>
  </cols>
  <sheetData>
    <row r="1" spans="1:30" ht="119.1" customHeight="1" x14ac:dyDescent="0.25">
      <c r="A1" s="462" t="s">
        <v>919</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row>
    <row r="2" spans="1:30" ht="68.099999999999994" customHeight="1" x14ac:dyDescent="0.25">
      <c r="A2" s="104" t="s">
        <v>33</v>
      </c>
      <c r="B2" s="105" t="s">
        <v>0</v>
      </c>
      <c r="C2" s="465" t="s">
        <v>1</v>
      </c>
      <c r="D2" s="465"/>
      <c r="E2" s="465"/>
      <c r="F2" s="465"/>
      <c r="G2" s="466" t="s">
        <v>2</v>
      </c>
      <c r="H2" s="466"/>
      <c r="I2" s="466"/>
      <c r="J2" s="466"/>
      <c r="K2" s="298" t="s">
        <v>3</v>
      </c>
      <c r="L2" s="298"/>
      <c r="M2" s="467" t="s">
        <v>4</v>
      </c>
      <c r="N2" s="467"/>
      <c r="O2" s="467"/>
      <c r="P2" s="467"/>
      <c r="Q2" s="467"/>
      <c r="R2" s="467"/>
      <c r="S2" s="467"/>
      <c r="T2" s="467"/>
      <c r="U2" s="467"/>
      <c r="V2" s="467"/>
      <c r="W2" s="467"/>
      <c r="X2" s="467"/>
      <c r="Y2" s="499"/>
      <c r="Z2" s="499"/>
      <c r="AA2" s="499"/>
      <c r="AB2" s="499"/>
      <c r="AC2" s="499"/>
      <c r="AD2" s="499"/>
    </row>
    <row r="3" spans="1:30" ht="111" customHeight="1" x14ac:dyDescent="0.25">
      <c r="A3" s="104" t="s">
        <v>32</v>
      </c>
      <c r="B3" s="106" t="s">
        <v>5</v>
      </c>
      <c r="C3" s="107" t="s">
        <v>6</v>
      </c>
      <c r="D3" s="107" t="s">
        <v>7</v>
      </c>
      <c r="E3" s="107" t="s">
        <v>8</v>
      </c>
      <c r="F3" s="107" t="s">
        <v>9</v>
      </c>
      <c r="G3" s="108" t="s">
        <v>10</v>
      </c>
      <c r="H3" s="108" t="s">
        <v>11</v>
      </c>
      <c r="I3" s="108" t="s">
        <v>12</v>
      </c>
      <c r="J3" s="108" t="s">
        <v>13</v>
      </c>
      <c r="K3" s="109" t="s">
        <v>14</v>
      </c>
      <c r="L3" s="109" t="s">
        <v>15</v>
      </c>
      <c r="M3" s="110" t="s">
        <v>16</v>
      </c>
      <c r="N3" s="110" t="s">
        <v>17</v>
      </c>
      <c r="O3" s="110" t="s">
        <v>18</v>
      </c>
      <c r="P3" s="110" t="s">
        <v>19</v>
      </c>
      <c r="Q3" s="111" t="s">
        <v>20</v>
      </c>
      <c r="R3" s="111" t="s">
        <v>21</v>
      </c>
      <c r="S3" s="111" t="s">
        <v>22</v>
      </c>
      <c r="T3" s="111" t="s">
        <v>23</v>
      </c>
      <c r="U3" s="111" t="s">
        <v>24</v>
      </c>
      <c r="V3" s="111" t="s">
        <v>25</v>
      </c>
      <c r="W3" s="111" t="s">
        <v>26</v>
      </c>
      <c r="X3" s="111" t="s">
        <v>27</v>
      </c>
      <c r="Y3" s="112" t="s">
        <v>119</v>
      </c>
      <c r="Z3" s="112" t="s">
        <v>120</v>
      </c>
      <c r="AA3" s="112" t="s">
        <v>28</v>
      </c>
      <c r="AB3" s="112" t="s">
        <v>29</v>
      </c>
      <c r="AC3" s="112" t="s">
        <v>30</v>
      </c>
      <c r="AD3" s="112" t="s">
        <v>31</v>
      </c>
    </row>
    <row r="4" spans="1:30" ht="48" customHeight="1" x14ac:dyDescent="0.25">
      <c r="A4" s="464" t="s">
        <v>34</v>
      </c>
      <c r="B4" s="461" t="s">
        <v>35</v>
      </c>
      <c r="C4" s="461" t="s">
        <v>36</v>
      </c>
      <c r="D4" s="461" t="s">
        <v>37</v>
      </c>
      <c r="E4" s="461" t="s">
        <v>39</v>
      </c>
      <c r="F4" s="459" t="s">
        <v>38</v>
      </c>
      <c r="G4" s="460" t="s">
        <v>39</v>
      </c>
      <c r="H4" s="460" t="s">
        <v>39</v>
      </c>
      <c r="I4" s="460" t="s">
        <v>39</v>
      </c>
      <c r="J4" s="460" t="s">
        <v>39</v>
      </c>
      <c r="K4" s="294"/>
      <c r="L4" s="294"/>
      <c r="M4" s="482" t="s">
        <v>55</v>
      </c>
      <c r="N4" s="468" t="s">
        <v>56</v>
      </c>
      <c r="O4" s="483">
        <v>43831</v>
      </c>
      <c r="P4" s="469">
        <f>MAX(T4:T6)</f>
        <v>44104</v>
      </c>
      <c r="Q4" s="245" t="s">
        <v>57</v>
      </c>
      <c r="R4" s="3">
        <v>0.6</v>
      </c>
      <c r="S4" s="4">
        <v>43837</v>
      </c>
      <c r="T4" s="4">
        <v>44029</v>
      </c>
      <c r="U4" s="470" t="s">
        <v>58</v>
      </c>
      <c r="V4" s="470" t="s">
        <v>59</v>
      </c>
      <c r="W4" s="470"/>
      <c r="X4" s="470"/>
      <c r="Y4" s="349">
        <v>159036876</v>
      </c>
      <c r="Z4" s="349">
        <v>105197860</v>
      </c>
      <c r="AA4" s="493" t="s">
        <v>115</v>
      </c>
      <c r="AB4" s="493" t="s">
        <v>116</v>
      </c>
      <c r="AC4" s="493" t="s">
        <v>39</v>
      </c>
      <c r="AD4" s="322">
        <f>Y4+Z4</f>
        <v>264234736</v>
      </c>
    </row>
    <row r="5" spans="1:30" ht="48" customHeight="1" x14ac:dyDescent="0.25">
      <c r="A5" s="464"/>
      <c r="B5" s="461"/>
      <c r="C5" s="461"/>
      <c r="D5" s="461"/>
      <c r="E5" s="461"/>
      <c r="F5" s="459"/>
      <c r="G5" s="460"/>
      <c r="H5" s="460"/>
      <c r="I5" s="460"/>
      <c r="J5" s="460"/>
      <c r="K5" s="296"/>
      <c r="L5" s="296"/>
      <c r="M5" s="482"/>
      <c r="N5" s="468"/>
      <c r="O5" s="483"/>
      <c r="P5" s="469"/>
      <c r="Q5" s="2" t="s">
        <v>60</v>
      </c>
      <c r="R5" s="5">
        <v>0.2</v>
      </c>
      <c r="S5" s="4">
        <v>43845</v>
      </c>
      <c r="T5" s="4">
        <v>44058</v>
      </c>
      <c r="U5" s="470"/>
      <c r="V5" s="470"/>
      <c r="W5" s="470"/>
      <c r="X5" s="470"/>
      <c r="Y5" s="349"/>
      <c r="Z5" s="349"/>
      <c r="AA5" s="493"/>
      <c r="AB5" s="493"/>
      <c r="AC5" s="493"/>
      <c r="AD5" s="322"/>
    </row>
    <row r="6" spans="1:30" ht="48" customHeight="1" x14ac:dyDescent="0.25">
      <c r="A6" s="464"/>
      <c r="B6" s="461"/>
      <c r="C6" s="461"/>
      <c r="D6" s="461"/>
      <c r="E6" s="461"/>
      <c r="F6" s="459"/>
      <c r="G6" s="460"/>
      <c r="H6" s="460"/>
      <c r="I6" s="460"/>
      <c r="J6" s="460"/>
      <c r="K6" s="295"/>
      <c r="L6" s="295"/>
      <c r="M6" s="482"/>
      <c r="N6" s="468"/>
      <c r="O6" s="483"/>
      <c r="P6" s="469"/>
      <c r="Q6" s="2" t="s">
        <v>61</v>
      </c>
      <c r="R6" s="5">
        <v>0.2</v>
      </c>
      <c r="S6" s="4">
        <v>43862</v>
      </c>
      <c r="T6" s="4">
        <v>44104</v>
      </c>
      <c r="U6" s="470"/>
      <c r="V6" s="470"/>
      <c r="W6" s="470"/>
      <c r="X6" s="470"/>
      <c r="Y6" s="349"/>
      <c r="Z6" s="349"/>
      <c r="AA6" s="493"/>
      <c r="AB6" s="493"/>
      <c r="AC6" s="493"/>
      <c r="AD6" s="322"/>
    </row>
    <row r="7" spans="1:30" ht="48" customHeight="1" x14ac:dyDescent="0.25">
      <c r="A7" s="366" t="s">
        <v>34</v>
      </c>
      <c r="B7" s="461" t="s">
        <v>40</v>
      </c>
      <c r="C7" s="461" t="s">
        <v>41</v>
      </c>
      <c r="D7" s="461" t="s">
        <v>37</v>
      </c>
      <c r="E7" s="461" t="s">
        <v>39</v>
      </c>
      <c r="F7" s="459" t="s">
        <v>38</v>
      </c>
      <c r="G7" s="460" t="s">
        <v>39</v>
      </c>
      <c r="H7" s="460" t="s">
        <v>39</v>
      </c>
      <c r="I7" s="460" t="s">
        <v>39</v>
      </c>
      <c r="J7" s="460" t="s">
        <v>39</v>
      </c>
      <c r="K7" s="294"/>
      <c r="L7" s="294"/>
      <c r="M7" s="482" t="s">
        <v>927</v>
      </c>
      <c r="N7" s="468" t="s">
        <v>56</v>
      </c>
      <c r="O7" s="469">
        <v>43831</v>
      </c>
      <c r="P7" s="469">
        <f>MAX(T7:T8)</f>
        <v>44196</v>
      </c>
      <c r="Q7" s="2" t="s">
        <v>62</v>
      </c>
      <c r="R7" s="5">
        <v>0.7</v>
      </c>
      <c r="S7" s="4">
        <v>43831</v>
      </c>
      <c r="T7" s="4">
        <v>43951</v>
      </c>
      <c r="U7" s="470" t="s">
        <v>63</v>
      </c>
      <c r="V7" s="470" t="s">
        <v>64</v>
      </c>
      <c r="W7" s="471"/>
      <c r="X7" s="472">
        <v>1</v>
      </c>
      <c r="Y7" s="365"/>
      <c r="Z7" s="365">
        <v>10597860</v>
      </c>
      <c r="AA7" s="363" t="s">
        <v>115</v>
      </c>
      <c r="AB7" s="363" t="s">
        <v>116</v>
      </c>
      <c r="AC7" s="363" t="s">
        <v>39</v>
      </c>
      <c r="AD7" s="322">
        <f>SUM(Y7:Z8)</f>
        <v>10597860</v>
      </c>
    </row>
    <row r="8" spans="1:30" ht="48" customHeight="1" x14ac:dyDescent="0.25">
      <c r="A8" s="366"/>
      <c r="B8" s="461"/>
      <c r="C8" s="461"/>
      <c r="D8" s="461"/>
      <c r="E8" s="461"/>
      <c r="F8" s="459"/>
      <c r="G8" s="460"/>
      <c r="H8" s="460"/>
      <c r="I8" s="460"/>
      <c r="J8" s="460"/>
      <c r="K8" s="295"/>
      <c r="L8" s="295"/>
      <c r="M8" s="482"/>
      <c r="N8" s="468"/>
      <c r="O8" s="469"/>
      <c r="P8" s="469"/>
      <c r="Q8" s="6" t="s">
        <v>924</v>
      </c>
      <c r="R8" s="5">
        <v>0.3</v>
      </c>
      <c r="S8" s="4">
        <v>43951</v>
      </c>
      <c r="T8" s="4">
        <v>44196</v>
      </c>
      <c r="U8" s="470"/>
      <c r="V8" s="470"/>
      <c r="W8" s="471"/>
      <c r="X8" s="472"/>
      <c r="Y8" s="365"/>
      <c r="Z8" s="365"/>
      <c r="AA8" s="363"/>
      <c r="AB8" s="363"/>
      <c r="AC8" s="363"/>
      <c r="AD8" s="322"/>
    </row>
    <row r="9" spans="1:30" ht="48" customHeight="1" x14ac:dyDescent="0.25">
      <c r="A9" s="366" t="s">
        <v>34</v>
      </c>
      <c r="B9" s="461" t="s">
        <v>35</v>
      </c>
      <c r="C9" s="461" t="s">
        <v>36</v>
      </c>
      <c r="D9" s="461" t="s">
        <v>37</v>
      </c>
      <c r="E9" s="461" t="s">
        <v>39</v>
      </c>
      <c r="F9" s="459" t="s">
        <v>42</v>
      </c>
      <c r="G9" s="460" t="s">
        <v>39</v>
      </c>
      <c r="H9" s="460" t="s">
        <v>39</v>
      </c>
      <c r="I9" s="460" t="s">
        <v>39</v>
      </c>
      <c r="J9" s="460" t="s">
        <v>39</v>
      </c>
      <c r="K9" s="294"/>
      <c r="L9" s="294"/>
      <c r="M9" s="482" t="s">
        <v>65</v>
      </c>
      <c r="N9" s="468" t="s">
        <v>66</v>
      </c>
      <c r="O9" s="468">
        <v>43832</v>
      </c>
      <c r="P9" s="468">
        <f>MAX(T9:T12)</f>
        <v>44196</v>
      </c>
      <c r="Q9" s="2" t="s">
        <v>67</v>
      </c>
      <c r="R9" s="5">
        <v>0.1</v>
      </c>
      <c r="S9" s="4">
        <v>43832</v>
      </c>
      <c r="T9" s="4">
        <v>43861</v>
      </c>
      <c r="U9" s="472">
        <v>0.3</v>
      </c>
      <c r="V9" s="472">
        <v>0.6</v>
      </c>
      <c r="W9" s="472">
        <v>0.6</v>
      </c>
      <c r="X9" s="472">
        <v>1</v>
      </c>
      <c r="Y9" s="365">
        <v>24510802</v>
      </c>
      <c r="Z9" s="365">
        <v>14191281</v>
      </c>
      <c r="AA9" s="363" t="s">
        <v>117</v>
      </c>
      <c r="AB9" s="363" t="s">
        <v>118</v>
      </c>
      <c r="AC9" s="493" t="s">
        <v>39</v>
      </c>
      <c r="AD9" s="322">
        <f>SUM(Y9:Z12)</f>
        <v>38702083</v>
      </c>
    </row>
    <row r="10" spans="1:30" ht="48" customHeight="1" x14ac:dyDescent="0.25">
      <c r="A10" s="366"/>
      <c r="B10" s="461"/>
      <c r="C10" s="461"/>
      <c r="D10" s="461"/>
      <c r="E10" s="461"/>
      <c r="F10" s="459"/>
      <c r="G10" s="460"/>
      <c r="H10" s="460"/>
      <c r="I10" s="460"/>
      <c r="J10" s="460"/>
      <c r="K10" s="296"/>
      <c r="L10" s="296"/>
      <c r="M10" s="482"/>
      <c r="N10" s="468"/>
      <c r="O10" s="468"/>
      <c r="P10" s="468"/>
      <c r="Q10" s="2" t="s">
        <v>68</v>
      </c>
      <c r="R10" s="5">
        <v>0.2</v>
      </c>
      <c r="S10" s="4">
        <v>43864</v>
      </c>
      <c r="T10" s="4">
        <v>43878</v>
      </c>
      <c r="U10" s="472"/>
      <c r="V10" s="472"/>
      <c r="W10" s="472"/>
      <c r="X10" s="472"/>
      <c r="Y10" s="365"/>
      <c r="Z10" s="365"/>
      <c r="AA10" s="363"/>
      <c r="AB10" s="363"/>
      <c r="AC10" s="493"/>
      <c r="AD10" s="322"/>
    </row>
    <row r="11" spans="1:30" ht="48" customHeight="1" x14ac:dyDescent="0.25">
      <c r="A11" s="366"/>
      <c r="B11" s="461"/>
      <c r="C11" s="461"/>
      <c r="D11" s="461"/>
      <c r="E11" s="461"/>
      <c r="F11" s="459"/>
      <c r="G11" s="460"/>
      <c r="H11" s="460"/>
      <c r="I11" s="460"/>
      <c r="J11" s="460"/>
      <c r="K11" s="296"/>
      <c r="L11" s="296"/>
      <c r="M11" s="482"/>
      <c r="N11" s="468"/>
      <c r="O11" s="468"/>
      <c r="P11" s="468"/>
      <c r="Q11" s="2" t="s">
        <v>69</v>
      </c>
      <c r="R11" s="5">
        <v>0.3</v>
      </c>
      <c r="S11" s="4">
        <v>43885</v>
      </c>
      <c r="T11" s="4">
        <v>44043</v>
      </c>
      <c r="U11" s="472"/>
      <c r="V11" s="472"/>
      <c r="W11" s="472"/>
      <c r="X11" s="472"/>
      <c r="Y11" s="365"/>
      <c r="Z11" s="365"/>
      <c r="AA11" s="363"/>
      <c r="AB11" s="363"/>
      <c r="AC11" s="493"/>
      <c r="AD11" s="322"/>
    </row>
    <row r="12" spans="1:30" ht="48" customHeight="1" x14ac:dyDescent="0.25">
      <c r="A12" s="366"/>
      <c r="B12" s="461"/>
      <c r="C12" s="461"/>
      <c r="D12" s="461"/>
      <c r="E12" s="461"/>
      <c r="F12" s="459"/>
      <c r="G12" s="460"/>
      <c r="H12" s="460"/>
      <c r="I12" s="460"/>
      <c r="J12" s="460"/>
      <c r="K12" s="295"/>
      <c r="L12" s="295"/>
      <c r="M12" s="482"/>
      <c r="N12" s="468"/>
      <c r="O12" s="468"/>
      <c r="P12" s="468"/>
      <c r="Q12" s="2" t="s">
        <v>70</v>
      </c>
      <c r="R12" s="5">
        <v>0.4</v>
      </c>
      <c r="S12" s="4">
        <v>44136</v>
      </c>
      <c r="T12" s="4">
        <v>44196</v>
      </c>
      <c r="U12" s="472"/>
      <c r="V12" s="472"/>
      <c r="W12" s="472"/>
      <c r="X12" s="472"/>
      <c r="Y12" s="365"/>
      <c r="Z12" s="365"/>
      <c r="AA12" s="363"/>
      <c r="AB12" s="363"/>
      <c r="AC12" s="493"/>
      <c r="AD12" s="322"/>
    </row>
    <row r="13" spans="1:30" ht="48" customHeight="1" x14ac:dyDescent="0.25">
      <c r="A13" s="366" t="s">
        <v>34</v>
      </c>
      <c r="B13" s="461" t="s">
        <v>43</v>
      </c>
      <c r="C13" s="461" t="s">
        <v>41</v>
      </c>
      <c r="D13" s="461" t="s">
        <v>37</v>
      </c>
      <c r="E13" s="461" t="s">
        <v>39</v>
      </c>
      <c r="F13" s="459" t="s">
        <v>44</v>
      </c>
      <c r="G13" s="460" t="s">
        <v>39</v>
      </c>
      <c r="H13" s="460" t="s">
        <v>39</v>
      </c>
      <c r="I13" s="460" t="s">
        <v>39</v>
      </c>
      <c r="J13" s="460" t="s">
        <v>39</v>
      </c>
      <c r="K13" s="294"/>
      <c r="L13" s="294"/>
      <c r="M13" s="482" t="s">
        <v>71</v>
      </c>
      <c r="N13" s="468" t="s">
        <v>72</v>
      </c>
      <c r="O13" s="468">
        <v>43860</v>
      </c>
      <c r="P13" s="468">
        <f>MAX(T13:T16)</f>
        <v>44180</v>
      </c>
      <c r="Q13" s="2" t="s">
        <v>73</v>
      </c>
      <c r="R13" s="5">
        <v>0.35</v>
      </c>
      <c r="S13" s="4">
        <v>43860</v>
      </c>
      <c r="T13" s="4">
        <v>43951</v>
      </c>
      <c r="U13" s="472">
        <v>0</v>
      </c>
      <c r="V13" s="471">
        <v>0.35</v>
      </c>
      <c r="W13" s="471">
        <v>0.7</v>
      </c>
      <c r="X13" s="472">
        <v>1</v>
      </c>
      <c r="Y13" s="365">
        <v>8531268</v>
      </c>
      <c r="Z13" s="365">
        <v>8408765</v>
      </c>
      <c r="AA13" s="363" t="s">
        <v>117</v>
      </c>
      <c r="AB13" s="363" t="s">
        <v>118</v>
      </c>
      <c r="AC13" s="363" t="s">
        <v>39</v>
      </c>
      <c r="AD13" s="322">
        <f>SUM(Y13:Z16)</f>
        <v>16940033</v>
      </c>
    </row>
    <row r="14" spans="1:30" ht="48" customHeight="1" x14ac:dyDescent="0.25">
      <c r="A14" s="366"/>
      <c r="B14" s="461"/>
      <c r="C14" s="461"/>
      <c r="D14" s="461"/>
      <c r="E14" s="461"/>
      <c r="F14" s="459"/>
      <c r="G14" s="460"/>
      <c r="H14" s="460"/>
      <c r="I14" s="460"/>
      <c r="J14" s="460"/>
      <c r="K14" s="296"/>
      <c r="L14" s="296"/>
      <c r="M14" s="482"/>
      <c r="N14" s="468"/>
      <c r="O14" s="468"/>
      <c r="P14" s="468"/>
      <c r="Q14" s="2" t="s">
        <v>74</v>
      </c>
      <c r="R14" s="5">
        <v>0.15</v>
      </c>
      <c r="S14" s="4">
        <v>43998</v>
      </c>
      <c r="T14" s="4">
        <v>44119</v>
      </c>
      <c r="U14" s="472"/>
      <c r="V14" s="471"/>
      <c r="W14" s="471"/>
      <c r="X14" s="472"/>
      <c r="Y14" s="365"/>
      <c r="Z14" s="365"/>
      <c r="AA14" s="363"/>
      <c r="AB14" s="363"/>
      <c r="AC14" s="363"/>
      <c r="AD14" s="322"/>
    </row>
    <row r="15" spans="1:30" ht="48" customHeight="1" x14ac:dyDescent="0.25">
      <c r="A15" s="366"/>
      <c r="B15" s="461"/>
      <c r="C15" s="461"/>
      <c r="D15" s="461"/>
      <c r="E15" s="461"/>
      <c r="F15" s="459"/>
      <c r="G15" s="460"/>
      <c r="H15" s="460"/>
      <c r="I15" s="460"/>
      <c r="J15" s="460"/>
      <c r="K15" s="296"/>
      <c r="L15" s="296"/>
      <c r="M15" s="482"/>
      <c r="N15" s="468"/>
      <c r="O15" s="468"/>
      <c r="P15" s="468"/>
      <c r="Q15" s="2" t="s">
        <v>75</v>
      </c>
      <c r="R15" s="5">
        <v>0.3</v>
      </c>
      <c r="S15" s="4">
        <v>44120</v>
      </c>
      <c r="T15" s="4">
        <v>44150</v>
      </c>
      <c r="U15" s="472"/>
      <c r="V15" s="471"/>
      <c r="W15" s="471"/>
      <c r="X15" s="472"/>
      <c r="Y15" s="365"/>
      <c r="Z15" s="365"/>
      <c r="AA15" s="363"/>
      <c r="AB15" s="363"/>
      <c r="AC15" s="363"/>
      <c r="AD15" s="322"/>
    </row>
    <row r="16" spans="1:30" ht="48" customHeight="1" x14ac:dyDescent="0.25">
      <c r="A16" s="366"/>
      <c r="B16" s="461"/>
      <c r="C16" s="461"/>
      <c r="D16" s="461"/>
      <c r="E16" s="461"/>
      <c r="F16" s="459"/>
      <c r="G16" s="460"/>
      <c r="H16" s="460"/>
      <c r="I16" s="460"/>
      <c r="J16" s="460"/>
      <c r="K16" s="295"/>
      <c r="L16" s="295"/>
      <c r="M16" s="482"/>
      <c r="N16" s="468"/>
      <c r="O16" s="468"/>
      <c r="P16" s="468"/>
      <c r="Q16" s="2" t="s">
        <v>76</v>
      </c>
      <c r="R16" s="5">
        <v>0.2</v>
      </c>
      <c r="S16" s="4">
        <v>44151</v>
      </c>
      <c r="T16" s="4">
        <v>44180</v>
      </c>
      <c r="U16" s="472"/>
      <c r="V16" s="471"/>
      <c r="W16" s="471"/>
      <c r="X16" s="472"/>
      <c r="Y16" s="365"/>
      <c r="Z16" s="365"/>
      <c r="AA16" s="363"/>
      <c r="AB16" s="363"/>
      <c r="AC16" s="363"/>
      <c r="AD16" s="322"/>
    </row>
    <row r="17" spans="1:30" ht="59.1" customHeight="1" x14ac:dyDescent="0.25">
      <c r="A17" s="366" t="s">
        <v>34</v>
      </c>
      <c r="B17" s="461" t="s">
        <v>35</v>
      </c>
      <c r="C17" s="461" t="s">
        <v>36</v>
      </c>
      <c r="D17" s="461" t="s">
        <v>37</v>
      </c>
      <c r="E17" s="461" t="s">
        <v>39</v>
      </c>
      <c r="F17" s="459" t="s">
        <v>45</v>
      </c>
      <c r="G17" s="460" t="s">
        <v>39</v>
      </c>
      <c r="H17" s="460" t="s">
        <v>39</v>
      </c>
      <c r="I17" s="460" t="s">
        <v>39</v>
      </c>
      <c r="J17" s="460" t="s">
        <v>39</v>
      </c>
      <c r="K17" s="294"/>
      <c r="L17" s="294"/>
      <c r="M17" s="482" t="s">
        <v>77</v>
      </c>
      <c r="N17" s="468" t="s">
        <v>72</v>
      </c>
      <c r="O17" s="468">
        <v>43832</v>
      </c>
      <c r="P17" s="468">
        <f>MAX(T17:T20)</f>
        <v>44196</v>
      </c>
      <c r="Q17" s="2" t="s">
        <v>78</v>
      </c>
      <c r="R17" s="3">
        <v>0.1</v>
      </c>
      <c r="S17" s="4">
        <v>43832</v>
      </c>
      <c r="T17" s="4">
        <v>43878</v>
      </c>
      <c r="U17" s="472">
        <v>0.1</v>
      </c>
      <c r="V17" s="471">
        <v>0.1</v>
      </c>
      <c r="W17" s="471">
        <v>0.24</v>
      </c>
      <c r="X17" s="472">
        <v>1</v>
      </c>
      <c r="Y17" s="365">
        <v>22605696</v>
      </c>
      <c r="Z17" s="365">
        <v>15840920</v>
      </c>
      <c r="AA17" s="363" t="s">
        <v>117</v>
      </c>
      <c r="AB17" s="363" t="s">
        <v>118</v>
      </c>
      <c r="AC17" s="493" t="s">
        <v>39</v>
      </c>
      <c r="AD17" s="322">
        <f>SUM(Y17:Z20)</f>
        <v>38446616</v>
      </c>
    </row>
    <row r="18" spans="1:30" ht="59.1" customHeight="1" x14ac:dyDescent="0.25">
      <c r="A18" s="366"/>
      <c r="B18" s="461"/>
      <c r="C18" s="461"/>
      <c r="D18" s="461"/>
      <c r="E18" s="461"/>
      <c r="F18" s="459"/>
      <c r="G18" s="460"/>
      <c r="H18" s="460"/>
      <c r="I18" s="460"/>
      <c r="J18" s="460"/>
      <c r="K18" s="296"/>
      <c r="L18" s="296"/>
      <c r="M18" s="482"/>
      <c r="N18" s="468"/>
      <c r="O18" s="468"/>
      <c r="P18" s="468"/>
      <c r="Q18" s="2" t="s">
        <v>79</v>
      </c>
      <c r="R18" s="3">
        <v>0.5</v>
      </c>
      <c r="S18" s="4">
        <v>44075</v>
      </c>
      <c r="T18" s="4">
        <v>44196</v>
      </c>
      <c r="U18" s="472"/>
      <c r="V18" s="471"/>
      <c r="W18" s="471"/>
      <c r="X18" s="472"/>
      <c r="Y18" s="365"/>
      <c r="Z18" s="365"/>
      <c r="AA18" s="363"/>
      <c r="AB18" s="363"/>
      <c r="AC18" s="493"/>
      <c r="AD18" s="322"/>
    </row>
    <row r="19" spans="1:30" ht="59.1" customHeight="1" x14ac:dyDescent="0.25">
      <c r="A19" s="366"/>
      <c r="B19" s="461"/>
      <c r="C19" s="461"/>
      <c r="D19" s="461"/>
      <c r="E19" s="461"/>
      <c r="F19" s="459"/>
      <c r="G19" s="460"/>
      <c r="H19" s="460"/>
      <c r="I19" s="460"/>
      <c r="J19" s="460"/>
      <c r="K19" s="296"/>
      <c r="L19" s="296"/>
      <c r="M19" s="482"/>
      <c r="N19" s="468"/>
      <c r="O19" s="468"/>
      <c r="P19" s="468"/>
      <c r="Q19" s="2" t="s">
        <v>80</v>
      </c>
      <c r="R19" s="3">
        <v>0.2</v>
      </c>
      <c r="S19" s="4">
        <v>44075</v>
      </c>
      <c r="T19" s="4">
        <v>44196</v>
      </c>
      <c r="U19" s="472"/>
      <c r="V19" s="471"/>
      <c r="W19" s="471"/>
      <c r="X19" s="472"/>
      <c r="Y19" s="365"/>
      <c r="Z19" s="365"/>
      <c r="AA19" s="363"/>
      <c r="AB19" s="363"/>
      <c r="AC19" s="493"/>
      <c r="AD19" s="322"/>
    </row>
    <row r="20" spans="1:30" ht="59.1" customHeight="1" x14ac:dyDescent="0.25">
      <c r="A20" s="366"/>
      <c r="B20" s="461"/>
      <c r="C20" s="461"/>
      <c r="D20" s="461"/>
      <c r="E20" s="461"/>
      <c r="F20" s="459"/>
      <c r="G20" s="460"/>
      <c r="H20" s="460"/>
      <c r="I20" s="460"/>
      <c r="J20" s="460"/>
      <c r="K20" s="295"/>
      <c r="L20" s="295"/>
      <c r="M20" s="482"/>
      <c r="N20" s="468"/>
      <c r="O20" s="468"/>
      <c r="P20" s="468"/>
      <c r="Q20" s="2" t="s">
        <v>81</v>
      </c>
      <c r="R20" s="5">
        <v>0.2</v>
      </c>
      <c r="S20" s="4">
        <v>44166</v>
      </c>
      <c r="T20" s="4">
        <v>44196</v>
      </c>
      <c r="U20" s="472"/>
      <c r="V20" s="471"/>
      <c r="W20" s="471"/>
      <c r="X20" s="472"/>
      <c r="Y20" s="365"/>
      <c r="Z20" s="365"/>
      <c r="AA20" s="363"/>
      <c r="AB20" s="363"/>
      <c r="AC20" s="493"/>
      <c r="AD20" s="322"/>
    </row>
    <row r="21" spans="1:30" ht="57" customHeight="1" x14ac:dyDescent="0.25">
      <c r="A21" s="366" t="s">
        <v>34</v>
      </c>
      <c r="B21" s="461" t="s">
        <v>46</v>
      </c>
      <c r="C21" s="461" t="s">
        <v>47</v>
      </c>
      <c r="D21" s="461" t="s">
        <v>37</v>
      </c>
      <c r="E21" s="461" t="s">
        <v>39</v>
      </c>
      <c r="F21" s="459" t="s">
        <v>48</v>
      </c>
      <c r="G21" s="460" t="s">
        <v>39</v>
      </c>
      <c r="H21" s="460" t="s">
        <v>39</v>
      </c>
      <c r="I21" s="460" t="s">
        <v>39</v>
      </c>
      <c r="J21" s="460" t="s">
        <v>39</v>
      </c>
      <c r="K21" s="294"/>
      <c r="L21" s="294"/>
      <c r="M21" s="482" t="s">
        <v>921</v>
      </c>
      <c r="N21" s="468" t="s">
        <v>56</v>
      </c>
      <c r="O21" s="468">
        <v>43843</v>
      </c>
      <c r="P21" s="468">
        <f>MAX(T21:T23)</f>
        <v>44196</v>
      </c>
      <c r="Q21" s="2" t="s">
        <v>922</v>
      </c>
      <c r="R21" s="5">
        <v>0.3</v>
      </c>
      <c r="S21" s="4">
        <v>43843</v>
      </c>
      <c r="T21" s="7">
        <v>44135</v>
      </c>
      <c r="U21" s="484">
        <v>0</v>
      </c>
      <c r="V21" s="484">
        <v>0.3</v>
      </c>
      <c r="W21" s="484">
        <v>0</v>
      </c>
      <c r="X21" s="484">
        <v>1</v>
      </c>
      <c r="Y21" s="365">
        <v>12927635</v>
      </c>
      <c r="Z21" s="365">
        <v>8496736</v>
      </c>
      <c r="AA21" s="363" t="s">
        <v>117</v>
      </c>
      <c r="AB21" s="363" t="s">
        <v>118</v>
      </c>
      <c r="AC21" s="493" t="s">
        <v>39</v>
      </c>
      <c r="AD21" s="322">
        <f>SUM(Y21:Z23)</f>
        <v>21424371</v>
      </c>
    </row>
    <row r="22" spans="1:30" ht="74.099999999999994" customHeight="1" x14ac:dyDescent="0.25">
      <c r="A22" s="366"/>
      <c r="B22" s="461"/>
      <c r="C22" s="461"/>
      <c r="D22" s="461"/>
      <c r="E22" s="461"/>
      <c r="F22" s="459"/>
      <c r="G22" s="460"/>
      <c r="H22" s="460"/>
      <c r="I22" s="460"/>
      <c r="J22" s="460"/>
      <c r="K22" s="296"/>
      <c r="L22" s="296"/>
      <c r="M22" s="482"/>
      <c r="N22" s="468"/>
      <c r="O22" s="468"/>
      <c r="P22" s="468"/>
      <c r="Q22" s="8" t="s">
        <v>82</v>
      </c>
      <c r="R22" s="9">
        <v>0.5</v>
      </c>
      <c r="S22" s="10">
        <v>44136</v>
      </c>
      <c r="T22" s="10">
        <v>44196</v>
      </c>
      <c r="U22" s="484"/>
      <c r="V22" s="484"/>
      <c r="W22" s="484"/>
      <c r="X22" s="484"/>
      <c r="Y22" s="365"/>
      <c r="Z22" s="365"/>
      <c r="AA22" s="363"/>
      <c r="AB22" s="363"/>
      <c r="AC22" s="493"/>
      <c r="AD22" s="322"/>
    </row>
    <row r="23" spans="1:30" ht="71.099999999999994" customHeight="1" x14ac:dyDescent="0.25">
      <c r="A23" s="366"/>
      <c r="B23" s="461"/>
      <c r="C23" s="461"/>
      <c r="D23" s="461"/>
      <c r="E23" s="461"/>
      <c r="F23" s="459"/>
      <c r="G23" s="460"/>
      <c r="H23" s="460"/>
      <c r="I23" s="460"/>
      <c r="J23" s="460"/>
      <c r="K23" s="295"/>
      <c r="L23" s="295"/>
      <c r="M23" s="482"/>
      <c r="N23" s="468"/>
      <c r="O23" s="468"/>
      <c r="P23" s="468"/>
      <c r="Q23" s="8" t="s">
        <v>83</v>
      </c>
      <c r="R23" s="9">
        <v>0.2</v>
      </c>
      <c r="S23" s="10">
        <v>44136</v>
      </c>
      <c r="T23" s="10">
        <v>44196</v>
      </c>
      <c r="U23" s="484"/>
      <c r="V23" s="484"/>
      <c r="W23" s="484"/>
      <c r="X23" s="484"/>
      <c r="Y23" s="365"/>
      <c r="Z23" s="365"/>
      <c r="AA23" s="363"/>
      <c r="AB23" s="363"/>
      <c r="AC23" s="493"/>
      <c r="AD23" s="322"/>
    </row>
    <row r="24" spans="1:30" ht="42.95" customHeight="1" x14ac:dyDescent="0.25">
      <c r="A24" s="366" t="s">
        <v>34</v>
      </c>
      <c r="B24" s="461" t="s">
        <v>35</v>
      </c>
      <c r="C24" s="461" t="s">
        <v>36</v>
      </c>
      <c r="D24" s="461" t="s">
        <v>37</v>
      </c>
      <c r="E24" s="461" t="s">
        <v>39</v>
      </c>
      <c r="F24" s="459" t="s">
        <v>49</v>
      </c>
      <c r="G24" s="460" t="s">
        <v>39</v>
      </c>
      <c r="H24" s="460" t="s">
        <v>39</v>
      </c>
      <c r="I24" s="460" t="s">
        <v>39</v>
      </c>
      <c r="J24" s="460" t="s">
        <v>39</v>
      </c>
      <c r="K24" s="294"/>
      <c r="L24" s="294"/>
      <c r="M24" s="482" t="s">
        <v>84</v>
      </c>
      <c r="N24" s="468" t="s">
        <v>72</v>
      </c>
      <c r="O24" s="468">
        <v>43843</v>
      </c>
      <c r="P24" s="468">
        <f>MAX(T24:T27)</f>
        <v>44119</v>
      </c>
      <c r="Q24" s="6" t="s">
        <v>85</v>
      </c>
      <c r="R24" s="5">
        <v>0.15</v>
      </c>
      <c r="S24" s="4">
        <v>43843</v>
      </c>
      <c r="T24" s="4">
        <v>43896</v>
      </c>
      <c r="U24" s="484">
        <v>0.15</v>
      </c>
      <c r="V24" s="484">
        <v>0.55000000000000004</v>
      </c>
      <c r="W24" s="484">
        <v>0.75</v>
      </c>
      <c r="X24" s="484">
        <v>1</v>
      </c>
      <c r="Y24" s="365">
        <v>17091554</v>
      </c>
      <c r="Z24" s="365">
        <v>5410086</v>
      </c>
      <c r="AA24" s="363" t="s">
        <v>117</v>
      </c>
      <c r="AB24" s="363" t="s">
        <v>118</v>
      </c>
      <c r="AC24" s="493" t="s">
        <v>39</v>
      </c>
      <c r="AD24" s="322">
        <f>SUM(Y24:Z27)</f>
        <v>22501640</v>
      </c>
    </row>
    <row r="25" spans="1:30" ht="42.95" customHeight="1" x14ac:dyDescent="0.25">
      <c r="A25" s="366"/>
      <c r="B25" s="461"/>
      <c r="C25" s="461"/>
      <c r="D25" s="461"/>
      <c r="E25" s="461"/>
      <c r="F25" s="459"/>
      <c r="G25" s="460"/>
      <c r="H25" s="460"/>
      <c r="I25" s="460"/>
      <c r="J25" s="460"/>
      <c r="K25" s="296"/>
      <c r="L25" s="296"/>
      <c r="M25" s="482"/>
      <c r="N25" s="468"/>
      <c r="O25" s="468"/>
      <c r="P25" s="468"/>
      <c r="Q25" s="6" t="s">
        <v>86</v>
      </c>
      <c r="R25" s="5">
        <v>0.4</v>
      </c>
      <c r="S25" s="4">
        <v>43897</v>
      </c>
      <c r="T25" s="4">
        <v>44012</v>
      </c>
      <c r="U25" s="484"/>
      <c r="V25" s="484"/>
      <c r="W25" s="484"/>
      <c r="X25" s="484"/>
      <c r="Y25" s="365"/>
      <c r="Z25" s="365"/>
      <c r="AA25" s="363"/>
      <c r="AB25" s="363"/>
      <c r="AC25" s="493"/>
      <c r="AD25" s="322"/>
    </row>
    <row r="26" spans="1:30" ht="42.95" customHeight="1" x14ac:dyDescent="0.25">
      <c r="A26" s="366"/>
      <c r="B26" s="461"/>
      <c r="C26" s="461"/>
      <c r="D26" s="461"/>
      <c r="E26" s="461"/>
      <c r="F26" s="459"/>
      <c r="G26" s="460"/>
      <c r="H26" s="460"/>
      <c r="I26" s="460"/>
      <c r="J26" s="460"/>
      <c r="K26" s="296"/>
      <c r="L26" s="296"/>
      <c r="M26" s="482"/>
      <c r="N26" s="468"/>
      <c r="O26" s="468"/>
      <c r="P26" s="468"/>
      <c r="Q26" s="6" t="s">
        <v>87</v>
      </c>
      <c r="R26" s="5">
        <v>0.2</v>
      </c>
      <c r="S26" s="4">
        <v>44013</v>
      </c>
      <c r="T26" s="4">
        <v>44074</v>
      </c>
      <c r="U26" s="484"/>
      <c r="V26" s="484"/>
      <c r="W26" s="484"/>
      <c r="X26" s="484"/>
      <c r="Y26" s="365"/>
      <c r="Z26" s="365"/>
      <c r="AA26" s="363"/>
      <c r="AB26" s="363"/>
      <c r="AC26" s="493"/>
      <c r="AD26" s="322"/>
    </row>
    <row r="27" spans="1:30" ht="42.95" customHeight="1" x14ac:dyDescent="0.25">
      <c r="A27" s="366"/>
      <c r="B27" s="461"/>
      <c r="C27" s="461"/>
      <c r="D27" s="461"/>
      <c r="E27" s="461"/>
      <c r="F27" s="459"/>
      <c r="G27" s="460"/>
      <c r="H27" s="460"/>
      <c r="I27" s="460"/>
      <c r="J27" s="460"/>
      <c r="K27" s="295"/>
      <c r="L27" s="295"/>
      <c r="M27" s="482"/>
      <c r="N27" s="468"/>
      <c r="O27" s="468"/>
      <c r="P27" s="468"/>
      <c r="Q27" s="2" t="s">
        <v>88</v>
      </c>
      <c r="R27" s="5">
        <v>0.25</v>
      </c>
      <c r="S27" s="4">
        <v>44075</v>
      </c>
      <c r="T27" s="4">
        <v>44119</v>
      </c>
      <c r="U27" s="484"/>
      <c r="V27" s="484"/>
      <c r="W27" s="484"/>
      <c r="X27" s="484"/>
      <c r="Y27" s="365"/>
      <c r="Z27" s="365"/>
      <c r="AA27" s="363"/>
      <c r="AB27" s="363"/>
      <c r="AC27" s="493"/>
      <c r="AD27" s="322"/>
    </row>
    <row r="28" spans="1:30" ht="42.95" customHeight="1" x14ac:dyDescent="0.25">
      <c r="A28" s="366" t="s">
        <v>34</v>
      </c>
      <c r="B28" s="461" t="s">
        <v>46</v>
      </c>
      <c r="C28" s="461" t="s">
        <v>50</v>
      </c>
      <c r="D28" s="461" t="s">
        <v>37</v>
      </c>
      <c r="E28" s="461" t="s">
        <v>39</v>
      </c>
      <c r="F28" s="459" t="s">
        <v>51</v>
      </c>
      <c r="G28" s="460" t="s">
        <v>39</v>
      </c>
      <c r="H28" s="460" t="s">
        <v>39</v>
      </c>
      <c r="I28" s="460" t="s">
        <v>39</v>
      </c>
      <c r="J28" s="460" t="s">
        <v>39</v>
      </c>
      <c r="K28" s="294"/>
      <c r="L28" s="294"/>
      <c r="M28" s="482" t="s">
        <v>89</v>
      </c>
      <c r="N28" s="468" t="s">
        <v>72</v>
      </c>
      <c r="O28" s="468">
        <v>43832</v>
      </c>
      <c r="P28" s="468">
        <f>MAX(T28:T31)</f>
        <v>44196</v>
      </c>
      <c r="Q28" s="2" t="s">
        <v>90</v>
      </c>
      <c r="R28" s="5">
        <v>0.25</v>
      </c>
      <c r="S28" s="4">
        <v>43832</v>
      </c>
      <c r="T28" s="4">
        <v>43889</v>
      </c>
      <c r="U28" s="484">
        <v>0.25</v>
      </c>
      <c r="V28" s="484">
        <v>0.4</v>
      </c>
      <c r="W28" s="484">
        <v>0.8</v>
      </c>
      <c r="X28" s="484">
        <v>1</v>
      </c>
      <c r="Y28" s="365">
        <v>8313972</v>
      </c>
      <c r="Z28" s="365">
        <v>6470354</v>
      </c>
      <c r="AA28" s="363" t="s">
        <v>117</v>
      </c>
      <c r="AB28" s="363" t="s">
        <v>118</v>
      </c>
      <c r="AC28" s="493" t="s">
        <v>39</v>
      </c>
      <c r="AD28" s="322">
        <f>SUM(Y28:Z31)</f>
        <v>14784326</v>
      </c>
    </row>
    <row r="29" spans="1:30" ht="42.95" customHeight="1" x14ac:dyDescent="0.25">
      <c r="A29" s="366"/>
      <c r="B29" s="461"/>
      <c r="C29" s="461"/>
      <c r="D29" s="461"/>
      <c r="E29" s="461"/>
      <c r="F29" s="459"/>
      <c r="G29" s="460"/>
      <c r="H29" s="460"/>
      <c r="I29" s="460"/>
      <c r="J29" s="460"/>
      <c r="K29" s="296"/>
      <c r="L29" s="296"/>
      <c r="M29" s="482"/>
      <c r="N29" s="468"/>
      <c r="O29" s="468"/>
      <c r="P29" s="468"/>
      <c r="Q29" s="2" t="s">
        <v>91</v>
      </c>
      <c r="R29" s="5">
        <v>0.15</v>
      </c>
      <c r="S29" s="4">
        <v>43983</v>
      </c>
      <c r="T29" s="4">
        <v>44027</v>
      </c>
      <c r="U29" s="484"/>
      <c r="V29" s="484"/>
      <c r="W29" s="484"/>
      <c r="X29" s="484"/>
      <c r="Y29" s="365"/>
      <c r="Z29" s="365"/>
      <c r="AA29" s="363"/>
      <c r="AB29" s="363"/>
      <c r="AC29" s="493"/>
      <c r="AD29" s="322"/>
    </row>
    <row r="30" spans="1:30" ht="42.95" customHeight="1" x14ac:dyDescent="0.25">
      <c r="A30" s="366"/>
      <c r="B30" s="461"/>
      <c r="C30" s="461"/>
      <c r="D30" s="461"/>
      <c r="E30" s="461"/>
      <c r="F30" s="459"/>
      <c r="G30" s="460"/>
      <c r="H30" s="460"/>
      <c r="I30" s="460"/>
      <c r="J30" s="460"/>
      <c r="K30" s="296"/>
      <c r="L30" s="296"/>
      <c r="M30" s="482"/>
      <c r="N30" s="468"/>
      <c r="O30" s="468"/>
      <c r="P30" s="468"/>
      <c r="Q30" s="2" t="s">
        <v>92</v>
      </c>
      <c r="R30" s="5">
        <v>0.4</v>
      </c>
      <c r="S30" s="4">
        <v>44013</v>
      </c>
      <c r="T30" s="4">
        <v>44104</v>
      </c>
      <c r="U30" s="484"/>
      <c r="V30" s="484"/>
      <c r="W30" s="484"/>
      <c r="X30" s="484"/>
      <c r="Y30" s="365"/>
      <c r="Z30" s="365"/>
      <c r="AA30" s="363"/>
      <c r="AB30" s="363"/>
      <c r="AC30" s="493"/>
      <c r="AD30" s="322"/>
    </row>
    <row r="31" spans="1:30" ht="42.95" customHeight="1" x14ac:dyDescent="0.25">
      <c r="A31" s="366"/>
      <c r="B31" s="461"/>
      <c r="C31" s="461"/>
      <c r="D31" s="461"/>
      <c r="E31" s="461"/>
      <c r="F31" s="459"/>
      <c r="G31" s="460"/>
      <c r="H31" s="460"/>
      <c r="I31" s="460"/>
      <c r="J31" s="460"/>
      <c r="K31" s="296"/>
      <c r="L31" s="296"/>
      <c r="M31" s="482"/>
      <c r="N31" s="468"/>
      <c r="O31" s="468"/>
      <c r="P31" s="468"/>
      <c r="Q31" s="2" t="s">
        <v>93</v>
      </c>
      <c r="R31" s="5">
        <v>0.2</v>
      </c>
      <c r="S31" s="4">
        <v>44013</v>
      </c>
      <c r="T31" s="4">
        <v>44196</v>
      </c>
      <c r="U31" s="484"/>
      <c r="V31" s="484"/>
      <c r="W31" s="484"/>
      <c r="X31" s="484"/>
      <c r="Y31" s="365"/>
      <c r="Z31" s="365"/>
      <c r="AA31" s="363"/>
      <c r="AB31" s="363"/>
      <c r="AC31" s="493"/>
      <c r="AD31" s="322"/>
    </row>
    <row r="32" spans="1:30" ht="42.95" customHeight="1" x14ac:dyDescent="0.25">
      <c r="A32" s="366" t="s">
        <v>34</v>
      </c>
      <c r="B32" s="461" t="s">
        <v>122</v>
      </c>
      <c r="C32" s="476" t="s">
        <v>123</v>
      </c>
      <c r="D32" s="476" t="s">
        <v>37</v>
      </c>
      <c r="E32" s="476" t="s">
        <v>124</v>
      </c>
      <c r="F32" s="479" t="s">
        <v>928</v>
      </c>
      <c r="G32" s="460" t="s">
        <v>39</v>
      </c>
      <c r="H32" s="460" t="s">
        <v>39</v>
      </c>
      <c r="I32" s="460" t="s">
        <v>39</v>
      </c>
      <c r="J32" s="460" t="s">
        <v>39</v>
      </c>
      <c r="K32" s="294"/>
      <c r="L32" s="294"/>
      <c r="M32" s="482" t="s">
        <v>94</v>
      </c>
      <c r="N32" s="468" t="s">
        <v>56</v>
      </c>
      <c r="O32" s="468">
        <v>43850</v>
      </c>
      <c r="P32" s="468">
        <f>MAX(T32:T35)</f>
        <v>44180</v>
      </c>
      <c r="Q32" s="11" t="s">
        <v>95</v>
      </c>
      <c r="R32" s="12">
        <v>0.1</v>
      </c>
      <c r="S32" s="4">
        <v>43850</v>
      </c>
      <c r="T32" s="13">
        <v>43872</v>
      </c>
      <c r="U32" s="472" t="s">
        <v>114</v>
      </c>
      <c r="V32" s="471" t="s">
        <v>96</v>
      </c>
      <c r="W32" s="471" t="s">
        <v>97</v>
      </c>
      <c r="X32" s="472" t="s">
        <v>98</v>
      </c>
      <c r="Y32" s="365">
        <v>4187350</v>
      </c>
      <c r="Z32" s="365"/>
      <c r="AA32" s="363"/>
      <c r="AB32" s="363"/>
      <c r="AC32" s="363"/>
      <c r="AD32" s="322">
        <f>SUM(Y32:Z35)</f>
        <v>4187350</v>
      </c>
    </row>
    <row r="33" spans="1:30" ht="42.95" customHeight="1" x14ac:dyDescent="0.25">
      <c r="A33" s="366"/>
      <c r="B33" s="461"/>
      <c r="C33" s="477"/>
      <c r="D33" s="477"/>
      <c r="E33" s="477"/>
      <c r="F33" s="480"/>
      <c r="G33" s="460"/>
      <c r="H33" s="460"/>
      <c r="I33" s="460"/>
      <c r="J33" s="460"/>
      <c r="K33" s="296"/>
      <c r="L33" s="296"/>
      <c r="M33" s="482"/>
      <c r="N33" s="468"/>
      <c r="O33" s="468"/>
      <c r="P33" s="468"/>
      <c r="Q33" s="2" t="s">
        <v>99</v>
      </c>
      <c r="R33" s="14" t="s">
        <v>100</v>
      </c>
      <c r="S33" s="4">
        <v>43842</v>
      </c>
      <c r="T33" s="13">
        <v>44180</v>
      </c>
      <c r="U33" s="472"/>
      <c r="V33" s="471"/>
      <c r="W33" s="471"/>
      <c r="X33" s="472"/>
      <c r="Y33" s="365"/>
      <c r="Z33" s="365"/>
      <c r="AA33" s="363"/>
      <c r="AB33" s="363"/>
      <c r="AC33" s="363"/>
      <c r="AD33" s="322"/>
    </row>
    <row r="34" spans="1:30" ht="42.95" customHeight="1" x14ac:dyDescent="0.25">
      <c r="A34" s="366"/>
      <c r="B34" s="461"/>
      <c r="C34" s="477"/>
      <c r="D34" s="477"/>
      <c r="E34" s="477"/>
      <c r="F34" s="480"/>
      <c r="G34" s="460"/>
      <c r="H34" s="460"/>
      <c r="I34" s="460"/>
      <c r="J34" s="460"/>
      <c r="K34" s="296"/>
      <c r="L34" s="296"/>
      <c r="M34" s="482"/>
      <c r="N34" s="468"/>
      <c r="O34" s="468"/>
      <c r="P34" s="468"/>
      <c r="Q34" s="2" t="s">
        <v>101</v>
      </c>
      <c r="R34" s="14" t="s">
        <v>63</v>
      </c>
      <c r="S34" s="4">
        <v>43922</v>
      </c>
      <c r="T34" s="13">
        <v>44104</v>
      </c>
      <c r="U34" s="472"/>
      <c r="V34" s="471"/>
      <c r="W34" s="471"/>
      <c r="X34" s="472"/>
      <c r="Y34" s="365"/>
      <c r="Z34" s="365"/>
      <c r="AA34" s="363"/>
      <c r="AB34" s="363"/>
      <c r="AC34" s="363"/>
      <c r="AD34" s="322"/>
    </row>
    <row r="35" spans="1:30" ht="42.95" customHeight="1" x14ac:dyDescent="0.25">
      <c r="A35" s="366"/>
      <c r="B35" s="461"/>
      <c r="C35" s="478"/>
      <c r="D35" s="478"/>
      <c r="E35" s="478"/>
      <c r="F35" s="481"/>
      <c r="G35" s="460"/>
      <c r="H35" s="460"/>
      <c r="I35" s="460"/>
      <c r="J35" s="460"/>
      <c r="K35" s="295"/>
      <c r="L35" s="295"/>
      <c r="M35" s="482"/>
      <c r="N35" s="468"/>
      <c r="O35" s="468"/>
      <c r="P35" s="468"/>
      <c r="Q35" s="2" t="s">
        <v>102</v>
      </c>
      <c r="R35" s="14" t="s">
        <v>100</v>
      </c>
      <c r="S35" s="4">
        <v>44013</v>
      </c>
      <c r="T35" s="13">
        <v>44104</v>
      </c>
      <c r="U35" s="472"/>
      <c r="V35" s="471"/>
      <c r="W35" s="471"/>
      <c r="X35" s="472"/>
      <c r="Y35" s="365"/>
      <c r="Z35" s="365"/>
      <c r="AA35" s="363"/>
      <c r="AB35" s="363"/>
      <c r="AC35" s="363"/>
      <c r="AD35" s="322"/>
    </row>
    <row r="36" spans="1:30" ht="42.95" customHeight="1" x14ac:dyDescent="0.25">
      <c r="A36" s="366" t="s">
        <v>34</v>
      </c>
      <c r="B36" s="461" t="s">
        <v>122</v>
      </c>
      <c r="C36" s="476" t="s">
        <v>123</v>
      </c>
      <c r="D36" s="476" t="s">
        <v>37</v>
      </c>
      <c r="E36" s="476" t="s">
        <v>124</v>
      </c>
      <c r="F36" s="479" t="s">
        <v>929</v>
      </c>
      <c r="G36" s="460" t="s">
        <v>39</v>
      </c>
      <c r="H36" s="460" t="s">
        <v>39</v>
      </c>
      <c r="I36" s="460" t="s">
        <v>39</v>
      </c>
      <c r="J36" s="460" t="s">
        <v>39</v>
      </c>
      <c r="K36" s="294"/>
      <c r="L36" s="294"/>
      <c r="M36" s="482" t="s">
        <v>103</v>
      </c>
      <c r="N36" s="468" t="s">
        <v>56</v>
      </c>
      <c r="O36" s="468">
        <v>43843</v>
      </c>
      <c r="P36" s="468">
        <f>MAX(T36:T39)</f>
        <v>44195</v>
      </c>
      <c r="Q36" s="2" t="s">
        <v>104</v>
      </c>
      <c r="R36" s="5">
        <v>0.25</v>
      </c>
      <c r="S36" s="4">
        <v>43843</v>
      </c>
      <c r="T36" s="13">
        <v>44012</v>
      </c>
      <c r="U36" s="472" t="s">
        <v>105</v>
      </c>
      <c r="V36" s="471" t="s">
        <v>106</v>
      </c>
      <c r="W36" s="471" t="s">
        <v>107</v>
      </c>
      <c r="X36" s="472">
        <v>1</v>
      </c>
      <c r="Y36" s="365">
        <v>1562500</v>
      </c>
      <c r="Z36" s="365">
        <v>1680000</v>
      </c>
      <c r="AA36" s="363"/>
      <c r="AB36" s="363"/>
      <c r="AC36" s="363"/>
      <c r="AD36" s="322">
        <f>SUM(Y36:Z39)</f>
        <v>3242500</v>
      </c>
    </row>
    <row r="37" spans="1:30" ht="42.95" customHeight="1" x14ac:dyDescent="0.25">
      <c r="A37" s="366"/>
      <c r="B37" s="461"/>
      <c r="C37" s="477"/>
      <c r="D37" s="477"/>
      <c r="E37" s="477"/>
      <c r="F37" s="480"/>
      <c r="G37" s="460"/>
      <c r="H37" s="460"/>
      <c r="I37" s="460"/>
      <c r="J37" s="460"/>
      <c r="K37" s="296"/>
      <c r="L37" s="296"/>
      <c r="M37" s="482"/>
      <c r="N37" s="468"/>
      <c r="O37" s="468"/>
      <c r="P37" s="468"/>
      <c r="Q37" s="2" t="s">
        <v>108</v>
      </c>
      <c r="R37" s="5">
        <v>0.25</v>
      </c>
      <c r="S37" s="4">
        <v>43876</v>
      </c>
      <c r="T37" s="13">
        <v>44195</v>
      </c>
      <c r="U37" s="472"/>
      <c r="V37" s="471"/>
      <c r="W37" s="471"/>
      <c r="X37" s="472"/>
      <c r="Y37" s="365"/>
      <c r="Z37" s="365"/>
      <c r="AA37" s="363"/>
      <c r="AB37" s="363"/>
      <c r="AC37" s="363"/>
      <c r="AD37" s="322"/>
    </row>
    <row r="38" spans="1:30" ht="42.95" customHeight="1" x14ac:dyDescent="0.25">
      <c r="A38" s="366"/>
      <c r="B38" s="461"/>
      <c r="C38" s="477"/>
      <c r="D38" s="477"/>
      <c r="E38" s="477"/>
      <c r="F38" s="480"/>
      <c r="G38" s="460"/>
      <c r="H38" s="460"/>
      <c r="I38" s="460"/>
      <c r="J38" s="460"/>
      <c r="K38" s="296"/>
      <c r="L38" s="296"/>
      <c r="M38" s="482"/>
      <c r="N38" s="468"/>
      <c r="O38" s="468"/>
      <c r="P38" s="468"/>
      <c r="Q38" s="2" t="s">
        <v>109</v>
      </c>
      <c r="R38" s="5">
        <v>0.25</v>
      </c>
      <c r="S38" s="4">
        <v>43922</v>
      </c>
      <c r="T38" s="13">
        <v>44104</v>
      </c>
      <c r="U38" s="472"/>
      <c r="V38" s="471"/>
      <c r="W38" s="471"/>
      <c r="X38" s="472"/>
      <c r="Y38" s="365"/>
      <c r="Z38" s="365"/>
      <c r="AA38" s="363"/>
      <c r="AB38" s="363"/>
      <c r="AC38" s="363"/>
      <c r="AD38" s="322"/>
    </row>
    <row r="39" spans="1:30" ht="42.95" customHeight="1" x14ac:dyDescent="0.25">
      <c r="A39" s="366"/>
      <c r="B39" s="461"/>
      <c r="C39" s="478"/>
      <c r="D39" s="478"/>
      <c r="E39" s="478"/>
      <c r="F39" s="481"/>
      <c r="G39" s="460"/>
      <c r="H39" s="460"/>
      <c r="I39" s="460"/>
      <c r="J39" s="460"/>
      <c r="K39" s="295"/>
      <c r="L39" s="295"/>
      <c r="M39" s="482"/>
      <c r="N39" s="468"/>
      <c r="O39" s="468"/>
      <c r="P39" s="468"/>
      <c r="Q39" s="2" t="s">
        <v>110</v>
      </c>
      <c r="R39" s="5">
        <v>0.25</v>
      </c>
      <c r="S39" s="4">
        <v>44013</v>
      </c>
      <c r="T39" s="13">
        <v>44195</v>
      </c>
      <c r="U39" s="472"/>
      <c r="V39" s="471"/>
      <c r="W39" s="471"/>
      <c r="X39" s="472"/>
      <c r="Y39" s="365"/>
      <c r="Z39" s="365"/>
      <c r="AA39" s="363"/>
      <c r="AB39" s="363"/>
      <c r="AC39" s="363"/>
      <c r="AD39" s="322"/>
    </row>
    <row r="40" spans="1:30" ht="42.95" customHeight="1" x14ac:dyDescent="0.25">
      <c r="A40" s="366" t="s">
        <v>34</v>
      </c>
      <c r="B40" s="461" t="s">
        <v>40</v>
      </c>
      <c r="C40" s="461" t="s">
        <v>52</v>
      </c>
      <c r="D40" s="461" t="s">
        <v>53</v>
      </c>
      <c r="E40" s="461">
        <v>1</v>
      </c>
      <c r="F40" s="459" t="s">
        <v>54</v>
      </c>
      <c r="G40" s="460" t="s">
        <v>39</v>
      </c>
      <c r="H40" s="460" t="s">
        <v>39</v>
      </c>
      <c r="I40" s="460" t="s">
        <v>39</v>
      </c>
      <c r="J40" s="460" t="s">
        <v>39</v>
      </c>
      <c r="K40" s="294"/>
      <c r="L40" s="294"/>
      <c r="M40" s="490" t="s">
        <v>111</v>
      </c>
      <c r="N40" s="468" t="s">
        <v>56</v>
      </c>
      <c r="O40" s="469">
        <v>43891</v>
      </c>
      <c r="P40" s="469">
        <f>MAX(T40:T41)</f>
        <v>44180</v>
      </c>
      <c r="Q40" s="2" t="s">
        <v>112</v>
      </c>
      <c r="R40" s="3">
        <v>0.8</v>
      </c>
      <c r="S40" s="4">
        <v>43891</v>
      </c>
      <c r="T40" s="4">
        <v>44180</v>
      </c>
      <c r="U40" s="486" t="s">
        <v>895</v>
      </c>
      <c r="V40" s="488" t="s">
        <v>896</v>
      </c>
      <c r="W40" s="488" t="s">
        <v>897</v>
      </c>
      <c r="X40" s="488" t="s">
        <v>898</v>
      </c>
      <c r="Y40" s="349">
        <v>2800000</v>
      </c>
      <c r="Z40" s="349">
        <v>5180000</v>
      </c>
      <c r="AA40" s="363" t="s">
        <v>117</v>
      </c>
      <c r="AB40" s="495" t="s">
        <v>39</v>
      </c>
      <c r="AC40" s="495" t="s">
        <v>39</v>
      </c>
      <c r="AD40" s="497">
        <f>SUM(Y40:Z41)</f>
        <v>7980000</v>
      </c>
    </row>
    <row r="41" spans="1:30" ht="42.95" customHeight="1" thickBot="1" x14ac:dyDescent="0.3">
      <c r="A41" s="367"/>
      <c r="B41" s="473"/>
      <c r="C41" s="473"/>
      <c r="D41" s="473"/>
      <c r="E41" s="473"/>
      <c r="F41" s="474"/>
      <c r="G41" s="475"/>
      <c r="H41" s="475"/>
      <c r="I41" s="475"/>
      <c r="J41" s="475"/>
      <c r="K41" s="297"/>
      <c r="L41" s="297"/>
      <c r="M41" s="491"/>
      <c r="N41" s="492"/>
      <c r="O41" s="485"/>
      <c r="P41" s="485"/>
      <c r="Q41" s="116" t="s">
        <v>113</v>
      </c>
      <c r="R41" s="117">
        <v>0.2</v>
      </c>
      <c r="S41" s="118">
        <v>43891</v>
      </c>
      <c r="T41" s="118">
        <v>44180</v>
      </c>
      <c r="U41" s="487"/>
      <c r="V41" s="489"/>
      <c r="W41" s="489"/>
      <c r="X41" s="489"/>
      <c r="Y41" s="303"/>
      <c r="Z41" s="303"/>
      <c r="AA41" s="494"/>
      <c r="AB41" s="496"/>
      <c r="AC41" s="496"/>
      <c r="AD41" s="498"/>
    </row>
    <row r="42" spans="1:30" ht="60" customHeight="1" thickTop="1" x14ac:dyDescent="0.25">
      <c r="A42" s="352" t="s">
        <v>121</v>
      </c>
      <c r="B42" s="500" t="s">
        <v>122</v>
      </c>
      <c r="C42" s="500" t="s">
        <v>123</v>
      </c>
      <c r="D42" s="500" t="s">
        <v>53</v>
      </c>
      <c r="E42" s="500">
        <v>1</v>
      </c>
      <c r="F42" s="502" t="s">
        <v>124</v>
      </c>
      <c r="G42" s="251" t="s">
        <v>39</v>
      </c>
      <c r="H42" s="251" t="s">
        <v>39</v>
      </c>
      <c r="I42" s="251" t="s">
        <v>39</v>
      </c>
      <c r="J42" s="251" t="s">
        <v>125</v>
      </c>
      <c r="K42" s="262"/>
      <c r="L42" s="262"/>
      <c r="M42" s="251" t="s">
        <v>916</v>
      </c>
      <c r="N42" s="355" t="s">
        <v>56</v>
      </c>
      <c r="O42" s="355">
        <v>43848</v>
      </c>
      <c r="P42" s="355">
        <f>MAX(T42:T43)</f>
        <v>44196</v>
      </c>
      <c r="Q42" s="113" t="s">
        <v>126</v>
      </c>
      <c r="R42" s="114">
        <v>0.3</v>
      </c>
      <c r="S42" s="115">
        <v>43848</v>
      </c>
      <c r="T42" s="115">
        <v>43875</v>
      </c>
      <c r="U42" s="348">
        <v>0.35</v>
      </c>
      <c r="V42" s="347">
        <v>0.55000000000000004</v>
      </c>
      <c r="W42" s="347">
        <v>0.95</v>
      </c>
      <c r="X42" s="348">
        <v>1</v>
      </c>
      <c r="Y42" s="513">
        <v>40000000</v>
      </c>
      <c r="Z42" s="439">
        <v>23824013</v>
      </c>
      <c r="AA42" s="251" t="s">
        <v>170</v>
      </c>
      <c r="AB42" s="511" t="s">
        <v>171</v>
      </c>
      <c r="AC42" s="511" t="s">
        <v>39</v>
      </c>
      <c r="AD42" s="329">
        <f>SUM(Y42:Z43)</f>
        <v>63824013</v>
      </c>
    </row>
    <row r="43" spans="1:30" ht="60" customHeight="1" x14ac:dyDescent="0.25">
      <c r="A43" s="331"/>
      <c r="B43" s="501"/>
      <c r="C43" s="501"/>
      <c r="D43" s="501"/>
      <c r="E43" s="501"/>
      <c r="F43" s="503"/>
      <c r="G43" s="339"/>
      <c r="H43" s="339"/>
      <c r="I43" s="339"/>
      <c r="J43" s="339"/>
      <c r="K43" s="251"/>
      <c r="L43" s="251"/>
      <c r="M43" s="339"/>
      <c r="N43" s="341"/>
      <c r="O43" s="341"/>
      <c r="P43" s="341"/>
      <c r="Q43" s="15" t="s">
        <v>127</v>
      </c>
      <c r="R43" s="16">
        <v>0.7</v>
      </c>
      <c r="S43" s="17">
        <v>43876</v>
      </c>
      <c r="T43" s="17">
        <v>44196</v>
      </c>
      <c r="U43" s="343"/>
      <c r="V43" s="330"/>
      <c r="W43" s="330"/>
      <c r="X43" s="343"/>
      <c r="Y43" s="514"/>
      <c r="Z43" s="433"/>
      <c r="AA43" s="339"/>
      <c r="AB43" s="507"/>
      <c r="AC43" s="507"/>
      <c r="AD43" s="322"/>
    </row>
    <row r="44" spans="1:30" ht="60" customHeight="1" x14ac:dyDescent="0.25">
      <c r="A44" s="331" t="s">
        <v>121</v>
      </c>
      <c r="B44" s="501" t="s">
        <v>122</v>
      </c>
      <c r="C44" s="501" t="s">
        <v>123</v>
      </c>
      <c r="D44" s="501" t="s">
        <v>53</v>
      </c>
      <c r="E44" s="501">
        <v>1</v>
      </c>
      <c r="F44" s="503" t="s">
        <v>124</v>
      </c>
      <c r="G44" s="339" t="s">
        <v>39</v>
      </c>
      <c r="H44" s="339" t="s">
        <v>39</v>
      </c>
      <c r="I44" s="339" t="s">
        <v>39</v>
      </c>
      <c r="J44" s="339" t="s">
        <v>125</v>
      </c>
      <c r="K44" s="249"/>
      <c r="L44" s="249"/>
      <c r="M44" s="339" t="s">
        <v>128</v>
      </c>
      <c r="N44" s="341" t="s">
        <v>129</v>
      </c>
      <c r="O44" s="341">
        <v>43837</v>
      </c>
      <c r="P44" s="341">
        <f>MAX(T44:T46)</f>
        <v>44196</v>
      </c>
      <c r="Q44" s="15" t="s">
        <v>130</v>
      </c>
      <c r="R44" s="16">
        <v>0.2</v>
      </c>
      <c r="S44" s="17">
        <v>43837</v>
      </c>
      <c r="T44" s="17">
        <v>43850</v>
      </c>
      <c r="U44" s="330">
        <v>0.6</v>
      </c>
      <c r="V44" s="330">
        <v>0.8</v>
      </c>
      <c r="W44" s="330">
        <v>0.9</v>
      </c>
      <c r="X44" s="343">
        <v>1</v>
      </c>
      <c r="Y44" s="512">
        <v>15635400</v>
      </c>
      <c r="Z44" s="320">
        <v>14097533</v>
      </c>
      <c r="AA44" s="339" t="s">
        <v>170</v>
      </c>
      <c r="AB44" s="507" t="s">
        <v>171</v>
      </c>
      <c r="AC44" s="507" t="s">
        <v>39</v>
      </c>
      <c r="AD44" s="508">
        <f>SUM(Y44:Z46)</f>
        <v>29732933</v>
      </c>
    </row>
    <row r="45" spans="1:30" ht="60" customHeight="1" x14ac:dyDescent="0.25">
      <c r="A45" s="331"/>
      <c r="B45" s="501"/>
      <c r="C45" s="501"/>
      <c r="D45" s="501"/>
      <c r="E45" s="501"/>
      <c r="F45" s="503"/>
      <c r="G45" s="339"/>
      <c r="H45" s="339"/>
      <c r="I45" s="339"/>
      <c r="J45" s="339"/>
      <c r="K45" s="250"/>
      <c r="L45" s="250"/>
      <c r="M45" s="339"/>
      <c r="N45" s="341"/>
      <c r="O45" s="341"/>
      <c r="P45" s="341"/>
      <c r="Q45" s="15" t="s">
        <v>131</v>
      </c>
      <c r="R45" s="16">
        <v>0.4</v>
      </c>
      <c r="S45" s="17">
        <v>43850</v>
      </c>
      <c r="T45" s="17">
        <v>43861</v>
      </c>
      <c r="U45" s="330"/>
      <c r="V45" s="330"/>
      <c r="W45" s="330"/>
      <c r="X45" s="343"/>
      <c r="Y45" s="512"/>
      <c r="Z45" s="320"/>
      <c r="AA45" s="339"/>
      <c r="AB45" s="507"/>
      <c r="AC45" s="507"/>
      <c r="AD45" s="508"/>
    </row>
    <row r="46" spans="1:30" ht="60" customHeight="1" x14ac:dyDescent="0.25">
      <c r="A46" s="331"/>
      <c r="B46" s="501"/>
      <c r="C46" s="501"/>
      <c r="D46" s="501"/>
      <c r="E46" s="501"/>
      <c r="F46" s="503"/>
      <c r="G46" s="339"/>
      <c r="H46" s="339"/>
      <c r="I46" s="339"/>
      <c r="J46" s="339"/>
      <c r="K46" s="251"/>
      <c r="L46" s="251"/>
      <c r="M46" s="339"/>
      <c r="N46" s="341"/>
      <c r="O46" s="341"/>
      <c r="P46" s="341"/>
      <c r="Q46" s="15" t="s">
        <v>132</v>
      </c>
      <c r="R46" s="16">
        <v>0.4</v>
      </c>
      <c r="S46" s="17">
        <v>43862</v>
      </c>
      <c r="T46" s="17">
        <v>44196</v>
      </c>
      <c r="U46" s="330"/>
      <c r="V46" s="330"/>
      <c r="W46" s="330"/>
      <c r="X46" s="343"/>
      <c r="Y46" s="512"/>
      <c r="Z46" s="320"/>
      <c r="AA46" s="339"/>
      <c r="AB46" s="507"/>
      <c r="AC46" s="507"/>
      <c r="AD46" s="508"/>
    </row>
    <row r="47" spans="1:30" ht="60" customHeight="1" x14ac:dyDescent="0.25">
      <c r="A47" s="331" t="s">
        <v>121</v>
      </c>
      <c r="B47" s="501" t="s">
        <v>122</v>
      </c>
      <c r="C47" s="501" t="s">
        <v>123</v>
      </c>
      <c r="D47" s="501" t="s">
        <v>37</v>
      </c>
      <c r="E47" s="501">
        <v>0.3</v>
      </c>
      <c r="F47" s="503" t="s">
        <v>124</v>
      </c>
      <c r="G47" s="339" t="s">
        <v>39</v>
      </c>
      <c r="H47" s="339" t="s">
        <v>39</v>
      </c>
      <c r="I47" s="339" t="s">
        <v>39</v>
      </c>
      <c r="J47" s="339" t="s">
        <v>125</v>
      </c>
      <c r="K47" s="249"/>
      <c r="L47" s="249"/>
      <c r="M47" s="504" t="s">
        <v>133</v>
      </c>
      <c r="N47" s="341" t="s">
        <v>129</v>
      </c>
      <c r="O47" s="341">
        <v>43837</v>
      </c>
      <c r="P47" s="341">
        <f>MAX(T47:T50)</f>
        <v>43951</v>
      </c>
      <c r="Q47" s="18" t="s">
        <v>134</v>
      </c>
      <c r="R47" s="19">
        <v>0.3</v>
      </c>
      <c r="S47" s="20">
        <v>43837</v>
      </c>
      <c r="T47" s="20">
        <v>43861</v>
      </c>
      <c r="U47" s="343">
        <v>0.8</v>
      </c>
      <c r="V47" s="343">
        <v>1</v>
      </c>
      <c r="W47" s="343"/>
      <c r="X47" s="343"/>
      <c r="Y47" s="509">
        <v>18359750</v>
      </c>
      <c r="Z47" s="510">
        <v>8769427</v>
      </c>
      <c r="AA47" s="339" t="s">
        <v>170</v>
      </c>
      <c r="AB47" s="339" t="s">
        <v>172</v>
      </c>
      <c r="AC47" s="321" t="s">
        <v>39</v>
      </c>
      <c r="AD47" s="322">
        <f>SUM(Y47:Z50)</f>
        <v>27129177</v>
      </c>
    </row>
    <row r="48" spans="1:30" ht="60" customHeight="1" x14ac:dyDescent="0.25">
      <c r="A48" s="331"/>
      <c r="B48" s="501"/>
      <c r="C48" s="501"/>
      <c r="D48" s="501"/>
      <c r="E48" s="501"/>
      <c r="F48" s="503"/>
      <c r="G48" s="339"/>
      <c r="H48" s="339"/>
      <c r="I48" s="339"/>
      <c r="J48" s="339"/>
      <c r="K48" s="250"/>
      <c r="L48" s="250"/>
      <c r="M48" s="504"/>
      <c r="N48" s="341"/>
      <c r="O48" s="341"/>
      <c r="P48" s="341"/>
      <c r="Q48" s="18" t="s">
        <v>135</v>
      </c>
      <c r="R48" s="19">
        <v>0.3</v>
      </c>
      <c r="S48" s="20">
        <v>43863</v>
      </c>
      <c r="T48" s="20">
        <v>43905</v>
      </c>
      <c r="U48" s="343"/>
      <c r="V48" s="343"/>
      <c r="W48" s="343"/>
      <c r="X48" s="343"/>
      <c r="Y48" s="509"/>
      <c r="Z48" s="510"/>
      <c r="AA48" s="339"/>
      <c r="AB48" s="339"/>
      <c r="AC48" s="321"/>
      <c r="AD48" s="322"/>
    </row>
    <row r="49" spans="1:30" ht="60" customHeight="1" x14ac:dyDescent="0.25">
      <c r="A49" s="331"/>
      <c r="B49" s="501"/>
      <c r="C49" s="501"/>
      <c r="D49" s="501"/>
      <c r="E49" s="501"/>
      <c r="F49" s="503"/>
      <c r="G49" s="339"/>
      <c r="H49" s="339"/>
      <c r="I49" s="339"/>
      <c r="J49" s="339"/>
      <c r="K49" s="250"/>
      <c r="L49" s="250"/>
      <c r="M49" s="504"/>
      <c r="N49" s="341"/>
      <c r="O49" s="341"/>
      <c r="P49" s="341"/>
      <c r="Q49" s="18" t="s">
        <v>136</v>
      </c>
      <c r="R49" s="19">
        <v>0.2</v>
      </c>
      <c r="S49" s="20">
        <v>43906</v>
      </c>
      <c r="T49" s="20">
        <v>43906</v>
      </c>
      <c r="U49" s="343"/>
      <c r="V49" s="343"/>
      <c r="W49" s="343"/>
      <c r="X49" s="343"/>
      <c r="Y49" s="509"/>
      <c r="Z49" s="510"/>
      <c r="AA49" s="339"/>
      <c r="AB49" s="339"/>
      <c r="AC49" s="321"/>
      <c r="AD49" s="322"/>
    </row>
    <row r="50" spans="1:30" ht="60" customHeight="1" x14ac:dyDescent="0.25">
      <c r="A50" s="331"/>
      <c r="B50" s="501"/>
      <c r="C50" s="501"/>
      <c r="D50" s="501"/>
      <c r="E50" s="501"/>
      <c r="F50" s="503"/>
      <c r="G50" s="339"/>
      <c r="H50" s="339"/>
      <c r="I50" s="339"/>
      <c r="J50" s="339"/>
      <c r="K50" s="251"/>
      <c r="L50" s="251"/>
      <c r="M50" s="504"/>
      <c r="N50" s="341"/>
      <c r="O50" s="341"/>
      <c r="P50" s="341"/>
      <c r="Q50" s="18" t="s">
        <v>137</v>
      </c>
      <c r="R50" s="19">
        <v>0.2</v>
      </c>
      <c r="S50" s="20">
        <v>43907</v>
      </c>
      <c r="T50" s="20">
        <v>43951</v>
      </c>
      <c r="U50" s="343"/>
      <c r="V50" s="343"/>
      <c r="W50" s="343"/>
      <c r="X50" s="343"/>
      <c r="Y50" s="509"/>
      <c r="Z50" s="510"/>
      <c r="AA50" s="339"/>
      <c r="AB50" s="339"/>
      <c r="AC50" s="321"/>
      <c r="AD50" s="322"/>
    </row>
    <row r="51" spans="1:30" ht="60" customHeight="1" x14ac:dyDescent="0.25">
      <c r="A51" s="331" t="s">
        <v>121</v>
      </c>
      <c r="B51" s="501" t="s">
        <v>138</v>
      </c>
      <c r="C51" s="501" t="s">
        <v>139</v>
      </c>
      <c r="D51" s="501" t="s">
        <v>53</v>
      </c>
      <c r="E51" s="501">
        <v>0.8</v>
      </c>
      <c r="F51" s="503" t="s">
        <v>124</v>
      </c>
      <c r="G51" s="339" t="s">
        <v>39</v>
      </c>
      <c r="H51" s="339" t="s">
        <v>39</v>
      </c>
      <c r="I51" s="339" t="s">
        <v>39</v>
      </c>
      <c r="J51" s="339" t="s">
        <v>125</v>
      </c>
      <c r="K51" s="249"/>
      <c r="L51" s="249"/>
      <c r="M51" s="341" t="s">
        <v>140</v>
      </c>
      <c r="N51" s="341" t="s">
        <v>129</v>
      </c>
      <c r="O51" s="341">
        <v>43837</v>
      </c>
      <c r="P51" s="341">
        <f>MAX(T51:T53)</f>
        <v>44196</v>
      </c>
      <c r="Q51" s="15" t="s">
        <v>141</v>
      </c>
      <c r="R51" s="19">
        <v>0.2</v>
      </c>
      <c r="S51" s="20">
        <v>43837</v>
      </c>
      <c r="T51" s="20">
        <v>43951</v>
      </c>
      <c r="U51" s="343">
        <v>0.3</v>
      </c>
      <c r="V51" s="343">
        <v>0.5</v>
      </c>
      <c r="W51" s="343">
        <v>0.8</v>
      </c>
      <c r="X51" s="343">
        <v>1</v>
      </c>
      <c r="Y51" s="506">
        <v>20000000</v>
      </c>
      <c r="Z51" s="433">
        <v>20820376</v>
      </c>
      <c r="AA51" s="339" t="s">
        <v>170</v>
      </c>
      <c r="AB51" s="507" t="s">
        <v>173</v>
      </c>
      <c r="AC51" s="507" t="s">
        <v>39</v>
      </c>
      <c r="AD51" s="322">
        <f>SUM(Y51:Z53)</f>
        <v>40820376</v>
      </c>
    </row>
    <row r="52" spans="1:30" ht="60" customHeight="1" x14ac:dyDescent="0.25">
      <c r="A52" s="331"/>
      <c r="B52" s="501"/>
      <c r="C52" s="501"/>
      <c r="D52" s="501"/>
      <c r="E52" s="501"/>
      <c r="F52" s="503"/>
      <c r="G52" s="339"/>
      <c r="H52" s="339"/>
      <c r="I52" s="339"/>
      <c r="J52" s="339"/>
      <c r="K52" s="250"/>
      <c r="L52" s="250"/>
      <c r="M52" s="341"/>
      <c r="N52" s="341"/>
      <c r="O52" s="341"/>
      <c r="P52" s="341"/>
      <c r="Q52" s="15" t="s">
        <v>142</v>
      </c>
      <c r="R52" s="19">
        <v>0.4</v>
      </c>
      <c r="S52" s="20">
        <v>43952</v>
      </c>
      <c r="T52" s="20">
        <v>44073</v>
      </c>
      <c r="U52" s="343"/>
      <c r="V52" s="343"/>
      <c r="W52" s="343"/>
      <c r="X52" s="343"/>
      <c r="Y52" s="506"/>
      <c r="Z52" s="433"/>
      <c r="AA52" s="339"/>
      <c r="AB52" s="507"/>
      <c r="AC52" s="507"/>
      <c r="AD52" s="322"/>
    </row>
    <row r="53" spans="1:30" ht="60" customHeight="1" x14ac:dyDescent="0.25">
      <c r="A53" s="331"/>
      <c r="B53" s="501"/>
      <c r="C53" s="501"/>
      <c r="D53" s="501"/>
      <c r="E53" s="501"/>
      <c r="F53" s="503"/>
      <c r="G53" s="339"/>
      <c r="H53" s="339"/>
      <c r="I53" s="339"/>
      <c r="J53" s="339"/>
      <c r="K53" s="251"/>
      <c r="L53" s="251"/>
      <c r="M53" s="341"/>
      <c r="N53" s="341"/>
      <c r="O53" s="341"/>
      <c r="P53" s="341"/>
      <c r="Q53" s="15" t="s">
        <v>143</v>
      </c>
      <c r="R53" s="19">
        <v>0.2</v>
      </c>
      <c r="S53" s="20">
        <v>44075</v>
      </c>
      <c r="T53" s="20">
        <v>44196</v>
      </c>
      <c r="U53" s="343"/>
      <c r="V53" s="343"/>
      <c r="W53" s="343"/>
      <c r="X53" s="343"/>
      <c r="Y53" s="506"/>
      <c r="Z53" s="433"/>
      <c r="AA53" s="339"/>
      <c r="AB53" s="507"/>
      <c r="AC53" s="507"/>
      <c r="AD53" s="322"/>
    </row>
    <row r="54" spans="1:30" ht="60" customHeight="1" x14ac:dyDescent="0.25">
      <c r="A54" s="331" t="s">
        <v>121</v>
      </c>
      <c r="B54" s="501" t="s">
        <v>46</v>
      </c>
      <c r="C54" s="501" t="s">
        <v>47</v>
      </c>
      <c r="D54" s="501" t="s">
        <v>53</v>
      </c>
      <c r="E54" s="501">
        <v>0.7</v>
      </c>
      <c r="F54" s="503" t="s">
        <v>124</v>
      </c>
      <c r="G54" s="339" t="s">
        <v>39</v>
      </c>
      <c r="H54" s="339" t="s">
        <v>39</v>
      </c>
      <c r="I54" s="339" t="s">
        <v>39</v>
      </c>
      <c r="J54" s="339" t="s">
        <v>125</v>
      </c>
      <c r="K54" s="249"/>
      <c r="L54" s="249"/>
      <c r="M54" s="341" t="s">
        <v>144</v>
      </c>
      <c r="N54" s="341" t="s">
        <v>129</v>
      </c>
      <c r="O54" s="341">
        <v>43850</v>
      </c>
      <c r="P54" s="341">
        <f>MAX(T54:T65)</f>
        <v>44196</v>
      </c>
      <c r="Q54" s="15" t="s">
        <v>145</v>
      </c>
      <c r="R54" s="19">
        <v>0.08</v>
      </c>
      <c r="S54" s="20">
        <v>43850</v>
      </c>
      <c r="T54" s="20">
        <v>43876</v>
      </c>
      <c r="U54" s="343">
        <v>0.25</v>
      </c>
      <c r="V54" s="343">
        <v>0.5</v>
      </c>
      <c r="W54" s="343">
        <v>0.75</v>
      </c>
      <c r="X54" s="343">
        <v>1</v>
      </c>
      <c r="Y54" s="506">
        <v>21273620</v>
      </c>
      <c r="Z54" s="433">
        <v>40737317</v>
      </c>
      <c r="AA54" s="321" t="s">
        <v>170</v>
      </c>
      <c r="AB54" s="339" t="s">
        <v>173</v>
      </c>
      <c r="AC54" s="321" t="s">
        <v>39</v>
      </c>
      <c r="AD54" s="322">
        <f>SUM(Y54:Z65)</f>
        <v>62010937</v>
      </c>
    </row>
    <row r="55" spans="1:30" ht="60" customHeight="1" x14ac:dyDescent="0.25">
      <c r="A55" s="331"/>
      <c r="B55" s="501"/>
      <c r="C55" s="501"/>
      <c r="D55" s="501"/>
      <c r="E55" s="501"/>
      <c r="F55" s="503"/>
      <c r="G55" s="339"/>
      <c r="H55" s="339"/>
      <c r="I55" s="339"/>
      <c r="J55" s="339"/>
      <c r="K55" s="250"/>
      <c r="L55" s="250"/>
      <c r="M55" s="341"/>
      <c r="N55" s="341"/>
      <c r="O55" s="341"/>
      <c r="P55" s="341"/>
      <c r="Q55" s="15" t="s">
        <v>146</v>
      </c>
      <c r="R55" s="19">
        <v>0.09</v>
      </c>
      <c r="S55" s="20">
        <v>43869</v>
      </c>
      <c r="T55" s="20">
        <v>43896</v>
      </c>
      <c r="U55" s="343"/>
      <c r="V55" s="343"/>
      <c r="W55" s="343"/>
      <c r="X55" s="343"/>
      <c r="Y55" s="506"/>
      <c r="Z55" s="433"/>
      <c r="AA55" s="321"/>
      <c r="AB55" s="339"/>
      <c r="AC55" s="321"/>
      <c r="AD55" s="322"/>
    </row>
    <row r="56" spans="1:30" ht="60" customHeight="1" x14ac:dyDescent="0.25">
      <c r="A56" s="331"/>
      <c r="B56" s="501"/>
      <c r="C56" s="501"/>
      <c r="D56" s="501"/>
      <c r="E56" s="501"/>
      <c r="F56" s="503"/>
      <c r="G56" s="339"/>
      <c r="H56" s="339"/>
      <c r="I56" s="339"/>
      <c r="J56" s="339"/>
      <c r="K56" s="250"/>
      <c r="L56" s="250"/>
      <c r="M56" s="341"/>
      <c r="N56" s="341"/>
      <c r="O56" s="341"/>
      <c r="P56" s="341"/>
      <c r="Q56" s="15" t="s">
        <v>147</v>
      </c>
      <c r="R56" s="19">
        <v>0.08</v>
      </c>
      <c r="S56" s="20">
        <v>43897</v>
      </c>
      <c r="T56" s="20">
        <v>44196</v>
      </c>
      <c r="U56" s="343"/>
      <c r="V56" s="343"/>
      <c r="W56" s="343"/>
      <c r="X56" s="343"/>
      <c r="Y56" s="506"/>
      <c r="Z56" s="433"/>
      <c r="AA56" s="321"/>
      <c r="AB56" s="339"/>
      <c r="AC56" s="321"/>
      <c r="AD56" s="322"/>
    </row>
    <row r="57" spans="1:30" ht="60" customHeight="1" x14ac:dyDescent="0.25">
      <c r="A57" s="331"/>
      <c r="B57" s="501"/>
      <c r="C57" s="501"/>
      <c r="D57" s="501"/>
      <c r="E57" s="501"/>
      <c r="F57" s="503"/>
      <c r="G57" s="339"/>
      <c r="H57" s="339"/>
      <c r="I57" s="339"/>
      <c r="J57" s="339"/>
      <c r="K57" s="250"/>
      <c r="L57" s="250"/>
      <c r="M57" s="341"/>
      <c r="N57" s="341"/>
      <c r="O57" s="341"/>
      <c r="P57" s="341"/>
      <c r="Q57" s="15" t="s">
        <v>148</v>
      </c>
      <c r="R57" s="19">
        <v>0.08</v>
      </c>
      <c r="S57" s="20">
        <v>43962</v>
      </c>
      <c r="T57" s="20">
        <v>43980</v>
      </c>
      <c r="U57" s="343"/>
      <c r="V57" s="343"/>
      <c r="W57" s="343"/>
      <c r="X57" s="343"/>
      <c r="Y57" s="506"/>
      <c r="Z57" s="433"/>
      <c r="AA57" s="321"/>
      <c r="AB57" s="339"/>
      <c r="AC57" s="321"/>
      <c r="AD57" s="322"/>
    </row>
    <row r="58" spans="1:30" ht="60" customHeight="1" x14ac:dyDescent="0.25">
      <c r="A58" s="331"/>
      <c r="B58" s="501"/>
      <c r="C58" s="501"/>
      <c r="D58" s="501"/>
      <c r="E58" s="501"/>
      <c r="F58" s="503"/>
      <c r="G58" s="339"/>
      <c r="H58" s="339"/>
      <c r="I58" s="339"/>
      <c r="J58" s="339"/>
      <c r="K58" s="250"/>
      <c r="L58" s="250"/>
      <c r="M58" s="341"/>
      <c r="N58" s="341"/>
      <c r="O58" s="341"/>
      <c r="P58" s="341"/>
      <c r="Q58" s="15" t="s">
        <v>149</v>
      </c>
      <c r="R58" s="19">
        <v>0.09</v>
      </c>
      <c r="S58" s="20">
        <v>43983</v>
      </c>
      <c r="T58" s="20">
        <v>44015</v>
      </c>
      <c r="U58" s="343"/>
      <c r="V58" s="343"/>
      <c r="W58" s="343"/>
      <c r="X58" s="343"/>
      <c r="Y58" s="506"/>
      <c r="Z58" s="433"/>
      <c r="AA58" s="321"/>
      <c r="AB58" s="339"/>
      <c r="AC58" s="321"/>
      <c r="AD58" s="322"/>
    </row>
    <row r="59" spans="1:30" ht="60" customHeight="1" x14ac:dyDescent="0.25">
      <c r="A59" s="331"/>
      <c r="B59" s="501"/>
      <c r="C59" s="501"/>
      <c r="D59" s="501"/>
      <c r="E59" s="501"/>
      <c r="F59" s="503"/>
      <c r="G59" s="339"/>
      <c r="H59" s="339"/>
      <c r="I59" s="339"/>
      <c r="J59" s="339"/>
      <c r="K59" s="250"/>
      <c r="L59" s="250"/>
      <c r="M59" s="341"/>
      <c r="N59" s="341"/>
      <c r="O59" s="341"/>
      <c r="P59" s="341"/>
      <c r="Q59" s="15" t="s">
        <v>150</v>
      </c>
      <c r="R59" s="19">
        <v>0.08</v>
      </c>
      <c r="S59" s="20">
        <v>44016</v>
      </c>
      <c r="T59" s="20">
        <v>44196</v>
      </c>
      <c r="U59" s="343"/>
      <c r="V59" s="343"/>
      <c r="W59" s="343"/>
      <c r="X59" s="343"/>
      <c r="Y59" s="506"/>
      <c r="Z59" s="433"/>
      <c r="AA59" s="321"/>
      <c r="AB59" s="339"/>
      <c r="AC59" s="321"/>
      <c r="AD59" s="322"/>
    </row>
    <row r="60" spans="1:30" ht="60" customHeight="1" x14ac:dyDescent="0.25">
      <c r="A60" s="331"/>
      <c r="B60" s="501"/>
      <c r="C60" s="501"/>
      <c r="D60" s="501"/>
      <c r="E60" s="501"/>
      <c r="F60" s="503"/>
      <c r="G60" s="339"/>
      <c r="H60" s="339"/>
      <c r="I60" s="339"/>
      <c r="J60" s="339"/>
      <c r="K60" s="250"/>
      <c r="L60" s="250"/>
      <c r="M60" s="341"/>
      <c r="N60" s="341"/>
      <c r="O60" s="341"/>
      <c r="P60" s="341"/>
      <c r="Q60" s="15" t="s">
        <v>151</v>
      </c>
      <c r="R60" s="19">
        <v>0.08</v>
      </c>
      <c r="S60" s="20">
        <v>44018</v>
      </c>
      <c r="T60" s="20">
        <v>44036</v>
      </c>
      <c r="U60" s="343"/>
      <c r="V60" s="343"/>
      <c r="W60" s="343"/>
      <c r="X60" s="343"/>
      <c r="Y60" s="506"/>
      <c r="Z60" s="433"/>
      <c r="AA60" s="321"/>
      <c r="AB60" s="339"/>
      <c r="AC60" s="321"/>
      <c r="AD60" s="322"/>
    </row>
    <row r="61" spans="1:30" ht="60" customHeight="1" x14ac:dyDescent="0.25">
      <c r="A61" s="331"/>
      <c r="B61" s="501"/>
      <c r="C61" s="501"/>
      <c r="D61" s="501"/>
      <c r="E61" s="501"/>
      <c r="F61" s="503"/>
      <c r="G61" s="339"/>
      <c r="H61" s="339"/>
      <c r="I61" s="339"/>
      <c r="J61" s="339"/>
      <c r="K61" s="250"/>
      <c r="L61" s="250"/>
      <c r="M61" s="341"/>
      <c r="N61" s="341"/>
      <c r="O61" s="341"/>
      <c r="P61" s="341"/>
      <c r="Q61" s="15" t="s">
        <v>152</v>
      </c>
      <c r="R61" s="19">
        <v>0.09</v>
      </c>
      <c r="S61" s="20">
        <v>44037</v>
      </c>
      <c r="T61" s="20">
        <v>44071</v>
      </c>
      <c r="U61" s="343"/>
      <c r="V61" s="343"/>
      <c r="W61" s="343"/>
      <c r="X61" s="343"/>
      <c r="Y61" s="506"/>
      <c r="Z61" s="433"/>
      <c r="AA61" s="321"/>
      <c r="AB61" s="339"/>
      <c r="AC61" s="321"/>
      <c r="AD61" s="322"/>
    </row>
    <row r="62" spans="1:30" ht="60" customHeight="1" x14ac:dyDescent="0.25">
      <c r="A62" s="331"/>
      <c r="B62" s="501"/>
      <c r="C62" s="501"/>
      <c r="D62" s="501"/>
      <c r="E62" s="501"/>
      <c r="F62" s="503"/>
      <c r="G62" s="339"/>
      <c r="H62" s="339"/>
      <c r="I62" s="339"/>
      <c r="J62" s="339"/>
      <c r="K62" s="250"/>
      <c r="L62" s="250"/>
      <c r="M62" s="341"/>
      <c r="N62" s="341"/>
      <c r="O62" s="341"/>
      <c r="P62" s="341"/>
      <c r="Q62" s="15" t="s">
        <v>153</v>
      </c>
      <c r="R62" s="19">
        <v>0.08</v>
      </c>
      <c r="S62" s="20">
        <v>44072</v>
      </c>
      <c r="T62" s="20">
        <v>44196</v>
      </c>
      <c r="U62" s="343"/>
      <c r="V62" s="343"/>
      <c r="W62" s="343"/>
      <c r="X62" s="343"/>
      <c r="Y62" s="506"/>
      <c r="Z62" s="433"/>
      <c r="AA62" s="321"/>
      <c r="AB62" s="339"/>
      <c r="AC62" s="321"/>
      <c r="AD62" s="322"/>
    </row>
    <row r="63" spans="1:30" ht="60" customHeight="1" x14ac:dyDescent="0.25">
      <c r="A63" s="331"/>
      <c r="B63" s="501"/>
      <c r="C63" s="501"/>
      <c r="D63" s="501"/>
      <c r="E63" s="501"/>
      <c r="F63" s="503"/>
      <c r="G63" s="339"/>
      <c r="H63" s="339"/>
      <c r="I63" s="339"/>
      <c r="J63" s="339"/>
      <c r="K63" s="250"/>
      <c r="L63" s="250"/>
      <c r="M63" s="341"/>
      <c r="N63" s="341"/>
      <c r="O63" s="341"/>
      <c r="P63" s="341"/>
      <c r="Q63" s="15" t="s">
        <v>154</v>
      </c>
      <c r="R63" s="19">
        <v>0.08</v>
      </c>
      <c r="S63" s="20">
        <v>44075</v>
      </c>
      <c r="T63" s="20">
        <v>44092</v>
      </c>
      <c r="U63" s="343"/>
      <c r="V63" s="343"/>
      <c r="W63" s="343"/>
      <c r="X63" s="343"/>
      <c r="Y63" s="506"/>
      <c r="Z63" s="433"/>
      <c r="AA63" s="321"/>
      <c r="AB63" s="339"/>
      <c r="AC63" s="321"/>
      <c r="AD63" s="322"/>
    </row>
    <row r="64" spans="1:30" ht="60" customHeight="1" x14ac:dyDescent="0.25">
      <c r="A64" s="331"/>
      <c r="B64" s="501"/>
      <c r="C64" s="501"/>
      <c r="D64" s="501"/>
      <c r="E64" s="501"/>
      <c r="F64" s="503"/>
      <c r="G64" s="339"/>
      <c r="H64" s="339"/>
      <c r="I64" s="339"/>
      <c r="J64" s="339"/>
      <c r="K64" s="250"/>
      <c r="L64" s="250"/>
      <c r="M64" s="341"/>
      <c r="N64" s="341"/>
      <c r="O64" s="341"/>
      <c r="P64" s="341"/>
      <c r="Q64" s="15" t="s">
        <v>155</v>
      </c>
      <c r="R64" s="19">
        <v>0.09</v>
      </c>
      <c r="S64" s="20">
        <v>44093</v>
      </c>
      <c r="T64" s="20">
        <v>44120</v>
      </c>
      <c r="U64" s="343"/>
      <c r="V64" s="343"/>
      <c r="W64" s="343"/>
      <c r="X64" s="343"/>
      <c r="Y64" s="506"/>
      <c r="Z64" s="433"/>
      <c r="AA64" s="321"/>
      <c r="AB64" s="339"/>
      <c r="AC64" s="321"/>
      <c r="AD64" s="322"/>
    </row>
    <row r="65" spans="1:30" ht="60" customHeight="1" x14ac:dyDescent="0.25">
      <c r="A65" s="331"/>
      <c r="B65" s="501"/>
      <c r="C65" s="501"/>
      <c r="D65" s="501"/>
      <c r="E65" s="501"/>
      <c r="F65" s="503"/>
      <c r="G65" s="339"/>
      <c r="H65" s="339"/>
      <c r="I65" s="339"/>
      <c r="J65" s="339"/>
      <c r="K65" s="251"/>
      <c r="L65" s="251"/>
      <c r="M65" s="341"/>
      <c r="N65" s="341"/>
      <c r="O65" s="341"/>
      <c r="P65" s="341"/>
      <c r="Q65" s="15" t="s">
        <v>156</v>
      </c>
      <c r="R65" s="19">
        <v>0.08</v>
      </c>
      <c r="S65" s="20">
        <v>44121</v>
      </c>
      <c r="T65" s="20">
        <v>44196</v>
      </c>
      <c r="U65" s="343"/>
      <c r="V65" s="343"/>
      <c r="W65" s="343"/>
      <c r="X65" s="343"/>
      <c r="Y65" s="506"/>
      <c r="Z65" s="433"/>
      <c r="AA65" s="321"/>
      <c r="AB65" s="339"/>
      <c r="AC65" s="321"/>
      <c r="AD65" s="322"/>
    </row>
    <row r="66" spans="1:30" ht="60" customHeight="1" x14ac:dyDescent="0.25">
      <c r="A66" s="331" t="s">
        <v>121</v>
      </c>
      <c r="B66" s="501" t="s">
        <v>930</v>
      </c>
      <c r="C66" s="501" t="s">
        <v>139</v>
      </c>
      <c r="D66" s="501" t="s">
        <v>37</v>
      </c>
      <c r="E66" s="501" t="s">
        <v>124</v>
      </c>
      <c r="F66" s="503" t="s">
        <v>931</v>
      </c>
      <c r="G66" s="339" t="s">
        <v>39</v>
      </c>
      <c r="H66" s="339" t="s">
        <v>157</v>
      </c>
      <c r="I66" s="339" t="s">
        <v>39</v>
      </c>
      <c r="J66" s="339" t="s">
        <v>125</v>
      </c>
      <c r="K66" s="249"/>
      <c r="L66" s="249"/>
      <c r="M66" s="339" t="s">
        <v>158</v>
      </c>
      <c r="N66" s="341" t="s">
        <v>129</v>
      </c>
      <c r="O66" s="341">
        <f>+MIN(S66:S68)</f>
        <v>43862</v>
      </c>
      <c r="P66" s="341">
        <f>MAX(T66:T68)</f>
        <v>44195</v>
      </c>
      <c r="Q66" s="21" t="s">
        <v>159</v>
      </c>
      <c r="R66" s="19">
        <v>0.25</v>
      </c>
      <c r="S66" s="20">
        <v>43862</v>
      </c>
      <c r="T66" s="20">
        <v>43877</v>
      </c>
      <c r="U66" s="330">
        <v>0.5</v>
      </c>
      <c r="V66" s="330">
        <v>0.7</v>
      </c>
      <c r="W66" s="330">
        <v>0.9</v>
      </c>
      <c r="X66" s="343">
        <v>1</v>
      </c>
      <c r="Y66" s="515">
        <v>19214000</v>
      </c>
      <c r="Z66" s="433" t="s">
        <v>889</v>
      </c>
      <c r="AA66" s="339" t="s">
        <v>174</v>
      </c>
      <c r="AB66" s="339" t="s">
        <v>173</v>
      </c>
      <c r="AC66" s="339" t="s">
        <v>39</v>
      </c>
      <c r="AD66" s="322">
        <f>SUM(Y66:Z68)</f>
        <v>19214000</v>
      </c>
    </row>
    <row r="67" spans="1:30" ht="60" customHeight="1" x14ac:dyDescent="0.25">
      <c r="A67" s="331"/>
      <c r="B67" s="501"/>
      <c r="C67" s="501"/>
      <c r="D67" s="501"/>
      <c r="E67" s="501"/>
      <c r="F67" s="503"/>
      <c r="G67" s="339"/>
      <c r="H67" s="339"/>
      <c r="I67" s="339"/>
      <c r="J67" s="339"/>
      <c r="K67" s="250"/>
      <c r="L67" s="250"/>
      <c r="M67" s="339"/>
      <c r="N67" s="341"/>
      <c r="O67" s="341"/>
      <c r="P67" s="341"/>
      <c r="Q67" s="18" t="s">
        <v>160</v>
      </c>
      <c r="R67" s="19">
        <v>0.25</v>
      </c>
      <c r="S67" s="20">
        <v>43878</v>
      </c>
      <c r="T67" s="20">
        <v>44195</v>
      </c>
      <c r="U67" s="330"/>
      <c r="V67" s="330"/>
      <c r="W67" s="330"/>
      <c r="X67" s="343"/>
      <c r="Y67" s="515"/>
      <c r="Z67" s="433"/>
      <c r="AA67" s="339"/>
      <c r="AB67" s="339"/>
      <c r="AC67" s="339"/>
      <c r="AD67" s="322"/>
    </row>
    <row r="68" spans="1:30" ht="60" customHeight="1" x14ac:dyDescent="0.25">
      <c r="A68" s="331"/>
      <c r="B68" s="501"/>
      <c r="C68" s="501"/>
      <c r="D68" s="501"/>
      <c r="E68" s="501"/>
      <c r="F68" s="503"/>
      <c r="G68" s="339"/>
      <c r="H68" s="339"/>
      <c r="I68" s="339"/>
      <c r="J68" s="339"/>
      <c r="K68" s="251"/>
      <c r="L68" s="251"/>
      <c r="M68" s="339"/>
      <c r="N68" s="341"/>
      <c r="O68" s="341"/>
      <c r="P68" s="341"/>
      <c r="Q68" s="18" t="s">
        <v>161</v>
      </c>
      <c r="R68" s="19">
        <v>0.5</v>
      </c>
      <c r="S68" s="20">
        <v>43922</v>
      </c>
      <c r="T68" s="20">
        <v>44195</v>
      </c>
      <c r="U68" s="330"/>
      <c r="V68" s="330"/>
      <c r="W68" s="330"/>
      <c r="X68" s="343"/>
      <c r="Y68" s="515"/>
      <c r="Z68" s="433"/>
      <c r="AA68" s="339"/>
      <c r="AB68" s="339"/>
      <c r="AC68" s="339"/>
      <c r="AD68" s="322"/>
    </row>
    <row r="69" spans="1:30" ht="60" customHeight="1" x14ac:dyDescent="0.25">
      <c r="A69" s="331" t="s">
        <v>121</v>
      </c>
      <c r="B69" s="501" t="s">
        <v>138</v>
      </c>
      <c r="C69" s="501" t="s">
        <v>139</v>
      </c>
      <c r="D69" s="501" t="s">
        <v>53</v>
      </c>
      <c r="E69" s="331">
        <v>0.7</v>
      </c>
      <c r="F69" s="505"/>
      <c r="G69" s="339" t="s">
        <v>39</v>
      </c>
      <c r="H69" s="339" t="s">
        <v>157</v>
      </c>
      <c r="I69" s="339" t="s">
        <v>39</v>
      </c>
      <c r="J69" s="339" t="s">
        <v>125</v>
      </c>
      <c r="K69" s="249" t="s">
        <v>912</v>
      </c>
      <c r="L69" s="249"/>
      <c r="M69" s="339" t="s">
        <v>162</v>
      </c>
      <c r="N69" s="341" t="s">
        <v>129</v>
      </c>
      <c r="O69" s="341">
        <v>43832</v>
      </c>
      <c r="P69" s="341">
        <f>MAX(T69:T71)</f>
        <v>44196</v>
      </c>
      <c r="Q69" s="21" t="s">
        <v>163</v>
      </c>
      <c r="R69" s="19">
        <v>0.35</v>
      </c>
      <c r="S69" s="20">
        <v>43832</v>
      </c>
      <c r="T69" s="20">
        <v>43861</v>
      </c>
      <c r="U69" s="330">
        <v>0.7</v>
      </c>
      <c r="V69" s="330">
        <v>0.8</v>
      </c>
      <c r="W69" s="330">
        <v>0.9</v>
      </c>
      <c r="X69" s="343">
        <v>1</v>
      </c>
      <c r="Y69" s="506">
        <v>65608100</v>
      </c>
      <c r="Z69" s="433">
        <v>16102006</v>
      </c>
      <c r="AA69" s="339" t="s">
        <v>170</v>
      </c>
      <c r="AB69" s="339" t="s">
        <v>173</v>
      </c>
      <c r="AC69" s="507" t="s">
        <v>39</v>
      </c>
      <c r="AD69" s="322">
        <f>SUM(Y69:Z71)</f>
        <v>81710106</v>
      </c>
    </row>
    <row r="70" spans="1:30" ht="60.95" customHeight="1" x14ac:dyDescent="0.25">
      <c r="A70" s="331"/>
      <c r="B70" s="501"/>
      <c r="C70" s="501"/>
      <c r="D70" s="501"/>
      <c r="E70" s="331"/>
      <c r="F70" s="505"/>
      <c r="G70" s="339"/>
      <c r="H70" s="339"/>
      <c r="I70" s="339"/>
      <c r="J70" s="339"/>
      <c r="K70" s="250"/>
      <c r="L70" s="250"/>
      <c r="M70" s="339"/>
      <c r="N70" s="341"/>
      <c r="O70" s="341"/>
      <c r="P70" s="341"/>
      <c r="Q70" s="18" t="s">
        <v>164</v>
      </c>
      <c r="R70" s="19">
        <v>0.35</v>
      </c>
      <c r="S70" s="20">
        <v>43862</v>
      </c>
      <c r="T70" s="20">
        <v>43921</v>
      </c>
      <c r="U70" s="330"/>
      <c r="V70" s="330"/>
      <c r="W70" s="330"/>
      <c r="X70" s="343"/>
      <c r="Y70" s="506"/>
      <c r="Z70" s="433"/>
      <c r="AA70" s="339"/>
      <c r="AB70" s="339"/>
      <c r="AC70" s="507"/>
      <c r="AD70" s="322"/>
    </row>
    <row r="71" spans="1:30" ht="60.95" customHeight="1" x14ac:dyDescent="0.25">
      <c r="A71" s="331"/>
      <c r="B71" s="501"/>
      <c r="C71" s="501"/>
      <c r="D71" s="501"/>
      <c r="E71" s="331"/>
      <c r="F71" s="505"/>
      <c r="G71" s="339"/>
      <c r="H71" s="339"/>
      <c r="I71" s="339"/>
      <c r="J71" s="339"/>
      <c r="K71" s="251"/>
      <c r="L71" s="251"/>
      <c r="M71" s="339"/>
      <c r="N71" s="341"/>
      <c r="O71" s="341"/>
      <c r="P71" s="341"/>
      <c r="Q71" s="18" t="s">
        <v>165</v>
      </c>
      <c r="R71" s="19">
        <v>0.3</v>
      </c>
      <c r="S71" s="20">
        <v>43922</v>
      </c>
      <c r="T71" s="20">
        <v>44196</v>
      </c>
      <c r="U71" s="330"/>
      <c r="V71" s="330"/>
      <c r="W71" s="330"/>
      <c r="X71" s="343"/>
      <c r="Y71" s="506"/>
      <c r="Z71" s="433"/>
      <c r="AA71" s="339"/>
      <c r="AB71" s="339"/>
      <c r="AC71" s="507"/>
      <c r="AD71" s="322"/>
    </row>
    <row r="72" spans="1:30" ht="60.95" customHeight="1" x14ac:dyDescent="0.25">
      <c r="A72" s="331" t="s">
        <v>121</v>
      </c>
      <c r="B72" s="501" t="s">
        <v>122</v>
      </c>
      <c r="C72" s="501" t="s">
        <v>123</v>
      </c>
      <c r="D72" s="501" t="s">
        <v>37</v>
      </c>
      <c r="E72" s="501" t="s">
        <v>124</v>
      </c>
      <c r="F72" s="503" t="s">
        <v>932</v>
      </c>
      <c r="G72" s="339" t="s">
        <v>39</v>
      </c>
      <c r="H72" s="339" t="s">
        <v>39</v>
      </c>
      <c r="I72" s="339" t="s">
        <v>39</v>
      </c>
      <c r="J72" s="339" t="s">
        <v>125</v>
      </c>
      <c r="K72" s="249"/>
      <c r="L72" s="249"/>
      <c r="M72" s="339" t="s">
        <v>166</v>
      </c>
      <c r="N72" s="341" t="s">
        <v>72</v>
      </c>
      <c r="O72" s="341">
        <f>+MIN(S72:S74)</f>
        <v>43843</v>
      </c>
      <c r="P72" s="341">
        <f>MAX(T72:T74)</f>
        <v>44104</v>
      </c>
      <c r="Q72" s="21" t="s">
        <v>167</v>
      </c>
      <c r="R72" s="19">
        <v>0.35</v>
      </c>
      <c r="S72" s="20">
        <v>43843</v>
      </c>
      <c r="T72" s="20">
        <v>43875</v>
      </c>
      <c r="U72" s="343">
        <v>0.65</v>
      </c>
      <c r="V72" s="343">
        <v>0.75</v>
      </c>
      <c r="W72" s="343">
        <v>1</v>
      </c>
      <c r="X72" s="343"/>
      <c r="Y72" s="506">
        <v>7580800</v>
      </c>
      <c r="Z72" s="433">
        <v>5340708</v>
      </c>
      <c r="AA72" s="339" t="s">
        <v>170</v>
      </c>
      <c r="AB72" s="339" t="s">
        <v>173</v>
      </c>
      <c r="AC72" s="507" t="s">
        <v>39</v>
      </c>
      <c r="AD72" s="322">
        <f>SUM(Y72:Z74)</f>
        <v>12921508</v>
      </c>
    </row>
    <row r="73" spans="1:30" ht="60.95" customHeight="1" x14ac:dyDescent="0.25">
      <c r="A73" s="331"/>
      <c r="B73" s="501"/>
      <c r="C73" s="501"/>
      <c r="D73" s="501"/>
      <c r="E73" s="501"/>
      <c r="F73" s="503"/>
      <c r="G73" s="339"/>
      <c r="H73" s="339"/>
      <c r="I73" s="339"/>
      <c r="J73" s="339"/>
      <c r="K73" s="250"/>
      <c r="L73" s="250"/>
      <c r="M73" s="339"/>
      <c r="N73" s="341"/>
      <c r="O73" s="341"/>
      <c r="P73" s="341"/>
      <c r="Q73" s="18" t="s">
        <v>168</v>
      </c>
      <c r="R73" s="19">
        <v>0.35</v>
      </c>
      <c r="S73" s="20">
        <v>43876</v>
      </c>
      <c r="T73" s="20">
        <v>44089</v>
      </c>
      <c r="U73" s="343"/>
      <c r="V73" s="343"/>
      <c r="W73" s="343"/>
      <c r="X73" s="343"/>
      <c r="Y73" s="506"/>
      <c r="Z73" s="433"/>
      <c r="AA73" s="339"/>
      <c r="AB73" s="339"/>
      <c r="AC73" s="507"/>
      <c r="AD73" s="322"/>
    </row>
    <row r="74" spans="1:30" ht="60.95" customHeight="1" thickBot="1" x14ac:dyDescent="0.3">
      <c r="A74" s="332"/>
      <c r="B74" s="519"/>
      <c r="C74" s="519"/>
      <c r="D74" s="519"/>
      <c r="E74" s="519"/>
      <c r="F74" s="520"/>
      <c r="G74" s="340"/>
      <c r="H74" s="340"/>
      <c r="I74" s="340"/>
      <c r="J74" s="340"/>
      <c r="K74" s="267"/>
      <c r="L74" s="267"/>
      <c r="M74" s="340"/>
      <c r="N74" s="342"/>
      <c r="O74" s="342"/>
      <c r="P74" s="342"/>
      <c r="Q74" s="123" t="s">
        <v>169</v>
      </c>
      <c r="R74" s="124">
        <v>0.3</v>
      </c>
      <c r="S74" s="125">
        <v>43907</v>
      </c>
      <c r="T74" s="125">
        <v>44104</v>
      </c>
      <c r="U74" s="344"/>
      <c r="V74" s="344"/>
      <c r="W74" s="344"/>
      <c r="X74" s="344"/>
      <c r="Y74" s="518"/>
      <c r="Z74" s="434"/>
      <c r="AA74" s="340"/>
      <c r="AB74" s="340"/>
      <c r="AC74" s="516"/>
      <c r="AD74" s="325"/>
    </row>
    <row r="75" spans="1:30" ht="66.95" customHeight="1" thickTop="1" x14ac:dyDescent="0.25">
      <c r="A75" s="424" t="s">
        <v>175</v>
      </c>
      <c r="B75" s="425" t="s">
        <v>43</v>
      </c>
      <c r="C75" s="425" t="s">
        <v>41</v>
      </c>
      <c r="D75" s="425" t="s">
        <v>37</v>
      </c>
      <c r="E75" s="425" t="s">
        <v>124</v>
      </c>
      <c r="F75" s="517" t="s">
        <v>176</v>
      </c>
      <c r="G75" s="427" t="s">
        <v>177</v>
      </c>
      <c r="H75" s="427" t="s">
        <v>178</v>
      </c>
      <c r="I75" s="427" t="s">
        <v>178</v>
      </c>
      <c r="J75" s="427" t="s">
        <v>179</v>
      </c>
      <c r="K75" s="282"/>
      <c r="L75" s="282"/>
      <c r="M75" s="427" t="s">
        <v>180</v>
      </c>
      <c r="N75" s="429" t="s">
        <v>181</v>
      </c>
      <c r="O75" s="524">
        <v>43862</v>
      </c>
      <c r="P75" s="524">
        <f>MAX(T75:T77)</f>
        <v>44090</v>
      </c>
      <c r="Q75" s="120" t="s">
        <v>182</v>
      </c>
      <c r="R75" s="121">
        <v>0.25</v>
      </c>
      <c r="S75" s="122">
        <v>43862</v>
      </c>
      <c r="T75" s="122">
        <v>43921</v>
      </c>
      <c r="U75" s="522">
        <v>0.25</v>
      </c>
      <c r="V75" s="525">
        <v>0.5</v>
      </c>
      <c r="W75" s="525">
        <v>1</v>
      </c>
      <c r="X75" s="522"/>
      <c r="Y75" s="435"/>
      <c r="Z75" s="437">
        <v>151930000</v>
      </c>
      <c r="AA75" s="438" t="s">
        <v>213</v>
      </c>
      <c r="AB75" s="438" t="s">
        <v>214</v>
      </c>
      <c r="AC75" s="438" t="s">
        <v>39</v>
      </c>
      <c r="AD75" s="329">
        <f>SUM(Y75:Z77)</f>
        <v>151930000</v>
      </c>
    </row>
    <row r="76" spans="1:30" ht="66.95" customHeight="1" x14ac:dyDescent="0.25">
      <c r="A76" s="366"/>
      <c r="B76" s="358"/>
      <c r="C76" s="358"/>
      <c r="D76" s="358"/>
      <c r="E76" s="358"/>
      <c r="F76" s="369"/>
      <c r="G76" s="371"/>
      <c r="H76" s="371"/>
      <c r="I76" s="371"/>
      <c r="J76" s="371"/>
      <c r="K76" s="279"/>
      <c r="L76" s="279"/>
      <c r="M76" s="371"/>
      <c r="N76" s="400"/>
      <c r="O76" s="521"/>
      <c r="P76" s="521"/>
      <c r="Q76" s="23" t="s">
        <v>183</v>
      </c>
      <c r="R76" s="24">
        <v>0.4</v>
      </c>
      <c r="S76" s="25">
        <v>43922</v>
      </c>
      <c r="T76" s="25">
        <v>44012</v>
      </c>
      <c r="U76" s="523"/>
      <c r="V76" s="526"/>
      <c r="W76" s="526"/>
      <c r="X76" s="523"/>
      <c r="Y76" s="349"/>
      <c r="Z76" s="365"/>
      <c r="AA76" s="363"/>
      <c r="AB76" s="363"/>
      <c r="AC76" s="363"/>
      <c r="AD76" s="322"/>
    </row>
    <row r="77" spans="1:30" ht="66.95" customHeight="1" x14ac:dyDescent="0.25">
      <c r="A77" s="366"/>
      <c r="B77" s="358"/>
      <c r="C77" s="358"/>
      <c r="D77" s="358"/>
      <c r="E77" s="358"/>
      <c r="F77" s="369"/>
      <c r="G77" s="371"/>
      <c r="H77" s="371"/>
      <c r="I77" s="371"/>
      <c r="J77" s="371"/>
      <c r="K77" s="280"/>
      <c r="L77" s="280"/>
      <c r="M77" s="371"/>
      <c r="N77" s="400"/>
      <c r="O77" s="521"/>
      <c r="P77" s="521"/>
      <c r="Q77" s="23" t="s">
        <v>184</v>
      </c>
      <c r="R77" s="24">
        <v>0.35</v>
      </c>
      <c r="S77" s="25">
        <v>43862</v>
      </c>
      <c r="T77" s="26">
        <v>44090</v>
      </c>
      <c r="U77" s="523"/>
      <c r="V77" s="526"/>
      <c r="W77" s="526"/>
      <c r="X77" s="523"/>
      <c r="Y77" s="349"/>
      <c r="Z77" s="365"/>
      <c r="AA77" s="363"/>
      <c r="AB77" s="363"/>
      <c r="AC77" s="363"/>
      <c r="AD77" s="322"/>
    </row>
    <row r="78" spans="1:30" ht="66.95" customHeight="1" x14ac:dyDescent="0.25">
      <c r="A78" s="366" t="s">
        <v>175</v>
      </c>
      <c r="B78" s="358" t="s">
        <v>40</v>
      </c>
      <c r="C78" s="358" t="s">
        <v>41</v>
      </c>
      <c r="D78" s="358" t="s">
        <v>37</v>
      </c>
      <c r="E78" s="358" t="s">
        <v>124</v>
      </c>
      <c r="F78" s="369" t="s">
        <v>185</v>
      </c>
      <c r="G78" s="371" t="s">
        <v>186</v>
      </c>
      <c r="H78" s="373" t="s">
        <v>187</v>
      </c>
      <c r="I78" s="371" t="s">
        <v>39</v>
      </c>
      <c r="J78" s="371" t="s">
        <v>188</v>
      </c>
      <c r="K78" s="278"/>
      <c r="L78" s="278"/>
      <c r="M78" s="373" t="s">
        <v>189</v>
      </c>
      <c r="N78" s="521" t="s">
        <v>181</v>
      </c>
      <c r="O78" s="521">
        <v>43862</v>
      </c>
      <c r="P78" s="521">
        <f>MAX(T78:T79)</f>
        <v>44196</v>
      </c>
      <c r="Q78" s="27" t="s">
        <v>190</v>
      </c>
      <c r="R78" s="24">
        <v>0.25</v>
      </c>
      <c r="S78" s="25">
        <v>43862</v>
      </c>
      <c r="T78" s="26">
        <v>44090</v>
      </c>
      <c r="U78" s="523">
        <v>0.25</v>
      </c>
      <c r="V78" s="523">
        <v>0.5</v>
      </c>
      <c r="W78" s="523">
        <v>0.75</v>
      </c>
      <c r="X78" s="523">
        <v>1</v>
      </c>
      <c r="Y78" s="349"/>
      <c r="Z78" s="365">
        <v>670000000</v>
      </c>
      <c r="AA78" s="363" t="s">
        <v>213</v>
      </c>
      <c r="AB78" s="363" t="s">
        <v>214</v>
      </c>
      <c r="AC78" s="363" t="s">
        <v>39</v>
      </c>
      <c r="AD78" s="322">
        <f>SUM(Y78:Z79)</f>
        <v>670000000</v>
      </c>
    </row>
    <row r="79" spans="1:30" ht="66.95" customHeight="1" x14ac:dyDescent="0.25">
      <c r="A79" s="366"/>
      <c r="B79" s="358"/>
      <c r="C79" s="358"/>
      <c r="D79" s="358"/>
      <c r="E79" s="358"/>
      <c r="F79" s="369"/>
      <c r="G79" s="371"/>
      <c r="H79" s="373"/>
      <c r="I79" s="371"/>
      <c r="J79" s="371"/>
      <c r="K79" s="280"/>
      <c r="L79" s="280"/>
      <c r="M79" s="373"/>
      <c r="N79" s="521"/>
      <c r="O79" s="521"/>
      <c r="P79" s="521"/>
      <c r="Q79" s="27" t="s">
        <v>191</v>
      </c>
      <c r="R79" s="24">
        <v>0.75</v>
      </c>
      <c r="S79" s="25">
        <v>43922</v>
      </c>
      <c r="T79" s="25">
        <v>44196</v>
      </c>
      <c r="U79" s="523"/>
      <c r="V79" s="523"/>
      <c r="W79" s="523"/>
      <c r="X79" s="523"/>
      <c r="Y79" s="349"/>
      <c r="Z79" s="365"/>
      <c r="AA79" s="363"/>
      <c r="AB79" s="363"/>
      <c r="AC79" s="363"/>
      <c r="AD79" s="322"/>
    </row>
    <row r="80" spans="1:30" ht="66.95" customHeight="1" x14ac:dyDescent="0.25">
      <c r="A80" s="366" t="s">
        <v>175</v>
      </c>
      <c r="B80" s="358" t="s">
        <v>40</v>
      </c>
      <c r="C80" s="358" t="s">
        <v>41</v>
      </c>
      <c r="D80" s="358" t="s">
        <v>37</v>
      </c>
      <c r="E80" s="358" t="s">
        <v>124</v>
      </c>
      <c r="F80" s="369" t="s">
        <v>192</v>
      </c>
      <c r="G80" s="371" t="s">
        <v>177</v>
      </c>
      <c r="H80" s="371" t="s">
        <v>39</v>
      </c>
      <c r="I80" s="371" t="s">
        <v>39</v>
      </c>
      <c r="J80" s="371" t="s">
        <v>179</v>
      </c>
      <c r="K80" s="278" t="s">
        <v>193</v>
      </c>
      <c r="L80" s="278" t="s">
        <v>194</v>
      </c>
      <c r="M80" s="371" t="s">
        <v>195</v>
      </c>
      <c r="N80" s="521" t="s">
        <v>181</v>
      </c>
      <c r="O80" s="521">
        <v>43862</v>
      </c>
      <c r="P80" s="521">
        <f>MAX(T80:T82)</f>
        <v>44196</v>
      </c>
      <c r="Q80" s="23" t="s">
        <v>196</v>
      </c>
      <c r="R80" s="28">
        <v>0.45</v>
      </c>
      <c r="S80" s="26">
        <v>43862</v>
      </c>
      <c r="T80" s="26">
        <v>44196</v>
      </c>
      <c r="U80" s="523">
        <v>0.4</v>
      </c>
      <c r="V80" s="523">
        <v>0.6</v>
      </c>
      <c r="W80" s="523">
        <v>0.8</v>
      </c>
      <c r="X80" s="523">
        <v>1</v>
      </c>
      <c r="Y80" s="349"/>
      <c r="Z80" s="365">
        <v>977344000</v>
      </c>
      <c r="AA80" s="363" t="s">
        <v>213</v>
      </c>
      <c r="AB80" s="363" t="s">
        <v>214</v>
      </c>
      <c r="AC80" s="363" t="s">
        <v>39</v>
      </c>
      <c r="AD80" s="322">
        <f>SUM(Y80:Z82)</f>
        <v>977344000</v>
      </c>
    </row>
    <row r="81" spans="1:30" ht="66.95" customHeight="1" x14ac:dyDescent="0.25">
      <c r="A81" s="366"/>
      <c r="B81" s="358"/>
      <c r="C81" s="358"/>
      <c r="D81" s="358"/>
      <c r="E81" s="358"/>
      <c r="F81" s="369"/>
      <c r="G81" s="371"/>
      <c r="H81" s="371"/>
      <c r="I81" s="371"/>
      <c r="J81" s="371"/>
      <c r="K81" s="279"/>
      <c r="L81" s="279"/>
      <c r="M81" s="371"/>
      <c r="N81" s="521"/>
      <c r="O81" s="521"/>
      <c r="P81" s="521"/>
      <c r="Q81" s="23" t="s">
        <v>197</v>
      </c>
      <c r="R81" s="28">
        <v>0.3</v>
      </c>
      <c r="S81" s="26">
        <v>43862</v>
      </c>
      <c r="T81" s="26">
        <v>44196</v>
      </c>
      <c r="U81" s="523"/>
      <c r="V81" s="523"/>
      <c r="W81" s="523"/>
      <c r="X81" s="523"/>
      <c r="Y81" s="349"/>
      <c r="Z81" s="365"/>
      <c r="AA81" s="363"/>
      <c r="AB81" s="363"/>
      <c r="AC81" s="363"/>
      <c r="AD81" s="322"/>
    </row>
    <row r="82" spans="1:30" ht="66.95" customHeight="1" x14ac:dyDescent="0.25">
      <c r="A82" s="366"/>
      <c r="B82" s="358"/>
      <c r="C82" s="358"/>
      <c r="D82" s="358"/>
      <c r="E82" s="358"/>
      <c r="F82" s="369"/>
      <c r="G82" s="371"/>
      <c r="H82" s="371"/>
      <c r="I82" s="371"/>
      <c r="J82" s="371"/>
      <c r="K82" s="280"/>
      <c r="L82" s="280"/>
      <c r="M82" s="371"/>
      <c r="N82" s="521"/>
      <c r="O82" s="521"/>
      <c r="P82" s="521"/>
      <c r="Q82" s="23" t="s">
        <v>198</v>
      </c>
      <c r="R82" s="28">
        <v>0.25</v>
      </c>
      <c r="S82" s="26">
        <v>43862</v>
      </c>
      <c r="T82" s="26">
        <v>44196</v>
      </c>
      <c r="U82" s="523"/>
      <c r="V82" s="523"/>
      <c r="W82" s="523"/>
      <c r="X82" s="523"/>
      <c r="Y82" s="349"/>
      <c r="Z82" s="365"/>
      <c r="AA82" s="363"/>
      <c r="AB82" s="363"/>
      <c r="AC82" s="363"/>
      <c r="AD82" s="322"/>
    </row>
    <row r="83" spans="1:30" ht="66.95" customHeight="1" x14ac:dyDescent="0.25">
      <c r="A83" s="366" t="s">
        <v>175</v>
      </c>
      <c r="B83" s="358" t="s">
        <v>199</v>
      </c>
      <c r="C83" s="358" t="s">
        <v>200</v>
      </c>
      <c r="D83" s="358" t="s">
        <v>37</v>
      </c>
      <c r="E83" s="358" t="s">
        <v>124</v>
      </c>
      <c r="F83" s="369" t="s">
        <v>201</v>
      </c>
      <c r="G83" s="371" t="s">
        <v>177</v>
      </c>
      <c r="H83" s="371" t="s">
        <v>39</v>
      </c>
      <c r="I83" s="371" t="s">
        <v>39</v>
      </c>
      <c r="J83" s="371" t="s">
        <v>179</v>
      </c>
      <c r="K83" s="278"/>
      <c r="L83" s="278"/>
      <c r="M83" s="371" t="s">
        <v>202</v>
      </c>
      <c r="N83" s="400" t="s">
        <v>181</v>
      </c>
      <c r="O83" s="521">
        <v>43862</v>
      </c>
      <c r="P83" s="521">
        <f>MAX(T83:T87)</f>
        <v>44196</v>
      </c>
      <c r="Q83" s="27" t="s">
        <v>203</v>
      </c>
      <c r="R83" s="28">
        <v>0.3</v>
      </c>
      <c r="S83" s="26">
        <v>43862</v>
      </c>
      <c r="T83" s="26">
        <v>44196</v>
      </c>
      <c r="U83" s="523">
        <v>0.25</v>
      </c>
      <c r="V83" s="523">
        <v>0.4</v>
      </c>
      <c r="W83" s="523">
        <v>0.8</v>
      </c>
      <c r="X83" s="523">
        <v>1</v>
      </c>
      <c r="Y83" s="349"/>
      <c r="Z83" s="349">
        <v>7366515138</v>
      </c>
      <c r="AA83" s="363"/>
      <c r="AB83" s="363"/>
      <c r="AC83" s="363"/>
      <c r="AD83" s="322">
        <f>SUM(Y83:Z87)</f>
        <v>7366515138</v>
      </c>
    </row>
    <row r="84" spans="1:30" ht="66.95" customHeight="1" x14ac:dyDescent="0.25">
      <c r="A84" s="366"/>
      <c r="B84" s="358"/>
      <c r="C84" s="358"/>
      <c r="D84" s="358"/>
      <c r="E84" s="358"/>
      <c r="F84" s="369"/>
      <c r="G84" s="371"/>
      <c r="H84" s="371"/>
      <c r="I84" s="371"/>
      <c r="J84" s="371"/>
      <c r="K84" s="279"/>
      <c r="L84" s="279"/>
      <c r="M84" s="371"/>
      <c r="N84" s="400"/>
      <c r="O84" s="521"/>
      <c r="P84" s="521"/>
      <c r="Q84" s="27" t="s">
        <v>204</v>
      </c>
      <c r="R84" s="28">
        <v>0.2</v>
      </c>
      <c r="S84" s="26">
        <v>43951</v>
      </c>
      <c r="T84" s="26">
        <v>44196</v>
      </c>
      <c r="U84" s="523"/>
      <c r="V84" s="523"/>
      <c r="W84" s="523"/>
      <c r="X84" s="523"/>
      <c r="Y84" s="349"/>
      <c r="Z84" s="349"/>
      <c r="AA84" s="363"/>
      <c r="AB84" s="363"/>
      <c r="AC84" s="363"/>
      <c r="AD84" s="322"/>
    </row>
    <row r="85" spans="1:30" ht="66.95" customHeight="1" x14ac:dyDescent="0.25">
      <c r="A85" s="366"/>
      <c r="B85" s="358"/>
      <c r="C85" s="358"/>
      <c r="D85" s="358"/>
      <c r="E85" s="358"/>
      <c r="F85" s="369"/>
      <c r="G85" s="371"/>
      <c r="H85" s="371"/>
      <c r="I85" s="371"/>
      <c r="J85" s="371"/>
      <c r="K85" s="279"/>
      <c r="L85" s="279"/>
      <c r="M85" s="371"/>
      <c r="N85" s="400"/>
      <c r="O85" s="521"/>
      <c r="P85" s="521"/>
      <c r="Q85" s="27" t="s">
        <v>205</v>
      </c>
      <c r="R85" s="28">
        <v>0.15</v>
      </c>
      <c r="S85" s="26">
        <v>44012</v>
      </c>
      <c r="T85" s="26">
        <v>44196</v>
      </c>
      <c r="U85" s="523"/>
      <c r="V85" s="523"/>
      <c r="W85" s="523"/>
      <c r="X85" s="523"/>
      <c r="Y85" s="349"/>
      <c r="Z85" s="349"/>
      <c r="AA85" s="363"/>
      <c r="AB85" s="363"/>
      <c r="AC85" s="363"/>
      <c r="AD85" s="322"/>
    </row>
    <row r="86" spans="1:30" ht="66.95" customHeight="1" x14ac:dyDescent="0.25">
      <c r="A86" s="366"/>
      <c r="B86" s="358"/>
      <c r="C86" s="358"/>
      <c r="D86" s="358"/>
      <c r="E86" s="358"/>
      <c r="F86" s="369"/>
      <c r="G86" s="371"/>
      <c r="H86" s="371"/>
      <c r="I86" s="371"/>
      <c r="J86" s="371"/>
      <c r="K86" s="279"/>
      <c r="L86" s="279"/>
      <c r="M86" s="371"/>
      <c r="N86" s="400"/>
      <c r="O86" s="521"/>
      <c r="P86" s="521"/>
      <c r="Q86" s="27" t="s">
        <v>206</v>
      </c>
      <c r="R86" s="28">
        <v>0.15</v>
      </c>
      <c r="S86" s="26">
        <v>44012</v>
      </c>
      <c r="T86" s="26">
        <v>44196</v>
      </c>
      <c r="U86" s="523"/>
      <c r="V86" s="523"/>
      <c r="W86" s="523"/>
      <c r="X86" s="523"/>
      <c r="Y86" s="349"/>
      <c r="Z86" s="349"/>
      <c r="AA86" s="363"/>
      <c r="AB86" s="363"/>
      <c r="AC86" s="363"/>
      <c r="AD86" s="322"/>
    </row>
    <row r="87" spans="1:30" ht="66.95" customHeight="1" x14ac:dyDescent="0.25">
      <c r="A87" s="366"/>
      <c r="B87" s="358"/>
      <c r="C87" s="358"/>
      <c r="D87" s="358"/>
      <c r="E87" s="358"/>
      <c r="F87" s="369"/>
      <c r="G87" s="371"/>
      <c r="H87" s="371"/>
      <c r="I87" s="371"/>
      <c r="J87" s="371"/>
      <c r="K87" s="280"/>
      <c r="L87" s="280"/>
      <c r="M87" s="371"/>
      <c r="N87" s="400"/>
      <c r="O87" s="521"/>
      <c r="P87" s="521"/>
      <c r="Q87" s="27" t="s">
        <v>207</v>
      </c>
      <c r="R87" s="28">
        <v>0.2</v>
      </c>
      <c r="S87" s="26">
        <v>43922</v>
      </c>
      <c r="T87" s="26">
        <v>44196</v>
      </c>
      <c r="U87" s="523"/>
      <c r="V87" s="523"/>
      <c r="W87" s="523"/>
      <c r="X87" s="523"/>
      <c r="Y87" s="349"/>
      <c r="Z87" s="349"/>
      <c r="AA87" s="363"/>
      <c r="AB87" s="363"/>
      <c r="AC87" s="363"/>
      <c r="AD87" s="322"/>
    </row>
    <row r="88" spans="1:30" ht="66.95" customHeight="1" x14ac:dyDescent="0.25">
      <c r="A88" s="422" t="s">
        <v>175</v>
      </c>
      <c r="B88" s="421" t="s">
        <v>46</v>
      </c>
      <c r="C88" s="421" t="s">
        <v>50</v>
      </c>
      <c r="D88" s="421" t="s">
        <v>37</v>
      </c>
      <c r="E88" s="421" t="s">
        <v>124</v>
      </c>
      <c r="F88" s="410" t="s">
        <v>208</v>
      </c>
      <c r="G88" s="373" t="s">
        <v>177</v>
      </c>
      <c r="H88" s="373" t="s">
        <v>209</v>
      </c>
      <c r="I88" s="373" t="s">
        <v>39</v>
      </c>
      <c r="J88" s="373" t="s">
        <v>179</v>
      </c>
      <c r="K88" s="278"/>
      <c r="L88" s="278"/>
      <c r="M88" s="371" t="s">
        <v>210</v>
      </c>
      <c r="N88" s="400" t="s">
        <v>181</v>
      </c>
      <c r="O88" s="400">
        <v>43862</v>
      </c>
      <c r="P88" s="400">
        <f>MAX(T88:T89)</f>
        <v>44196</v>
      </c>
      <c r="Q88" s="23" t="s">
        <v>211</v>
      </c>
      <c r="R88" s="24">
        <v>0.25</v>
      </c>
      <c r="S88" s="25">
        <v>43862</v>
      </c>
      <c r="T88" s="25">
        <v>43889</v>
      </c>
      <c r="U88" s="416">
        <v>0.25</v>
      </c>
      <c r="V88" s="416">
        <v>0.5</v>
      </c>
      <c r="W88" s="416">
        <v>0.8</v>
      </c>
      <c r="X88" s="416">
        <v>1</v>
      </c>
      <c r="Y88" s="349"/>
      <c r="Z88" s="349"/>
      <c r="AA88" s="363"/>
      <c r="AB88" s="363"/>
      <c r="AC88" s="363"/>
      <c r="AD88" s="322">
        <v>0</v>
      </c>
    </row>
    <row r="89" spans="1:30" ht="66.95" customHeight="1" thickBot="1" x14ac:dyDescent="0.3">
      <c r="A89" s="533"/>
      <c r="B89" s="534"/>
      <c r="C89" s="534"/>
      <c r="D89" s="534"/>
      <c r="E89" s="534"/>
      <c r="F89" s="535"/>
      <c r="G89" s="374"/>
      <c r="H89" s="374"/>
      <c r="I89" s="374"/>
      <c r="J89" s="374"/>
      <c r="K89" s="281"/>
      <c r="L89" s="281"/>
      <c r="M89" s="372"/>
      <c r="N89" s="527"/>
      <c r="O89" s="527"/>
      <c r="P89" s="527"/>
      <c r="Q89" s="129" t="s">
        <v>212</v>
      </c>
      <c r="R89" s="130">
        <v>0.75</v>
      </c>
      <c r="S89" s="131">
        <v>43862</v>
      </c>
      <c r="T89" s="131">
        <v>44196</v>
      </c>
      <c r="U89" s="528"/>
      <c r="V89" s="528"/>
      <c r="W89" s="528"/>
      <c r="X89" s="528"/>
      <c r="Y89" s="303"/>
      <c r="Z89" s="303"/>
      <c r="AA89" s="494"/>
      <c r="AB89" s="494"/>
      <c r="AC89" s="494"/>
      <c r="AD89" s="325"/>
    </row>
    <row r="90" spans="1:30" ht="89.1" customHeight="1" thickTop="1" x14ac:dyDescent="0.25">
      <c r="A90" s="529" t="s">
        <v>215</v>
      </c>
      <c r="B90" s="251" t="s">
        <v>216</v>
      </c>
      <c r="C90" s="251" t="s">
        <v>217</v>
      </c>
      <c r="D90" s="251" t="s">
        <v>53</v>
      </c>
      <c r="E90" s="500">
        <v>7.0000000000000007E-2</v>
      </c>
      <c r="F90" s="531" t="s">
        <v>218</v>
      </c>
      <c r="G90" s="251" t="s">
        <v>39</v>
      </c>
      <c r="H90" s="251" t="s">
        <v>39</v>
      </c>
      <c r="I90" s="251" t="s">
        <v>219</v>
      </c>
      <c r="J90" s="251" t="s">
        <v>220</v>
      </c>
      <c r="K90" s="262" t="s">
        <v>221</v>
      </c>
      <c r="L90" s="262"/>
      <c r="M90" s="251" t="s">
        <v>222</v>
      </c>
      <c r="N90" s="251" t="s">
        <v>72</v>
      </c>
      <c r="O90" s="355">
        <f>MIN(S90:S91)</f>
        <v>44013</v>
      </c>
      <c r="P90" s="355">
        <f>MAX(T90:T91)</f>
        <v>44196</v>
      </c>
      <c r="Q90" s="126" t="s">
        <v>223</v>
      </c>
      <c r="R90" s="127">
        <v>0.4</v>
      </c>
      <c r="S90" s="128">
        <v>44013</v>
      </c>
      <c r="T90" s="128">
        <v>44196</v>
      </c>
      <c r="U90" s="348">
        <v>0</v>
      </c>
      <c r="V90" s="348">
        <v>0</v>
      </c>
      <c r="W90" s="348">
        <v>0.5</v>
      </c>
      <c r="X90" s="348">
        <v>1</v>
      </c>
      <c r="Y90" s="536">
        <v>52598560</v>
      </c>
      <c r="Z90" s="536">
        <v>0</v>
      </c>
      <c r="AA90" s="251" t="s">
        <v>231</v>
      </c>
      <c r="AB90" s="251" t="s">
        <v>232</v>
      </c>
      <c r="AC90" s="251" t="s">
        <v>39</v>
      </c>
      <c r="AD90" s="329">
        <f>SUM(Y90:Z91)</f>
        <v>52598560</v>
      </c>
    </row>
    <row r="91" spans="1:30" ht="89.1" customHeight="1" x14ac:dyDescent="0.25">
      <c r="A91" s="530"/>
      <c r="B91" s="339"/>
      <c r="C91" s="339"/>
      <c r="D91" s="339"/>
      <c r="E91" s="501"/>
      <c r="F91" s="532"/>
      <c r="G91" s="339"/>
      <c r="H91" s="339"/>
      <c r="I91" s="339"/>
      <c r="J91" s="339"/>
      <c r="K91" s="251"/>
      <c r="L91" s="251"/>
      <c r="M91" s="339"/>
      <c r="N91" s="339"/>
      <c r="O91" s="341"/>
      <c r="P91" s="341"/>
      <c r="Q91" s="21" t="s">
        <v>224</v>
      </c>
      <c r="R91" s="19">
        <v>0.6</v>
      </c>
      <c r="S91" s="29">
        <v>44013</v>
      </c>
      <c r="T91" s="29">
        <v>44196</v>
      </c>
      <c r="U91" s="343"/>
      <c r="V91" s="343"/>
      <c r="W91" s="343"/>
      <c r="X91" s="343"/>
      <c r="Y91" s="510"/>
      <c r="Z91" s="510"/>
      <c r="AA91" s="339"/>
      <c r="AB91" s="339"/>
      <c r="AC91" s="339"/>
      <c r="AD91" s="322"/>
    </row>
    <row r="92" spans="1:30" ht="89.1" customHeight="1" x14ac:dyDescent="0.25">
      <c r="A92" s="530" t="s">
        <v>215</v>
      </c>
      <c r="B92" s="339" t="s">
        <v>199</v>
      </c>
      <c r="C92" s="339" t="s">
        <v>200</v>
      </c>
      <c r="D92" s="339" t="s">
        <v>37</v>
      </c>
      <c r="E92" s="501" t="s">
        <v>225</v>
      </c>
      <c r="F92" s="532" t="s">
        <v>226</v>
      </c>
      <c r="G92" s="339" t="s">
        <v>39</v>
      </c>
      <c r="H92" s="339" t="s">
        <v>39</v>
      </c>
      <c r="I92" s="339" t="s">
        <v>227</v>
      </c>
      <c r="J92" s="339" t="s">
        <v>220</v>
      </c>
      <c r="K92" s="249" t="s">
        <v>221</v>
      </c>
      <c r="L92" s="249"/>
      <c r="M92" s="339" t="s">
        <v>228</v>
      </c>
      <c r="N92" s="339" t="s">
        <v>72</v>
      </c>
      <c r="O92" s="341">
        <v>43837</v>
      </c>
      <c r="P92" s="341">
        <f>MAX(T92:T93)</f>
        <v>44169</v>
      </c>
      <c r="Q92" s="21" t="s">
        <v>229</v>
      </c>
      <c r="R92" s="19">
        <v>0.5</v>
      </c>
      <c r="S92" s="29">
        <v>43837</v>
      </c>
      <c r="T92" s="29">
        <v>44169</v>
      </c>
      <c r="U92" s="343">
        <v>0.3</v>
      </c>
      <c r="V92" s="343">
        <v>0.53</v>
      </c>
      <c r="W92" s="343">
        <v>0.79</v>
      </c>
      <c r="X92" s="343">
        <v>1</v>
      </c>
      <c r="Y92" s="541">
        <v>341890644</v>
      </c>
      <c r="Z92" s="510">
        <v>190365000</v>
      </c>
      <c r="AA92" s="333" t="s">
        <v>231</v>
      </c>
      <c r="AB92" s="339" t="s">
        <v>232</v>
      </c>
      <c r="AC92" s="339" t="s">
        <v>39</v>
      </c>
      <c r="AD92" s="322">
        <f>SUM(Y92:Z93)</f>
        <v>532255644</v>
      </c>
    </row>
    <row r="93" spans="1:30" ht="89.1" customHeight="1" thickBot="1" x14ac:dyDescent="0.3">
      <c r="A93" s="539"/>
      <c r="B93" s="340"/>
      <c r="C93" s="340"/>
      <c r="D93" s="340"/>
      <c r="E93" s="519"/>
      <c r="F93" s="540"/>
      <c r="G93" s="340"/>
      <c r="H93" s="340"/>
      <c r="I93" s="340"/>
      <c r="J93" s="340"/>
      <c r="K93" s="267"/>
      <c r="L93" s="267"/>
      <c r="M93" s="340"/>
      <c r="N93" s="340"/>
      <c r="O93" s="342"/>
      <c r="P93" s="342"/>
      <c r="Q93" s="133" t="s">
        <v>230</v>
      </c>
      <c r="R93" s="124">
        <v>0.5</v>
      </c>
      <c r="S93" s="134">
        <v>43837</v>
      </c>
      <c r="T93" s="134">
        <v>44169</v>
      </c>
      <c r="U93" s="344"/>
      <c r="V93" s="344"/>
      <c r="W93" s="344"/>
      <c r="X93" s="344"/>
      <c r="Y93" s="542"/>
      <c r="Z93" s="543"/>
      <c r="AA93" s="334"/>
      <c r="AB93" s="340"/>
      <c r="AC93" s="340"/>
      <c r="AD93" s="325"/>
    </row>
    <row r="94" spans="1:30" ht="63.95" customHeight="1" thickTop="1" x14ac:dyDescent="0.25">
      <c r="A94" s="424" t="s">
        <v>233</v>
      </c>
      <c r="B94" s="425" t="s">
        <v>234</v>
      </c>
      <c r="C94" s="425" t="s">
        <v>200</v>
      </c>
      <c r="D94" s="425" t="s">
        <v>37</v>
      </c>
      <c r="E94" s="425"/>
      <c r="F94" s="537" t="s">
        <v>235</v>
      </c>
      <c r="G94" s="427" t="s">
        <v>39</v>
      </c>
      <c r="H94" s="427" t="s">
        <v>39</v>
      </c>
      <c r="I94" s="427" t="s">
        <v>39</v>
      </c>
      <c r="J94" s="427" t="s">
        <v>236</v>
      </c>
      <c r="K94" s="282"/>
      <c r="L94" s="282" t="s">
        <v>281</v>
      </c>
      <c r="M94" s="427" t="s">
        <v>237</v>
      </c>
      <c r="N94" s="429" t="s">
        <v>56</v>
      </c>
      <c r="O94" s="429">
        <v>43832</v>
      </c>
      <c r="P94" s="429">
        <f>MAX(T94:T96)</f>
        <v>44196</v>
      </c>
      <c r="Q94" s="120" t="s">
        <v>238</v>
      </c>
      <c r="R94" s="121">
        <v>0.2</v>
      </c>
      <c r="S94" s="132">
        <v>43861</v>
      </c>
      <c r="T94" s="132">
        <v>43983</v>
      </c>
      <c r="U94" s="430">
        <v>0.3</v>
      </c>
      <c r="V94" s="545">
        <v>0.6</v>
      </c>
      <c r="W94" s="545">
        <v>0.8</v>
      </c>
      <c r="X94" s="430">
        <v>1</v>
      </c>
      <c r="Y94" s="437">
        <v>78838577.799999997</v>
      </c>
      <c r="Z94" s="437">
        <v>80845000</v>
      </c>
      <c r="AA94" s="438" t="s">
        <v>260</v>
      </c>
      <c r="AB94" s="438" t="s">
        <v>261</v>
      </c>
      <c r="AC94" s="438" t="s">
        <v>39</v>
      </c>
      <c r="AD94" s="329">
        <f>SUM(Y94:Z96)</f>
        <v>159683577.80000001</v>
      </c>
    </row>
    <row r="95" spans="1:30" ht="63.95" customHeight="1" x14ac:dyDescent="0.25">
      <c r="A95" s="366"/>
      <c r="B95" s="358"/>
      <c r="C95" s="358"/>
      <c r="D95" s="358"/>
      <c r="E95" s="358"/>
      <c r="F95" s="538"/>
      <c r="G95" s="371"/>
      <c r="H95" s="371"/>
      <c r="I95" s="371"/>
      <c r="J95" s="371"/>
      <c r="K95" s="279"/>
      <c r="L95" s="279"/>
      <c r="M95" s="371"/>
      <c r="N95" s="400"/>
      <c r="O95" s="400"/>
      <c r="P95" s="400"/>
      <c r="Q95" s="23" t="s">
        <v>894</v>
      </c>
      <c r="R95" s="24">
        <v>0.6</v>
      </c>
      <c r="S95" s="30">
        <v>43953</v>
      </c>
      <c r="T95" s="30">
        <v>44196</v>
      </c>
      <c r="U95" s="416"/>
      <c r="V95" s="546"/>
      <c r="W95" s="546"/>
      <c r="X95" s="416"/>
      <c r="Y95" s="365"/>
      <c r="Z95" s="365"/>
      <c r="AA95" s="363"/>
      <c r="AB95" s="363"/>
      <c r="AC95" s="363"/>
      <c r="AD95" s="322"/>
    </row>
    <row r="96" spans="1:30" ht="63.95" customHeight="1" x14ac:dyDescent="0.25">
      <c r="A96" s="366"/>
      <c r="B96" s="358"/>
      <c r="C96" s="358"/>
      <c r="D96" s="358"/>
      <c r="E96" s="358"/>
      <c r="F96" s="538"/>
      <c r="G96" s="371"/>
      <c r="H96" s="371"/>
      <c r="I96" s="371"/>
      <c r="J96" s="371"/>
      <c r="K96" s="280"/>
      <c r="L96" s="280"/>
      <c r="M96" s="371"/>
      <c r="N96" s="400"/>
      <c r="O96" s="400"/>
      <c r="P96" s="400"/>
      <c r="Q96" s="23" t="s">
        <v>239</v>
      </c>
      <c r="R96" s="24">
        <v>0.2</v>
      </c>
      <c r="S96" s="30">
        <v>44105</v>
      </c>
      <c r="T96" s="30">
        <v>44196</v>
      </c>
      <c r="U96" s="416"/>
      <c r="V96" s="546"/>
      <c r="W96" s="546"/>
      <c r="X96" s="416"/>
      <c r="Y96" s="365"/>
      <c r="Z96" s="365"/>
      <c r="AA96" s="363"/>
      <c r="AB96" s="363"/>
      <c r="AC96" s="363"/>
      <c r="AD96" s="322"/>
    </row>
    <row r="97" spans="1:30" ht="63.95" customHeight="1" x14ac:dyDescent="0.25">
      <c r="A97" s="366" t="s">
        <v>240</v>
      </c>
      <c r="B97" s="358" t="s">
        <v>35</v>
      </c>
      <c r="C97" s="358" t="s">
        <v>36</v>
      </c>
      <c r="D97" s="358" t="s">
        <v>37</v>
      </c>
      <c r="E97" s="358"/>
      <c r="F97" s="538" t="s">
        <v>241</v>
      </c>
      <c r="G97" s="371" t="s">
        <v>39</v>
      </c>
      <c r="H97" s="371" t="s">
        <v>39</v>
      </c>
      <c r="I97" s="371" t="s">
        <v>39</v>
      </c>
      <c r="J97" s="371" t="s">
        <v>242</v>
      </c>
      <c r="K97" s="278" t="s">
        <v>243</v>
      </c>
      <c r="L97" s="278"/>
      <c r="M97" s="371" t="s">
        <v>244</v>
      </c>
      <c r="N97" s="400" t="s">
        <v>56</v>
      </c>
      <c r="O97" s="400">
        <v>43861</v>
      </c>
      <c r="P97" s="400">
        <f>MAX(T97:T99)</f>
        <v>44196</v>
      </c>
      <c r="Q97" s="23" t="s">
        <v>245</v>
      </c>
      <c r="R97" s="28">
        <v>0.5</v>
      </c>
      <c r="S97" s="30">
        <v>43861</v>
      </c>
      <c r="T97" s="30">
        <v>43951</v>
      </c>
      <c r="U97" s="416">
        <v>0.3</v>
      </c>
      <c r="V97" s="416">
        <v>0.6</v>
      </c>
      <c r="W97" s="416">
        <v>0.8</v>
      </c>
      <c r="X97" s="416">
        <v>1</v>
      </c>
      <c r="Y97" s="365">
        <v>69114221.799999997</v>
      </c>
      <c r="Z97" s="365">
        <v>80845000</v>
      </c>
      <c r="AA97" s="363" t="s">
        <v>260</v>
      </c>
      <c r="AB97" s="363" t="s">
        <v>261</v>
      </c>
      <c r="AC97" s="363" t="s">
        <v>39</v>
      </c>
      <c r="AD97" s="322">
        <f>SUM(Y97:Z99)</f>
        <v>149959221.80000001</v>
      </c>
    </row>
    <row r="98" spans="1:30" ht="63.95" customHeight="1" x14ac:dyDescent="0.25">
      <c r="A98" s="366"/>
      <c r="B98" s="358"/>
      <c r="C98" s="358"/>
      <c r="D98" s="358"/>
      <c r="E98" s="358"/>
      <c r="F98" s="538"/>
      <c r="G98" s="371"/>
      <c r="H98" s="371"/>
      <c r="I98" s="371"/>
      <c r="J98" s="371"/>
      <c r="K98" s="279"/>
      <c r="L98" s="279"/>
      <c r="M98" s="371"/>
      <c r="N98" s="400"/>
      <c r="O98" s="400"/>
      <c r="P98" s="400"/>
      <c r="Q98" s="23" t="s">
        <v>246</v>
      </c>
      <c r="R98" s="28">
        <v>0.3</v>
      </c>
      <c r="S98" s="30">
        <v>43955</v>
      </c>
      <c r="T98" s="30">
        <v>44043</v>
      </c>
      <c r="U98" s="416"/>
      <c r="V98" s="416"/>
      <c r="W98" s="416"/>
      <c r="X98" s="416"/>
      <c r="Y98" s="365"/>
      <c r="Z98" s="365"/>
      <c r="AA98" s="363"/>
      <c r="AB98" s="363"/>
      <c r="AC98" s="363"/>
      <c r="AD98" s="322"/>
    </row>
    <row r="99" spans="1:30" ht="63.95" customHeight="1" x14ac:dyDescent="0.25">
      <c r="A99" s="366"/>
      <c r="B99" s="358"/>
      <c r="C99" s="358"/>
      <c r="D99" s="358"/>
      <c r="E99" s="358"/>
      <c r="F99" s="538"/>
      <c r="G99" s="371"/>
      <c r="H99" s="371"/>
      <c r="I99" s="371"/>
      <c r="J99" s="371"/>
      <c r="K99" s="280"/>
      <c r="L99" s="280"/>
      <c r="M99" s="371"/>
      <c r="N99" s="400"/>
      <c r="O99" s="400"/>
      <c r="P99" s="400"/>
      <c r="Q99" s="23" t="s">
        <v>247</v>
      </c>
      <c r="R99" s="28">
        <v>0.2</v>
      </c>
      <c r="S99" s="30">
        <v>44046</v>
      </c>
      <c r="T99" s="30">
        <v>44196</v>
      </c>
      <c r="U99" s="416"/>
      <c r="V99" s="416"/>
      <c r="W99" s="416"/>
      <c r="X99" s="416"/>
      <c r="Y99" s="365"/>
      <c r="Z99" s="365"/>
      <c r="AA99" s="363"/>
      <c r="AB99" s="363"/>
      <c r="AC99" s="363"/>
      <c r="AD99" s="322"/>
    </row>
    <row r="100" spans="1:30" ht="63.95" customHeight="1" x14ac:dyDescent="0.25">
      <c r="A100" s="366" t="s">
        <v>240</v>
      </c>
      <c r="B100" s="358" t="s">
        <v>248</v>
      </c>
      <c r="C100" s="358" t="s">
        <v>217</v>
      </c>
      <c r="D100" s="358" t="s">
        <v>37</v>
      </c>
      <c r="E100" s="358"/>
      <c r="F100" s="538" t="s">
        <v>249</v>
      </c>
      <c r="G100" s="371" t="s">
        <v>39</v>
      </c>
      <c r="H100" s="371" t="s">
        <v>39</v>
      </c>
      <c r="I100" s="371" t="s">
        <v>39</v>
      </c>
      <c r="J100" s="371" t="s">
        <v>242</v>
      </c>
      <c r="K100" s="278"/>
      <c r="L100" s="278"/>
      <c r="M100" s="379" t="s">
        <v>250</v>
      </c>
      <c r="N100" s="400" t="s">
        <v>56</v>
      </c>
      <c r="O100" s="400">
        <v>43861</v>
      </c>
      <c r="P100" s="400">
        <f>MAX(T100:T102)</f>
        <v>44104</v>
      </c>
      <c r="Q100" s="23" t="s">
        <v>251</v>
      </c>
      <c r="R100" s="24">
        <v>0.3</v>
      </c>
      <c r="S100" s="30">
        <v>43861</v>
      </c>
      <c r="T100" s="30">
        <v>43921</v>
      </c>
      <c r="U100" s="416">
        <v>0.3</v>
      </c>
      <c r="V100" s="416">
        <v>0.6</v>
      </c>
      <c r="W100" s="416">
        <v>1</v>
      </c>
      <c r="X100" s="416">
        <v>1</v>
      </c>
      <c r="Y100" s="365">
        <v>30080602</v>
      </c>
      <c r="Z100" s="365">
        <v>80845000</v>
      </c>
      <c r="AA100" s="363" t="s">
        <v>260</v>
      </c>
      <c r="AB100" s="363" t="s">
        <v>261</v>
      </c>
      <c r="AC100" s="363" t="s">
        <v>39</v>
      </c>
      <c r="AD100" s="322">
        <f>SUM(Y100:Z102)</f>
        <v>110925602</v>
      </c>
    </row>
    <row r="101" spans="1:30" ht="63.95" customHeight="1" x14ac:dyDescent="0.25">
      <c r="A101" s="366"/>
      <c r="B101" s="358"/>
      <c r="C101" s="358"/>
      <c r="D101" s="358"/>
      <c r="E101" s="358"/>
      <c r="F101" s="538"/>
      <c r="G101" s="371"/>
      <c r="H101" s="371"/>
      <c r="I101" s="371"/>
      <c r="J101" s="371"/>
      <c r="K101" s="279"/>
      <c r="L101" s="279"/>
      <c r="M101" s="379"/>
      <c r="N101" s="400"/>
      <c r="O101" s="400"/>
      <c r="P101" s="400"/>
      <c r="Q101" s="23" t="s">
        <v>252</v>
      </c>
      <c r="R101" s="24">
        <v>0.4</v>
      </c>
      <c r="S101" s="30">
        <v>43922</v>
      </c>
      <c r="T101" s="30">
        <v>44043</v>
      </c>
      <c r="U101" s="416"/>
      <c r="V101" s="416"/>
      <c r="W101" s="416"/>
      <c r="X101" s="416"/>
      <c r="Y101" s="365"/>
      <c r="Z101" s="365"/>
      <c r="AA101" s="363"/>
      <c r="AB101" s="363"/>
      <c r="AC101" s="363"/>
      <c r="AD101" s="322"/>
    </row>
    <row r="102" spans="1:30" ht="63.95" customHeight="1" x14ac:dyDescent="0.25">
      <c r="A102" s="366"/>
      <c r="B102" s="358"/>
      <c r="C102" s="358"/>
      <c r="D102" s="358"/>
      <c r="E102" s="358"/>
      <c r="F102" s="538"/>
      <c r="G102" s="371"/>
      <c r="H102" s="371"/>
      <c r="I102" s="371"/>
      <c r="J102" s="371"/>
      <c r="K102" s="280"/>
      <c r="L102" s="280"/>
      <c r="M102" s="379"/>
      <c r="N102" s="400"/>
      <c r="O102" s="400"/>
      <c r="P102" s="400"/>
      <c r="Q102" s="23" t="s">
        <v>253</v>
      </c>
      <c r="R102" s="24">
        <v>0.3</v>
      </c>
      <c r="S102" s="31">
        <v>44046</v>
      </c>
      <c r="T102" s="31">
        <v>44104</v>
      </c>
      <c r="U102" s="416"/>
      <c r="V102" s="416"/>
      <c r="W102" s="416"/>
      <c r="X102" s="416"/>
      <c r="Y102" s="365"/>
      <c r="Z102" s="365"/>
      <c r="AA102" s="363"/>
      <c r="AB102" s="363"/>
      <c r="AC102" s="363"/>
      <c r="AD102" s="322"/>
    </row>
    <row r="103" spans="1:30" ht="63.95" customHeight="1" x14ac:dyDescent="0.25">
      <c r="A103" s="366" t="s">
        <v>240</v>
      </c>
      <c r="B103" s="358" t="s">
        <v>46</v>
      </c>
      <c r="C103" s="358" t="s">
        <v>254</v>
      </c>
      <c r="D103" s="358" t="s">
        <v>37</v>
      </c>
      <c r="E103" s="358"/>
      <c r="F103" s="538" t="s">
        <v>255</v>
      </c>
      <c r="G103" s="371" t="s">
        <v>39</v>
      </c>
      <c r="H103" s="371" t="s">
        <v>39</v>
      </c>
      <c r="I103" s="371" t="s">
        <v>39</v>
      </c>
      <c r="J103" s="371" t="s">
        <v>39</v>
      </c>
      <c r="K103" s="278"/>
      <c r="L103" s="278" t="s">
        <v>256</v>
      </c>
      <c r="M103" s="371" t="s">
        <v>257</v>
      </c>
      <c r="N103" s="400" t="s">
        <v>56</v>
      </c>
      <c r="O103" s="400">
        <v>43861</v>
      </c>
      <c r="P103" s="400">
        <f>MAX(T103:T104)</f>
        <v>44196</v>
      </c>
      <c r="Q103" s="23" t="s">
        <v>258</v>
      </c>
      <c r="R103" s="24">
        <v>0.2</v>
      </c>
      <c r="S103" s="25">
        <v>43861</v>
      </c>
      <c r="T103" s="25">
        <v>43980</v>
      </c>
      <c r="U103" s="416">
        <v>0.3</v>
      </c>
      <c r="V103" s="416">
        <v>0.6</v>
      </c>
      <c r="W103" s="416">
        <v>0.8</v>
      </c>
      <c r="X103" s="416">
        <v>1</v>
      </c>
      <c r="Y103" s="365">
        <v>47584442.799999997</v>
      </c>
      <c r="Z103" s="365">
        <v>84825000</v>
      </c>
      <c r="AA103" s="363" t="s">
        <v>260</v>
      </c>
      <c r="AB103" s="363" t="s">
        <v>261</v>
      </c>
      <c r="AC103" s="363" t="s">
        <v>39</v>
      </c>
      <c r="AD103" s="322">
        <f>SUM(Y103:Z104)</f>
        <v>132409442.8</v>
      </c>
    </row>
    <row r="104" spans="1:30" ht="63.95" customHeight="1" thickBot="1" x14ac:dyDescent="0.3">
      <c r="A104" s="367"/>
      <c r="B104" s="368"/>
      <c r="C104" s="368"/>
      <c r="D104" s="368"/>
      <c r="E104" s="368"/>
      <c r="F104" s="544"/>
      <c r="G104" s="372"/>
      <c r="H104" s="372"/>
      <c r="I104" s="372"/>
      <c r="J104" s="372"/>
      <c r="K104" s="281"/>
      <c r="L104" s="281"/>
      <c r="M104" s="372"/>
      <c r="N104" s="527"/>
      <c r="O104" s="527"/>
      <c r="P104" s="527"/>
      <c r="Q104" s="129" t="s">
        <v>259</v>
      </c>
      <c r="R104" s="130">
        <v>0.8</v>
      </c>
      <c r="S104" s="131">
        <v>43832</v>
      </c>
      <c r="T104" s="131">
        <v>44196</v>
      </c>
      <c r="U104" s="528"/>
      <c r="V104" s="528"/>
      <c r="W104" s="528"/>
      <c r="X104" s="528"/>
      <c r="Y104" s="441"/>
      <c r="Z104" s="441"/>
      <c r="AA104" s="494"/>
      <c r="AB104" s="494"/>
      <c r="AC104" s="494"/>
      <c r="AD104" s="325"/>
    </row>
    <row r="105" spans="1:30" ht="75" customHeight="1" thickTop="1" x14ac:dyDescent="0.25">
      <c r="A105" s="352" t="s">
        <v>262</v>
      </c>
      <c r="B105" s="500" t="s">
        <v>138</v>
      </c>
      <c r="C105" s="500" t="s">
        <v>263</v>
      </c>
      <c r="D105" s="500" t="s">
        <v>37</v>
      </c>
      <c r="E105" s="500">
        <v>0</v>
      </c>
      <c r="F105" s="502" t="s">
        <v>264</v>
      </c>
      <c r="G105" s="251" t="s">
        <v>39</v>
      </c>
      <c r="H105" s="251" t="s">
        <v>39</v>
      </c>
      <c r="I105" s="251" t="s">
        <v>39</v>
      </c>
      <c r="J105" s="251" t="s">
        <v>265</v>
      </c>
      <c r="K105" s="262" t="s">
        <v>221</v>
      </c>
      <c r="L105" s="262" t="s">
        <v>194</v>
      </c>
      <c r="M105" s="552" t="s">
        <v>266</v>
      </c>
      <c r="N105" s="550" t="s">
        <v>56</v>
      </c>
      <c r="O105" s="453">
        <v>43831</v>
      </c>
      <c r="P105" s="550">
        <f>MAX(T105:T110)</f>
        <v>44195</v>
      </c>
      <c r="Q105" s="135" t="s">
        <v>267</v>
      </c>
      <c r="R105" s="114">
        <v>0.2</v>
      </c>
      <c r="S105" s="136">
        <v>43831</v>
      </c>
      <c r="T105" s="136">
        <v>44073</v>
      </c>
      <c r="U105" s="348">
        <v>0.3</v>
      </c>
      <c r="V105" s="347">
        <v>0.5</v>
      </c>
      <c r="W105" s="347">
        <v>0.8</v>
      </c>
      <c r="X105" s="348">
        <v>1</v>
      </c>
      <c r="Y105" s="439">
        <v>400000000</v>
      </c>
      <c r="Z105" s="439">
        <v>300000000</v>
      </c>
      <c r="AA105" s="511" t="s">
        <v>117</v>
      </c>
      <c r="AB105" s="254" t="s">
        <v>293</v>
      </c>
      <c r="AC105" s="511" t="s">
        <v>39</v>
      </c>
      <c r="AD105" s="329">
        <f>SUM(Y105:Z110)</f>
        <v>700000000</v>
      </c>
    </row>
    <row r="106" spans="1:30" ht="75" customHeight="1" x14ac:dyDescent="0.25">
      <c r="A106" s="331"/>
      <c r="B106" s="501"/>
      <c r="C106" s="501"/>
      <c r="D106" s="501"/>
      <c r="E106" s="501"/>
      <c r="F106" s="503"/>
      <c r="G106" s="339"/>
      <c r="H106" s="339"/>
      <c r="I106" s="339"/>
      <c r="J106" s="339"/>
      <c r="K106" s="250"/>
      <c r="L106" s="250"/>
      <c r="M106" s="553"/>
      <c r="N106" s="551"/>
      <c r="O106" s="454"/>
      <c r="P106" s="551"/>
      <c r="Q106" s="32" t="s">
        <v>268</v>
      </c>
      <c r="R106" s="16">
        <v>0.1</v>
      </c>
      <c r="S106" s="33">
        <v>43983</v>
      </c>
      <c r="T106" s="33">
        <v>44042</v>
      </c>
      <c r="U106" s="343"/>
      <c r="V106" s="330"/>
      <c r="W106" s="330"/>
      <c r="X106" s="343"/>
      <c r="Y106" s="433"/>
      <c r="Z106" s="433"/>
      <c r="AA106" s="507"/>
      <c r="AB106" s="333"/>
      <c r="AC106" s="507"/>
      <c r="AD106" s="322"/>
    </row>
    <row r="107" spans="1:30" ht="75" customHeight="1" x14ac:dyDescent="0.25">
      <c r="A107" s="331"/>
      <c r="B107" s="501"/>
      <c r="C107" s="501"/>
      <c r="D107" s="501"/>
      <c r="E107" s="501"/>
      <c r="F107" s="503"/>
      <c r="G107" s="339"/>
      <c r="H107" s="339"/>
      <c r="I107" s="339"/>
      <c r="J107" s="339"/>
      <c r="K107" s="250"/>
      <c r="L107" s="251"/>
      <c r="M107" s="553"/>
      <c r="N107" s="551"/>
      <c r="O107" s="454"/>
      <c r="P107" s="551"/>
      <c r="Q107" s="15" t="s">
        <v>923</v>
      </c>
      <c r="R107" s="16">
        <v>0.1</v>
      </c>
      <c r="S107" s="33">
        <v>44013</v>
      </c>
      <c r="T107" s="33">
        <v>44104</v>
      </c>
      <c r="U107" s="343"/>
      <c r="V107" s="330"/>
      <c r="W107" s="330"/>
      <c r="X107" s="343"/>
      <c r="Y107" s="433"/>
      <c r="Z107" s="433"/>
      <c r="AA107" s="507"/>
      <c r="AB107" s="333"/>
      <c r="AC107" s="507"/>
      <c r="AD107" s="322"/>
    </row>
    <row r="108" spans="1:30" ht="75" customHeight="1" x14ac:dyDescent="0.25">
      <c r="A108" s="331"/>
      <c r="B108" s="501"/>
      <c r="C108" s="501"/>
      <c r="D108" s="501"/>
      <c r="E108" s="501"/>
      <c r="F108" s="503"/>
      <c r="G108" s="339"/>
      <c r="H108" s="339"/>
      <c r="I108" s="339"/>
      <c r="J108" s="339"/>
      <c r="K108" s="250"/>
      <c r="L108" s="249" t="s">
        <v>256</v>
      </c>
      <c r="M108" s="553"/>
      <c r="N108" s="551"/>
      <c r="O108" s="454"/>
      <c r="P108" s="551"/>
      <c r="Q108" s="15" t="s">
        <v>269</v>
      </c>
      <c r="R108" s="16">
        <v>0.3</v>
      </c>
      <c r="S108" s="33">
        <v>43920</v>
      </c>
      <c r="T108" s="33">
        <v>44195</v>
      </c>
      <c r="U108" s="343"/>
      <c r="V108" s="330"/>
      <c r="W108" s="330"/>
      <c r="X108" s="343"/>
      <c r="Y108" s="433"/>
      <c r="Z108" s="433"/>
      <c r="AA108" s="507"/>
      <c r="AB108" s="333"/>
      <c r="AC108" s="507"/>
      <c r="AD108" s="322"/>
    </row>
    <row r="109" spans="1:30" ht="75" customHeight="1" x14ac:dyDescent="0.25">
      <c r="A109" s="331"/>
      <c r="B109" s="501"/>
      <c r="C109" s="501"/>
      <c r="D109" s="501"/>
      <c r="E109" s="501"/>
      <c r="F109" s="503"/>
      <c r="G109" s="339"/>
      <c r="H109" s="339"/>
      <c r="I109" s="339"/>
      <c r="J109" s="339"/>
      <c r="K109" s="250"/>
      <c r="L109" s="250"/>
      <c r="M109" s="553"/>
      <c r="N109" s="551"/>
      <c r="O109" s="454"/>
      <c r="P109" s="551"/>
      <c r="Q109" s="15" t="s">
        <v>270</v>
      </c>
      <c r="R109" s="16">
        <v>0.1</v>
      </c>
      <c r="S109" s="33">
        <v>43920</v>
      </c>
      <c r="T109" s="33">
        <v>44195</v>
      </c>
      <c r="U109" s="343"/>
      <c r="V109" s="330"/>
      <c r="W109" s="330"/>
      <c r="X109" s="343"/>
      <c r="Y109" s="433"/>
      <c r="Z109" s="433"/>
      <c r="AA109" s="507"/>
      <c r="AB109" s="333"/>
      <c r="AC109" s="507"/>
      <c r="AD109" s="322"/>
    </row>
    <row r="110" spans="1:30" ht="75" customHeight="1" x14ac:dyDescent="0.25">
      <c r="A110" s="331"/>
      <c r="B110" s="501"/>
      <c r="C110" s="501"/>
      <c r="D110" s="501"/>
      <c r="E110" s="501"/>
      <c r="F110" s="503"/>
      <c r="G110" s="339"/>
      <c r="H110" s="339"/>
      <c r="I110" s="339"/>
      <c r="J110" s="339"/>
      <c r="K110" s="251"/>
      <c r="L110" s="251"/>
      <c r="M110" s="553"/>
      <c r="N110" s="551"/>
      <c r="O110" s="454"/>
      <c r="P110" s="551"/>
      <c r="Q110" s="15" t="s">
        <v>271</v>
      </c>
      <c r="R110" s="16">
        <v>0.2</v>
      </c>
      <c r="S110" s="33">
        <v>44013</v>
      </c>
      <c r="T110" s="33">
        <v>44195</v>
      </c>
      <c r="U110" s="343"/>
      <c r="V110" s="330"/>
      <c r="W110" s="330"/>
      <c r="X110" s="343"/>
      <c r="Y110" s="433"/>
      <c r="Z110" s="433"/>
      <c r="AA110" s="507"/>
      <c r="AB110" s="333"/>
      <c r="AC110" s="507"/>
      <c r="AD110" s="322"/>
    </row>
    <row r="111" spans="1:30" ht="95.1" customHeight="1" x14ac:dyDescent="0.25">
      <c r="A111" s="34" t="s">
        <v>262</v>
      </c>
      <c r="B111" s="22" t="s">
        <v>40</v>
      </c>
      <c r="C111" s="22" t="s">
        <v>41</v>
      </c>
      <c r="D111" s="22" t="s">
        <v>37</v>
      </c>
      <c r="E111" s="22">
        <v>0</v>
      </c>
      <c r="F111" s="35" t="s">
        <v>272</v>
      </c>
      <c r="G111" s="21" t="s">
        <v>39</v>
      </c>
      <c r="H111" s="21" t="s">
        <v>39</v>
      </c>
      <c r="I111" s="21" t="s">
        <v>39</v>
      </c>
      <c r="J111" s="21" t="s">
        <v>273</v>
      </c>
      <c r="K111" s="234" t="s">
        <v>221</v>
      </c>
      <c r="L111" s="234"/>
      <c r="M111" s="21" t="s">
        <v>274</v>
      </c>
      <c r="N111" s="18" t="s">
        <v>56</v>
      </c>
      <c r="O111" s="18">
        <v>44075</v>
      </c>
      <c r="P111" s="18">
        <f>T111</f>
        <v>44195</v>
      </c>
      <c r="Q111" s="15" t="s">
        <v>275</v>
      </c>
      <c r="R111" s="19">
        <v>1</v>
      </c>
      <c r="S111" s="20">
        <v>44075</v>
      </c>
      <c r="T111" s="20">
        <v>44195</v>
      </c>
      <c r="U111" s="19" t="s">
        <v>276</v>
      </c>
      <c r="V111" s="19" t="s">
        <v>276</v>
      </c>
      <c r="W111" s="19">
        <v>0.2</v>
      </c>
      <c r="X111" s="19">
        <v>1</v>
      </c>
      <c r="Y111" s="36">
        <v>2258000</v>
      </c>
      <c r="Z111" s="36">
        <v>22550725</v>
      </c>
      <c r="AA111" s="37" t="s">
        <v>117</v>
      </c>
      <c r="AB111" s="37" t="s">
        <v>293</v>
      </c>
      <c r="AC111" s="37" t="s">
        <v>39</v>
      </c>
      <c r="AD111" s="38">
        <f>SUM(Y111:Z111)</f>
        <v>24808725</v>
      </c>
    </row>
    <row r="112" spans="1:30" ht="75" customHeight="1" x14ac:dyDescent="0.25">
      <c r="A112" s="331" t="s">
        <v>262</v>
      </c>
      <c r="B112" s="501" t="s">
        <v>277</v>
      </c>
      <c r="C112" s="501" t="s">
        <v>278</v>
      </c>
      <c r="D112" s="501" t="s">
        <v>37</v>
      </c>
      <c r="E112" s="501"/>
      <c r="F112" s="503" t="s">
        <v>279</v>
      </c>
      <c r="G112" s="339" t="s">
        <v>39</v>
      </c>
      <c r="H112" s="339" t="s">
        <v>39</v>
      </c>
      <c r="I112" s="339" t="s">
        <v>39</v>
      </c>
      <c r="J112" s="339" t="s">
        <v>280</v>
      </c>
      <c r="K112" s="249"/>
      <c r="L112" s="249" t="s">
        <v>281</v>
      </c>
      <c r="M112" s="339" t="s">
        <v>282</v>
      </c>
      <c r="N112" s="341" t="s">
        <v>72</v>
      </c>
      <c r="O112" s="450">
        <v>43832</v>
      </c>
      <c r="P112" s="450">
        <f>MAX(T112:T113)</f>
        <v>44104</v>
      </c>
      <c r="Q112" s="18" t="s">
        <v>283</v>
      </c>
      <c r="R112" s="19">
        <v>0.7</v>
      </c>
      <c r="S112" s="17">
        <v>43832</v>
      </c>
      <c r="T112" s="17">
        <v>44073</v>
      </c>
      <c r="U112" s="343">
        <v>0.24</v>
      </c>
      <c r="V112" s="558" t="s">
        <v>284</v>
      </c>
      <c r="W112" s="558" t="s">
        <v>59</v>
      </c>
      <c r="X112" s="558" t="s">
        <v>59</v>
      </c>
      <c r="Y112" s="320"/>
      <c r="Z112" s="510">
        <v>32618040</v>
      </c>
      <c r="AA112" s="321" t="s">
        <v>117</v>
      </c>
      <c r="AB112" s="321" t="s">
        <v>261</v>
      </c>
      <c r="AC112" s="321" t="s">
        <v>39</v>
      </c>
      <c r="AD112" s="322">
        <f>SUM(Y112:Z113)</f>
        <v>32618040</v>
      </c>
    </row>
    <row r="113" spans="1:30" ht="75" customHeight="1" x14ac:dyDescent="0.25">
      <c r="A113" s="331"/>
      <c r="B113" s="501"/>
      <c r="C113" s="501"/>
      <c r="D113" s="501"/>
      <c r="E113" s="501"/>
      <c r="F113" s="503"/>
      <c r="G113" s="339"/>
      <c r="H113" s="339"/>
      <c r="I113" s="339"/>
      <c r="J113" s="339"/>
      <c r="K113" s="251"/>
      <c r="L113" s="251"/>
      <c r="M113" s="339"/>
      <c r="N113" s="341"/>
      <c r="O113" s="450"/>
      <c r="P113" s="450"/>
      <c r="Q113" s="18" t="s">
        <v>285</v>
      </c>
      <c r="R113" s="19">
        <v>0.3</v>
      </c>
      <c r="S113" s="17">
        <v>43891</v>
      </c>
      <c r="T113" s="17">
        <v>44104</v>
      </c>
      <c r="U113" s="343"/>
      <c r="V113" s="558"/>
      <c r="W113" s="558"/>
      <c r="X113" s="558"/>
      <c r="Y113" s="320"/>
      <c r="Z113" s="510"/>
      <c r="AA113" s="321"/>
      <c r="AB113" s="321"/>
      <c r="AC113" s="321"/>
      <c r="AD113" s="322"/>
    </row>
    <row r="114" spans="1:30" ht="75" customHeight="1" x14ac:dyDescent="0.25">
      <c r="A114" s="731" t="s">
        <v>262</v>
      </c>
      <c r="B114" s="732" t="s">
        <v>43</v>
      </c>
      <c r="C114" s="732" t="s">
        <v>41</v>
      </c>
      <c r="D114" s="732" t="s">
        <v>37</v>
      </c>
      <c r="E114" s="732"/>
      <c r="F114" s="730" t="s">
        <v>286</v>
      </c>
      <c r="G114" s="249" t="s">
        <v>287</v>
      </c>
      <c r="H114" s="249" t="s">
        <v>39</v>
      </c>
      <c r="I114" s="249" t="s">
        <v>39</v>
      </c>
      <c r="J114" s="249" t="s">
        <v>280</v>
      </c>
      <c r="K114" s="240"/>
      <c r="L114" s="240"/>
      <c r="M114" s="249" t="s">
        <v>902</v>
      </c>
      <c r="N114" s="549" t="s">
        <v>72</v>
      </c>
      <c r="O114" s="729">
        <v>43845</v>
      </c>
      <c r="P114" s="729">
        <v>44196</v>
      </c>
      <c r="Q114" s="15" t="s">
        <v>899</v>
      </c>
      <c r="R114" s="39">
        <v>0.66</v>
      </c>
      <c r="S114" s="17">
        <v>43891</v>
      </c>
      <c r="T114" s="17">
        <v>44042</v>
      </c>
      <c r="U114" s="559">
        <v>0.3</v>
      </c>
      <c r="V114" s="560" t="s">
        <v>900</v>
      </c>
      <c r="W114" s="560" t="s">
        <v>59</v>
      </c>
      <c r="X114" s="560"/>
      <c r="Y114" s="562">
        <v>3000000</v>
      </c>
      <c r="Z114" s="562">
        <v>5000000</v>
      </c>
      <c r="AA114" s="547" t="s">
        <v>117</v>
      </c>
      <c r="AB114" s="547" t="s">
        <v>261</v>
      </c>
      <c r="AC114" s="547" t="s">
        <v>39</v>
      </c>
      <c r="AD114" s="548">
        <f>SUM(Y114:Z115)</f>
        <v>8000000</v>
      </c>
    </row>
    <row r="115" spans="1:30" ht="75" customHeight="1" x14ac:dyDescent="0.25">
      <c r="A115" s="352"/>
      <c r="B115" s="500"/>
      <c r="C115" s="500"/>
      <c r="D115" s="500"/>
      <c r="E115" s="500"/>
      <c r="F115" s="502"/>
      <c r="G115" s="251"/>
      <c r="H115" s="251"/>
      <c r="I115" s="251"/>
      <c r="J115" s="251"/>
      <c r="K115" s="235"/>
      <c r="L115" s="235"/>
      <c r="M115" s="251"/>
      <c r="N115" s="355"/>
      <c r="O115" s="701"/>
      <c r="P115" s="701"/>
      <c r="Q115" s="15" t="s">
        <v>288</v>
      </c>
      <c r="R115" s="39">
        <v>0.34</v>
      </c>
      <c r="S115" s="17">
        <v>43952</v>
      </c>
      <c r="T115" s="17">
        <v>44104</v>
      </c>
      <c r="U115" s="348"/>
      <c r="V115" s="561"/>
      <c r="W115" s="561"/>
      <c r="X115" s="561"/>
      <c r="Y115" s="327"/>
      <c r="Z115" s="327"/>
      <c r="AA115" s="328"/>
      <c r="AB115" s="328"/>
      <c r="AC115" s="328"/>
      <c r="AD115" s="329"/>
    </row>
    <row r="116" spans="1:30" ht="75" customHeight="1" x14ac:dyDescent="0.25">
      <c r="A116" s="331" t="s">
        <v>262</v>
      </c>
      <c r="B116" s="501" t="s">
        <v>138</v>
      </c>
      <c r="C116" s="501" t="s">
        <v>263</v>
      </c>
      <c r="D116" s="501" t="s">
        <v>37</v>
      </c>
      <c r="E116" s="501"/>
      <c r="F116" s="503" t="s">
        <v>289</v>
      </c>
      <c r="G116" s="339" t="s">
        <v>39</v>
      </c>
      <c r="H116" s="339" t="s">
        <v>39</v>
      </c>
      <c r="I116" s="339" t="s">
        <v>39</v>
      </c>
      <c r="J116" s="339" t="s">
        <v>280</v>
      </c>
      <c r="K116" s="249"/>
      <c r="L116" s="249"/>
      <c r="M116" s="339" t="s">
        <v>290</v>
      </c>
      <c r="N116" s="341" t="s">
        <v>56</v>
      </c>
      <c r="O116" s="450">
        <v>43906</v>
      </c>
      <c r="P116" s="450">
        <f>MAX(T116:T117)</f>
        <v>44195</v>
      </c>
      <c r="Q116" s="15" t="s">
        <v>291</v>
      </c>
      <c r="R116" s="39">
        <v>0.3</v>
      </c>
      <c r="S116" s="17">
        <v>43906</v>
      </c>
      <c r="T116" s="17">
        <v>43981</v>
      </c>
      <c r="U116" s="343">
        <v>0.05</v>
      </c>
      <c r="V116" s="330">
        <v>0.48</v>
      </c>
      <c r="W116" s="330">
        <v>0.74</v>
      </c>
      <c r="X116" s="343">
        <v>1</v>
      </c>
      <c r="Y116" s="563">
        <v>6370000</v>
      </c>
      <c r="Z116" s="563">
        <v>36580000</v>
      </c>
      <c r="AA116" s="321" t="s">
        <v>117</v>
      </c>
      <c r="AB116" s="321" t="s">
        <v>261</v>
      </c>
      <c r="AC116" s="321" t="s">
        <v>39</v>
      </c>
      <c r="AD116" s="322">
        <f>SUM(Y116:Z117)</f>
        <v>42950000</v>
      </c>
    </row>
    <row r="117" spans="1:30" ht="75" customHeight="1" thickBot="1" x14ac:dyDescent="0.3">
      <c r="A117" s="332"/>
      <c r="B117" s="519"/>
      <c r="C117" s="519"/>
      <c r="D117" s="519"/>
      <c r="E117" s="519"/>
      <c r="F117" s="520"/>
      <c r="G117" s="340"/>
      <c r="H117" s="340"/>
      <c r="I117" s="340"/>
      <c r="J117" s="340"/>
      <c r="K117" s="267"/>
      <c r="L117" s="267"/>
      <c r="M117" s="340"/>
      <c r="N117" s="342"/>
      <c r="O117" s="451"/>
      <c r="P117" s="451"/>
      <c r="Q117" s="140" t="s">
        <v>292</v>
      </c>
      <c r="R117" s="141">
        <v>0.7</v>
      </c>
      <c r="S117" s="142">
        <v>43951</v>
      </c>
      <c r="T117" s="142">
        <v>44195</v>
      </c>
      <c r="U117" s="344"/>
      <c r="V117" s="345"/>
      <c r="W117" s="345"/>
      <c r="X117" s="344"/>
      <c r="Y117" s="564"/>
      <c r="Z117" s="564"/>
      <c r="AA117" s="324"/>
      <c r="AB117" s="324"/>
      <c r="AC117" s="324"/>
      <c r="AD117" s="325"/>
    </row>
    <row r="118" spans="1:30" ht="59.1" customHeight="1" thickTop="1" x14ac:dyDescent="0.25">
      <c r="A118" s="577" t="s">
        <v>294</v>
      </c>
      <c r="B118" s="578" t="s">
        <v>234</v>
      </c>
      <c r="C118" s="578" t="s">
        <v>200</v>
      </c>
      <c r="D118" s="578" t="s">
        <v>53</v>
      </c>
      <c r="E118" s="578">
        <v>1</v>
      </c>
      <c r="F118" s="579" t="s">
        <v>39</v>
      </c>
      <c r="G118" s="570" t="s">
        <v>39</v>
      </c>
      <c r="H118" s="570" t="s">
        <v>39</v>
      </c>
      <c r="I118" s="570" t="s">
        <v>39</v>
      </c>
      <c r="J118" s="306" t="s">
        <v>265</v>
      </c>
      <c r="K118" s="269"/>
      <c r="L118" s="269" t="s">
        <v>281</v>
      </c>
      <c r="M118" s="565" t="s">
        <v>295</v>
      </c>
      <c r="N118" s="566" t="s">
        <v>56</v>
      </c>
      <c r="O118" s="566">
        <v>43831</v>
      </c>
      <c r="P118" s="566">
        <f>MAX(T118:T123)</f>
        <v>44195</v>
      </c>
      <c r="Q118" s="146" t="s">
        <v>296</v>
      </c>
      <c r="R118" s="147">
        <v>0.2</v>
      </c>
      <c r="S118" s="148">
        <v>43831</v>
      </c>
      <c r="T118" s="148">
        <v>43876</v>
      </c>
      <c r="U118" s="568">
        <v>0.5</v>
      </c>
      <c r="V118" s="568">
        <v>0.9</v>
      </c>
      <c r="W118" s="568">
        <v>0.9</v>
      </c>
      <c r="X118" s="568">
        <v>1</v>
      </c>
      <c r="Y118" s="302">
        <v>25000000</v>
      </c>
      <c r="Z118" s="302">
        <v>70000000</v>
      </c>
      <c r="AA118" s="554" t="s">
        <v>117</v>
      </c>
      <c r="AB118" s="554" t="s">
        <v>301</v>
      </c>
      <c r="AC118" s="554" t="s">
        <v>39</v>
      </c>
      <c r="AD118" s="557">
        <f>SUM(Y118:Z123)</f>
        <v>95000000</v>
      </c>
    </row>
    <row r="119" spans="1:30" ht="59.1" customHeight="1" x14ac:dyDescent="0.25">
      <c r="A119" s="422"/>
      <c r="B119" s="421"/>
      <c r="C119" s="421"/>
      <c r="D119" s="421"/>
      <c r="E119" s="421"/>
      <c r="F119" s="410"/>
      <c r="G119" s="571"/>
      <c r="H119" s="571"/>
      <c r="I119" s="571"/>
      <c r="J119" s="391"/>
      <c r="K119" s="264"/>
      <c r="L119" s="264"/>
      <c r="M119" s="373"/>
      <c r="N119" s="521"/>
      <c r="O119" s="521"/>
      <c r="P119" s="521"/>
      <c r="Q119" s="40" t="s">
        <v>297</v>
      </c>
      <c r="R119" s="41">
        <v>0.1</v>
      </c>
      <c r="S119" s="42">
        <v>43831</v>
      </c>
      <c r="T119" s="42">
        <v>43889</v>
      </c>
      <c r="U119" s="523"/>
      <c r="V119" s="523"/>
      <c r="W119" s="523"/>
      <c r="X119" s="523"/>
      <c r="Y119" s="349"/>
      <c r="Z119" s="349"/>
      <c r="AA119" s="555"/>
      <c r="AB119" s="555"/>
      <c r="AC119" s="555"/>
      <c r="AD119" s="322"/>
    </row>
    <row r="120" spans="1:30" ht="59.1" customHeight="1" x14ac:dyDescent="0.25">
      <c r="A120" s="422"/>
      <c r="B120" s="421"/>
      <c r="C120" s="421"/>
      <c r="D120" s="421"/>
      <c r="E120" s="421"/>
      <c r="F120" s="410"/>
      <c r="G120" s="571"/>
      <c r="H120" s="571"/>
      <c r="I120" s="571"/>
      <c r="J120" s="391"/>
      <c r="K120" s="264"/>
      <c r="L120" s="264"/>
      <c r="M120" s="373"/>
      <c r="N120" s="521"/>
      <c r="O120" s="521"/>
      <c r="P120" s="521"/>
      <c r="Q120" s="40" t="s">
        <v>298</v>
      </c>
      <c r="R120" s="41">
        <v>0.2</v>
      </c>
      <c r="S120" s="42">
        <v>43831</v>
      </c>
      <c r="T120" s="42">
        <v>43889</v>
      </c>
      <c r="U120" s="523"/>
      <c r="V120" s="523"/>
      <c r="W120" s="523"/>
      <c r="X120" s="523"/>
      <c r="Y120" s="349"/>
      <c r="Z120" s="349"/>
      <c r="AA120" s="555"/>
      <c r="AB120" s="555"/>
      <c r="AC120" s="555"/>
      <c r="AD120" s="322"/>
    </row>
    <row r="121" spans="1:30" ht="59.1" customHeight="1" x14ac:dyDescent="0.25">
      <c r="A121" s="422"/>
      <c r="B121" s="421"/>
      <c r="C121" s="421"/>
      <c r="D121" s="421"/>
      <c r="E121" s="421"/>
      <c r="F121" s="410"/>
      <c r="G121" s="571"/>
      <c r="H121" s="571"/>
      <c r="I121" s="571"/>
      <c r="J121" s="391"/>
      <c r="K121" s="264"/>
      <c r="L121" s="264"/>
      <c r="M121" s="373"/>
      <c r="N121" s="521"/>
      <c r="O121" s="521"/>
      <c r="P121" s="521"/>
      <c r="Q121" s="40" t="s">
        <v>920</v>
      </c>
      <c r="R121" s="41">
        <v>0.2</v>
      </c>
      <c r="S121" s="42">
        <v>43891</v>
      </c>
      <c r="T121" s="42">
        <v>44195</v>
      </c>
      <c r="U121" s="523"/>
      <c r="V121" s="523"/>
      <c r="W121" s="523"/>
      <c r="X121" s="523"/>
      <c r="Y121" s="349"/>
      <c r="Z121" s="349"/>
      <c r="AA121" s="555"/>
      <c r="AB121" s="555"/>
      <c r="AC121" s="555"/>
      <c r="AD121" s="322"/>
    </row>
    <row r="122" spans="1:30" ht="59.1" customHeight="1" x14ac:dyDescent="0.25">
      <c r="A122" s="422"/>
      <c r="B122" s="421"/>
      <c r="C122" s="421"/>
      <c r="D122" s="421"/>
      <c r="E122" s="421"/>
      <c r="F122" s="410"/>
      <c r="G122" s="571"/>
      <c r="H122" s="571"/>
      <c r="I122" s="571"/>
      <c r="J122" s="391"/>
      <c r="K122" s="264"/>
      <c r="L122" s="264"/>
      <c r="M122" s="373"/>
      <c r="N122" s="521"/>
      <c r="O122" s="521"/>
      <c r="P122" s="521"/>
      <c r="Q122" s="40" t="s">
        <v>299</v>
      </c>
      <c r="R122" s="41">
        <v>0.2</v>
      </c>
      <c r="S122" s="42">
        <v>43891</v>
      </c>
      <c r="T122" s="42">
        <v>43981</v>
      </c>
      <c r="U122" s="523"/>
      <c r="V122" s="523"/>
      <c r="W122" s="523"/>
      <c r="X122" s="523"/>
      <c r="Y122" s="349"/>
      <c r="Z122" s="349"/>
      <c r="AA122" s="555"/>
      <c r="AB122" s="555"/>
      <c r="AC122" s="555"/>
      <c r="AD122" s="322"/>
    </row>
    <row r="123" spans="1:30" ht="59.1" customHeight="1" thickBot="1" x14ac:dyDescent="0.3">
      <c r="A123" s="533"/>
      <c r="B123" s="534"/>
      <c r="C123" s="534"/>
      <c r="D123" s="534"/>
      <c r="E123" s="534"/>
      <c r="F123" s="535"/>
      <c r="G123" s="572"/>
      <c r="H123" s="572"/>
      <c r="I123" s="572"/>
      <c r="J123" s="308"/>
      <c r="K123" s="265"/>
      <c r="L123" s="265"/>
      <c r="M123" s="374"/>
      <c r="N123" s="567"/>
      <c r="O123" s="567"/>
      <c r="P123" s="567"/>
      <c r="Q123" s="149" t="s">
        <v>300</v>
      </c>
      <c r="R123" s="150">
        <v>0.1</v>
      </c>
      <c r="S123" s="151">
        <v>43891</v>
      </c>
      <c r="T123" s="151">
        <v>44180</v>
      </c>
      <c r="U123" s="569"/>
      <c r="V123" s="569"/>
      <c r="W123" s="569"/>
      <c r="X123" s="569"/>
      <c r="Y123" s="303"/>
      <c r="Z123" s="303"/>
      <c r="AA123" s="556"/>
      <c r="AB123" s="556"/>
      <c r="AC123" s="556"/>
      <c r="AD123" s="325"/>
    </row>
    <row r="124" spans="1:30" ht="42.95" customHeight="1" thickTop="1" x14ac:dyDescent="0.25">
      <c r="A124" s="588" t="s">
        <v>302</v>
      </c>
      <c r="B124" s="287" t="s">
        <v>35</v>
      </c>
      <c r="C124" s="287" t="s">
        <v>303</v>
      </c>
      <c r="D124" s="287" t="s">
        <v>53</v>
      </c>
      <c r="E124" s="590">
        <v>1</v>
      </c>
      <c r="F124" s="592"/>
      <c r="G124" s="285" t="s">
        <v>39</v>
      </c>
      <c r="H124" s="285" t="s">
        <v>39</v>
      </c>
      <c r="I124" s="287" t="s">
        <v>304</v>
      </c>
      <c r="J124" s="287" t="s">
        <v>39</v>
      </c>
      <c r="K124" s="299" t="s">
        <v>305</v>
      </c>
      <c r="L124" s="299"/>
      <c r="M124" s="580" t="s">
        <v>306</v>
      </c>
      <c r="N124" s="582" t="s">
        <v>129</v>
      </c>
      <c r="O124" s="584">
        <f>MIN(S124:S127)</f>
        <v>43845</v>
      </c>
      <c r="P124" s="584">
        <f>MAX(T124:T127)</f>
        <v>44180</v>
      </c>
      <c r="Q124" s="143" t="s">
        <v>307</v>
      </c>
      <c r="R124" s="144">
        <v>0.1</v>
      </c>
      <c r="S124" s="145">
        <v>43845</v>
      </c>
      <c r="T124" s="145">
        <v>43889</v>
      </c>
      <c r="U124" s="573">
        <v>0.15</v>
      </c>
      <c r="V124" s="573">
        <v>0.5</v>
      </c>
      <c r="W124" s="573">
        <v>0.85</v>
      </c>
      <c r="X124" s="575">
        <v>1</v>
      </c>
      <c r="Y124" s="327">
        <v>378432660</v>
      </c>
      <c r="Z124" s="327">
        <v>557318360</v>
      </c>
      <c r="AA124" s="327" t="s">
        <v>383</v>
      </c>
      <c r="AB124" s="327" t="s">
        <v>384</v>
      </c>
      <c r="AC124" s="327" t="s">
        <v>225</v>
      </c>
      <c r="AD124" s="601">
        <f>SUM(Y124:Z127)</f>
        <v>935751020</v>
      </c>
    </row>
    <row r="125" spans="1:30" ht="42.95" customHeight="1" x14ac:dyDescent="0.25">
      <c r="A125" s="589"/>
      <c r="B125" s="587"/>
      <c r="C125" s="587"/>
      <c r="D125" s="587"/>
      <c r="E125" s="591"/>
      <c r="F125" s="593"/>
      <c r="G125" s="586"/>
      <c r="H125" s="586"/>
      <c r="I125" s="587"/>
      <c r="J125" s="587"/>
      <c r="K125" s="288"/>
      <c r="L125" s="288"/>
      <c r="M125" s="581"/>
      <c r="N125" s="583"/>
      <c r="O125" s="585"/>
      <c r="P125" s="585"/>
      <c r="Q125" s="43" t="s">
        <v>308</v>
      </c>
      <c r="R125" s="44">
        <v>0.4</v>
      </c>
      <c r="S125" s="45">
        <v>43864</v>
      </c>
      <c r="T125" s="45">
        <v>44180</v>
      </c>
      <c r="U125" s="574"/>
      <c r="V125" s="574"/>
      <c r="W125" s="574"/>
      <c r="X125" s="576"/>
      <c r="Y125" s="320"/>
      <c r="Z125" s="320"/>
      <c r="AA125" s="320"/>
      <c r="AB125" s="320"/>
      <c r="AC125" s="320"/>
      <c r="AD125" s="600"/>
    </row>
    <row r="126" spans="1:30" ht="42.95" customHeight="1" x14ac:dyDescent="0.25">
      <c r="A126" s="589"/>
      <c r="B126" s="587"/>
      <c r="C126" s="587"/>
      <c r="D126" s="587"/>
      <c r="E126" s="591"/>
      <c r="F126" s="593"/>
      <c r="G126" s="586"/>
      <c r="H126" s="586"/>
      <c r="I126" s="587"/>
      <c r="J126" s="587"/>
      <c r="K126" s="288"/>
      <c r="L126" s="288"/>
      <c r="M126" s="581"/>
      <c r="N126" s="583"/>
      <c r="O126" s="585"/>
      <c r="P126" s="585"/>
      <c r="Q126" s="43" t="s">
        <v>309</v>
      </c>
      <c r="R126" s="46">
        <v>0.4</v>
      </c>
      <c r="S126" s="45">
        <v>43864</v>
      </c>
      <c r="T126" s="45">
        <v>44180</v>
      </c>
      <c r="U126" s="574"/>
      <c r="V126" s="574"/>
      <c r="W126" s="574"/>
      <c r="X126" s="576"/>
      <c r="Y126" s="320"/>
      <c r="Z126" s="320"/>
      <c r="AA126" s="320"/>
      <c r="AB126" s="320"/>
      <c r="AC126" s="320"/>
      <c r="AD126" s="600"/>
    </row>
    <row r="127" spans="1:30" ht="42.95" customHeight="1" x14ac:dyDescent="0.25">
      <c r="A127" s="589"/>
      <c r="B127" s="587"/>
      <c r="C127" s="587"/>
      <c r="D127" s="587"/>
      <c r="E127" s="591"/>
      <c r="F127" s="593"/>
      <c r="G127" s="586"/>
      <c r="H127" s="586"/>
      <c r="I127" s="587"/>
      <c r="J127" s="587"/>
      <c r="K127" s="287"/>
      <c r="L127" s="287"/>
      <c r="M127" s="581"/>
      <c r="N127" s="583"/>
      <c r="O127" s="585"/>
      <c r="P127" s="585"/>
      <c r="Q127" s="43" t="s">
        <v>310</v>
      </c>
      <c r="R127" s="46">
        <v>0.1</v>
      </c>
      <c r="S127" s="45">
        <v>43864</v>
      </c>
      <c r="T127" s="45">
        <v>44180</v>
      </c>
      <c r="U127" s="574"/>
      <c r="V127" s="574"/>
      <c r="W127" s="574"/>
      <c r="X127" s="576"/>
      <c r="Y127" s="320"/>
      <c r="Z127" s="320"/>
      <c r="AA127" s="320"/>
      <c r="AB127" s="320"/>
      <c r="AC127" s="320"/>
      <c r="AD127" s="600"/>
    </row>
    <row r="128" spans="1:30" ht="138" x14ac:dyDescent="0.25">
      <c r="A128" s="589" t="s">
        <v>302</v>
      </c>
      <c r="B128" s="47" t="s">
        <v>138</v>
      </c>
      <c r="C128" s="47" t="s">
        <v>263</v>
      </c>
      <c r="D128" s="47" t="s">
        <v>37</v>
      </c>
      <c r="E128" s="48"/>
      <c r="F128" s="49" t="s">
        <v>311</v>
      </c>
      <c r="G128" s="586" t="s">
        <v>178</v>
      </c>
      <c r="H128" s="586" t="s">
        <v>39</v>
      </c>
      <c r="I128" s="587" t="s">
        <v>39</v>
      </c>
      <c r="J128" s="587" t="s">
        <v>265</v>
      </c>
      <c r="K128" s="286" t="s">
        <v>305</v>
      </c>
      <c r="L128" s="286" t="s">
        <v>194</v>
      </c>
      <c r="M128" s="581" t="s">
        <v>312</v>
      </c>
      <c r="N128" s="583" t="s">
        <v>129</v>
      </c>
      <c r="O128" s="585">
        <f>MIN(S128:S132)</f>
        <v>43864</v>
      </c>
      <c r="P128" s="585">
        <f>MAX(T128:T132)</f>
        <v>44180</v>
      </c>
      <c r="Q128" s="43" t="s">
        <v>313</v>
      </c>
      <c r="R128" s="44">
        <v>0.2</v>
      </c>
      <c r="S128" s="45">
        <v>43864</v>
      </c>
      <c r="T128" s="45">
        <v>44104</v>
      </c>
      <c r="U128" s="574">
        <v>0.25</v>
      </c>
      <c r="V128" s="574">
        <v>0.5</v>
      </c>
      <c r="W128" s="574">
        <v>0.75</v>
      </c>
      <c r="X128" s="576">
        <v>1</v>
      </c>
      <c r="Y128" s="320">
        <v>126144216</v>
      </c>
      <c r="Z128" s="320">
        <v>0</v>
      </c>
      <c r="AA128" s="320" t="s">
        <v>383</v>
      </c>
      <c r="AB128" s="320" t="s">
        <v>384</v>
      </c>
      <c r="AC128" s="320" t="s">
        <v>225</v>
      </c>
      <c r="AD128" s="600">
        <f>SUM(Y128:Z132)</f>
        <v>126144216</v>
      </c>
    </row>
    <row r="129" spans="1:30" ht="34.5" x14ac:dyDescent="0.25">
      <c r="A129" s="589"/>
      <c r="B129" s="587" t="s">
        <v>138</v>
      </c>
      <c r="C129" s="587" t="s">
        <v>263</v>
      </c>
      <c r="D129" s="587" t="s">
        <v>37</v>
      </c>
      <c r="E129" s="591"/>
      <c r="F129" s="593" t="s">
        <v>311</v>
      </c>
      <c r="G129" s="586"/>
      <c r="H129" s="586"/>
      <c r="I129" s="587"/>
      <c r="J129" s="587"/>
      <c r="K129" s="287"/>
      <c r="L129" s="287"/>
      <c r="M129" s="581"/>
      <c r="N129" s="583"/>
      <c r="O129" s="585"/>
      <c r="P129" s="585"/>
      <c r="Q129" s="43" t="s">
        <v>314</v>
      </c>
      <c r="R129" s="44">
        <v>0.2</v>
      </c>
      <c r="S129" s="45">
        <v>43922</v>
      </c>
      <c r="T129" s="45">
        <v>44165</v>
      </c>
      <c r="U129" s="574"/>
      <c r="V129" s="574"/>
      <c r="W129" s="574"/>
      <c r="X129" s="576"/>
      <c r="Y129" s="320"/>
      <c r="Z129" s="320"/>
      <c r="AA129" s="320"/>
      <c r="AB129" s="320"/>
      <c r="AC129" s="320"/>
      <c r="AD129" s="600"/>
    </row>
    <row r="130" spans="1:30" ht="68.099999999999994" customHeight="1" x14ac:dyDescent="0.25">
      <c r="A130" s="589"/>
      <c r="B130" s="587"/>
      <c r="C130" s="587" t="s">
        <v>263</v>
      </c>
      <c r="D130" s="587" t="s">
        <v>37</v>
      </c>
      <c r="E130" s="591"/>
      <c r="F130" s="593" t="s">
        <v>311</v>
      </c>
      <c r="G130" s="586"/>
      <c r="H130" s="586"/>
      <c r="I130" s="587"/>
      <c r="J130" s="587"/>
      <c r="K130" s="286" t="s">
        <v>915</v>
      </c>
      <c r="L130" s="286" t="s">
        <v>256</v>
      </c>
      <c r="M130" s="581"/>
      <c r="N130" s="583"/>
      <c r="O130" s="585"/>
      <c r="P130" s="585"/>
      <c r="Q130" s="43" t="s">
        <v>315</v>
      </c>
      <c r="R130" s="50">
        <v>0.2</v>
      </c>
      <c r="S130" s="45">
        <v>43864</v>
      </c>
      <c r="T130" s="45">
        <v>44180</v>
      </c>
      <c r="U130" s="574"/>
      <c r="V130" s="574"/>
      <c r="W130" s="574"/>
      <c r="X130" s="576"/>
      <c r="Y130" s="320"/>
      <c r="Z130" s="320"/>
      <c r="AA130" s="320"/>
      <c r="AB130" s="320"/>
      <c r="AC130" s="320"/>
      <c r="AD130" s="600"/>
    </row>
    <row r="131" spans="1:30" ht="51.75" x14ac:dyDescent="0.25">
      <c r="A131" s="589"/>
      <c r="B131" s="587"/>
      <c r="C131" s="587" t="s">
        <v>263</v>
      </c>
      <c r="D131" s="587" t="s">
        <v>37</v>
      </c>
      <c r="E131" s="591"/>
      <c r="F131" s="593" t="s">
        <v>311</v>
      </c>
      <c r="G131" s="586"/>
      <c r="H131" s="586"/>
      <c r="I131" s="587"/>
      <c r="J131" s="587"/>
      <c r="K131" s="288"/>
      <c r="L131" s="288"/>
      <c r="M131" s="581"/>
      <c r="N131" s="583"/>
      <c r="O131" s="585"/>
      <c r="P131" s="585"/>
      <c r="Q131" s="43" t="s">
        <v>316</v>
      </c>
      <c r="R131" s="50">
        <v>0.2</v>
      </c>
      <c r="S131" s="45">
        <v>43864</v>
      </c>
      <c r="T131" s="45">
        <v>44180</v>
      </c>
      <c r="U131" s="574"/>
      <c r="V131" s="574"/>
      <c r="W131" s="574"/>
      <c r="X131" s="576"/>
      <c r="Y131" s="320"/>
      <c r="Z131" s="320"/>
      <c r="AA131" s="320"/>
      <c r="AB131" s="320"/>
      <c r="AC131" s="320"/>
      <c r="AD131" s="600"/>
    </row>
    <row r="132" spans="1:30" ht="51.75" x14ac:dyDescent="0.25">
      <c r="A132" s="589"/>
      <c r="B132" s="587"/>
      <c r="C132" s="587" t="s">
        <v>263</v>
      </c>
      <c r="D132" s="587" t="s">
        <v>37</v>
      </c>
      <c r="E132" s="591"/>
      <c r="F132" s="593" t="s">
        <v>311</v>
      </c>
      <c r="G132" s="586"/>
      <c r="H132" s="586"/>
      <c r="I132" s="587"/>
      <c r="J132" s="587"/>
      <c r="K132" s="287"/>
      <c r="L132" s="287"/>
      <c r="M132" s="581"/>
      <c r="N132" s="583"/>
      <c r="O132" s="585"/>
      <c r="P132" s="585"/>
      <c r="Q132" s="43" t="s">
        <v>317</v>
      </c>
      <c r="R132" s="50">
        <v>0.2</v>
      </c>
      <c r="S132" s="45">
        <v>43864</v>
      </c>
      <c r="T132" s="45">
        <v>44180</v>
      </c>
      <c r="U132" s="574"/>
      <c r="V132" s="574"/>
      <c r="W132" s="574"/>
      <c r="X132" s="576"/>
      <c r="Y132" s="320"/>
      <c r="Z132" s="320"/>
      <c r="AA132" s="320"/>
      <c r="AB132" s="320"/>
      <c r="AC132" s="320"/>
      <c r="AD132" s="600"/>
    </row>
    <row r="133" spans="1:30" ht="155.25" x14ac:dyDescent="0.25">
      <c r="A133" s="589" t="s">
        <v>302</v>
      </c>
      <c r="B133" s="587" t="s">
        <v>318</v>
      </c>
      <c r="C133" s="587" t="s">
        <v>319</v>
      </c>
      <c r="D133" s="587" t="s">
        <v>37</v>
      </c>
      <c r="E133" s="591"/>
      <c r="F133" s="593" t="s">
        <v>320</v>
      </c>
      <c r="G133" s="586" t="s">
        <v>178</v>
      </c>
      <c r="H133" s="586" t="s">
        <v>178</v>
      </c>
      <c r="I133" s="587" t="s">
        <v>178</v>
      </c>
      <c r="J133" s="587" t="s">
        <v>178</v>
      </c>
      <c r="K133" s="239" t="s">
        <v>305</v>
      </c>
      <c r="L133" s="286"/>
      <c r="M133" s="594" t="s">
        <v>321</v>
      </c>
      <c r="N133" s="583" t="s">
        <v>322</v>
      </c>
      <c r="O133" s="583">
        <v>43832</v>
      </c>
      <c r="P133" s="583">
        <v>44180</v>
      </c>
      <c r="Q133" s="51" t="s">
        <v>323</v>
      </c>
      <c r="R133" s="50">
        <v>0.5</v>
      </c>
      <c r="S133" s="52">
        <v>43832</v>
      </c>
      <c r="T133" s="52">
        <v>44012</v>
      </c>
      <c r="U133" s="574">
        <v>0.3</v>
      </c>
      <c r="V133" s="574">
        <v>0.6</v>
      </c>
      <c r="W133" s="574">
        <v>0.8</v>
      </c>
      <c r="X133" s="576">
        <v>1</v>
      </c>
      <c r="Y133" s="433">
        <v>256120272</v>
      </c>
      <c r="Z133" s="320">
        <v>37758000</v>
      </c>
      <c r="AA133" s="320" t="s">
        <v>383</v>
      </c>
      <c r="AB133" s="320" t="s">
        <v>225</v>
      </c>
      <c r="AC133" s="320" t="s">
        <v>225</v>
      </c>
      <c r="AD133" s="600">
        <f>SUM(Y133:Z134)</f>
        <v>293878272</v>
      </c>
    </row>
    <row r="134" spans="1:30" ht="120.75" x14ac:dyDescent="0.25">
      <c r="A134" s="589"/>
      <c r="B134" s="587"/>
      <c r="C134" s="587"/>
      <c r="D134" s="587"/>
      <c r="E134" s="591"/>
      <c r="F134" s="593"/>
      <c r="G134" s="586"/>
      <c r="H134" s="586"/>
      <c r="I134" s="587"/>
      <c r="J134" s="587"/>
      <c r="K134" s="239" t="s">
        <v>915</v>
      </c>
      <c r="L134" s="287"/>
      <c r="M134" s="594"/>
      <c r="N134" s="583"/>
      <c r="O134" s="583"/>
      <c r="P134" s="583"/>
      <c r="Q134" s="51" t="s">
        <v>324</v>
      </c>
      <c r="R134" s="50">
        <v>0.5</v>
      </c>
      <c r="S134" s="52">
        <v>43941</v>
      </c>
      <c r="T134" s="52">
        <v>44180</v>
      </c>
      <c r="U134" s="574"/>
      <c r="V134" s="574"/>
      <c r="W134" s="574"/>
      <c r="X134" s="576"/>
      <c r="Y134" s="433"/>
      <c r="Z134" s="320"/>
      <c r="AA134" s="320"/>
      <c r="AB134" s="320"/>
      <c r="AC134" s="320"/>
      <c r="AD134" s="600"/>
    </row>
    <row r="135" spans="1:30" ht="53.1" customHeight="1" x14ac:dyDescent="0.25">
      <c r="A135" s="589" t="s">
        <v>302</v>
      </c>
      <c r="B135" s="587" t="s">
        <v>318</v>
      </c>
      <c r="C135" s="587" t="s">
        <v>319</v>
      </c>
      <c r="D135" s="587" t="s">
        <v>53</v>
      </c>
      <c r="E135" s="591">
        <v>1</v>
      </c>
      <c r="F135" s="593"/>
      <c r="G135" s="586" t="s">
        <v>178</v>
      </c>
      <c r="H135" s="586" t="s">
        <v>178</v>
      </c>
      <c r="I135" s="586" t="s">
        <v>178</v>
      </c>
      <c r="J135" s="586" t="s">
        <v>178</v>
      </c>
      <c r="K135" s="286" t="s">
        <v>305</v>
      </c>
      <c r="L135" s="286"/>
      <c r="M135" s="581" t="s">
        <v>325</v>
      </c>
      <c r="N135" s="594" t="s">
        <v>129</v>
      </c>
      <c r="O135" s="583">
        <v>43863</v>
      </c>
      <c r="P135" s="583">
        <f>MAX(T135:T139)</f>
        <v>44058</v>
      </c>
      <c r="Q135" s="51" t="s">
        <v>326</v>
      </c>
      <c r="R135" s="50">
        <v>0.3</v>
      </c>
      <c r="S135" s="52">
        <v>43863</v>
      </c>
      <c r="T135" s="52">
        <v>43951</v>
      </c>
      <c r="U135" s="574">
        <v>0.6</v>
      </c>
      <c r="V135" s="574">
        <v>1</v>
      </c>
      <c r="W135" s="574"/>
      <c r="X135" s="576"/>
      <c r="Y135" s="433">
        <v>170746848</v>
      </c>
      <c r="Z135" s="433">
        <v>25172000</v>
      </c>
      <c r="AA135" s="320" t="s">
        <v>383</v>
      </c>
      <c r="AB135" s="320" t="s">
        <v>385</v>
      </c>
      <c r="AC135" s="320" t="s">
        <v>225</v>
      </c>
      <c r="AD135" s="600">
        <f>SUM(Y135:Z139)</f>
        <v>195918848</v>
      </c>
    </row>
    <row r="136" spans="1:30" ht="53.1" customHeight="1" x14ac:dyDescent="0.25">
      <c r="A136" s="589"/>
      <c r="B136" s="587"/>
      <c r="C136" s="587"/>
      <c r="D136" s="587"/>
      <c r="E136" s="591"/>
      <c r="F136" s="593"/>
      <c r="G136" s="586"/>
      <c r="H136" s="586"/>
      <c r="I136" s="586"/>
      <c r="J136" s="586"/>
      <c r="K136" s="287"/>
      <c r="L136" s="287"/>
      <c r="M136" s="581"/>
      <c r="N136" s="594"/>
      <c r="O136" s="583"/>
      <c r="P136" s="583"/>
      <c r="Q136" s="51" t="s">
        <v>327</v>
      </c>
      <c r="R136" s="50">
        <v>0.3</v>
      </c>
      <c r="S136" s="52">
        <v>43863</v>
      </c>
      <c r="T136" s="52">
        <v>43951</v>
      </c>
      <c r="U136" s="574"/>
      <c r="V136" s="574"/>
      <c r="W136" s="574"/>
      <c r="X136" s="576"/>
      <c r="Y136" s="433"/>
      <c r="Z136" s="433"/>
      <c r="AA136" s="320"/>
      <c r="AB136" s="320"/>
      <c r="AC136" s="320"/>
      <c r="AD136" s="600"/>
    </row>
    <row r="137" spans="1:30" ht="53.1" customHeight="1" x14ac:dyDescent="0.25">
      <c r="A137" s="589"/>
      <c r="B137" s="587"/>
      <c r="C137" s="587"/>
      <c r="D137" s="587"/>
      <c r="E137" s="591"/>
      <c r="F137" s="593"/>
      <c r="G137" s="586"/>
      <c r="H137" s="586"/>
      <c r="I137" s="586"/>
      <c r="J137" s="586"/>
      <c r="K137" s="286" t="s">
        <v>915</v>
      </c>
      <c r="L137" s="286"/>
      <c r="M137" s="581"/>
      <c r="N137" s="594"/>
      <c r="O137" s="583"/>
      <c r="P137" s="583"/>
      <c r="Q137" s="51" t="s">
        <v>328</v>
      </c>
      <c r="R137" s="50">
        <v>0.1</v>
      </c>
      <c r="S137" s="52">
        <v>43863</v>
      </c>
      <c r="T137" s="52">
        <v>43981</v>
      </c>
      <c r="U137" s="574"/>
      <c r="V137" s="574"/>
      <c r="W137" s="574"/>
      <c r="X137" s="576"/>
      <c r="Y137" s="433"/>
      <c r="Z137" s="433"/>
      <c r="AA137" s="320"/>
      <c r="AB137" s="320"/>
      <c r="AC137" s="320"/>
      <c r="AD137" s="600"/>
    </row>
    <row r="138" spans="1:30" ht="53.1" customHeight="1" x14ac:dyDescent="0.25">
      <c r="A138" s="589"/>
      <c r="B138" s="587"/>
      <c r="C138" s="587"/>
      <c r="D138" s="587"/>
      <c r="E138" s="591"/>
      <c r="F138" s="593"/>
      <c r="G138" s="586"/>
      <c r="H138" s="586"/>
      <c r="I138" s="586"/>
      <c r="J138" s="586"/>
      <c r="K138" s="288"/>
      <c r="L138" s="288"/>
      <c r="M138" s="581"/>
      <c r="N138" s="594"/>
      <c r="O138" s="583"/>
      <c r="P138" s="583"/>
      <c r="Q138" s="51" t="s">
        <v>329</v>
      </c>
      <c r="R138" s="50">
        <v>0.1</v>
      </c>
      <c r="S138" s="52">
        <v>43955</v>
      </c>
      <c r="T138" s="52">
        <v>44027</v>
      </c>
      <c r="U138" s="574"/>
      <c r="V138" s="574"/>
      <c r="W138" s="574"/>
      <c r="X138" s="576"/>
      <c r="Y138" s="433"/>
      <c r="Z138" s="433"/>
      <c r="AA138" s="320"/>
      <c r="AB138" s="320"/>
      <c r="AC138" s="320"/>
      <c r="AD138" s="600"/>
    </row>
    <row r="139" spans="1:30" ht="53.1" customHeight="1" x14ac:dyDescent="0.25">
      <c r="A139" s="589"/>
      <c r="B139" s="587"/>
      <c r="C139" s="587"/>
      <c r="D139" s="587"/>
      <c r="E139" s="591"/>
      <c r="F139" s="593"/>
      <c r="G139" s="586"/>
      <c r="H139" s="586"/>
      <c r="I139" s="586"/>
      <c r="J139" s="586"/>
      <c r="K139" s="287"/>
      <c r="L139" s="287"/>
      <c r="M139" s="581"/>
      <c r="N139" s="594"/>
      <c r="O139" s="583"/>
      <c r="P139" s="583"/>
      <c r="Q139" s="51" t="s">
        <v>330</v>
      </c>
      <c r="R139" s="50">
        <v>0.2</v>
      </c>
      <c r="S139" s="52">
        <v>44027</v>
      </c>
      <c r="T139" s="52">
        <v>44058</v>
      </c>
      <c r="U139" s="574"/>
      <c r="V139" s="574"/>
      <c r="W139" s="574"/>
      <c r="X139" s="576"/>
      <c r="Y139" s="433"/>
      <c r="Z139" s="433"/>
      <c r="AA139" s="320"/>
      <c r="AB139" s="320"/>
      <c r="AC139" s="320"/>
      <c r="AD139" s="600"/>
    </row>
    <row r="140" spans="1:30" ht="53.1" customHeight="1" x14ac:dyDescent="0.25">
      <c r="A140" s="589" t="s">
        <v>302</v>
      </c>
      <c r="B140" s="587" t="s">
        <v>199</v>
      </c>
      <c r="C140" s="587" t="s">
        <v>200</v>
      </c>
      <c r="D140" s="587" t="s">
        <v>37</v>
      </c>
      <c r="E140" s="591"/>
      <c r="F140" s="593" t="s">
        <v>331</v>
      </c>
      <c r="G140" s="586" t="s">
        <v>178</v>
      </c>
      <c r="H140" s="586" t="s">
        <v>178</v>
      </c>
      <c r="I140" s="586" t="s">
        <v>178</v>
      </c>
      <c r="J140" s="586" t="s">
        <v>178</v>
      </c>
      <c r="K140" s="286" t="s">
        <v>915</v>
      </c>
      <c r="L140" s="286" t="s">
        <v>281</v>
      </c>
      <c r="M140" s="594" t="s">
        <v>332</v>
      </c>
      <c r="N140" s="594" t="s">
        <v>129</v>
      </c>
      <c r="O140" s="597">
        <v>43832</v>
      </c>
      <c r="P140" s="597">
        <v>44180</v>
      </c>
      <c r="Q140" s="51" t="s">
        <v>333</v>
      </c>
      <c r="R140" s="50">
        <v>0.2</v>
      </c>
      <c r="S140" s="52">
        <v>43832</v>
      </c>
      <c r="T140" s="52">
        <v>43889</v>
      </c>
      <c r="U140" s="598">
        <v>0.2</v>
      </c>
      <c r="V140" s="595">
        <v>0.4</v>
      </c>
      <c r="W140" s="595">
        <v>0.8</v>
      </c>
      <c r="X140" s="596">
        <v>1</v>
      </c>
      <c r="Y140" s="433">
        <v>83159107</v>
      </c>
      <c r="Z140" s="320"/>
      <c r="AA140" s="320" t="s">
        <v>383</v>
      </c>
      <c r="AB140" s="320" t="s">
        <v>225</v>
      </c>
      <c r="AC140" s="320" t="s">
        <v>225</v>
      </c>
      <c r="AD140" s="600">
        <f>SUM(Y140:Z142)</f>
        <v>83159107</v>
      </c>
    </row>
    <row r="141" spans="1:30" ht="53.1" customHeight="1" x14ac:dyDescent="0.25">
      <c r="A141" s="589"/>
      <c r="B141" s="587"/>
      <c r="C141" s="587"/>
      <c r="D141" s="587"/>
      <c r="E141" s="591"/>
      <c r="F141" s="593"/>
      <c r="G141" s="586"/>
      <c r="H141" s="586"/>
      <c r="I141" s="586"/>
      <c r="J141" s="586"/>
      <c r="K141" s="288"/>
      <c r="L141" s="288"/>
      <c r="M141" s="594"/>
      <c r="N141" s="594"/>
      <c r="O141" s="597"/>
      <c r="P141" s="597"/>
      <c r="Q141" s="51" t="s">
        <v>334</v>
      </c>
      <c r="R141" s="50">
        <v>0.5</v>
      </c>
      <c r="S141" s="52">
        <v>43923</v>
      </c>
      <c r="T141" s="52">
        <v>44043</v>
      </c>
      <c r="U141" s="598"/>
      <c r="V141" s="595"/>
      <c r="W141" s="595"/>
      <c r="X141" s="596"/>
      <c r="Y141" s="433"/>
      <c r="Z141" s="320"/>
      <c r="AA141" s="320"/>
      <c r="AB141" s="320"/>
      <c r="AC141" s="320"/>
      <c r="AD141" s="600"/>
    </row>
    <row r="142" spans="1:30" ht="53.1" customHeight="1" x14ac:dyDescent="0.25">
      <c r="A142" s="589"/>
      <c r="B142" s="587"/>
      <c r="C142" s="587"/>
      <c r="D142" s="587"/>
      <c r="E142" s="591"/>
      <c r="F142" s="593"/>
      <c r="G142" s="586"/>
      <c r="H142" s="586"/>
      <c r="I142" s="586"/>
      <c r="J142" s="586"/>
      <c r="K142" s="287"/>
      <c r="L142" s="287"/>
      <c r="M142" s="594"/>
      <c r="N142" s="594"/>
      <c r="O142" s="597"/>
      <c r="P142" s="597"/>
      <c r="Q142" s="51" t="s">
        <v>335</v>
      </c>
      <c r="R142" s="50">
        <v>0.3</v>
      </c>
      <c r="S142" s="52">
        <v>44046</v>
      </c>
      <c r="T142" s="52">
        <v>44180</v>
      </c>
      <c r="U142" s="598"/>
      <c r="V142" s="595"/>
      <c r="W142" s="595"/>
      <c r="X142" s="596"/>
      <c r="Y142" s="433"/>
      <c r="Z142" s="320"/>
      <c r="AA142" s="320"/>
      <c r="AB142" s="320"/>
      <c r="AC142" s="320"/>
      <c r="AD142" s="600"/>
    </row>
    <row r="143" spans="1:30" ht="34.5" x14ac:dyDescent="0.25">
      <c r="A143" s="589" t="s">
        <v>302</v>
      </c>
      <c r="B143" s="587" t="s">
        <v>318</v>
      </c>
      <c r="C143" s="587" t="s">
        <v>319</v>
      </c>
      <c r="D143" s="587" t="s">
        <v>37</v>
      </c>
      <c r="E143" s="591"/>
      <c r="F143" s="337" t="s">
        <v>940</v>
      </c>
      <c r="G143" s="586" t="s">
        <v>178</v>
      </c>
      <c r="H143" s="586" t="s">
        <v>178</v>
      </c>
      <c r="I143" s="586" t="s">
        <v>178</v>
      </c>
      <c r="J143" s="586" t="s">
        <v>178</v>
      </c>
      <c r="K143" s="286"/>
      <c r="L143" s="286"/>
      <c r="M143" s="594" t="s">
        <v>336</v>
      </c>
      <c r="N143" s="594" t="s">
        <v>129</v>
      </c>
      <c r="O143" s="597">
        <v>43864</v>
      </c>
      <c r="P143" s="597">
        <v>44165</v>
      </c>
      <c r="Q143" s="51" t="s">
        <v>337</v>
      </c>
      <c r="R143" s="50">
        <v>0.3</v>
      </c>
      <c r="S143" s="52">
        <v>43864</v>
      </c>
      <c r="T143" s="52">
        <v>44001</v>
      </c>
      <c r="U143" s="598">
        <v>0.3</v>
      </c>
      <c r="V143" s="595">
        <v>0.6</v>
      </c>
      <c r="W143" s="595">
        <v>0.8</v>
      </c>
      <c r="X143" s="596">
        <v>1</v>
      </c>
      <c r="Y143" s="433">
        <v>37504965</v>
      </c>
      <c r="Z143" s="320"/>
      <c r="AA143" s="320" t="s">
        <v>383</v>
      </c>
      <c r="AB143" s="320" t="s">
        <v>225</v>
      </c>
      <c r="AC143" s="320" t="s">
        <v>225</v>
      </c>
      <c r="AD143" s="600">
        <f>SUM(Y143:Z145)</f>
        <v>37504965</v>
      </c>
    </row>
    <row r="144" spans="1:30" ht="34.5" x14ac:dyDescent="0.25">
      <c r="A144" s="589"/>
      <c r="B144" s="587"/>
      <c r="C144" s="587"/>
      <c r="D144" s="587"/>
      <c r="E144" s="591"/>
      <c r="F144" s="593"/>
      <c r="G144" s="586"/>
      <c r="H144" s="586"/>
      <c r="I144" s="586"/>
      <c r="J144" s="586"/>
      <c r="K144" s="288"/>
      <c r="L144" s="288"/>
      <c r="M144" s="594"/>
      <c r="N144" s="594"/>
      <c r="O144" s="597"/>
      <c r="P144" s="597"/>
      <c r="Q144" s="51" t="s">
        <v>338</v>
      </c>
      <c r="R144" s="50">
        <v>0.3</v>
      </c>
      <c r="S144" s="52">
        <v>43983</v>
      </c>
      <c r="T144" s="52">
        <v>44042</v>
      </c>
      <c r="U144" s="598"/>
      <c r="V144" s="595"/>
      <c r="W144" s="595"/>
      <c r="X144" s="596"/>
      <c r="Y144" s="433"/>
      <c r="Z144" s="320"/>
      <c r="AA144" s="320"/>
      <c r="AB144" s="320"/>
      <c r="AC144" s="320"/>
      <c r="AD144" s="600"/>
    </row>
    <row r="145" spans="1:30" ht="34.5" x14ac:dyDescent="0.25">
      <c r="A145" s="589"/>
      <c r="B145" s="587"/>
      <c r="C145" s="587"/>
      <c r="D145" s="587"/>
      <c r="E145" s="591"/>
      <c r="F145" s="593"/>
      <c r="G145" s="586"/>
      <c r="H145" s="586"/>
      <c r="I145" s="586"/>
      <c r="J145" s="586"/>
      <c r="K145" s="287"/>
      <c r="L145" s="287"/>
      <c r="M145" s="594"/>
      <c r="N145" s="594"/>
      <c r="O145" s="597"/>
      <c r="P145" s="597"/>
      <c r="Q145" s="51" t="s">
        <v>339</v>
      </c>
      <c r="R145" s="50">
        <v>0.4</v>
      </c>
      <c r="S145" s="52">
        <v>44044</v>
      </c>
      <c r="T145" s="52">
        <v>44165</v>
      </c>
      <c r="U145" s="598"/>
      <c r="V145" s="595"/>
      <c r="W145" s="595"/>
      <c r="X145" s="596"/>
      <c r="Y145" s="433"/>
      <c r="Z145" s="320"/>
      <c r="AA145" s="320"/>
      <c r="AB145" s="320"/>
      <c r="AC145" s="320"/>
      <c r="AD145" s="600"/>
    </row>
    <row r="146" spans="1:30" ht="68.099999999999994" customHeight="1" x14ac:dyDescent="0.25">
      <c r="A146" s="589" t="s">
        <v>302</v>
      </c>
      <c r="B146" s="587" t="s">
        <v>199</v>
      </c>
      <c r="C146" s="587" t="s">
        <v>200</v>
      </c>
      <c r="D146" s="587" t="s">
        <v>37</v>
      </c>
      <c r="E146" s="591"/>
      <c r="F146" s="337" t="s">
        <v>941</v>
      </c>
      <c r="G146" s="586" t="s">
        <v>178</v>
      </c>
      <c r="H146" s="586" t="s">
        <v>178</v>
      </c>
      <c r="I146" s="586" t="s">
        <v>178</v>
      </c>
      <c r="J146" s="587" t="s">
        <v>265</v>
      </c>
      <c r="K146" s="286" t="s">
        <v>915</v>
      </c>
      <c r="L146" s="286" t="s">
        <v>281</v>
      </c>
      <c r="M146" s="594" t="s">
        <v>340</v>
      </c>
      <c r="N146" s="594" t="s">
        <v>129</v>
      </c>
      <c r="O146" s="597">
        <v>43864</v>
      </c>
      <c r="P146" s="597">
        <f>MAX(T146:T148)</f>
        <v>44196</v>
      </c>
      <c r="Q146" s="51" t="s">
        <v>341</v>
      </c>
      <c r="R146" s="50">
        <v>0.2</v>
      </c>
      <c r="S146" s="52">
        <v>43864</v>
      </c>
      <c r="T146" s="52">
        <v>43921</v>
      </c>
      <c r="U146" s="598">
        <v>0.3</v>
      </c>
      <c r="V146" s="595">
        <v>0.6</v>
      </c>
      <c r="W146" s="595">
        <v>0.8</v>
      </c>
      <c r="X146" s="596">
        <v>1</v>
      </c>
      <c r="Y146" s="433">
        <v>83159107</v>
      </c>
      <c r="Z146" s="433">
        <v>79800000</v>
      </c>
      <c r="AA146" s="320" t="s">
        <v>383</v>
      </c>
      <c r="AB146" s="320" t="s">
        <v>386</v>
      </c>
      <c r="AC146" s="320" t="s">
        <v>225</v>
      </c>
      <c r="AD146" s="600">
        <f>SUM(Y146:Z148)</f>
        <v>162959107</v>
      </c>
    </row>
    <row r="147" spans="1:30" ht="34.5" x14ac:dyDescent="0.25">
      <c r="A147" s="589"/>
      <c r="B147" s="587"/>
      <c r="C147" s="587"/>
      <c r="D147" s="587"/>
      <c r="E147" s="591"/>
      <c r="F147" s="593"/>
      <c r="G147" s="586"/>
      <c r="H147" s="586"/>
      <c r="I147" s="586"/>
      <c r="J147" s="587"/>
      <c r="K147" s="288"/>
      <c r="L147" s="288"/>
      <c r="M147" s="594"/>
      <c r="N147" s="594"/>
      <c r="O147" s="597"/>
      <c r="P147" s="597"/>
      <c r="Q147" s="51" t="s">
        <v>342</v>
      </c>
      <c r="R147" s="50">
        <v>0.4</v>
      </c>
      <c r="S147" s="52">
        <v>43864</v>
      </c>
      <c r="T147" s="52">
        <v>44196</v>
      </c>
      <c r="U147" s="598"/>
      <c r="V147" s="595"/>
      <c r="W147" s="595"/>
      <c r="X147" s="596"/>
      <c r="Y147" s="433"/>
      <c r="Z147" s="433"/>
      <c r="AA147" s="320"/>
      <c r="AB147" s="320"/>
      <c r="AC147" s="320"/>
      <c r="AD147" s="600"/>
    </row>
    <row r="148" spans="1:30" ht="51.75" x14ac:dyDescent="0.25">
      <c r="A148" s="589"/>
      <c r="B148" s="587"/>
      <c r="C148" s="587"/>
      <c r="D148" s="587"/>
      <c r="E148" s="591"/>
      <c r="F148" s="593"/>
      <c r="G148" s="586"/>
      <c r="H148" s="586"/>
      <c r="I148" s="586"/>
      <c r="J148" s="587"/>
      <c r="K148" s="287"/>
      <c r="L148" s="287"/>
      <c r="M148" s="594"/>
      <c r="N148" s="594"/>
      <c r="O148" s="597"/>
      <c r="P148" s="597"/>
      <c r="Q148" s="51" t="s">
        <v>343</v>
      </c>
      <c r="R148" s="50">
        <v>0.4</v>
      </c>
      <c r="S148" s="52">
        <v>43952</v>
      </c>
      <c r="T148" s="52">
        <v>44180</v>
      </c>
      <c r="U148" s="598"/>
      <c r="V148" s="595"/>
      <c r="W148" s="595"/>
      <c r="X148" s="596"/>
      <c r="Y148" s="433"/>
      <c r="Z148" s="433"/>
      <c r="AA148" s="320"/>
      <c r="AB148" s="320"/>
      <c r="AC148" s="320"/>
      <c r="AD148" s="600"/>
    </row>
    <row r="149" spans="1:30" ht="34.5" x14ac:dyDescent="0.25">
      <c r="A149" s="589" t="s">
        <v>302</v>
      </c>
      <c r="B149" s="587" t="s">
        <v>318</v>
      </c>
      <c r="C149" s="587" t="s">
        <v>319</v>
      </c>
      <c r="D149" s="587" t="s">
        <v>37</v>
      </c>
      <c r="E149" s="591" t="s">
        <v>39</v>
      </c>
      <c r="F149" s="593" t="s">
        <v>344</v>
      </c>
      <c r="G149" s="586" t="s">
        <v>178</v>
      </c>
      <c r="H149" s="586" t="s">
        <v>178</v>
      </c>
      <c r="I149" s="586" t="s">
        <v>178</v>
      </c>
      <c r="J149" s="586" t="s">
        <v>178</v>
      </c>
      <c r="K149" s="283"/>
      <c r="L149" s="283"/>
      <c r="M149" s="594" t="s">
        <v>345</v>
      </c>
      <c r="N149" s="583" t="s">
        <v>56</v>
      </c>
      <c r="O149" s="583">
        <v>43864</v>
      </c>
      <c r="P149" s="583">
        <v>44180</v>
      </c>
      <c r="Q149" s="51" t="s">
        <v>346</v>
      </c>
      <c r="R149" s="50">
        <v>0.2</v>
      </c>
      <c r="S149" s="52">
        <v>43864</v>
      </c>
      <c r="T149" s="52">
        <v>44008</v>
      </c>
      <c r="U149" s="598">
        <v>0.27</v>
      </c>
      <c r="V149" s="595">
        <v>0.55000000000000004</v>
      </c>
      <c r="W149" s="595">
        <v>0.8</v>
      </c>
      <c r="X149" s="596">
        <v>1</v>
      </c>
      <c r="Y149" s="433">
        <v>6222767</v>
      </c>
      <c r="Z149" s="433">
        <v>146500000</v>
      </c>
      <c r="AA149" s="320" t="s">
        <v>383</v>
      </c>
      <c r="AB149" s="320" t="s">
        <v>387</v>
      </c>
      <c r="AC149" s="320" t="s">
        <v>225</v>
      </c>
      <c r="AD149" s="600">
        <f>SUM(Y149:Z153)</f>
        <v>152722767</v>
      </c>
    </row>
    <row r="150" spans="1:30" ht="34.5" x14ac:dyDescent="0.25">
      <c r="A150" s="589"/>
      <c r="B150" s="587"/>
      <c r="C150" s="587"/>
      <c r="D150" s="587"/>
      <c r="E150" s="591"/>
      <c r="F150" s="593"/>
      <c r="G150" s="586"/>
      <c r="H150" s="586"/>
      <c r="I150" s="586"/>
      <c r="J150" s="586"/>
      <c r="K150" s="284"/>
      <c r="L150" s="284"/>
      <c r="M150" s="594"/>
      <c r="N150" s="583"/>
      <c r="O150" s="583"/>
      <c r="P150" s="583"/>
      <c r="Q150" s="51" t="s">
        <v>347</v>
      </c>
      <c r="R150" s="50">
        <v>0.2</v>
      </c>
      <c r="S150" s="52">
        <v>43864</v>
      </c>
      <c r="T150" s="52">
        <v>44180</v>
      </c>
      <c r="U150" s="598"/>
      <c r="V150" s="595"/>
      <c r="W150" s="595"/>
      <c r="X150" s="596"/>
      <c r="Y150" s="433"/>
      <c r="Z150" s="433"/>
      <c r="AA150" s="320"/>
      <c r="AB150" s="320"/>
      <c r="AC150" s="320"/>
      <c r="AD150" s="600"/>
    </row>
    <row r="151" spans="1:30" ht="17.25" x14ac:dyDescent="0.25">
      <c r="A151" s="589"/>
      <c r="B151" s="587"/>
      <c r="C151" s="587"/>
      <c r="D151" s="587"/>
      <c r="E151" s="591"/>
      <c r="F151" s="593"/>
      <c r="G151" s="586"/>
      <c r="H151" s="586"/>
      <c r="I151" s="586"/>
      <c r="J151" s="586"/>
      <c r="K151" s="284"/>
      <c r="L151" s="284"/>
      <c r="M151" s="594"/>
      <c r="N151" s="583"/>
      <c r="O151" s="583"/>
      <c r="P151" s="583"/>
      <c r="Q151" s="43" t="s">
        <v>348</v>
      </c>
      <c r="R151" s="50">
        <v>0.2</v>
      </c>
      <c r="S151" s="52">
        <v>44020</v>
      </c>
      <c r="T151" s="52">
        <v>44134</v>
      </c>
      <c r="U151" s="598"/>
      <c r="V151" s="595"/>
      <c r="W151" s="595"/>
      <c r="X151" s="596"/>
      <c r="Y151" s="433"/>
      <c r="Z151" s="433"/>
      <c r="AA151" s="320"/>
      <c r="AB151" s="320"/>
      <c r="AC151" s="320"/>
      <c r="AD151" s="600"/>
    </row>
    <row r="152" spans="1:30" ht="17.25" x14ac:dyDescent="0.25">
      <c r="A152" s="589"/>
      <c r="B152" s="587"/>
      <c r="C152" s="587"/>
      <c r="D152" s="587"/>
      <c r="E152" s="591"/>
      <c r="F152" s="593"/>
      <c r="G152" s="586"/>
      <c r="H152" s="586"/>
      <c r="I152" s="586"/>
      <c r="J152" s="586"/>
      <c r="K152" s="284"/>
      <c r="L152" s="284"/>
      <c r="M152" s="594"/>
      <c r="N152" s="583"/>
      <c r="O152" s="583"/>
      <c r="P152" s="583"/>
      <c r="Q152" s="43" t="s">
        <v>349</v>
      </c>
      <c r="R152" s="50">
        <v>0.2</v>
      </c>
      <c r="S152" s="52">
        <v>44119</v>
      </c>
      <c r="T152" s="52">
        <v>44180</v>
      </c>
      <c r="U152" s="598"/>
      <c r="V152" s="595"/>
      <c r="W152" s="595"/>
      <c r="X152" s="596"/>
      <c r="Y152" s="433"/>
      <c r="Z152" s="433"/>
      <c r="AA152" s="320"/>
      <c r="AB152" s="320"/>
      <c r="AC152" s="320"/>
      <c r="AD152" s="600"/>
    </row>
    <row r="153" spans="1:30" ht="17.25" x14ac:dyDescent="0.25">
      <c r="A153" s="589"/>
      <c r="B153" s="587"/>
      <c r="C153" s="587"/>
      <c r="D153" s="587"/>
      <c r="E153" s="591"/>
      <c r="F153" s="593"/>
      <c r="G153" s="586"/>
      <c r="H153" s="586"/>
      <c r="I153" s="586"/>
      <c r="J153" s="586"/>
      <c r="K153" s="285"/>
      <c r="L153" s="285"/>
      <c r="M153" s="594"/>
      <c r="N153" s="583"/>
      <c r="O153" s="583"/>
      <c r="P153" s="583"/>
      <c r="Q153" s="43" t="s">
        <v>350</v>
      </c>
      <c r="R153" s="50">
        <v>0.2</v>
      </c>
      <c r="S153" s="52">
        <v>43864</v>
      </c>
      <c r="T153" s="52">
        <v>44165</v>
      </c>
      <c r="U153" s="598"/>
      <c r="V153" s="595"/>
      <c r="W153" s="595"/>
      <c r="X153" s="596"/>
      <c r="Y153" s="433"/>
      <c r="Z153" s="433"/>
      <c r="AA153" s="320"/>
      <c r="AB153" s="320"/>
      <c r="AC153" s="320"/>
      <c r="AD153" s="600"/>
    </row>
    <row r="154" spans="1:30" ht="17.25" x14ac:dyDescent="0.25">
      <c r="A154" s="589" t="s">
        <v>302</v>
      </c>
      <c r="B154" s="587" t="s">
        <v>46</v>
      </c>
      <c r="C154" s="587" t="s">
        <v>254</v>
      </c>
      <c r="D154" s="587" t="s">
        <v>53</v>
      </c>
      <c r="E154" s="591">
        <v>1</v>
      </c>
      <c r="F154" s="593"/>
      <c r="G154" s="586" t="s">
        <v>178</v>
      </c>
      <c r="H154" s="586" t="s">
        <v>178</v>
      </c>
      <c r="I154" s="586" t="s">
        <v>178</v>
      </c>
      <c r="J154" s="586" t="s">
        <v>178</v>
      </c>
      <c r="K154" s="283"/>
      <c r="L154" s="283"/>
      <c r="M154" s="599" t="s">
        <v>351</v>
      </c>
      <c r="N154" s="583" t="s">
        <v>56</v>
      </c>
      <c r="O154" s="583">
        <v>43837</v>
      </c>
      <c r="P154" s="583">
        <v>44180</v>
      </c>
      <c r="Q154" s="51" t="s">
        <v>352</v>
      </c>
      <c r="R154" s="50">
        <v>0.05</v>
      </c>
      <c r="S154" s="52">
        <v>43864</v>
      </c>
      <c r="T154" s="52">
        <v>43905</v>
      </c>
      <c r="U154" s="598">
        <v>0.12</v>
      </c>
      <c r="V154" s="595">
        <v>0.35</v>
      </c>
      <c r="W154" s="595">
        <v>0.75</v>
      </c>
      <c r="X154" s="596">
        <v>1</v>
      </c>
      <c r="Y154" s="433">
        <v>246916095</v>
      </c>
      <c r="Z154" s="433">
        <v>83430000</v>
      </c>
      <c r="AA154" s="320" t="s">
        <v>383</v>
      </c>
      <c r="AB154" s="320" t="s">
        <v>387</v>
      </c>
      <c r="AC154" s="320" t="s">
        <v>388</v>
      </c>
      <c r="AD154" s="600">
        <f>SUM(Y154:Z158)</f>
        <v>330346095</v>
      </c>
    </row>
    <row r="155" spans="1:30" ht="51.75" x14ac:dyDescent="0.25">
      <c r="A155" s="589"/>
      <c r="B155" s="587"/>
      <c r="C155" s="587"/>
      <c r="D155" s="587"/>
      <c r="E155" s="591"/>
      <c r="F155" s="593"/>
      <c r="G155" s="586"/>
      <c r="H155" s="586"/>
      <c r="I155" s="586"/>
      <c r="J155" s="586"/>
      <c r="K155" s="284"/>
      <c r="L155" s="284"/>
      <c r="M155" s="594"/>
      <c r="N155" s="583"/>
      <c r="O155" s="583"/>
      <c r="P155" s="583"/>
      <c r="Q155" s="51" t="s">
        <v>353</v>
      </c>
      <c r="R155" s="50">
        <v>0.55000000000000004</v>
      </c>
      <c r="S155" s="52">
        <v>43906</v>
      </c>
      <c r="T155" s="52">
        <v>44180</v>
      </c>
      <c r="U155" s="598"/>
      <c r="V155" s="595"/>
      <c r="W155" s="595"/>
      <c r="X155" s="596"/>
      <c r="Y155" s="433"/>
      <c r="Z155" s="433"/>
      <c r="AA155" s="320"/>
      <c r="AB155" s="320"/>
      <c r="AC155" s="320"/>
      <c r="AD155" s="600"/>
    </row>
    <row r="156" spans="1:30" ht="17.25" x14ac:dyDescent="0.25">
      <c r="A156" s="589"/>
      <c r="B156" s="587"/>
      <c r="C156" s="587"/>
      <c r="D156" s="587"/>
      <c r="E156" s="591"/>
      <c r="F156" s="593"/>
      <c r="G156" s="586"/>
      <c r="H156" s="586"/>
      <c r="I156" s="586"/>
      <c r="J156" s="586"/>
      <c r="K156" s="284"/>
      <c r="L156" s="284"/>
      <c r="M156" s="594"/>
      <c r="N156" s="583"/>
      <c r="O156" s="583"/>
      <c r="P156" s="583"/>
      <c r="Q156" s="43" t="s">
        <v>354</v>
      </c>
      <c r="R156" s="50">
        <v>0.2</v>
      </c>
      <c r="S156" s="52">
        <v>43937</v>
      </c>
      <c r="T156" s="52">
        <v>44180</v>
      </c>
      <c r="U156" s="598"/>
      <c r="V156" s="595"/>
      <c r="W156" s="595"/>
      <c r="X156" s="596"/>
      <c r="Y156" s="433"/>
      <c r="Z156" s="433"/>
      <c r="AA156" s="320"/>
      <c r="AB156" s="320"/>
      <c r="AC156" s="320"/>
      <c r="AD156" s="600"/>
    </row>
    <row r="157" spans="1:30" ht="34.5" x14ac:dyDescent="0.25">
      <c r="A157" s="589"/>
      <c r="B157" s="587"/>
      <c r="C157" s="587"/>
      <c r="D157" s="587"/>
      <c r="E157" s="591"/>
      <c r="F157" s="593"/>
      <c r="G157" s="586"/>
      <c r="H157" s="586"/>
      <c r="I157" s="586"/>
      <c r="J157" s="586"/>
      <c r="K157" s="284"/>
      <c r="L157" s="284"/>
      <c r="M157" s="594"/>
      <c r="N157" s="583"/>
      <c r="O157" s="583"/>
      <c r="P157" s="583"/>
      <c r="Q157" s="43" t="s">
        <v>355</v>
      </c>
      <c r="R157" s="50">
        <v>0.1</v>
      </c>
      <c r="S157" s="52">
        <v>43966</v>
      </c>
      <c r="T157" s="52">
        <v>44180</v>
      </c>
      <c r="U157" s="598"/>
      <c r="V157" s="595"/>
      <c r="W157" s="595"/>
      <c r="X157" s="596"/>
      <c r="Y157" s="433"/>
      <c r="Z157" s="433"/>
      <c r="AA157" s="320"/>
      <c r="AB157" s="320"/>
      <c r="AC157" s="320"/>
      <c r="AD157" s="600"/>
    </row>
    <row r="158" spans="1:30" ht="17.25" x14ac:dyDescent="0.25">
      <c r="A158" s="589"/>
      <c r="B158" s="587"/>
      <c r="C158" s="587"/>
      <c r="D158" s="587"/>
      <c r="E158" s="591"/>
      <c r="F158" s="593"/>
      <c r="G158" s="586"/>
      <c r="H158" s="586"/>
      <c r="I158" s="586"/>
      <c r="J158" s="586"/>
      <c r="K158" s="285"/>
      <c r="L158" s="285"/>
      <c r="M158" s="594"/>
      <c r="N158" s="583"/>
      <c r="O158" s="583"/>
      <c r="P158" s="583"/>
      <c r="Q158" s="243" t="s">
        <v>356</v>
      </c>
      <c r="R158" s="50">
        <v>0.1</v>
      </c>
      <c r="S158" s="52">
        <v>43936</v>
      </c>
      <c r="T158" s="52">
        <v>44180</v>
      </c>
      <c r="U158" s="598"/>
      <c r="V158" s="595"/>
      <c r="W158" s="595"/>
      <c r="X158" s="596"/>
      <c r="Y158" s="433"/>
      <c r="Z158" s="433"/>
      <c r="AA158" s="320"/>
      <c r="AB158" s="320"/>
      <c r="AC158" s="320"/>
      <c r="AD158" s="600"/>
    </row>
    <row r="159" spans="1:30" ht="153" customHeight="1" x14ac:dyDescent="0.25">
      <c r="A159" s="589" t="s">
        <v>302</v>
      </c>
      <c r="B159" s="587" t="s">
        <v>46</v>
      </c>
      <c r="C159" s="587" t="s">
        <v>254</v>
      </c>
      <c r="D159" s="587" t="s">
        <v>53</v>
      </c>
      <c r="E159" s="591">
        <v>0.7</v>
      </c>
      <c r="F159" s="593" t="s">
        <v>357</v>
      </c>
      <c r="G159" s="586" t="s">
        <v>178</v>
      </c>
      <c r="H159" s="586" t="s">
        <v>178</v>
      </c>
      <c r="I159" s="586" t="s">
        <v>178</v>
      </c>
      <c r="J159" s="586" t="s">
        <v>178</v>
      </c>
      <c r="K159" s="286" t="s">
        <v>907</v>
      </c>
      <c r="L159" s="286"/>
      <c r="M159" s="599" t="s">
        <v>358</v>
      </c>
      <c r="N159" s="583" t="s">
        <v>56</v>
      </c>
      <c r="O159" s="583">
        <v>43845</v>
      </c>
      <c r="P159" s="583">
        <v>44104</v>
      </c>
      <c r="Q159" s="51" t="s">
        <v>359</v>
      </c>
      <c r="R159" s="50">
        <v>0.2</v>
      </c>
      <c r="S159" s="52">
        <v>43845</v>
      </c>
      <c r="T159" s="52">
        <v>43936</v>
      </c>
      <c r="U159" s="598">
        <v>0.48</v>
      </c>
      <c r="V159" s="595">
        <v>0.82</v>
      </c>
      <c r="W159" s="595">
        <v>1</v>
      </c>
      <c r="X159" s="596"/>
      <c r="Y159" s="433">
        <v>66837990.5</v>
      </c>
      <c r="Z159" s="433">
        <v>382948375</v>
      </c>
      <c r="AA159" s="320" t="s">
        <v>383</v>
      </c>
      <c r="AB159" s="320" t="s">
        <v>389</v>
      </c>
      <c r="AC159" s="320" t="s">
        <v>225</v>
      </c>
      <c r="AD159" s="600">
        <f>SUM(Y159:Z163)</f>
        <v>449786365.5</v>
      </c>
    </row>
    <row r="160" spans="1:30" ht="17.25" x14ac:dyDescent="0.25">
      <c r="A160" s="589"/>
      <c r="B160" s="587"/>
      <c r="C160" s="587"/>
      <c r="D160" s="587"/>
      <c r="E160" s="591"/>
      <c r="F160" s="593"/>
      <c r="G160" s="586"/>
      <c r="H160" s="586"/>
      <c r="I160" s="586"/>
      <c r="J160" s="586"/>
      <c r="K160" s="288"/>
      <c r="L160" s="288"/>
      <c r="M160" s="594"/>
      <c r="N160" s="583"/>
      <c r="O160" s="583"/>
      <c r="P160" s="583"/>
      <c r="Q160" s="51" t="s">
        <v>360</v>
      </c>
      <c r="R160" s="50">
        <v>0.1</v>
      </c>
      <c r="S160" s="52">
        <v>43845</v>
      </c>
      <c r="T160" s="52">
        <v>43936</v>
      </c>
      <c r="U160" s="598"/>
      <c r="V160" s="595"/>
      <c r="W160" s="595"/>
      <c r="X160" s="596"/>
      <c r="Y160" s="433"/>
      <c r="Z160" s="433"/>
      <c r="AA160" s="320"/>
      <c r="AB160" s="320"/>
      <c r="AC160" s="320"/>
      <c r="AD160" s="600"/>
    </row>
    <row r="161" spans="1:30" ht="34.5" x14ac:dyDescent="0.25">
      <c r="A161" s="589"/>
      <c r="B161" s="587"/>
      <c r="C161" s="587"/>
      <c r="D161" s="587"/>
      <c r="E161" s="591"/>
      <c r="F161" s="593"/>
      <c r="G161" s="586"/>
      <c r="H161" s="586"/>
      <c r="I161" s="586"/>
      <c r="J161" s="586"/>
      <c r="K161" s="288"/>
      <c r="L161" s="288"/>
      <c r="M161" s="594"/>
      <c r="N161" s="583"/>
      <c r="O161" s="583"/>
      <c r="P161" s="583"/>
      <c r="Q161" s="51" t="s">
        <v>362</v>
      </c>
      <c r="R161" s="50">
        <v>0.3</v>
      </c>
      <c r="S161" s="52">
        <v>43845</v>
      </c>
      <c r="T161" s="52">
        <v>43997</v>
      </c>
      <c r="U161" s="598"/>
      <c r="V161" s="595"/>
      <c r="W161" s="595"/>
      <c r="X161" s="596"/>
      <c r="Y161" s="433"/>
      <c r="Z161" s="433"/>
      <c r="AA161" s="320"/>
      <c r="AB161" s="320"/>
      <c r="AC161" s="320"/>
      <c r="AD161" s="600"/>
    </row>
    <row r="162" spans="1:30" ht="17.25" x14ac:dyDescent="0.25">
      <c r="A162" s="589"/>
      <c r="B162" s="587"/>
      <c r="C162" s="587"/>
      <c r="D162" s="587"/>
      <c r="E162" s="591"/>
      <c r="F162" s="593"/>
      <c r="G162" s="586"/>
      <c r="H162" s="586"/>
      <c r="I162" s="586"/>
      <c r="J162" s="586"/>
      <c r="K162" s="288"/>
      <c r="L162" s="288"/>
      <c r="M162" s="594"/>
      <c r="N162" s="583"/>
      <c r="O162" s="583"/>
      <c r="P162" s="583"/>
      <c r="Q162" s="51" t="s">
        <v>363</v>
      </c>
      <c r="R162" s="50">
        <v>0.1</v>
      </c>
      <c r="S162" s="52">
        <v>43966</v>
      </c>
      <c r="T162" s="52">
        <v>44104</v>
      </c>
      <c r="U162" s="598"/>
      <c r="V162" s="595"/>
      <c r="W162" s="595"/>
      <c r="X162" s="596"/>
      <c r="Y162" s="433"/>
      <c r="Z162" s="433"/>
      <c r="AA162" s="320"/>
      <c r="AB162" s="320"/>
      <c r="AC162" s="320"/>
      <c r="AD162" s="600"/>
    </row>
    <row r="163" spans="1:30" ht="34.5" x14ac:dyDescent="0.25">
      <c r="A163" s="589"/>
      <c r="B163" s="587"/>
      <c r="C163" s="587"/>
      <c r="D163" s="587"/>
      <c r="E163" s="591"/>
      <c r="F163" s="593"/>
      <c r="G163" s="586"/>
      <c r="H163" s="586"/>
      <c r="I163" s="586"/>
      <c r="J163" s="586"/>
      <c r="K163" s="287"/>
      <c r="L163" s="287"/>
      <c r="M163" s="594"/>
      <c r="N163" s="583"/>
      <c r="O163" s="583"/>
      <c r="P163" s="583"/>
      <c r="Q163" s="43" t="s">
        <v>364</v>
      </c>
      <c r="R163" s="50">
        <v>0.3</v>
      </c>
      <c r="S163" s="52">
        <v>43845</v>
      </c>
      <c r="T163" s="52">
        <v>44104</v>
      </c>
      <c r="U163" s="598"/>
      <c r="V163" s="595"/>
      <c r="W163" s="595"/>
      <c r="X163" s="596"/>
      <c r="Y163" s="433"/>
      <c r="Z163" s="433"/>
      <c r="AA163" s="320"/>
      <c r="AB163" s="320"/>
      <c r="AC163" s="320"/>
      <c r="AD163" s="600"/>
    </row>
    <row r="164" spans="1:30" ht="48.95" customHeight="1" x14ac:dyDescent="0.25">
      <c r="A164" s="589" t="s">
        <v>302</v>
      </c>
      <c r="B164" s="587" t="s">
        <v>138</v>
      </c>
      <c r="C164" s="587" t="s">
        <v>263</v>
      </c>
      <c r="D164" s="587" t="s">
        <v>37</v>
      </c>
      <c r="E164" s="591">
        <v>0.3</v>
      </c>
      <c r="F164" s="593" t="s">
        <v>365</v>
      </c>
      <c r="G164" s="586" t="s">
        <v>178</v>
      </c>
      <c r="H164" s="586" t="s">
        <v>178</v>
      </c>
      <c r="I164" s="586" t="s">
        <v>178</v>
      </c>
      <c r="J164" s="586" t="s">
        <v>178</v>
      </c>
      <c r="K164" s="286" t="s">
        <v>305</v>
      </c>
      <c r="L164" s="283"/>
      <c r="M164" s="594" t="s">
        <v>366</v>
      </c>
      <c r="N164" s="583" t="s">
        <v>56</v>
      </c>
      <c r="O164" s="583">
        <f>MIN(S164:S165)</f>
        <v>43831</v>
      </c>
      <c r="P164" s="583">
        <f>MAX(T164:T165)</f>
        <v>44180</v>
      </c>
      <c r="Q164" s="51" t="s">
        <v>367</v>
      </c>
      <c r="R164" s="50">
        <v>0.5</v>
      </c>
      <c r="S164" s="52">
        <v>43831</v>
      </c>
      <c r="T164" s="52">
        <v>44180</v>
      </c>
      <c r="U164" s="598">
        <v>0.25</v>
      </c>
      <c r="V164" s="595">
        <v>0.5</v>
      </c>
      <c r="W164" s="595">
        <v>0.75</v>
      </c>
      <c r="X164" s="596">
        <v>1</v>
      </c>
      <c r="Y164" s="433">
        <v>362738985</v>
      </c>
      <c r="Z164" s="433"/>
      <c r="AA164" s="320" t="s">
        <v>383</v>
      </c>
      <c r="AB164" s="320" t="s">
        <v>390</v>
      </c>
      <c r="AC164" s="320" t="s">
        <v>225</v>
      </c>
      <c r="AD164" s="600">
        <f>SUM(Y164:Z165)</f>
        <v>362738985</v>
      </c>
    </row>
    <row r="165" spans="1:30" ht="48.95" customHeight="1" x14ac:dyDescent="0.25">
      <c r="A165" s="589"/>
      <c r="B165" s="587"/>
      <c r="C165" s="587"/>
      <c r="D165" s="587"/>
      <c r="E165" s="591"/>
      <c r="F165" s="593"/>
      <c r="G165" s="586"/>
      <c r="H165" s="586"/>
      <c r="I165" s="586"/>
      <c r="J165" s="586"/>
      <c r="K165" s="287"/>
      <c r="L165" s="285"/>
      <c r="M165" s="594"/>
      <c r="N165" s="583"/>
      <c r="O165" s="583"/>
      <c r="P165" s="583"/>
      <c r="Q165" s="51" t="s">
        <v>368</v>
      </c>
      <c r="R165" s="50">
        <v>0.5</v>
      </c>
      <c r="S165" s="52">
        <v>43831</v>
      </c>
      <c r="T165" s="52">
        <v>44180</v>
      </c>
      <c r="U165" s="598"/>
      <c r="V165" s="595"/>
      <c r="W165" s="595"/>
      <c r="X165" s="596"/>
      <c r="Y165" s="433"/>
      <c r="Z165" s="433"/>
      <c r="AA165" s="320"/>
      <c r="AB165" s="320"/>
      <c r="AC165" s="320"/>
      <c r="AD165" s="600"/>
    </row>
    <row r="166" spans="1:30" ht="17.25" x14ac:dyDescent="0.25">
      <c r="A166" s="589" t="s">
        <v>302</v>
      </c>
      <c r="B166" s="587" t="s">
        <v>138</v>
      </c>
      <c r="C166" s="587" t="s">
        <v>263</v>
      </c>
      <c r="D166" s="587" t="s">
        <v>53</v>
      </c>
      <c r="E166" s="591">
        <v>1</v>
      </c>
      <c r="F166" s="593"/>
      <c r="G166" s="586" t="s">
        <v>178</v>
      </c>
      <c r="H166" s="586" t="s">
        <v>178</v>
      </c>
      <c r="I166" s="586" t="s">
        <v>178</v>
      </c>
      <c r="J166" s="586" t="s">
        <v>242</v>
      </c>
      <c r="K166" s="283" t="s">
        <v>361</v>
      </c>
      <c r="L166" s="283"/>
      <c r="M166" s="594" t="s">
        <v>369</v>
      </c>
      <c r="N166" s="583" t="s">
        <v>56</v>
      </c>
      <c r="O166" s="583">
        <v>43832</v>
      </c>
      <c r="P166" s="583">
        <f>MAX(T166:T170)</f>
        <v>44180</v>
      </c>
      <c r="Q166" s="53" t="s">
        <v>370</v>
      </c>
      <c r="R166" s="50">
        <v>0.2</v>
      </c>
      <c r="S166" s="52">
        <v>43831</v>
      </c>
      <c r="T166" s="52">
        <v>44058</v>
      </c>
      <c r="U166" s="598">
        <v>0.3</v>
      </c>
      <c r="V166" s="595">
        <v>0.5</v>
      </c>
      <c r="W166" s="595">
        <v>0.8</v>
      </c>
      <c r="X166" s="596">
        <v>1</v>
      </c>
      <c r="Y166" s="433">
        <v>544108478</v>
      </c>
      <c r="Z166" s="433">
        <v>149300000</v>
      </c>
      <c r="AA166" s="320" t="s">
        <v>383</v>
      </c>
      <c r="AB166" s="320" t="s">
        <v>390</v>
      </c>
      <c r="AC166" s="320" t="s">
        <v>225</v>
      </c>
      <c r="AD166" s="600">
        <f>SUM(Y166:Z170)</f>
        <v>693408478</v>
      </c>
    </row>
    <row r="167" spans="1:30" ht="34.5" x14ac:dyDescent="0.25">
      <c r="A167" s="589"/>
      <c r="B167" s="587"/>
      <c r="C167" s="587"/>
      <c r="D167" s="587"/>
      <c r="E167" s="591"/>
      <c r="F167" s="593"/>
      <c r="G167" s="586"/>
      <c r="H167" s="586"/>
      <c r="I167" s="586"/>
      <c r="J167" s="586"/>
      <c r="K167" s="284"/>
      <c r="L167" s="284"/>
      <c r="M167" s="594"/>
      <c r="N167" s="583"/>
      <c r="O167" s="583"/>
      <c r="P167" s="583"/>
      <c r="Q167" s="52" t="s">
        <v>371</v>
      </c>
      <c r="R167" s="50">
        <v>0.2</v>
      </c>
      <c r="S167" s="52">
        <v>43831</v>
      </c>
      <c r="T167" s="52">
        <v>44180</v>
      </c>
      <c r="U167" s="598"/>
      <c r="V167" s="595"/>
      <c r="W167" s="595"/>
      <c r="X167" s="596"/>
      <c r="Y167" s="433"/>
      <c r="Z167" s="433"/>
      <c r="AA167" s="320"/>
      <c r="AB167" s="320"/>
      <c r="AC167" s="320"/>
      <c r="AD167" s="600"/>
    </row>
    <row r="168" spans="1:30" ht="17.25" x14ac:dyDescent="0.25">
      <c r="A168" s="589"/>
      <c r="B168" s="587"/>
      <c r="C168" s="587"/>
      <c r="D168" s="587"/>
      <c r="E168" s="591"/>
      <c r="F168" s="593"/>
      <c r="G168" s="586"/>
      <c r="H168" s="586"/>
      <c r="I168" s="586"/>
      <c r="J168" s="586"/>
      <c r="K168" s="284"/>
      <c r="L168" s="284"/>
      <c r="M168" s="594"/>
      <c r="N168" s="583"/>
      <c r="O168" s="583"/>
      <c r="P168" s="583"/>
      <c r="Q168" s="52" t="s">
        <v>372</v>
      </c>
      <c r="R168" s="50">
        <v>0.2</v>
      </c>
      <c r="S168" s="52">
        <v>43831</v>
      </c>
      <c r="T168" s="52">
        <v>44165</v>
      </c>
      <c r="U168" s="598"/>
      <c r="V168" s="595"/>
      <c r="W168" s="595"/>
      <c r="X168" s="596"/>
      <c r="Y168" s="433"/>
      <c r="Z168" s="433"/>
      <c r="AA168" s="320"/>
      <c r="AB168" s="320"/>
      <c r="AC168" s="320"/>
      <c r="AD168" s="600"/>
    </row>
    <row r="169" spans="1:30" ht="17.25" x14ac:dyDescent="0.25">
      <c r="A169" s="589"/>
      <c r="B169" s="587"/>
      <c r="C169" s="587"/>
      <c r="D169" s="587"/>
      <c r="E169" s="591"/>
      <c r="F169" s="593"/>
      <c r="G169" s="586"/>
      <c r="H169" s="586"/>
      <c r="I169" s="586"/>
      <c r="J169" s="586"/>
      <c r="K169" s="284"/>
      <c r="L169" s="284"/>
      <c r="M169" s="594"/>
      <c r="N169" s="583"/>
      <c r="O169" s="583"/>
      <c r="P169" s="583"/>
      <c r="Q169" s="52" t="s">
        <v>373</v>
      </c>
      <c r="R169" s="50">
        <v>0.2</v>
      </c>
      <c r="S169" s="52">
        <v>43831</v>
      </c>
      <c r="T169" s="52">
        <v>44180</v>
      </c>
      <c r="U169" s="598"/>
      <c r="V169" s="595"/>
      <c r="W169" s="595"/>
      <c r="X169" s="596"/>
      <c r="Y169" s="433"/>
      <c r="Z169" s="433"/>
      <c r="AA169" s="320"/>
      <c r="AB169" s="320"/>
      <c r="AC169" s="320"/>
      <c r="AD169" s="600"/>
    </row>
    <row r="170" spans="1:30" ht="17.25" x14ac:dyDescent="0.25">
      <c r="A170" s="589"/>
      <c r="B170" s="587"/>
      <c r="C170" s="587"/>
      <c r="D170" s="587"/>
      <c r="E170" s="591"/>
      <c r="F170" s="593"/>
      <c r="G170" s="586"/>
      <c r="H170" s="586"/>
      <c r="I170" s="586"/>
      <c r="J170" s="586"/>
      <c r="K170" s="285"/>
      <c r="L170" s="285"/>
      <c r="M170" s="594"/>
      <c r="N170" s="583"/>
      <c r="O170" s="583"/>
      <c r="P170" s="583"/>
      <c r="Q170" s="52" t="s">
        <v>374</v>
      </c>
      <c r="R170" s="50">
        <v>0.2</v>
      </c>
      <c r="S170" s="52">
        <v>43831</v>
      </c>
      <c r="T170" s="52">
        <v>44012</v>
      </c>
      <c r="U170" s="598"/>
      <c r="V170" s="595"/>
      <c r="W170" s="595"/>
      <c r="X170" s="596"/>
      <c r="Y170" s="433"/>
      <c r="Z170" s="433"/>
      <c r="AA170" s="320"/>
      <c r="AB170" s="320"/>
      <c r="AC170" s="320"/>
      <c r="AD170" s="600"/>
    </row>
    <row r="171" spans="1:30" ht="34.5" x14ac:dyDescent="0.25">
      <c r="A171" s="589" t="s">
        <v>302</v>
      </c>
      <c r="B171" s="587" t="s">
        <v>138</v>
      </c>
      <c r="C171" s="587" t="s">
        <v>263</v>
      </c>
      <c r="D171" s="587" t="s">
        <v>37</v>
      </c>
      <c r="E171" s="591"/>
      <c r="F171" s="593" t="s">
        <v>375</v>
      </c>
      <c r="G171" s="586" t="s">
        <v>178</v>
      </c>
      <c r="H171" s="586" t="s">
        <v>178</v>
      </c>
      <c r="I171" s="586" t="s">
        <v>178</v>
      </c>
      <c r="J171" s="586" t="s">
        <v>178</v>
      </c>
      <c r="K171" s="286" t="s">
        <v>376</v>
      </c>
      <c r="L171" s="286"/>
      <c r="M171" s="599" t="s">
        <v>377</v>
      </c>
      <c r="N171" s="583" t="s">
        <v>56</v>
      </c>
      <c r="O171" s="583">
        <v>43845</v>
      </c>
      <c r="P171" s="583">
        <v>44196</v>
      </c>
      <c r="Q171" s="51" t="s">
        <v>378</v>
      </c>
      <c r="R171" s="50">
        <v>0.15</v>
      </c>
      <c r="S171" s="52">
        <v>43845</v>
      </c>
      <c r="T171" s="52">
        <v>43905</v>
      </c>
      <c r="U171" s="598">
        <v>0.15</v>
      </c>
      <c r="V171" s="595">
        <v>0.33</v>
      </c>
      <c r="W171" s="595">
        <v>0.66</v>
      </c>
      <c r="X171" s="596">
        <v>1</v>
      </c>
      <c r="Y171" s="433">
        <v>194324574</v>
      </c>
      <c r="Z171" s="433">
        <v>166020000</v>
      </c>
      <c r="AA171" s="320" t="s">
        <v>383</v>
      </c>
      <c r="AB171" s="320" t="s">
        <v>387</v>
      </c>
      <c r="AC171" s="320" t="s">
        <v>388</v>
      </c>
      <c r="AD171" s="600">
        <f>SUM(Y171:Z175)</f>
        <v>360344574</v>
      </c>
    </row>
    <row r="172" spans="1:30" ht="51.75" x14ac:dyDescent="0.25">
      <c r="A172" s="589"/>
      <c r="B172" s="587"/>
      <c r="C172" s="587"/>
      <c r="D172" s="587"/>
      <c r="E172" s="591"/>
      <c r="F172" s="593"/>
      <c r="G172" s="586"/>
      <c r="H172" s="586"/>
      <c r="I172" s="586"/>
      <c r="J172" s="586"/>
      <c r="K172" s="288"/>
      <c r="L172" s="288"/>
      <c r="M172" s="594"/>
      <c r="N172" s="583"/>
      <c r="O172" s="583"/>
      <c r="P172" s="583"/>
      <c r="Q172" s="51" t="s">
        <v>379</v>
      </c>
      <c r="R172" s="50">
        <v>0.15</v>
      </c>
      <c r="S172" s="52">
        <v>43893</v>
      </c>
      <c r="T172" s="52">
        <v>44027</v>
      </c>
      <c r="U172" s="598"/>
      <c r="V172" s="595"/>
      <c r="W172" s="595"/>
      <c r="X172" s="596"/>
      <c r="Y172" s="433"/>
      <c r="Z172" s="433"/>
      <c r="AA172" s="320"/>
      <c r="AB172" s="320"/>
      <c r="AC172" s="320"/>
      <c r="AD172" s="600"/>
    </row>
    <row r="173" spans="1:30" ht="34.5" x14ac:dyDescent="0.25">
      <c r="A173" s="589"/>
      <c r="B173" s="587"/>
      <c r="C173" s="587"/>
      <c r="D173" s="587"/>
      <c r="E173" s="591"/>
      <c r="F173" s="593"/>
      <c r="G173" s="586"/>
      <c r="H173" s="586"/>
      <c r="I173" s="586"/>
      <c r="J173" s="586"/>
      <c r="K173" s="288"/>
      <c r="L173" s="288"/>
      <c r="M173" s="594"/>
      <c r="N173" s="583"/>
      <c r="O173" s="583"/>
      <c r="P173" s="583"/>
      <c r="Q173" s="43" t="s">
        <v>380</v>
      </c>
      <c r="R173" s="50">
        <v>0.3</v>
      </c>
      <c r="S173" s="52">
        <v>43893</v>
      </c>
      <c r="T173" s="52">
        <v>44165</v>
      </c>
      <c r="U173" s="598"/>
      <c r="V173" s="595"/>
      <c r="W173" s="595"/>
      <c r="X173" s="596"/>
      <c r="Y173" s="433"/>
      <c r="Z173" s="433"/>
      <c r="AA173" s="320"/>
      <c r="AB173" s="320"/>
      <c r="AC173" s="320"/>
      <c r="AD173" s="600"/>
    </row>
    <row r="174" spans="1:30" ht="34.5" x14ac:dyDescent="0.25">
      <c r="A174" s="589"/>
      <c r="B174" s="587"/>
      <c r="C174" s="587"/>
      <c r="D174" s="587"/>
      <c r="E174" s="591"/>
      <c r="F174" s="593"/>
      <c r="G174" s="586"/>
      <c r="H174" s="586"/>
      <c r="I174" s="586"/>
      <c r="J174" s="586"/>
      <c r="K174" s="288"/>
      <c r="L174" s="288"/>
      <c r="M174" s="594"/>
      <c r="N174" s="583"/>
      <c r="O174" s="583"/>
      <c r="P174" s="583"/>
      <c r="Q174" s="43" t="s">
        <v>381</v>
      </c>
      <c r="R174" s="50">
        <v>0.3</v>
      </c>
      <c r="S174" s="52">
        <v>43954</v>
      </c>
      <c r="T174" s="52">
        <v>44196</v>
      </c>
      <c r="U174" s="598"/>
      <c r="V174" s="595"/>
      <c r="W174" s="595"/>
      <c r="X174" s="596"/>
      <c r="Y174" s="433"/>
      <c r="Z174" s="433"/>
      <c r="AA174" s="320"/>
      <c r="AB174" s="320"/>
      <c r="AC174" s="320"/>
      <c r="AD174" s="600"/>
    </row>
    <row r="175" spans="1:30" ht="35.25" thickBot="1" x14ac:dyDescent="0.3">
      <c r="A175" s="620"/>
      <c r="B175" s="621"/>
      <c r="C175" s="621"/>
      <c r="D175" s="621"/>
      <c r="E175" s="622"/>
      <c r="F175" s="623"/>
      <c r="G175" s="619"/>
      <c r="H175" s="619"/>
      <c r="I175" s="619"/>
      <c r="J175" s="619"/>
      <c r="K175" s="289"/>
      <c r="L175" s="289"/>
      <c r="M175" s="604"/>
      <c r="N175" s="605"/>
      <c r="O175" s="605"/>
      <c r="P175" s="605"/>
      <c r="Q175" s="155" t="s">
        <v>382</v>
      </c>
      <c r="R175" s="217">
        <v>0.1</v>
      </c>
      <c r="S175" s="156">
        <v>43954</v>
      </c>
      <c r="T175" s="156">
        <v>44196</v>
      </c>
      <c r="U175" s="606"/>
      <c r="V175" s="602"/>
      <c r="W175" s="602"/>
      <c r="X175" s="603"/>
      <c r="Y175" s="434"/>
      <c r="Z175" s="434"/>
      <c r="AA175" s="323"/>
      <c r="AB175" s="323"/>
      <c r="AC175" s="323"/>
      <c r="AD175" s="607"/>
    </row>
    <row r="176" spans="1:30" ht="36.950000000000003" customHeight="1" thickTop="1" x14ac:dyDescent="0.25">
      <c r="A176" s="608" t="s">
        <v>391</v>
      </c>
      <c r="B176" s="427" t="s">
        <v>277</v>
      </c>
      <c r="C176" s="611" t="s">
        <v>278</v>
      </c>
      <c r="D176" s="613" t="s">
        <v>37</v>
      </c>
      <c r="E176" s="615">
        <v>0.3</v>
      </c>
      <c r="F176" s="617" t="s">
        <v>392</v>
      </c>
      <c r="G176" s="631" t="s">
        <v>393</v>
      </c>
      <c r="H176" s="633" t="s">
        <v>39</v>
      </c>
      <c r="I176" s="633" t="s">
        <v>39</v>
      </c>
      <c r="J176" s="633" t="s">
        <v>39</v>
      </c>
      <c r="K176" s="290" t="s">
        <v>905</v>
      </c>
      <c r="L176" s="290" t="s">
        <v>256</v>
      </c>
      <c r="M176" s="631" t="s">
        <v>393</v>
      </c>
      <c r="N176" s="631" t="s">
        <v>56</v>
      </c>
      <c r="O176" s="632">
        <v>43831</v>
      </c>
      <c r="P176" s="632">
        <f>MAX(T176:T180)</f>
        <v>44196</v>
      </c>
      <c r="Q176" s="152" t="s">
        <v>394</v>
      </c>
      <c r="R176" s="153">
        <v>0.25</v>
      </c>
      <c r="S176" s="154">
        <v>43831</v>
      </c>
      <c r="T176" s="154">
        <v>44075</v>
      </c>
      <c r="U176" s="629">
        <v>0.2</v>
      </c>
      <c r="V176" s="629">
        <v>0.45</v>
      </c>
      <c r="W176" s="629">
        <v>0.6</v>
      </c>
      <c r="X176" s="629">
        <v>1</v>
      </c>
      <c r="Y176" s="437">
        <v>48803693.760000005</v>
      </c>
      <c r="Z176" s="435"/>
      <c r="AA176" s="435" t="s">
        <v>39</v>
      </c>
      <c r="AB176" s="435" t="s">
        <v>39</v>
      </c>
      <c r="AC176" s="435" t="s">
        <v>39</v>
      </c>
      <c r="AD176" s="601">
        <f>SUM(Y176:Z180)</f>
        <v>48803693.760000005</v>
      </c>
    </row>
    <row r="177" spans="1:30" ht="36.950000000000003" customHeight="1" x14ac:dyDescent="0.25">
      <c r="A177" s="609"/>
      <c r="B177" s="610"/>
      <c r="C177" s="612"/>
      <c r="D177" s="614"/>
      <c r="E177" s="616"/>
      <c r="F177" s="618"/>
      <c r="G177" s="612"/>
      <c r="H177" s="610"/>
      <c r="I177" s="610"/>
      <c r="J177" s="610"/>
      <c r="K177" s="291"/>
      <c r="L177" s="291"/>
      <c r="M177" s="612"/>
      <c r="N177" s="612"/>
      <c r="O177" s="624"/>
      <c r="P177" s="624"/>
      <c r="Q177" s="54" t="s">
        <v>395</v>
      </c>
      <c r="R177" s="55">
        <v>0.2</v>
      </c>
      <c r="S177" s="56">
        <v>43878</v>
      </c>
      <c r="T177" s="56">
        <v>44098</v>
      </c>
      <c r="U177" s="625"/>
      <c r="V177" s="626"/>
      <c r="W177" s="626"/>
      <c r="X177" s="626"/>
      <c r="Y177" s="365"/>
      <c r="Z177" s="349"/>
      <c r="AA177" s="349"/>
      <c r="AB177" s="349"/>
      <c r="AC177" s="349"/>
      <c r="AD177" s="600"/>
    </row>
    <row r="178" spans="1:30" ht="36.950000000000003" customHeight="1" x14ac:dyDescent="0.25">
      <c r="A178" s="609"/>
      <c r="B178" s="610"/>
      <c r="C178" s="612"/>
      <c r="D178" s="614"/>
      <c r="E178" s="616"/>
      <c r="F178" s="618"/>
      <c r="G178" s="612"/>
      <c r="H178" s="610"/>
      <c r="I178" s="610"/>
      <c r="J178" s="610"/>
      <c r="K178" s="292"/>
      <c r="L178" s="291"/>
      <c r="M178" s="612"/>
      <c r="N178" s="612"/>
      <c r="O178" s="624"/>
      <c r="P178" s="624"/>
      <c r="Q178" s="54" t="s">
        <v>396</v>
      </c>
      <c r="R178" s="55">
        <v>0.2</v>
      </c>
      <c r="S178" s="56">
        <v>43922</v>
      </c>
      <c r="T178" s="56">
        <v>44135</v>
      </c>
      <c r="U178" s="625"/>
      <c r="V178" s="626"/>
      <c r="W178" s="626"/>
      <c r="X178" s="626"/>
      <c r="Y178" s="365"/>
      <c r="Z178" s="349"/>
      <c r="AA178" s="349"/>
      <c r="AB178" s="349"/>
      <c r="AC178" s="349"/>
      <c r="AD178" s="600"/>
    </row>
    <row r="179" spans="1:30" ht="36.950000000000003" customHeight="1" x14ac:dyDescent="0.25">
      <c r="A179" s="609"/>
      <c r="B179" s="610"/>
      <c r="C179" s="612"/>
      <c r="D179" s="614"/>
      <c r="E179" s="616"/>
      <c r="F179" s="618"/>
      <c r="G179" s="612"/>
      <c r="H179" s="610"/>
      <c r="I179" s="610"/>
      <c r="J179" s="610"/>
      <c r="K179" s="293" t="s">
        <v>906</v>
      </c>
      <c r="L179" s="291"/>
      <c r="M179" s="612"/>
      <c r="N179" s="612"/>
      <c r="O179" s="624"/>
      <c r="P179" s="624"/>
      <c r="Q179" s="54" t="s">
        <v>397</v>
      </c>
      <c r="R179" s="55">
        <v>0.2</v>
      </c>
      <c r="S179" s="56">
        <v>43878</v>
      </c>
      <c r="T179" s="56">
        <v>44165</v>
      </c>
      <c r="U179" s="625"/>
      <c r="V179" s="626"/>
      <c r="W179" s="626"/>
      <c r="X179" s="626"/>
      <c r="Y179" s="365"/>
      <c r="Z179" s="349"/>
      <c r="AA179" s="349"/>
      <c r="AB179" s="349"/>
      <c r="AC179" s="349"/>
      <c r="AD179" s="600"/>
    </row>
    <row r="180" spans="1:30" ht="36.950000000000003" customHeight="1" x14ac:dyDescent="0.25">
      <c r="A180" s="609"/>
      <c r="B180" s="610"/>
      <c r="C180" s="612"/>
      <c r="D180" s="614"/>
      <c r="E180" s="616"/>
      <c r="F180" s="618"/>
      <c r="G180" s="612"/>
      <c r="H180" s="610"/>
      <c r="I180" s="610"/>
      <c r="J180" s="610"/>
      <c r="K180" s="292"/>
      <c r="L180" s="292"/>
      <c r="M180" s="612"/>
      <c r="N180" s="612"/>
      <c r="O180" s="624"/>
      <c r="P180" s="624"/>
      <c r="Q180" s="54" t="s">
        <v>398</v>
      </c>
      <c r="R180" s="55">
        <v>0.15</v>
      </c>
      <c r="S180" s="56">
        <v>43922</v>
      </c>
      <c r="T180" s="56">
        <v>44196</v>
      </c>
      <c r="U180" s="625"/>
      <c r="V180" s="626"/>
      <c r="W180" s="626"/>
      <c r="X180" s="626"/>
      <c r="Y180" s="365"/>
      <c r="Z180" s="349"/>
      <c r="AA180" s="349"/>
      <c r="AB180" s="349"/>
      <c r="AC180" s="349"/>
      <c r="AD180" s="600"/>
    </row>
    <row r="181" spans="1:30" ht="36.950000000000003" customHeight="1" x14ac:dyDescent="0.25">
      <c r="A181" s="609" t="s">
        <v>391</v>
      </c>
      <c r="B181" s="371" t="s">
        <v>942</v>
      </c>
      <c r="C181" s="379" t="s">
        <v>278</v>
      </c>
      <c r="D181" s="379" t="s">
        <v>37</v>
      </c>
      <c r="E181" s="616"/>
      <c r="F181" s="630" t="s">
        <v>943</v>
      </c>
      <c r="G181" s="610" t="s">
        <v>39</v>
      </c>
      <c r="H181" s="610" t="s">
        <v>39</v>
      </c>
      <c r="I181" s="610" t="s">
        <v>39</v>
      </c>
      <c r="J181" s="610" t="s">
        <v>39</v>
      </c>
      <c r="K181" s="278" t="s">
        <v>907</v>
      </c>
      <c r="L181" s="293"/>
      <c r="M181" s="612" t="s">
        <v>399</v>
      </c>
      <c r="N181" s="612" t="s">
        <v>56</v>
      </c>
      <c r="O181" s="624">
        <v>43862</v>
      </c>
      <c r="P181" s="624">
        <f>MAX(T181:T184)</f>
        <v>44196</v>
      </c>
      <c r="Q181" s="96" t="s">
        <v>400</v>
      </c>
      <c r="R181" s="55">
        <v>0.2</v>
      </c>
      <c r="S181" s="56">
        <v>44013</v>
      </c>
      <c r="T181" s="56">
        <v>44040</v>
      </c>
      <c r="U181" s="625">
        <v>0</v>
      </c>
      <c r="V181" s="625">
        <v>0</v>
      </c>
      <c r="W181" s="627">
        <v>0.5</v>
      </c>
      <c r="X181" s="627">
        <v>1</v>
      </c>
      <c r="Y181" s="365">
        <v>20034286</v>
      </c>
      <c r="Z181" s="349"/>
      <c r="AA181" s="349" t="s">
        <v>39</v>
      </c>
      <c r="AB181" s="349" t="s">
        <v>39</v>
      </c>
      <c r="AC181" s="349" t="s">
        <v>39</v>
      </c>
      <c r="AD181" s="600">
        <f>SUM(Y181:Z184)</f>
        <v>20034286</v>
      </c>
    </row>
    <row r="182" spans="1:30" ht="36.950000000000003" customHeight="1" x14ac:dyDescent="0.25">
      <c r="A182" s="609"/>
      <c r="B182" s="610"/>
      <c r="C182" s="612"/>
      <c r="D182" s="612"/>
      <c r="E182" s="616"/>
      <c r="F182" s="618"/>
      <c r="G182" s="610"/>
      <c r="H182" s="610"/>
      <c r="I182" s="610"/>
      <c r="J182" s="610"/>
      <c r="K182" s="291"/>
      <c r="L182" s="291"/>
      <c r="M182" s="612"/>
      <c r="N182" s="612"/>
      <c r="O182" s="624"/>
      <c r="P182" s="624"/>
      <c r="Q182" s="54" t="s">
        <v>401</v>
      </c>
      <c r="R182" s="55">
        <v>0.3</v>
      </c>
      <c r="S182" s="56">
        <v>44044</v>
      </c>
      <c r="T182" s="56">
        <v>44102</v>
      </c>
      <c r="U182" s="626"/>
      <c r="V182" s="626"/>
      <c r="W182" s="628"/>
      <c r="X182" s="628"/>
      <c r="Y182" s="365"/>
      <c r="Z182" s="349"/>
      <c r="AA182" s="349"/>
      <c r="AB182" s="349"/>
      <c r="AC182" s="349"/>
      <c r="AD182" s="600"/>
    </row>
    <row r="183" spans="1:30" ht="36.950000000000003" customHeight="1" x14ac:dyDescent="0.25">
      <c r="A183" s="609"/>
      <c r="B183" s="610"/>
      <c r="C183" s="612"/>
      <c r="D183" s="612"/>
      <c r="E183" s="616"/>
      <c r="F183" s="618"/>
      <c r="G183" s="610"/>
      <c r="H183" s="610"/>
      <c r="I183" s="610"/>
      <c r="J183" s="610"/>
      <c r="K183" s="291"/>
      <c r="L183" s="291"/>
      <c r="M183" s="612"/>
      <c r="N183" s="612"/>
      <c r="O183" s="624"/>
      <c r="P183" s="624"/>
      <c r="Q183" s="54" t="s">
        <v>402</v>
      </c>
      <c r="R183" s="55">
        <v>0.25</v>
      </c>
      <c r="S183" s="56">
        <v>44075</v>
      </c>
      <c r="T183" s="56">
        <v>44102</v>
      </c>
      <c r="U183" s="626"/>
      <c r="V183" s="626"/>
      <c r="W183" s="628"/>
      <c r="X183" s="628"/>
      <c r="Y183" s="365"/>
      <c r="Z183" s="349"/>
      <c r="AA183" s="349"/>
      <c r="AB183" s="349"/>
      <c r="AC183" s="349"/>
      <c r="AD183" s="600"/>
    </row>
    <row r="184" spans="1:30" ht="36.950000000000003" customHeight="1" x14ac:dyDescent="0.25">
      <c r="A184" s="609"/>
      <c r="B184" s="610"/>
      <c r="C184" s="612"/>
      <c r="D184" s="612"/>
      <c r="E184" s="616"/>
      <c r="F184" s="618"/>
      <c r="G184" s="610"/>
      <c r="H184" s="610"/>
      <c r="I184" s="610"/>
      <c r="J184" s="610"/>
      <c r="K184" s="292"/>
      <c r="L184" s="292"/>
      <c r="M184" s="612"/>
      <c r="N184" s="612"/>
      <c r="O184" s="624"/>
      <c r="P184" s="624"/>
      <c r="Q184" s="54" t="s">
        <v>403</v>
      </c>
      <c r="R184" s="55">
        <v>0.25</v>
      </c>
      <c r="S184" s="56">
        <v>44105</v>
      </c>
      <c r="T184" s="56">
        <v>44196</v>
      </c>
      <c r="U184" s="626"/>
      <c r="V184" s="626"/>
      <c r="W184" s="628"/>
      <c r="X184" s="628"/>
      <c r="Y184" s="365"/>
      <c r="Z184" s="349"/>
      <c r="AA184" s="349"/>
      <c r="AB184" s="349"/>
      <c r="AC184" s="349"/>
      <c r="AD184" s="600"/>
    </row>
    <row r="185" spans="1:30" ht="36.950000000000003" customHeight="1" x14ac:dyDescent="0.25">
      <c r="A185" s="609" t="s">
        <v>391</v>
      </c>
      <c r="B185" s="610" t="s">
        <v>35</v>
      </c>
      <c r="C185" s="612" t="s">
        <v>36</v>
      </c>
      <c r="D185" s="612" t="s">
        <v>53</v>
      </c>
      <c r="E185" s="616">
        <v>7.0000000000000007E-2</v>
      </c>
      <c r="F185" s="618" t="s">
        <v>404</v>
      </c>
      <c r="G185" s="610" t="s">
        <v>39</v>
      </c>
      <c r="H185" s="610" t="s">
        <v>39</v>
      </c>
      <c r="I185" s="610" t="s">
        <v>39</v>
      </c>
      <c r="J185" s="610" t="s">
        <v>39</v>
      </c>
      <c r="K185" s="293"/>
      <c r="L185" s="293" t="s">
        <v>194</v>
      </c>
      <c r="M185" s="612" t="s">
        <v>405</v>
      </c>
      <c r="N185" s="612" t="s">
        <v>56</v>
      </c>
      <c r="O185" s="624">
        <v>43831</v>
      </c>
      <c r="P185" s="624">
        <f>MAX(T185:T187)</f>
        <v>44196</v>
      </c>
      <c r="Q185" s="57" t="s">
        <v>406</v>
      </c>
      <c r="R185" s="58">
        <v>0.3</v>
      </c>
      <c r="S185" s="59">
        <v>43831</v>
      </c>
      <c r="T185" s="59">
        <v>43980</v>
      </c>
      <c r="U185" s="625">
        <v>0.2</v>
      </c>
      <c r="V185" s="625">
        <v>0.4</v>
      </c>
      <c r="W185" s="625">
        <v>0.6</v>
      </c>
      <c r="X185" s="625">
        <v>1</v>
      </c>
      <c r="Y185" s="365">
        <v>10668920</v>
      </c>
      <c r="Z185" s="365">
        <v>33810000</v>
      </c>
      <c r="AA185" s="349" t="s">
        <v>115</v>
      </c>
      <c r="AB185" s="349" t="s">
        <v>436</v>
      </c>
      <c r="AC185" s="349" t="s">
        <v>39</v>
      </c>
      <c r="AD185" s="600">
        <f>SUM(Y185:Z187)</f>
        <v>44478920</v>
      </c>
    </row>
    <row r="186" spans="1:30" ht="36.950000000000003" customHeight="1" x14ac:dyDescent="0.25">
      <c r="A186" s="609"/>
      <c r="B186" s="610"/>
      <c r="C186" s="612"/>
      <c r="D186" s="612"/>
      <c r="E186" s="616"/>
      <c r="F186" s="618"/>
      <c r="G186" s="610"/>
      <c r="H186" s="610"/>
      <c r="I186" s="610"/>
      <c r="J186" s="610"/>
      <c r="K186" s="291"/>
      <c r="L186" s="291"/>
      <c r="M186" s="612"/>
      <c r="N186" s="612"/>
      <c r="O186" s="624"/>
      <c r="P186" s="624"/>
      <c r="Q186" s="57" t="s">
        <v>407</v>
      </c>
      <c r="R186" s="58">
        <v>0.3</v>
      </c>
      <c r="S186" s="59">
        <v>43922</v>
      </c>
      <c r="T186" s="59">
        <v>44104</v>
      </c>
      <c r="U186" s="626"/>
      <c r="V186" s="626"/>
      <c r="W186" s="626"/>
      <c r="X186" s="626"/>
      <c r="Y186" s="365"/>
      <c r="Z186" s="365"/>
      <c r="AA186" s="349"/>
      <c r="AB186" s="349"/>
      <c r="AC186" s="349"/>
      <c r="AD186" s="600"/>
    </row>
    <row r="187" spans="1:30" ht="36.950000000000003" customHeight="1" x14ac:dyDescent="0.25">
      <c r="A187" s="609"/>
      <c r="B187" s="610"/>
      <c r="C187" s="612"/>
      <c r="D187" s="612"/>
      <c r="E187" s="616"/>
      <c r="F187" s="618"/>
      <c r="G187" s="610"/>
      <c r="H187" s="610"/>
      <c r="I187" s="610"/>
      <c r="J187" s="610"/>
      <c r="K187" s="292"/>
      <c r="L187" s="292"/>
      <c r="M187" s="612"/>
      <c r="N187" s="612"/>
      <c r="O187" s="624"/>
      <c r="P187" s="624"/>
      <c r="Q187" s="57" t="s">
        <v>408</v>
      </c>
      <c r="R187" s="58">
        <v>0.4</v>
      </c>
      <c r="S187" s="59">
        <v>44046</v>
      </c>
      <c r="T187" s="59">
        <v>44196</v>
      </c>
      <c r="U187" s="626"/>
      <c r="V187" s="626"/>
      <c r="W187" s="626"/>
      <c r="X187" s="626"/>
      <c r="Y187" s="365"/>
      <c r="Z187" s="365"/>
      <c r="AA187" s="349"/>
      <c r="AB187" s="349"/>
      <c r="AC187" s="349"/>
      <c r="AD187" s="600"/>
    </row>
    <row r="188" spans="1:30" ht="36.950000000000003" customHeight="1" x14ac:dyDescent="0.25">
      <c r="A188" s="609" t="s">
        <v>391</v>
      </c>
      <c r="B188" s="610" t="s">
        <v>35</v>
      </c>
      <c r="C188" s="612" t="s">
        <v>36</v>
      </c>
      <c r="D188" s="612" t="s">
        <v>53</v>
      </c>
      <c r="E188" s="616">
        <v>7.0000000000000007E-2</v>
      </c>
      <c r="F188" s="618" t="s">
        <v>409</v>
      </c>
      <c r="G188" s="610" t="s">
        <v>39</v>
      </c>
      <c r="H188" s="610" t="s">
        <v>39</v>
      </c>
      <c r="I188" s="610" t="s">
        <v>39</v>
      </c>
      <c r="J188" s="610" t="s">
        <v>39</v>
      </c>
      <c r="K188" s="293" t="s">
        <v>911</v>
      </c>
      <c r="L188" s="293"/>
      <c r="M188" s="612" t="s">
        <v>410</v>
      </c>
      <c r="N188" s="612" t="s">
        <v>56</v>
      </c>
      <c r="O188" s="624">
        <v>43876</v>
      </c>
      <c r="P188" s="624">
        <f>MAX(T188:T192)</f>
        <v>44196</v>
      </c>
      <c r="Q188" s="54" t="s">
        <v>411</v>
      </c>
      <c r="R188" s="55">
        <v>0.3</v>
      </c>
      <c r="S188" s="56">
        <v>43876</v>
      </c>
      <c r="T188" s="56">
        <v>44180</v>
      </c>
      <c r="U188" s="625">
        <v>0.25</v>
      </c>
      <c r="V188" s="625">
        <v>0.4</v>
      </c>
      <c r="W188" s="625">
        <v>0.75</v>
      </c>
      <c r="X188" s="625">
        <v>1</v>
      </c>
      <c r="Y188" s="365">
        <v>222661879.19999999</v>
      </c>
      <c r="Z188" s="365">
        <v>410998730</v>
      </c>
      <c r="AA188" s="349" t="s">
        <v>437</v>
      </c>
      <c r="AB188" s="349" t="s">
        <v>438</v>
      </c>
      <c r="AC188" s="349" t="s">
        <v>39</v>
      </c>
      <c r="AD188" s="600">
        <f>SUM(Y188:Z192)</f>
        <v>633660609.20000005</v>
      </c>
    </row>
    <row r="189" spans="1:30" ht="36.950000000000003" customHeight="1" x14ac:dyDescent="0.25">
      <c r="A189" s="609"/>
      <c r="B189" s="610"/>
      <c r="C189" s="612"/>
      <c r="D189" s="612"/>
      <c r="E189" s="616"/>
      <c r="F189" s="618"/>
      <c r="G189" s="610"/>
      <c r="H189" s="610"/>
      <c r="I189" s="610"/>
      <c r="J189" s="610"/>
      <c r="K189" s="291"/>
      <c r="L189" s="291"/>
      <c r="M189" s="612"/>
      <c r="N189" s="612"/>
      <c r="O189" s="624"/>
      <c r="P189" s="624"/>
      <c r="Q189" s="54" t="s">
        <v>412</v>
      </c>
      <c r="R189" s="55">
        <v>0.25</v>
      </c>
      <c r="S189" s="56">
        <v>43881</v>
      </c>
      <c r="T189" s="56">
        <v>44089</v>
      </c>
      <c r="U189" s="626"/>
      <c r="V189" s="626"/>
      <c r="W189" s="626"/>
      <c r="X189" s="626"/>
      <c r="Y189" s="365"/>
      <c r="Z189" s="365"/>
      <c r="AA189" s="349"/>
      <c r="AB189" s="349"/>
      <c r="AC189" s="349"/>
      <c r="AD189" s="600"/>
    </row>
    <row r="190" spans="1:30" ht="36.950000000000003" customHeight="1" x14ac:dyDescent="0.25">
      <c r="A190" s="609"/>
      <c r="B190" s="610"/>
      <c r="C190" s="612"/>
      <c r="D190" s="612"/>
      <c r="E190" s="616"/>
      <c r="F190" s="618"/>
      <c r="G190" s="610"/>
      <c r="H190" s="610"/>
      <c r="I190" s="610"/>
      <c r="J190" s="610"/>
      <c r="K190" s="291"/>
      <c r="L190" s="291"/>
      <c r="M190" s="612"/>
      <c r="N190" s="612"/>
      <c r="O190" s="624"/>
      <c r="P190" s="624"/>
      <c r="Q190" s="54" t="s">
        <v>413</v>
      </c>
      <c r="R190" s="55">
        <v>0.25</v>
      </c>
      <c r="S190" s="56">
        <v>43876</v>
      </c>
      <c r="T190" s="56">
        <v>44180</v>
      </c>
      <c r="U190" s="626"/>
      <c r="V190" s="626"/>
      <c r="W190" s="626"/>
      <c r="X190" s="626"/>
      <c r="Y190" s="365"/>
      <c r="Z190" s="365"/>
      <c r="AA190" s="349"/>
      <c r="AB190" s="349"/>
      <c r="AC190" s="349"/>
      <c r="AD190" s="600"/>
    </row>
    <row r="191" spans="1:30" ht="36.950000000000003" customHeight="1" x14ac:dyDescent="0.25">
      <c r="A191" s="609"/>
      <c r="B191" s="610"/>
      <c r="C191" s="612"/>
      <c r="D191" s="612"/>
      <c r="E191" s="616"/>
      <c r="F191" s="618"/>
      <c r="G191" s="610"/>
      <c r="H191" s="610"/>
      <c r="I191" s="610"/>
      <c r="J191" s="610"/>
      <c r="K191" s="291"/>
      <c r="L191" s="291"/>
      <c r="M191" s="612"/>
      <c r="N191" s="612"/>
      <c r="O191" s="624"/>
      <c r="P191" s="624"/>
      <c r="Q191" s="54" t="s">
        <v>414</v>
      </c>
      <c r="R191" s="55">
        <v>0.2</v>
      </c>
      <c r="S191" s="56">
        <v>43831</v>
      </c>
      <c r="T191" s="56">
        <v>44193</v>
      </c>
      <c r="U191" s="626"/>
      <c r="V191" s="626"/>
      <c r="W191" s="626"/>
      <c r="X191" s="626"/>
      <c r="Y191" s="365"/>
      <c r="Z191" s="365"/>
      <c r="AA191" s="349"/>
      <c r="AB191" s="349"/>
      <c r="AC191" s="349"/>
      <c r="AD191" s="600"/>
    </row>
    <row r="192" spans="1:30" ht="36.950000000000003" customHeight="1" x14ac:dyDescent="0.25">
      <c r="A192" s="609"/>
      <c r="B192" s="610"/>
      <c r="C192" s="612"/>
      <c r="D192" s="612"/>
      <c r="E192" s="616"/>
      <c r="F192" s="618"/>
      <c r="G192" s="610"/>
      <c r="H192" s="610"/>
      <c r="I192" s="610"/>
      <c r="J192" s="610"/>
      <c r="K192" s="292"/>
      <c r="L192" s="292"/>
      <c r="M192" s="612"/>
      <c r="N192" s="612"/>
      <c r="O192" s="624"/>
      <c r="P192" s="624"/>
      <c r="Q192" s="54" t="s">
        <v>415</v>
      </c>
      <c r="R192" s="55">
        <v>0.2</v>
      </c>
      <c r="S192" s="56">
        <v>43922</v>
      </c>
      <c r="T192" s="56">
        <v>44196</v>
      </c>
      <c r="U192" s="626"/>
      <c r="V192" s="626"/>
      <c r="W192" s="626"/>
      <c r="X192" s="626"/>
      <c r="Y192" s="365"/>
      <c r="Z192" s="365"/>
      <c r="AA192" s="349"/>
      <c r="AB192" s="349"/>
      <c r="AC192" s="349"/>
      <c r="AD192" s="600"/>
    </row>
    <row r="193" spans="1:30" ht="36.950000000000003" customHeight="1" x14ac:dyDescent="0.25">
      <c r="A193" s="609" t="s">
        <v>391</v>
      </c>
      <c r="B193" s="371" t="s">
        <v>40</v>
      </c>
      <c r="C193" s="379" t="s">
        <v>41</v>
      </c>
      <c r="D193" s="379" t="s">
        <v>37</v>
      </c>
      <c r="E193" s="616"/>
      <c r="F193" s="630" t="s">
        <v>944</v>
      </c>
      <c r="G193" s="610" t="s">
        <v>39</v>
      </c>
      <c r="H193" s="610" t="s">
        <v>39</v>
      </c>
      <c r="I193" s="610" t="s">
        <v>39</v>
      </c>
      <c r="J193" s="610" t="s">
        <v>39</v>
      </c>
      <c r="K193" s="293"/>
      <c r="L193" s="293"/>
      <c r="M193" s="379" t="s">
        <v>918</v>
      </c>
      <c r="N193" s="612" t="s">
        <v>56</v>
      </c>
      <c r="O193" s="624">
        <v>43831</v>
      </c>
      <c r="P193" s="624">
        <f>MAX(T193:T194)</f>
        <v>44134</v>
      </c>
      <c r="Q193" s="54" t="s">
        <v>416</v>
      </c>
      <c r="R193" s="55">
        <v>0.5</v>
      </c>
      <c r="S193" s="56">
        <v>43831</v>
      </c>
      <c r="T193" s="56">
        <v>44043</v>
      </c>
      <c r="U193" s="625">
        <v>0.2</v>
      </c>
      <c r="V193" s="625">
        <v>0.4</v>
      </c>
      <c r="W193" s="625">
        <v>0.7</v>
      </c>
      <c r="X193" s="625">
        <v>1</v>
      </c>
      <c r="Y193" s="365">
        <v>197473387.92000002</v>
      </c>
      <c r="Z193" s="365">
        <v>81075000</v>
      </c>
      <c r="AA193" s="349" t="s">
        <v>39</v>
      </c>
      <c r="AB193" s="349" t="s">
        <v>39</v>
      </c>
      <c r="AC193" s="349" t="s">
        <v>39</v>
      </c>
      <c r="AD193" s="600">
        <f>SUM(Y193:Z194)</f>
        <v>278548387.92000002</v>
      </c>
    </row>
    <row r="194" spans="1:30" ht="36.950000000000003" customHeight="1" x14ac:dyDescent="0.25">
      <c r="A194" s="609"/>
      <c r="B194" s="610"/>
      <c r="C194" s="612"/>
      <c r="D194" s="612"/>
      <c r="E194" s="616"/>
      <c r="F194" s="618"/>
      <c r="G194" s="610"/>
      <c r="H194" s="610"/>
      <c r="I194" s="610"/>
      <c r="J194" s="610"/>
      <c r="K194" s="292"/>
      <c r="L194" s="292"/>
      <c r="M194" s="612"/>
      <c r="N194" s="612"/>
      <c r="O194" s="624"/>
      <c r="P194" s="624"/>
      <c r="Q194" s="54" t="s">
        <v>417</v>
      </c>
      <c r="R194" s="55">
        <v>0.5</v>
      </c>
      <c r="S194" s="56">
        <v>43983</v>
      </c>
      <c r="T194" s="56">
        <v>44134</v>
      </c>
      <c r="U194" s="626"/>
      <c r="V194" s="626"/>
      <c r="W194" s="626"/>
      <c r="X194" s="626"/>
      <c r="Y194" s="365"/>
      <c r="Z194" s="365"/>
      <c r="AA194" s="349"/>
      <c r="AB194" s="349"/>
      <c r="AC194" s="349"/>
      <c r="AD194" s="600"/>
    </row>
    <row r="195" spans="1:30" ht="36.950000000000003" customHeight="1" x14ac:dyDescent="0.25">
      <c r="A195" s="609" t="s">
        <v>391</v>
      </c>
      <c r="B195" s="371" t="s">
        <v>318</v>
      </c>
      <c r="C195" s="379" t="s">
        <v>472</v>
      </c>
      <c r="D195" s="379" t="s">
        <v>37</v>
      </c>
      <c r="E195" s="616"/>
      <c r="F195" s="630" t="s">
        <v>945</v>
      </c>
      <c r="G195" s="612" t="s">
        <v>890</v>
      </c>
      <c r="H195" s="610" t="s">
        <v>39</v>
      </c>
      <c r="I195" s="610" t="s">
        <v>39</v>
      </c>
      <c r="J195" s="610" t="s">
        <v>39</v>
      </c>
      <c r="K195" s="293" t="s">
        <v>221</v>
      </c>
      <c r="L195" s="293"/>
      <c r="M195" s="379" t="s">
        <v>418</v>
      </c>
      <c r="N195" s="612" t="s">
        <v>56</v>
      </c>
      <c r="O195" s="624">
        <v>43861</v>
      </c>
      <c r="P195" s="624">
        <f>MAX(T195:T197)</f>
        <v>44196</v>
      </c>
      <c r="Q195" s="57" t="s">
        <v>419</v>
      </c>
      <c r="R195" s="58">
        <v>0.2</v>
      </c>
      <c r="S195" s="59">
        <v>43861</v>
      </c>
      <c r="T195" s="59">
        <v>43891</v>
      </c>
      <c r="U195" s="625">
        <v>0.15</v>
      </c>
      <c r="V195" s="625">
        <v>0.46</v>
      </c>
      <c r="W195" s="625">
        <v>0.72</v>
      </c>
      <c r="X195" s="625">
        <v>1</v>
      </c>
      <c r="Y195" s="365">
        <v>274383572.28000009</v>
      </c>
      <c r="Z195" s="365">
        <v>225400000</v>
      </c>
      <c r="AA195" s="349" t="s">
        <v>437</v>
      </c>
      <c r="AB195" s="349" t="s">
        <v>439</v>
      </c>
      <c r="AC195" s="349" t="s">
        <v>39</v>
      </c>
      <c r="AD195" s="600">
        <f>SUM(Y195:Z197)</f>
        <v>499783572.28000009</v>
      </c>
    </row>
    <row r="196" spans="1:30" ht="36.950000000000003" customHeight="1" x14ac:dyDescent="0.25">
      <c r="A196" s="609"/>
      <c r="B196" s="610"/>
      <c r="C196" s="612"/>
      <c r="D196" s="612"/>
      <c r="E196" s="616"/>
      <c r="F196" s="618"/>
      <c r="G196" s="612"/>
      <c r="H196" s="610"/>
      <c r="I196" s="610"/>
      <c r="J196" s="610"/>
      <c r="K196" s="291"/>
      <c r="L196" s="291"/>
      <c r="M196" s="612"/>
      <c r="N196" s="612"/>
      <c r="O196" s="624"/>
      <c r="P196" s="624"/>
      <c r="Q196" s="57" t="s">
        <v>420</v>
      </c>
      <c r="R196" s="58">
        <v>0.4</v>
      </c>
      <c r="S196" s="59">
        <v>43891</v>
      </c>
      <c r="T196" s="59">
        <v>44196</v>
      </c>
      <c r="U196" s="626"/>
      <c r="V196" s="626"/>
      <c r="W196" s="626"/>
      <c r="X196" s="626"/>
      <c r="Y196" s="365"/>
      <c r="Z196" s="365"/>
      <c r="AA196" s="349"/>
      <c r="AB196" s="349"/>
      <c r="AC196" s="349"/>
      <c r="AD196" s="600"/>
    </row>
    <row r="197" spans="1:30" ht="36.950000000000003" customHeight="1" x14ac:dyDescent="0.25">
      <c r="A197" s="609"/>
      <c r="B197" s="610"/>
      <c r="C197" s="612"/>
      <c r="D197" s="612"/>
      <c r="E197" s="616"/>
      <c r="F197" s="618"/>
      <c r="G197" s="612"/>
      <c r="H197" s="610"/>
      <c r="I197" s="610"/>
      <c r="J197" s="610"/>
      <c r="K197" s="292"/>
      <c r="L197" s="292"/>
      <c r="M197" s="612"/>
      <c r="N197" s="612"/>
      <c r="O197" s="624"/>
      <c r="P197" s="624"/>
      <c r="Q197" s="57" t="s">
        <v>421</v>
      </c>
      <c r="R197" s="58">
        <v>0.4</v>
      </c>
      <c r="S197" s="59">
        <v>43891</v>
      </c>
      <c r="T197" s="59">
        <v>44196</v>
      </c>
      <c r="U197" s="626"/>
      <c r="V197" s="626"/>
      <c r="W197" s="626"/>
      <c r="X197" s="626"/>
      <c r="Y197" s="365"/>
      <c r="Z197" s="365"/>
      <c r="AA197" s="349"/>
      <c r="AB197" s="349"/>
      <c r="AC197" s="349"/>
      <c r="AD197" s="600"/>
    </row>
    <row r="198" spans="1:30" ht="36.950000000000003" customHeight="1" x14ac:dyDescent="0.25">
      <c r="A198" s="609" t="s">
        <v>391</v>
      </c>
      <c r="B198" s="371" t="s">
        <v>318</v>
      </c>
      <c r="C198" s="379" t="s">
        <v>472</v>
      </c>
      <c r="D198" s="379" t="s">
        <v>37</v>
      </c>
      <c r="E198" s="616"/>
      <c r="F198" s="630" t="s">
        <v>946</v>
      </c>
      <c r="G198" s="610" t="s">
        <v>39</v>
      </c>
      <c r="H198" s="610" t="s">
        <v>39</v>
      </c>
      <c r="I198" s="610" t="s">
        <v>39</v>
      </c>
      <c r="J198" s="610" t="s">
        <v>39</v>
      </c>
      <c r="K198" s="293"/>
      <c r="L198" s="293"/>
      <c r="M198" s="379" t="s">
        <v>917</v>
      </c>
      <c r="N198" s="612" t="s">
        <v>56</v>
      </c>
      <c r="O198" s="624">
        <v>43831</v>
      </c>
      <c r="P198" s="624">
        <f>MAX(T198:T200)</f>
        <v>44196</v>
      </c>
      <c r="Q198" s="57" t="s">
        <v>422</v>
      </c>
      <c r="R198" s="58">
        <v>0.5</v>
      </c>
      <c r="S198" s="59">
        <v>43831</v>
      </c>
      <c r="T198" s="59">
        <v>44012</v>
      </c>
      <c r="U198" s="625">
        <v>0.15</v>
      </c>
      <c r="V198" s="625">
        <v>0.4</v>
      </c>
      <c r="W198" s="625">
        <v>0.7</v>
      </c>
      <c r="X198" s="625">
        <v>1</v>
      </c>
      <c r="Y198" s="365">
        <v>162642627.84</v>
      </c>
      <c r="Z198" s="365">
        <v>16520000</v>
      </c>
      <c r="AA198" s="349" t="s">
        <v>39</v>
      </c>
      <c r="AB198" s="349" t="s">
        <v>39</v>
      </c>
      <c r="AC198" s="349" t="s">
        <v>39</v>
      </c>
      <c r="AD198" s="600">
        <f>SUM(Y198:Z200)</f>
        <v>179162627.84</v>
      </c>
    </row>
    <row r="199" spans="1:30" ht="36.950000000000003" customHeight="1" x14ac:dyDescent="0.25">
      <c r="A199" s="609"/>
      <c r="B199" s="610"/>
      <c r="C199" s="612"/>
      <c r="D199" s="612"/>
      <c r="E199" s="616"/>
      <c r="F199" s="618"/>
      <c r="G199" s="610"/>
      <c r="H199" s="610"/>
      <c r="I199" s="610"/>
      <c r="J199" s="610"/>
      <c r="K199" s="291"/>
      <c r="L199" s="291"/>
      <c r="M199" s="612"/>
      <c r="N199" s="612"/>
      <c r="O199" s="624"/>
      <c r="P199" s="624"/>
      <c r="Q199" s="57" t="s">
        <v>423</v>
      </c>
      <c r="R199" s="58">
        <v>0.25</v>
      </c>
      <c r="S199" s="59">
        <v>44013</v>
      </c>
      <c r="T199" s="59">
        <v>44104</v>
      </c>
      <c r="U199" s="626"/>
      <c r="V199" s="626"/>
      <c r="W199" s="626"/>
      <c r="X199" s="626"/>
      <c r="Y199" s="365"/>
      <c r="Z199" s="365"/>
      <c r="AA199" s="349"/>
      <c r="AB199" s="349"/>
      <c r="AC199" s="349"/>
      <c r="AD199" s="600"/>
    </row>
    <row r="200" spans="1:30" ht="36.950000000000003" customHeight="1" x14ac:dyDescent="0.25">
      <c r="A200" s="609"/>
      <c r="B200" s="610"/>
      <c r="C200" s="612"/>
      <c r="D200" s="612"/>
      <c r="E200" s="616"/>
      <c r="F200" s="618"/>
      <c r="G200" s="610"/>
      <c r="H200" s="610"/>
      <c r="I200" s="610"/>
      <c r="J200" s="610"/>
      <c r="K200" s="292"/>
      <c r="L200" s="292"/>
      <c r="M200" s="612"/>
      <c r="N200" s="612"/>
      <c r="O200" s="624"/>
      <c r="P200" s="624"/>
      <c r="Q200" s="57" t="s">
        <v>424</v>
      </c>
      <c r="R200" s="58">
        <v>0.25</v>
      </c>
      <c r="S200" s="59">
        <v>44105</v>
      </c>
      <c r="T200" s="59">
        <v>44196</v>
      </c>
      <c r="U200" s="626"/>
      <c r="V200" s="626"/>
      <c r="W200" s="626"/>
      <c r="X200" s="626"/>
      <c r="Y200" s="365"/>
      <c r="Z200" s="365"/>
      <c r="AA200" s="349"/>
      <c r="AB200" s="349"/>
      <c r="AC200" s="349"/>
      <c r="AD200" s="600"/>
    </row>
    <row r="201" spans="1:30" ht="36.950000000000003" customHeight="1" x14ac:dyDescent="0.25">
      <c r="A201" s="609" t="s">
        <v>391</v>
      </c>
      <c r="B201" s="610" t="s">
        <v>35</v>
      </c>
      <c r="C201" s="612" t="s">
        <v>36</v>
      </c>
      <c r="D201" s="612" t="s">
        <v>53</v>
      </c>
      <c r="E201" s="616">
        <v>7.0000000000000007E-2</v>
      </c>
      <c r="F201" s="618" t="s">
        <v>404</v>
      </c>
      <c r="G201" s="610" t="s">
        <v>39</v>
      </c>
      <c r="H201" s="610" t="s">
        <v>39</v>
      </c>
      <c r="I201" s="610" t="s">
        <v>39</v>
      </c>
      <c r="J201" s="610" t="s">
        <v>39</v>
      </c>
      <c r="K201" s="293"/>
      <c r="L201" s="293" t="s">
        <v>194</v>
      </c>
      <c r="M201" s="379" t="s">
        <v>425</v>
      </c>
      <c r="N201" s="612" t="s">
        <v>56</v>
      </c>
      <c r="O201" s="624">
        <v>43831</v>
      </c>
      <c r="P201" s="624">
        <f>MAX(T201:T203)</f>
        <v>44196</v>
      </c>
      <c r="Q201" s="54" t="s">
        <v>426</v>
      </c>
      <c r="R201" s="55">
        <v>0.3</v>
      </c>
      <c r="S201" s="56">
        <v>43831</v>
      </c>
      <c r="T201" s="60">
        <v>43936</v>
      </c>
      <c r="U201" s="625">
        <v>0.2</v>
      </c>
      <c r="V201" s="625">
        <v>0.45</v>
      </c>
      <c r="W201" s="625">
        <v>0.6</v>
      </c>
      <c r="X201" s="625">
        <v>1</v>
      </c>
      <c r="Y201" s="365">
        <v>10668920</v>
      </c>
      <c r="Z201" s="365">
        <v>33810000</v>
      </c>
      <c r="AA201" s="349" t="s">
        <v>39</v>
      </c>
      <c r="AB201" s="349" t="s">
        <v>39</v>
      </c>
      <c r="AC201" s="349" t="s">
        <v>39</v>
      </c>
      <c r="AD201" s="600">
        <f>SUM(Y201:Z203)</f>
        <v>44478920</v>
      </c>
    </row>
    <row r="202" spans="1:30" ht="36.950000000000003" customHeight="1" x14ac:dyDescent="0.25">
      <c r="A202" s="609"/>
      <c r="B202" s="610"/>
      <c r="C202" s="612"/>
      <c r="D202" s="612"/>
      <c r="E202" s="616"/>
      <c r="F202" s="618"/>
      <c r="G202" s="610"/>
      <c r="H202" s="610"/>
      <c r="I202" s="610"/>
      <c r="J202" s="610"/>
      <c r="K202" s="291"/>
      <c r="L202" s="291"/>
      <c r="M202" s="612"/>
      <c r="N202" s="612"/>
      <c r="O202" s="624"/>
      <c r="P202" s="624"/>
      <c r="Q202" s="54" t="s">
        <v>427</v>
      </c>
      <c r="R202" s="55">
        <v>0.5</v>
      </c>
      <c r="S202" s="56">
        <v>43936</v>
      </c>
      <c r="T202" s="56">
        <v>44119</v>
      </c>
      <c r="U202" s="626"/>
      <c r="V202" s="626"/>
      <c r="W202" s="626"/>
      <c r="X202" s="626"/>
      <c r="Y202" s="365"/>
      <c r="Z202" s="365"/>
      <c r="AA202" s="349"/>
      <c r="AB202" s="349"/>
      <c r="AC202" s="349"/>
      <c r="AD202" s="600"/>
    </row>
    <row r="203" spans="1:30" ht="36.950000000000003" customHeight="1" x14ac:dyDescent="0.25">
      <c r="A203" s="609"/>
      <c r="B203" s="610"/>
      <c r="C203" s="612"/>
      <c r="D203" s="612"/>
      <c r="E203" s="616"/>
      <c r="F203" s="618"/>
      <c r="G203" s="610"/>
      <c r="H203" s="610"/>
      <c r="I203" s="610"/>
      <c r="J203" s="610"/>
      <c r="K203" s="292"/>
      <c r="L203" s="292"/>
      <c r="M203" s="612"/>
      <c r="N203" s="612"/>
      <c r="O203" s="624"/>
      <c r="P203" s="624"/>
      <c r="Q203" s="54" t="s">
        <v>428</v>
      </c>
      <c r="R203" s="55">
        <v>0.2</v>
      </c>
      <c r="S203" s="56">
        <v>44120</v>
      </c>
      <c r="T203" s="56">
        <v>44196</v>
      </c>
      <c r="U203" s="634"/>
      <c r="V203" s="634"/>
      <c r="W203" s="634"/>
      <c r="X203" s="634"/>
      <c r="Y203" s="365"/>
      <c r="Z203" s="365"/>
      <c r="AA203" s="349"/>
      <c r="AB203" s="349"/>
      <c r="AC203" s="349"/>
      <c r="AD203" s="600"/>
    </row>
    <row r="204" spans="1:30" ht="36.950000000000003" customHeight="1" x14ac:dyDescent="0.25">
      <c r="A204" s="609" t="s">
        <v>391</v>
      </c>
      <c r="B204" s="610" t="s">
        <v>35</v>
      </c>
      <c r="C204" s="612" t="s">
        <v>36</v>
      </c>
      <c r="D204" s="379" t="s">
        <v>37</v>
      </c>
      <c r="E204" s="616"/>
      <c r="F204" s="630" t="s">
        <v>947</v>
      </c>
      <c r="G204" s="610" t="s">
        <v>39</v>
      </c>
      <c r="H204" s="610" t="s">
        <v>39</v>
      </c>
      <c r="I204" s="610" t="s">
        <v>39</v>
      </c>
      <c r="J204" s="610" t="s">
        <v>39</v>
      </c>
      <c r="K204" s="293"/>
      <c r="L204" s="293"/>
      <c r="M204" s="612" t="s">
        <v>429</v>
      </c>
      <c r="N204" s="612" t="s">
        <v>56</v>
      </c>
      <c r="O204" s="624">
        <v>43831</v>
      </c>
      <c r="P204" s="624">
        <f>MAX(T204:T206)</f>
        <v>44196</v>
      </c>
      <c r="Q204" s="54" t="s">
        <v>430</v>
      </c>
      <c r="R204" s="55">
        <v>0.3</v>
      </c>
      <c r="S204" s="56">
        <v>43831</v>
      </c>
      <c r="T204" s="119">
        <v>44104</v>
      </c>
      <c r="U204" s="636">
        <v>0.1</v>
      </c>
      <c r="V204" s="636">
        <v>0.15</v>
      </c>
      <c r="W204" s="636">
        <v>0.5</v>
      </c>
      <c r="X204" s="636">
        <v>1</v>
      </c>
      <c r="Y204" s="647">
        <v>35681248.080000006</v>
      </c>
      <c r="Z204" s="365">
        <v>8303462.4000000004</v>
      </c>
      <c r="AA204" s="349" t="s">
        <v>115</v>
      </c>
      <c r="AB204" s="349" t="s">
        <v>440</v>
      </c>
      <c r="AC204" s="349" t="s">
        <v>39</v>
      </c>
      <c r="AD204" s="600">
        <f>SUM(Y204:Z206)</f>
        <v>43984710.480000004</v>
      </c>
    </row>
    <row r="205" spans="1:30" ht="36.950000000000003" customHeight="1" x14ac:dyDescent="0.25">
      <c r="A205" s="609"/>
      <c r="B205" s="610"/>
      <c r="C205" s="612"/>
      <c r="D205" s="612"/>
      <c r="E205" s="616"/>
      <c r="F205" s="618"/>
      <c r="G205" s="610"/>
      <c r="H205" s="610"/>
      <c r="I205" s="610"/>
      <c r="J205" s="610"/>
      <c r="K205" s="291"/>
      <c r="L205" s="291"/>
      <c r="M205" s="612"/>
      <c r="N205" s="612"/>
      <c r="O205" s="624"/>
      <c r="P205" s="624"/>
      <c r="Q205" s="54" t="s">
        <v>431</v>
      </c>
      <c r="R205" s="55">
        <v>0.3</v>
      </c>
      <c r="S205" s="56">
        <v>43920</v>
      </c>
      <c r="T205" s="119">
        <v>44196</v>
      </c>
      <c r="U205" s="637"/>
      <c r="V205" s="637"/>
      <c r="W205" s="637"/>
      <c r="X205" s="637"/>
      <c r="Y205" s="647"/>
      <c r="Z205" s="365"/>
      <c r="AA205" s="349"/>
      <c r="AB205" s="349"/>
      <c r="AC205" s="349"/>
      <c r="AD205" s="600"/>
    </row>
    <row r="206" spans="1:30" ht="36.950000000000003" customHeight="1" x14ac:dyDescent="0.25">
      <c r="A206" s="609"/>
      <c r="B206" s="610"/>
      <c r="C206" s="612"/>
      <c r="D206" s="612"/>
      <c r="E206" s="616"/>
      <c r="F206" s="618"/>
      <c r="G206" s="610"/>
      <c r="H206" s="610"/>
      <c r="I206" s="610"/>
      <c r="J206" s="610"/>
      <c r="K206" s="292"/>
      <c r="L206" s="292"/>
      <c r="M206" s="612"/>
      <c r="N206" s="612"/>
      <c r="O206" s="624"/>
      <c r="P206" s="624"/>
      <c r="Q206" s="54" t="s">
        <v>432</v>
      </c>
      <c r="R206" s="55">
        <v>0.4</v>
      </c>
      <c r="S206" s="56">
        <v>44012</v>
      </c>
      <c r="T206" s="119">
        <v>44196</v>
      </c>
      <c r="U206" s="637"/>
      <c r="V206" s="637"/>
      <c r="W206" s="637"/>
      <c r="X206" s="637"/>
      <c r="Y206" s="647"/>
      <c r="Z206" s="365"/>
      <c r="AA206" s="349"/>
      <c r="AB206" s="349"/>
      <c r="AC206" s="349"/>
      <c r="AD206" s="600"/>
    </row>
    <row r="207" spans="1:30" ht="36.950000000000003" customHeight="1" x14ac:dyDescent="0.25">
      <c r="A207" s="609" t="s">
        <v>391</v>
      </c>
      <c r="B207" s="639" t="s">
        <v>40</v>
      </c>
      <c r="C207" s="641" t="s">
        <v>41</v>
      </c>
      <c r="D207" s="641" t="s">
        <v>37</v>
      </c>
      <c r="E207" s="616"/>
      <c r="F207" s="630" t="s">
        <v>948</v>
      </c>
      <c r="G207" s="610" t="s">
        <v>39</v>
      </c>
      <c r="H207" s="610" t="s">
        <v>39</v>
      </c>
      <c r="I207" s="610" t="s">
        <v>39</v>
      </c>
      <c r="J207" s="610" t="s">
        <v>39</v>
      </c>
      <c r="K207" s="293" t="s">
        <v>193</v>
      </c>
      <c r="L207" s="293"/>
      <c r="M207" s="379" t="s">
        <v>433</v>
      </c>
      <c r="N207" s="612" t="s">
        <v>56</v>
      </c>
      <c r="O207" s="624">
        <v>43857</v>
      </c>
      <c r="P207" s="624">
        <f>MAX(T207:T208)</f>
        <v>44196</v>
      </c>
      <c r="Q207" s="54" t="s">
        <v>434</v>
      </c>
      <c r="R207" s="55">
        <v>0.25</v>
      </c>
      <c r="S207" s="56">
        <v>43857</v>
      </c>
      <c r="T207" s="60">
        <v>44012</v>
      </c>
      <c r="U207" s="625">
        <v>0.19</v>
      </c>
      <c r="V207" s="625">
        <v>0.3</v>
      </c>
      <c r="W207" s="625">
        <v>0.6</v>
      </c>
      <c r="X207" s="625">
        <v>1</v>
      </c>
      <c r="Y207" s="365">
        <v>26506394.160000004</v>
      </c>
      <c r="Z207" s="365">
        <v>51290000</v>
      </c>
      <c r="AA207" s="349" t="s">
        <v>437</v>
      </c>
      <c r="AB207" s="349" t="s">
        <v>441</v>
      </c>
      <c r="AC207" s="349" t="s">
        <v>225</v>
      </c>
      <c r="AD207" s="600">
        <f>SUM(Y207:Z208)</f>
        <v>77796394.159999996</v>
      </c>
    </row>
    <row r="208" spans="1:30" ht="36.950000000000003" customHeight="1" thickBot="1" x14ac:dyDescent="0.3">
      <c r="A208" s="638"/>
      <c r="B208" s="640"/>
      <c r="C208" s="642"/>
      <c r="D208" s="642"/>
      <c r="E208" s="643"/>
      <c r="F208" s="644"/>
      <c r="G208" s="635"/>
      <c r="H208" s="635"/>
      <c r="I208" s="635"/>
      <c r="J208" s="635"/>
      <c r="K208" s="645"/>
      <c r="L208" s="645"/>
      <c r="M208" s="648"/>
      <c r="N208" s="648"/>
      <c r="O208" s="649"/>
      <c r="P208" s="649"/>
      <c r="Q208" s="166" t="s">
        <v>435</v>
      </c>
      <c r="R208" s="167">
        <v>0.75</v>
      </c>
      <c r="S208" s="168">
        <v>43857</v>
      </c>
      <c r="T208" s="168">
        <v>44196</v>
      </c>
      <c r="U208" s="646"/>
      <c r="V208" s="646"/>
      <c r="W208" s="646"/>
      <c r="X208" s="646"/>
      <c r="Y208" s="441"/>
      <c r="Z208" s="441"/>
      <c r="AA208" s="303"/>
      <c r="AB208" s="303"/>
      <c r="AC208" s="303"/>
      <c r="AD208" s="607"/>
    </row>
    <row r="209" spans="1:30" ht="108.95" customHeight="1" thickTop="1" x14ac:dyDescent="0.25">
      <c r="A209" s="157" t="s">
        <v>442</v>
      </c>
      <c r="B209" s="158" t="s">
        <v>35</v>
      </c>
      <c r="C209" s="158" t="s">
        <v>443</v>
      </c>
      <c r="D209" s="158" t="s">
        <v>53</v>
      </c>
      <c r="E209" s="158">
        <v>0.05</v>
      </c>
      <c r="F209" s="159"/>
      <c r="G209" s="126" t="s">
        <v>39</v>
      </c>
      <c r="H209" s="126" t="s">
        <v>39</v>
      </c>
      <c r="I209" s="126" t="s">
        <v>39</v>
      </c>
      <c r="J209" s="126" t="s">
        <v>39</v>
      </c>
      <c r="K209" s="235" t="s">
        <v>909</v>
      </c>
      <c r="L209" s="235"/>
      <c r="M209" s="126" t="s">
        <v>444</v>
      </c>
      <c r="N209" s="160" t="s">
        <v>56</v>
      </c>
      <c r="O209" s="161">
        <v>44013</v>
      </c>
      <c r="P209" s="161">
        <f>T209</f>
        <v>44180</v>
      </c>
      <c r="Q209" s="135" t="s">
        <v>445</v>
      </c>
      <c r="R209" s="114">
        <v>1</v>
      </c>
      <c r="S209" s="115">
        <v>44013</v>
      </c>
      <c r="T209" s="115">
        <v>44180</v>
      </c>
      <c r="U209" s="127"/>
      <c r="V209" s="162"/>
      <c r="W209" s="162">
        <v>0.3</v>
      </c>
      <c r="X209" s="127">
        <v>1</v>
      </c>
      <c r="Y209" s="163">
        <v>166762774</v>
      </c>
      <c r="Z209" s="163">
        <v>400000000</v>
      </c>
      <c r="AA209" s="164" t="s">
        <v>511</v>
      </c>
      <c r="AB209" s="164" t="s">
        <v>512</v>
      </c>
      <c r="AC209" s="164" t="s">
        <v>225</v>
      </c>
      <c r="AD209" s="165">
        <f>SUM(Y209:Z209)</f>
        <v>566762774</v>
      </c>
    </row>
    <row r="210" spans="1:30" ht="75" customHeight="1" x14ac:dyDescent="0.25">
      <c r="A210" s="331" t="s">
        <v>442</v>
      </c>
      <c r="B210" s="501" t="s">
        <v>35</v>
      </c>
      <c r="C210" s="501" t="s">
        <v>443</v>
      </c>
      <c r="D210" s="501" t="s">
        <v>37</v>
      </c>
      <c r="E210" s="501"/>
      <c r="F210" s="503" t="s">
        <v>446</v>
      </c>
      <c r="G210" s="339" t="s">
        <v>39</v>
      </c>
      <c r="H210" s="339" t="s">
        <v>39</v>
      </c>
      <c r="I210" s="339" t="s">
        <v>39</v>
      </c>
      <c r="J210" s="339" t="s">
        <v>39</v>
      </c>
      <c r="K210" s="249"/>
      <c r="L210" s="249"/>
      <c r="M210" s="339" t="s">
        <v>447</v>
      </c>
      <c r="N210" s="341" t="s">
        <v>56</v>
      </c>
      <c r="O210" s="341">
        <v>43862</v>
      </c>
      <c r="P210" s="341">
        <f>MAX(T210:T213)</f>
        <v>44180</v>
      </c>
      <c r="Q210" s="18" t="s">
        <v>448</v>
      </c>
      <c r="R210" s="19">
        <v>0.25</v>
      </c>
      <c r="S210" s="17">
        <v>43862</v>
      </c>
      <c r="T210" s="17">
        <v>44012</v>
      </c>
      <c r="U210" s="330">
        <v>0.1</v>
      </c>
      <c r="V210" s="330">
        <v>0.15</v>
      </c>
      <c r="W210" s="330">
        <v>0.25</v>
      </c>
      <c r="X210" s="343">
        <v>0.5</v>
      </c>
      <c r="Y210" s="433">
        <v>178420200</v>
      </c>
      <c r="Z210" s="433">
        <v>400000000</v>
      </c>
      <c r="AA210" s="321" t="s">
        <v>511</v>
      </c>
      <c r="AB210" s="321" t="s">
        <v>513</v>
      </c>
      <c r="AC210" s="321" t="s">
        <v>225</v>
      </c>
      <c r="AD210" s="322">
        <f>SUM(Y210:Z213)</f>
        <v>578420200</v>
      </c>
    </row>
    <row r="211" spans="1:30" ht="75" customHeight="1" x14ac:dyDescent="0.25">
      <c r="A211" s="331"/>
      <c r="B211" s="501"/>
      <c r="C211" s="501"/>
      <c r="D211" s="501"/>
      <c r="E211" s="501"/>
      <c r="F211" s="503"/>
      <c r="G211" s="339"/>
      <c r="H211" s="339"/>
      <c r="I211" s="339"/>
      <c r="J211" s="339"/>
      <c r="K211" s="250"/>
      <c r="L211" s="250"/>
      <c r="M211" s="339"/>
      <c r="N211" s="341"/>
      <c r="O211" s="341"/>
      <c r="P211" s="341"/>
      <c r="Q211" s="18" t="s">
        <v>449</v>
      </c>
      <c r="R211" s="19">
        <v>0.25</v>
      </c>
      <c r="S211" s="17">
        <v>44013</v>
      </c>
      <c r="T211" s="17">
        <v>44104</v>
      </c>
      <c r="U211" s="330"/>
      <c r="V211" s="330"/>
      <c r="W211" s="330"/>
      <c r="X211" s="343"/>
      <c r="Y211" s="433"/>
      <c r="Z211" s="433"/>
      <c r="AA211" s="321"/>
      <c r="AB211" s="321"/>
      <c r="AC211" s="321"/>
      <c r="AD211" s="322"/>
    </row>
    <row r="212" spans="1:30" ht="75" customHeight="1" x14ac:dyDescent="0.25">
      <c r="A212" s="331"/>
      <c r="B212" s="501"/>
      <c r="C212" s="501"/>
      <c r="D212" s="501"/>
      <c r="E212" s="501"/>
      <c r="F212" s="503"/>
      <c r="G212" s="339"/>
      <c r="H212" s="339"/>
      <c r="I212" s="339"/>
      <c r="J212" s="339"/>
      <c r="K212" s="250"/>
      <c r="L212" s="250"/>
      <c r="M212" s="339"/>
      <c r="N212" s="341"/>
      <c r="O212" s="341"/>
      <c r="P212" s="341"/>
      <c r="Q212" s="18" t="s">
        <v>450</v>
      </c>
      <c r="R212" s="19">
        <v>0.25</v>
      </c>
      <c r="S212" s="17">
        <v>44105</v>
      </c>
      <c r="T212" s="17">
        <v>44180</v>
      </c>
      <c r="U212" s="330"/>
      <c r="V212" s="330"/>
      <c r="W212" s="330"/>
      <c r="X212" s="343"/>
      <c r="Y212" s="433"/>
      <c r="Z212" s="433"/>
      <c r="AA212" s="321"/>
      <c r="AB212" s="321"/>
      <c r="AC212" s="321"/>
      <c r="AD212" s="322"/>
    </row>
    <row r="213" spans="1:30" ht="75" customHeight="1" x14ac:dyDescent="0.25">
      <c r="A213" s="331"/>
      <c r="B213" s="501"/>
      <c r="C213" s="501"/>
      <c r="D213" s="501"/>
      <c r="E213" s="501"/>
      <c r="F213" s="503"/>
      <c r="G213" s="339"/>
      <c r="H213" s="339"/>
      <c r="I213" s="339"/>
      <c r="J213" s="339"/>
      <c r="K213" s="251"/>
      <c r="L213" s="251"/>
      <c r="M213" s="339"/>
      <c r="N213" s="341"/>
      <c r="O213" s="341"/>
      <c r="P213" s="341"/>
      <c r="Q213" s="21" t="s">
        <v>451</v>
      </c>
      <c r="R213" s="19">
        <v>0.25</v>
      </c>
      <c r="S213" s="17">
        <v>44013</v>
      </c>
      <c r="T213" s="17">
        <v>44180</v>
      </c>
      <c r="U213" s="330"/>
      <c r="V213" s="330"/>
      <c r="W213" s="330"/>
      <c r="X213" s="343"/>
      <c r="Y213" s="433"/>
      <c r="Z213" s="433"/>
      <c r="AA213" s="321"/>
      <c r="AB213" s="321"/>
      <c r="AC213" s="321"/>
      <c r="AD213" s="322"/>
    </row>
    <row r="214" spans="1:30" ht="75" customHeight="1" x14ac:dyDescent="0.25">
      <c r="A214" s="331" t="s">
        <v>442</v>
      </c>
      <c r="B214" s="501" t="s">
        <v>40</v>
      </c>
      <c r="C214" s="501" t="s">
        <v>41</v>
      </c>
      <c r="D214" s="501" t="s">
        <v>37</v>
      </c>
      <c r="E214" s="501"/>
      <c r="F214" s="503" t="s">
        <v>950</v>
      </c>
      <c r="G214" s="339" t="s">
        <v>39</v>
      </c>
      <c r="H214" s="339" t="s">
        <v>39</v>
      </c>
      <c r="I214" s="339" t="s">
        <v>39</v>
      </c>
      <c r="J214" s="339" t="s">
        <v>39</v>
      </c>
      <c r="K214" s="249"/>
      <c r="L214" s="249"/>
      <c r="M214" s="339" t="s">
        <v>452</v>
      </c>
      <c r="N214" s="341" t="s">
        <v>56</v>
      </c>
      <c r="O214" s="341">
        <v>43831</v>
      </c>
      <c r="P214" s="341">
        <f>MAX(T214:T217)</f>
        <v>44196</v>
      </c>
      <c r="Q214" s="61" t="s">
        <v>453</v>
      </c>
      <c r="R214" s="19">
        <v>0.15</v>
      </c>
      <c r="S214" s="20">
        <v>43831</v>
      </c>
      <c r="T214" s="20">
        <v>43981</v>
      </c>
      <c r="U214" s="343">
        <v>0.1</v>
      </c>
      <c r="V214" s="330">
        <v>0.35</v>
      </c>
      <c r="W214" s="330">
        <v>0.6</v>
      </c>
      <c r="X214" s="343">
        <v>1</v>
      </c>
      <c r="Y214" s="433">
        <v>166762774</v>
      </c>
      <c r="Z214" s="433">
        <v>225267805</v>
      </c>
      <c r="AA214" s="321" t="s">
        <v>511</v>
      </c>
      <c r="AB214" s="321" t="s">
        <v>513</v>
      </c>
      <c r="AC214" s="321" t="s">
        <v>225</v>
      </c>
      <c r="AD214" s="322">
        <f>SUM(Y214:Z217)</f>
        <v>392030579</v>
      </c>
    </row>
    <row r="215" spans="1:30" ht="75" customHeight="1" x14ac:dyDescent="0.25">
      <c r="A215" s="331"/>
      <c r="B215" s="501"/>
      <c r="C215" s="501"/>
      <c r="D215" s="501"/>
      <c r="E215" s="501"/>
      <c r="F215" s="503"/>
      <c r="G215" s="339"/>
      <c r="H215" s="339"/>
      <c r="I215" s="339"/>
      <c r="J215" s="339"/>
      <c r="K215" s="250"/>
      <c r="L215" s="250"/>
      <c r="M215" s="339"/>
      <c r="N215" s="341"/>
      <c r="O215" s="341"/>
      <c r="P215" s="341"/>
      <c r="Q215" s="61" t="s">
        <v>454</v>
      </c>
      <c r="R215" s="19">
        <v>0.15</v>
      </c>
      <c r="S215" s="20">
        <v>43891</v>
      </c>
      <c r="T215" s="20">
        <v>44196</v>
      </c>
      <c r="U215" s="343"/>
      <c r="V215" s="330"/>
      <c r="W215" s="330"/>
      <c r="X215" s="343"/>
      <c r="Y215" s="433"/>
      <c r="Z215" s="433"/>
      <c r="AA215" s="321"/>
      <c r="AB215" s="321"/>
      <c r="AC215" s="321"/>
      <c r="AD215" s="322"/>
    </row>
    <row r="216" spans="1:30" ht="75" customHeight="1" x14ac:dyDescent="0.25">
      <c r="A216" s="331"/>
      <c r="B216" s="501"/>
      <c r="C216" s="501"/>
      <c r="D216" s="501"/>
      <c r="E216" s="501"/>
      <c r="F216" s="503"/>
      <c r="G216" s="339"/>
      <c r="H216" s="339"/>
      <c r="I216" s="339"/>
      <c r="J216" s="339"/>
      <c r="K216" s="250"/>
      <c r="L216" s="250"/>
      <c r="M216" s="339"/>
      <c r="N216" s="341"/>
      <c r="O216" s="341"/>
      <c r="P216" s="341"/>
      <c r="Q216" s="20" t="s">
        <v>455</v>
      </c>
      <c r="R216" s="19">
        <v>0.35</v>
      </c>
      <c r="S216" s="20">
        <v>43891</v>
      </c>
      <c r="T216" s="20">
        <v>44165</v>
      </c>
      <c r="U216" s="343"/>
      <c r="V216" s="330"/>
      <c r="W216" s="330"/>
      <c r="X216" s="343"/>
      <c r="Y216" s="433"/>
      <c r="Z216" s="433"/>
      <c r="AA216" s="321"/>
      <c r="AB216" s="321"/>
      <c r="AC216" s="321"/>
      <c r="AD216" s="322"/>
    </row>
    <row r="217" spans="1:30" ht="75" customHeight="1" x14ac:dyDescent="0.25">
      <c r="A217" s="331"/>
      <c r="B217" s="501"/>
      <c r="C217" s="501"/>
      <c r="D217" s="501"/>
      <c r="E217" s="501"/>
      <c r="F217" s="503"/>
      <c r="G217" s="339"/>
      <c r="H217" s="339"/>
      <c r="I217" s="339"/>
      <c r="J217" s="339"/>
      <c r="K217" s="251"/>
      <c r="L217" s="251"/>
      <c r="M217" s="339"/>
      <c r="N217" s="341"/>
      <c r="O217" s="341"/>
      <c r="P217" s="341"/>
      <c r="Q217" s="20" t="s">
        <v>456</v>
      </c>
      <c r="R217" s="19">
        <v>0.35</v>
      </c>
      <c r="S217" s="20">
        <v>44013</v>
      </c>
      <c r="T217" s="20">
        <v>44196</v>
      </c>
      <c r="U217" s="343"/>
      <c r="V217" s="330"/>
      <c r="W217" s="330"/>
      <c r="X217" s="343"/>
      <c r="Y217" s="433"/>
      <c r="Z217" s="433"/>
      <c r="AA217" s="321"/>
      <c r="AB217" s="321"/>
      <c r="AC217" s="321"/>
      <c r="AD217" s="322"/>
    </row>
    <row r="218" spans="1:30" ht="75" customHeight="1" x14ac:dyDescent="0.25">
      <c r="A218" s="331" t="s">
        <v>442</v>
      </c>
      <c r="B218" s="501" t="s">
        <v>40</v>
      </c>
      <c r="C218" s="501" t="s">
        <v>41</v>
      </c>
      <c r="D218" s="501" t="s">
        <v>37</v>
      </c>
      <c r="E218" s="501"/>
      <c r="F218" s="503" t="s">
        <v>951</v>
      </c>
      <c r="G218" s="339" t="s">
        <v>39</v>
      </c>
      <c r="H218" s="339" t="s">
        <v>39</v>
      </c>
      <c r="I218" s="339" t="s">
        <v>178</v>
      </c>
      <c r="J218" s="339" t="s">
        <v>178</v>
      </c>
      <c r="K218" s="249"/>
      <c r="L218" s="249"/>
      <c r="M218" s="339" t="s">
        <v>457</v>
      </c>
      <c r="N218" s="341" t="s">
        <v>56</v>
      </c>
      <c r="O218" s="341">
        <v>43831</v>
      </c>
      <c r="P218" s="341">
        <f>MAX(T218:T219)</f>
        <v>44042</v>
      </c>
      <c r="Q218" s="61" t="s">
        <v>458</v>
      </c>
      <c r="R218" s="19">
        <v>0.6</v>
      </c>
      <c r="S218" s="20">
        <v>43831</v>
      </c>
      <c r="T218" s="20">
        <v>43951</v>
      </c>
      <c r="U218" s="343">
        <v>0.5</v>
      </c>
      <c r="V218" s="330">
        <v>0.5</v>
      </c>
      <c r="W218" s="330">
        <v>0.5</v>
      </c>
      <c r="X218" s="343">
        <v>1</v>
      </c>
      <c r="Y218" s="433">
        <v>166762774</v>
      </c>
      <c r="Z218" s="433">
        <v>96543345</v>
      </c>
      <c r="AA218" s="321" t="s">
        <v>511</v>
      </c>
      <c r="AB218" s="321" t="s">
        <v>513</v>
      </c>
      <c r="AC218" s="321" t="s">
        <v>39</v>
      </c>
      <c r="AD218" s="322">
        <f>SUM(Y218:Z219)</f>
        <v>263306119</v>
      </c>
    </row>
    <row r="219" spans="1:30" ht="75" customHeight="1" x14ac:dyDescent="0.25">
      <c r="A219" s="331"/>
      <c r="B219" s="501"/>
      <c r="C219" s="501"/>
      <c r="D219" s="501"/>
      <c r="E219" s="501"/>
      <c r="F219" s="503"/>
      <c r="G219" s="339"/>
      <c r="H219" s="339"/>
      <c r="I219" s="339"/>
      <c r="J219" s="339"/>
      <c r="K219" s="251"/>
      <c r="L219" s="251"/>
      <c r="M219" s="339"/>
      <c r="N219" s="341"/>
      <c r="O219" s="341"/>
      <c r="P219" s="341"/>
      <c r="Q219" s="21" t="s">
        <v>459</v>
      </c>
      <c r="R219" s="19">
        <v>0.4</v>
      </c>
      <c r="S219" s="20">
        <v>43891</v>
      </c>
      <c r="T219" s="20">
        <v>44042</v>
      </c>
      <c r="U219" s="343"/>
      <c r="V219" s="330"/>
      <c r="W219" s="330"/>
      <c r="X219" s="343"/>
      <c r="Y219" s="433"/>
      <c r="Z219" s="433"/>
      <c r="AA219" s="321"/>
      <c r="AB219" s="321"/>
      <c r="AC219" s="321"/>
      <c r="AD219" s="322"/>
    </row>
    <row r="220" spans="1:30" ht="75" customHeight="1" x14ac:dyDescent="0.25">
      <c r="A220" s="331" t="s">
        <v>442</v>
      </c>
      <c r="B220" s="501" t="s">
        <v>35</v>
      </c>
      <c r="C220" s="501" t="s">
        <v>36</v>
      </c>
      <c r="D220" s="501" t="s">
        <v>53</v>
      </c>
      <c r="E220" s="501">
        <v>0.02</v>
      </c>
      <c r="F220" s="503"/>
      <c r="G220" s="339" t="s">
        <v>39</v>
      </c>
      <c r="H220" s="339" t="s">
        <v>39</v>
      </c>
      <c r="I220" s="339" t="s">
        <v>39</v>
      </c>
      <c r="J220" s="339" t="s">
        <v>39</v>
      </c>
      <c r="K220" s="249"/>
      <c r="L220" s="249"/>
      <c r="M220" s="650" t="s">
        <v>460</v>
      </c>
      <c r="N220" s="341" t="s">
        <v>56</v>
      </c>
      <c r="O220" s="341">
        <v>43891</v>
      </c>
      <c r="P220" s="341">
        <f>MAX(T220:T221)</f>
        <v>44165</v>
      </c>
      <c r="Q220" s="21" t="s">
        <v>461</v>
      </c>
      <c r="R220" s="19">
        <v>0.4</v>
      </c>
      <c r="S220" s="20">
        <v>43891</v>
      </c>
      <c r="T220" s="20">
        <v>44165</v>
      </c>
      <c r="U220" s="343">
        <v>0.15</v>
      </c>
      <c r="V220" s="343">
        <v>0.3</v>
      </c>
      <c r="W220" s="343">
        <v>0.6</v>
      </c>
      <c r="X220" s="343">
        <v>1</v>
      </c>
      <c r="Y220" s="320">
        <v>59473400</v>
      </c>
      <c r="Z220" s="320">
        <v>68567950</v>
      </c>
      <c r="AA220" s="321" t="s">
        <v>511</v>
      </c>
      <c r="AB220" s="321" t="s">
        <v>514</v>
      </c>
      <c r="AC220" s="321" t="s">
        <v>225</v>
      </c>
      <c r="AD220" s="322">
        <f>SUM(Y220:Z221)</f>
        <v>128041350</v>
      </c>
    </row>
    <row r="221" spans="1:30" ht="75" customHeight="1" x14ac:dyDescent="0.25">
      <c r="A221" s="331"/>
      <c r="B221" s="501"/>
      <c r="C221" s="501"/>
      <c r="D221" s="501"/>
      <c r="E221" s="501"/>
      <c r="F221" s="503"/>
      <c r="G221" s="339"/>
      <c r="H221" s="339"/>
      <c r="I221" s="339"/>
      <c r="J221" s="339"/>
      <c r="K221" s="251"/>
      <c r="L221" s="251"/>
      <c r="M221" s="650"/>
      <c r="N221" s="341"/>
      <c r="O221" s="341"/>
      <c r="P221" s="341"/>
      <c r="Q221" s="21" t="s">
        <v>462</v>
      </c>
      <c r="R221" s="19">
        <v>0.6</v>
      </c>
      <c r="S221" s="20">
        <v>43891</v>
      </c>
      <c r="T221" s="20">
        <v>44165</v>
      </c>
      <c r="U221" s="343"/>
      <c r="V221" s="343"/>
      <c r="W221" s="343"/>
      <c r="X221" s="343"/>
      <c r="Y221" s="320"/>
      <c r="Z221" s="320"/>
      <c r="AA221" s="321"/>
      <c r="AB221" s="321"/>
      <c r="AC221" s="321"/>
      <c r="AD221" s="322"/>
    </row>
    <row r="222" spans="1:30" ht="75" customHeight="1" x14ac:dyDescent="0.25">
      <c r="A222" s="331" t="s">
        <v>442</v>
      </c>
      <c r="B222" s="501" t="s">
        <v>35</v>
      </c>
      <c r="C222" s="501" t="s">
        <v>36</v>
      </c>
      <c r="D222" s="501" t="s">
        <v>53</v>
      </c>
      <c r="E222" s="501">
        <v>0.02</v>
      </c>
      <c r="F222" s="503"/>
      <c r="G222" s="339" t="s">
        <v>39</v>
      </c>
      <c r="H222" s="339" t="s">
        <v>39</v>
      </c>
      <c r="I222" s="339" t="s">
        <v>39</v>
      </c>
      <c r="J222" s="339" t="s">
        <v>39</v>
      </c>
      <c r="K222" s="249"/>
      <c r="L222" s="249"/>
      <c r="M222" s="650" t="s">
        <v>463</v>
      </c>
      <c r="N222" s="341" t="s">
        <v>56</v>
      </c>
      <c r="O222" s="341">
        <v>43952</v>
      </c>
      <c r="P222" s="341">
        <f>MAX(T222:T224)</f>
        <v>44196</v>
      </c>
      <c r="Q222" s="21" t="s">
        <v>464</v>
      </c>
      <c r="R222" s="19">
        <v>0.3</v>
      </c>
      <c r="S222" s="20">
        <v>43952</v>
      </c>
      <c r="T222" s="20">
        <v>44196</v>
      </c>
      <c r="U222" s="343">
        <v>0.15</v>
      </c>
      <c r="V222" s="343">
        <v>0.3</v>
      </c>
      <c r="W222" s="343">
        <v>0.6</v>
      </c>
      <c r="X222" s="343">
        <v>1</v>
      </c>
      <c r="Y222" s="320">
        <v>59473400</v>
      </c>
      <c r="Z222" s="320">
        <v>68567950</v>
      </c>
      <c r="AA222" s="321" t="s">
        <v>511</v>
      </c>
      <c r="AB222" s="321" t="s">
        <v>514</v>
      </c>
      <c r="AC222" s="321" t="s">
        <v>225</v>
      </c>
      <c r="AD222" s="322">
        <f>SUM(Y222:Z224)</f>
        <v>128041350</v>
      </c>
    </row>
    <row r="223" spans="1:30" ht="75" customHeight="1" x14ac:dyDescent="0.25">
      <c r="A223" s="331"/>
      <c r="B223" s="501"/>
      <c r="C223" s="501"/>
      <c r="D223" s="501"/>
      <c r="E223" s="501"/>
      <c r="F223" s="503"/>
      <c r="G223" s="339"/>
      <c r="H223" s="339"/>
      <c r="I223" s="339"/>
      <c r="J223" s="339"/>
      <c r="K223" s="250"/>
      <c r="L223" s="250"/>
      <c r="M223" s="650"/>
      <c r="N223" s="341"/>
      <c r="O223" s="341"/>
      <c r="P223" s="341"/>
      <c r="Q223" s="21" t="s">
        <v>465</v>
      </c>
      <c r="R223" s="19">
        <v>0.3</v>
      </c>
      <c r="S223" s="20">
        <v>43952</v>
      </c>
      <c r="T223" s="20">
        <v>44196</v>
      </c>
      <c r="U223" s="343"/>
      <c r="V223" s="343"/>
      <c r="W223" s="343"/>
      <c r="X223" s="343"/>
      <c r="Y223" s="320"/>
      <c r="Z223" s="320"/>
      <c r="AA223" s="321"/>
      <c r="AB223" s="321"/>
      <c r="AC223" s="321"/>
      <c r="AD223" s="322"/>
    </row>
    <row r="224" spans="1:30" ht="75" customHeight="1" x14ac:dyDescent="0.25">
      <c r="A224" s="331"/>
      <c r="B224" s="501"/>
      <c r="C224" s="501"/>
      <c r="D224" s="501"/>
      <c r="E224" s="501"/>
      <c r="F224" s="503"/>
      <c r="G224" s="339"/>
      <c r="H224" s="339"/>
      <c r="I224" s="339"/>
      <c r="J224" s="339"/>
      <c r="K224" s="251"/>
      <c r="L224" s="251"/>
      <c r="M224" s="650"/>
      <c r="N224" s="341"/>
      <c r="O224" s="341"/>
      <c r="P224" s="341"/>
      <c r="Q224" s="21" t="s">
        <v>466</v>
      </c>
      <c r="R224" s="19">
        <v>0.4</v>
      </c>
      <c r="S224" s="20">
        <v>43952</v>
      </c>
      <c r="T224" s="20">
        <v>44196</v>
      </c>
      <c r="U224" s="343"/>
      <c r="V224" s="343"/>
      <c r="W224" s="343"/>
      <c r="X224" s="343"/>
      <c r="Y224" s="320"/>
      <c r="Z224" s="320"/>
      <c r="AA224" s="321"/>
      <c r="AB224" s="321"/>
      <c r="AC224" s="321"/>
      <c r="AD224" s="322"/>
    </row>
    <row r="225" spans="1:30" ht="75" customHeight="1" x14ac:dyDescent="0.25">
      <c r="A225" s="331" t="s">
        <v>442</v>
      </c>
      <c r="B225" s="501" t="s">
        <v>35</v>
      </c>
      <c r="C225" s="501" t="s">
        <v>36</v>
      </c>
      <c r="D225" s="501" t="s">
        <v>53</v>
      </c>
      <c r="E225" s="501">
        <v>0.02</v>
      </c>
      <c r="F225" s="503"/>
      <c r="G225" s="339"/>
      <c r="H225" s="339"/>
      <c r="I225" s="339"/>
      <c r="J225" s="339"/>
      <c r="K225" s="249"/>
      <c r="L225" s="249"/>
      <c r="M225" s="650" t="s">
        <v>467</v>
      </c>
      <c r="N225" s="341" t="s">
        <v>56</v>
      </c>
      <c r="O225" s="341">
        <v>43983</v>
      </c>
      <c r="P225" s="341">
        <f>MAX(T225:T228)</f>
        <v>44196</v>
      </c>
      <c r="Q225" s="21" t="s">
        <v>468</v>
      </c>
      <c r="R225" s="19">
        <v>0.2</v>
      </c>
      <c r="S225" s="20">
        <v>43983</v>
      </c>
      <c r="T225" s="20">
        <v>44196</v>
      </c>
      <c r="U225" s="343">
        <v>0.15</v>
      </c>
      <c r="V225" s="343">
        <v>0.3</v>
      </c>
      <c r="W225" s="343">
        <v>0.6</v>
      </c>
      <c r="X225" s="343">
        <v>1</v>
      </c>
      <c r="Y225" s="320">
        <v>59473400</v>
      </c>
      <c r="Z225" s="320">
        <v>68567950</v>
      </c>
      <c r="AA225" s="321" t="s">
        <v>511</v>
      </c>
      <c r="AB225" s="321" t="s">
        <v>514</v>
      </c>
      <c r="AC225" s="321" t="s">
        <v>225</v>
      </c>
      <c r="AD225" s="322">
        <f>SUM(Y225:Z228)</f>
        <v>128041350</v>
      </c>
    </row>
    <row r="226" spans="1:30" ht="75" customHeight="1" x14ac:dyDescent="0.25">
      <c r="A226" s="331"/>
      <c r="B226" s="501"/>
      <c r="C226" s="501"/>
      <c r="D226" s="501"/>
      <c r="E226" s="501"/>
      <c r="F226" s="503"/>
      <c r="G226" s="339"/>
      <c r="H226" s="339"/>
      <c r="I226" s="339"/>
      <c r="J226" s="339"/>
      <c r="K226" s="250"/>
      <c r="L226" s="250"/>
      <c r="M226" s="650"/>
      <c r="N226" s="341"/>
      <c r="O226" s="341"/>
      <c r="P226" s="341"/>
      <c r="Q226" s="21" t="s">
        <v>469</v>
      </c>
      <c r="R226" s="19">
        <v>0.25</v>
      </c>
      <c r="S226" s="20">
        <v>43983</v>
      </c>
      <c r="T226" s="20">
        <v>44196</v>
      </c>
      <c r="U226" s="343"/>
      <c r="V226" s="343"/>
      <c r="W226" s="343"/>
      <c r="X226" s="343"/>
      <c r="Y226" s="320"/>
      <c r="Z226" s="320"/>
      <c r="AA226" s="321"/>
      <c r="AB226" s="321"/>
      <c r="AC226" s="321"/>
      <c r="AD226" s="322"/>
    </row>
    <row r="227" spans="1:30" ht="75" customHeight="1" x14ac:dyDescent="0.25">
      <c r="A227" s="331"/>
      <c r="B227" s="501"/>
      <c r="C227" s="501"/>
      <c r="D227" s="501"/>
      <c r="E227" s="501"/>
      <c r="F227" s="503"/>
      <c r="G227" s="339"/>
      <c r="H227" s="339"/>
      <c r="I227" s="339"/>
      <c r="J227" s="339"/>
      <c r="K227" s="250"/>
      <c r="L227" s="250"/>
      <c r="M227" s="650"/>
      <c r="N227" s="341"/>
      <c r="O227" s="341"/>
      <c r="P227" s="341"/>
      <c r="Q227" s="21" t="s">
        <v>470</v>
      </c>
      <c r="R227" s="19">
        <v>0.25</v>
      </c>
      <c r="S227" s="20">
        <v>43983</v>
      </c>
      <c r="T227" s="20">
        <v>44196</v>
      </c>
      <c r="U227" s="343"/>
      <c r="V227" s="343"/>
      <c r="W227" s="343"/>
      <c r="X227" s="343"/>
      <c r="Y227" s="320"/>
      <c r="Z227" s="320"/>
      <c r="AA227" s="321"/>
      <c r="AB227" s="321"/>
      <c r="AC227" s="321"/>
      <c r="AD227" s="322"/>
    </row>
    <row r="228" spans="1:30" ht="75" customHeight="1" x14ac:dyDescent="0.25">
      <c r="A228" s="331"/>
      <c r="B228" s="501"/>
      <c r="C228" s="501"/>
      <c r="D228" s="501"/>
      <c r="E228" s="501"/>
      <c r="F228" s="503"/>
      <c r="G228" s="339"/>
      <c r="H228" s="339"/>
      <c r="I228" s="339"/>
      <c r="J228" s="339"/>
      <c r="K228" s="251"/>
      <c r="L228" s="251"/>
      <c r="M228" s="650"/>
      <c r="N228" s="341"/>
      <c r="O228" s="341"/>
      <c r="P228" s="341"/>
      <c r="Q228" s="21" t="s">
        <v>471</v>
      </c>
      <c r="R228" s="19">
        <v>0.3</v>
      </c>
      <c r="S228" s="20">
        <v>43983</v>
      </c>
      <c r="T228" s="20">
        <v>44196</v>
      </c>
      <c r="U228" s="343"/>
      <c r="V228" s="343"/>
      <c r="W228" s="343"/>
      <c r="X228" s="343"/>
      <c r="Y228" s="320"/>
      <c r="Z228" s="320"/>
      <c r="AA228" s="321"/>
      <c r="AB228" s="321"/>
      <c r="AC228" s="321"/>
      <c r="AD228" s="322"/>
    </row>
    <row r="229" spans="1:30" ht="75" customHeight="1" x14ac:dyDescent="0.25">
      <c r="A229" s="331" t="s">
        <v>442</v>
      </c>
      <c r="B229" s="501" t="s">
        <v>318</v>
      </c>
      <c r="C229" s="501" t="s">
        <v>472</v>
      </c>
      <c r="D229" s="501" t="s">
        <v>37</v>
      </c>
      <c r="E229" s="501"/>
      <c r="F229" s="503" t="s">
        <v>473</v>
      </c>
      <c r="G229" s="339"/>
      <c r="H229" s="339"/>
      <c r="I229" s="339"/>
      <c r="J229" s="339"/>
      <c r="K229" s="249"/>
      <c r="L229" s="249"/>
      <c r="M229" s="339" t="s">
        <v>474</v>
      </c>
      <c r="N229" s="341" t="s">
        <v>56</v>
      </c>
      <c r="O229" s="341">
        <v>43922</v>
      </c>
      <c r="P229" s="341">
        <f>MAX(T229:T231)</f>
        <v>44180</v>
      </c>
      <c r="Q229" s="21" t="s">
        <v>475</v>
      </c>
      <c r="R229" s="19">
        <v>0.25</v>
      </c>
      <c r="S229" s="20">
        <v>43922</v>
      </c>
      <c r="T229" s="20">
        <v>44104</v>
      </c>
      <c r="U229" s="343">
        <v>0</v>
      </c>
      <c r="V229" s="330">
        <v>0.1</v>
      </c>
      <c r="W229" s="330">
        <v>0.45</v>
      </c>
      <c r="X229" s="343">
        <v>1</v>
      </c>
      <c r="Y229" s="433">
        <v>178420200</v>
      </c>
      <c r="Z229" s="433">
        <v>102485000</v>
      </c>
      <c r="AA229" s="321" t="s">
        <v>511</v>
      </c>
      <c r="AB229" s="321" t="s">
        <v>514</v>
      </c>
      <c r="AC229" s="321" t="s">
        <v>39</v>
      </c>
      <c r="AD229" s="322">
        <f>SUM(Y229:Z231)</f>
        <v>280905200</v>
      </c>
    </row>
    <row r="230" spans="1:30" ht="51.95" customHeight="1" x14ac:dyDescent="0.25">
      <c r="A230" s="331"/>
      <c r="B230" s="501"/>
      <c r="C230" s="501"/>
      <c r="D230" s="501"/>
      <c r="E230" s="501"/>
      <c r="F230" s="503"/>
      <c r="G230" s="339"/>
      <c r="H230" s="339"/>
      <c r="I230" s="339"/>
      <c r="J230" s="339"/>
      <c r="K230" s="250"/>
      <c r="L230" s="250"/>
      <c r="M230" s="339"/>
      <c r="N230" s="341"/>
      <c r="O230" s="341"/>
      <c r="P230" s="341"/>
      <c r="Q230" s="21" t="s">
        <v>476</v>
      </c>
      <c r="R230" s="19">
        <v>0.25</v>
      </c>
      <c r="S230" s="20">
        <v>44013</v>
      </c>
      <c r="T230" s="20">
        <v>44104</v>
      </c>
      <c r="U230" s="343"/>
      <c r="V230" s="330"/>
      <c r="W230" s="330"/>
      <c r="X230" s="343"/>
      <c r="Y230" s="433"/>
      <c r="Z230" s="433"/>
      <c r="AA230" s="321"/>
      <c r="AB230" s="321"/>
      <c r="AC230" s="321"/>
      <c r="AD230" s="322"/>
    </row>
    <row r="231" spans="1:30" ht="51" customHeight="1" x14ac:dyDescent="0.25">
      <c r="A231" s="331"/>
      <c r="B231" s="501"/>
      <c r="C231" s="501"/>
      <c r="D231" s="501"/>
      <c r="E231" s="501"/>
      <c r="F231" s="503"/>
      <c r="G231" s="339"/>
      <c r="H231" s="339"/>
      <c r="I231" s="339"/>
      <c r="J231" s="339"/>
      <c r="K231" s="251"/>
      <c r="L231" s="251"/>
      <c r="M231" s="339"/>
      <c r="N231" s="341"/>
      <c r="O231" s="341"/>
      <c r="P231" s="341"/>
      <c r="Q231" s="18" t="s">
        <v>477</v>
      </c>
      <c r="R231" s="19">
        <v>0.5</v>
      </c>
      <c r="S231" s="20">
        <v>44013</v>
      </c>
      <c r="T231" s="20">
        <v>44180</v>
      </c>
      <c r="U231" s="343"/>
      <c r="V231" s="330"/>
      <c r="W231" s="330"/>
      <c r="X231" s="343"/>
      <c r="Y231" s="433"/>
      <c r="Z231" s="433"/>
      <c r="AA231" s="321"/>
      <c r="AB231" s="321"/>
      <c r="AC231" s="321"/>
      <c r="AD231" s="322"/>
    </row>
    <row r="232" spans="1:30" ht="51" customHeight="1" x14ac:dyDescent="0.25">
      <c r="A232" s="331" t="s">
        <v>442</v>
      </c>
      <c r="B232" s="501" t="s">
        <v>35</v>
      </c>
      <c r="C232" s="501" t="s">
        <v>36</v>
      </c>
      <c r="D232" s="501" t="s">
        <v>37</v>
      </c>
      <c r="E232" s="501"/>
      <c r="F232" s="503" t="s">
        <v>478</v>
      </c>
      <c r="G232" s="339"/>
      <c r="H232" s="339"/>
      <c r="I232" s="339"/>
      <c r="J232" s="339"/>
      <c r="K232" s="249"/>
      <c r="L232" s="249"/>
      <c r="M232" s="339" t="s">
        <v>479</v>
      </c>
      <c r="N232" s="341" t="s">
        <v>56</v>
      </c>
      <c r="O232" s="341">
        <v>43831</v>
      </c>
      <c r="P232" s="341">
        <f>MAX(T232:T235)</f>
        <v>43921</v>
      </c>
      <c r="Q232" s="21" t="s">
        <v>480</v>
      </c>
      <c r="R232" s="19">
        <v>0.25</v>
      </c>
      <c r="S232" s="17">
        <v>43831</v>
      </c>
      <c r="T232" s="17">
        <v>43921</v>
      </c>
      <c r="U232" s="343">
        <v>1</v>
      </c>
      <c r="V232" s="330"/>
      <c r="W232" s="330"/>
      <c r="X232" s="343"/>
      <c r="Y232" s="433">
        <v>166762774</v>
      </c>
      <c r="Z232" s="433">
        <v>609000000</v>
      </c>
      <c r="AA232" s="321" t="s">
        <v>511</v>
      </c>
      <c r="AB232" s="321" t="s">
        <v>515</v>
      </c>
      <c r="AC232" s="321" t="s">
        <v>39</v>
      </c>
      <c r="AD232" s="322">
        <f>SUM(Y232:Z235)</f>
        <v>775762774</v>
      </c>
    </row>
    <row r="233" spans="1:30" ht="51" customHeight="1" x14ac:dyDescent="0.25">
      <c r="A233" s="331"/>
      <c r="B233" s="501"/>
      <c r="C233" s="501"/>
      <c r="D233" s="501"/>
      <c r="E233" s="501"/>
      <c r="F233" s="503"/>
      <c r="G233" s="339"/>
      <c r="H233" s="339"/>
      <c r="I233" s="339"/>
      <c r="J233" s="339"/>
      <c r="K233" s="250"/>
      <c r="L233" s="250"/>
      <c r="M233" s="339"/>
      <c r="N233" s="341"/>
      <c r="O233" s="341"/>
      <c r="P233" s="341"/>
      <c r="Q233" s="21" t="s">
        <v>481</v>
      </c>
      <c r="R233" s="19">
        <v>0.25</v>
      </c>
      <c r="S233" s="17">
        <v>43831</v>
      </c>
      <c r="T233" s="17">
        <v>43921</v>
      </c>
      <c r="U233" s="343"/>
      <c r="V233" s="330"/>
      <c r="W233" s="330"/>
      <c r="X233" s="343"/>
      <c r="Y233" s="433"/>
      <c r="Z233" s="433"/>
      <c r="AA233" s="321"/>
      <c r="AB233" s="321"/>
      <c r="AC233" s="321"/>
      <c r="AD233" s="322"/>
    </row>
    <row r="234" spans="1:30" ht="51" customHeight="1" x14ac:dyDescent="0.25">
      <c r="A234" s="331"/>
      <c r="B234" s="501"/>
      <c r="C234" s="501"/>
      <c r="D234" s="501"/>
      <c r="E234" s="501"/>
      <c r="F234" s="503"/>
      <c r="G234" s="339"/>
      <c r="H234" s="339"/>
      <c r="I234" s="339"/>
      <c r="J234" s="339"/>
      <c r="K234" s="250"/>
      <c r="L234" s="250"/>
      <c r="M234" s="339"/>
      <c r="N234" s="341"/>
      <c r="O234" s="341"/>
      <c r="P234" s="341"/>
      <c r="Q234" s="18" t="s">
        <v>482</v>
      </c>
      <c r="R234" s="19">
        <v>0.25</v>
      </c>
      <c r="S234" s="17">
        <v>43831</v>
      </c>
      <c r="T234" s="17">
        <v>43921</v>
      </c>
      <c r="U234" s="343"/>
      <c r="V234" s="330"/>
      <c r="W234" s="330"/>
      <c r="X234" s="343"/>
      <c r="Y234" s="433"/>
      <c r="Z234" s="433"/>
      <c r="AA234" s="321"/>
      <c r="AB234" s="321"/>
      <c r="AC234" s="321"/>
      <c r="AD234" s="322"/>
    </row>
    <row r="235" spans="1:30" ht="51" customHeight="1" x14ac:dyDescent="0.25">
      <c r="A235" s="331"/>
      <c r="B235" s="501"/>
      <c r="C235" s="501"/>
      <c r="D235" s="501"/>
      <c r="E235" s="501"/>
      <c r="F235" s="503"/>
      <c r="G235" s="339"/>
      <c r="H235" s="339"/>
      <c r="I235" s="339"/>
      <c r="J235" s="339"/>
      <c r="K235" s="251"/>
      <c r="L235" s="251"/>
      <c r="M235" s="339"/>
      <c r="N235" s="341"/>
      <c r="O235" s="341"/>
      <c r="P235" s="341"/>
      <c r="Q235" s="18" t="s">
        <v>483</v>
      </c>
      <c r="R235" s="19">
        <v>0.25</v>
      </c>
      <c r="S235" s="17">
        <v>43831</v>
      </c>
      <c r="T235" s="17">
        <v>43921</v>
      </c>
      <c r="U235" s="343"/>
      <c r="V235" s="330"/>
      <c r="W235" s="330"/>
      <c r="X235" s="343"/>
      <c r="Y235" s="433"/>
      <c r="Z235" s="433"/>
      <c r="AA235" s="321"/>
      <c r="AB235" s="321"/>
      <c r="AC235" s="321"/>
      <c r="AD235" s="322"/>
    </row>
    <row r="236" spans="1:30" ht="51" customHeight="1" x14ac:dyDescent="0.25">
      <c r="A236" s="331" t="s">
        <v>442</v>
      </c>
      <c r="B236" s="501" t="s">
        <v>277</v>
      </c>
      <c r="C236" s="501" t="s">
        <v>278</v>
      </c>
      <c r="D236" s="501" t="s">
        <v>37</v>
      </c>
      <c r="E236" s="501"/>
      <c r="F236" s="503" t="s">
        <v>484</v>
      </c>
      <c r="G236" s="339" t="s">
        <v>39</v>
      </c>
      <c r="H236" s="339" t="s">
        <v>39</v>
      </c>
      <c r="I236" s="339" t="s">
        <v>39</v>
      </c>
      <c r="J236" s="339" t="s">
        <v>39</v>
      </c>
      <c r="K236" s="249"/>
      <c r="L236" s="249"/>
      <c r="M236" s="339" t="s">
        <v>485</v>
      </c>
      <c r="N236" s="341" t="s">
        <v>56</v>
      </c>
      <c r="O236" s="341">
        <v>44013</v>
      </c>
      <c r="P236" s="341">
        <f>MAX(T236:T237)</f>
        <v>44180</v>
      </c>
      <c r="Q236" s="21" t="s">
        <v>486</v>
      </c>
      <c r="R236" s="19">
        <v>0.4</v>
      </c>
      <c r="S236" s="20">
        <v>44013</v>
      </c>
      <c r="T236" s="20">
        <v>44180</v>
      </c>
      <c r="U236" s="343"/>
      <c r="V236" s="330">
        <v>0</v>
      </c>
      <c r="W236" s="330">
        <v>0.4</v>
      </c>
      <c r="X236" s="343">
        <v>1</v>
      </c>
      <c r="Y236" s="433">
        <v>303945936</v>
      </c>
      <c r="Z236" s="433">
        <v>127000000</v>
      </c>
      <c r="AA236" s="321" t="s">
        <v>511</v>
      </c>
      <c r="AB236" s="321" t="s">
        <v>515</v>
      </c>
      <c r="AC236" s="321" t="s">
        <v>39</v>
      </c>
      <c r="AD236" s="322">
        <f>SUM(Y236:Z237)</f>
        <v>430945936</v>
      </c>
    </row>
    <row r="237" spans="1:30" ht="51" customHeight="1" x14ac:dyDescent="0.25">
      <c r="A237" s="331"/>
      <c r="B237" s="501"/>
      <c r="C237" s="501"/>
      <c r="D237" s="501"/>
      <c r="E237" s="501"/>
      <c r="F237" s="503"/>
      <c r="G237" s="339"/>
      <c r="H237" s="339"/>
      <c r="I237" s="339"/>
      <c r="J237" s="339"/>
      <c r="K237" s="251"/>
      <c r="L237" s="251"/>
      <c r="M237" s="339"/>
      <c r="N237" s="341"/>
      <c r="O237" s="341"/>
      <c r="P237" s="341"/>
      <c r="Q237" s="21" t="s">
        <v>487</v>
      </c>
      <c r="R237" s="19">
        <v>0.6</v>
      </c>
      <c r="S237" s="20">
        <v>44105</v>
      </c>
      <c r="T237" s="20">
        <v>44180</v>
      </c>
      <c r="U237" s="343"/>
      <c r="V237" s="330"/>
      <c r="W237" s="330"/>
      <c r="X237" s="343"/>
      <c r="Y237" s="433"/>
      <c r="Z237" s="433"/>
      <c r="AA237" s="321"/>
      <c r="AB237" s="321"/>
      <c r="AC237" s="321"/>
      <c r="AD237" s="322"/>
    </row>
    <row r="238" spans="1:30" ht="51" customHeight="1" x14ac:dyDescent="0.25">
      <c r="A238" s="331" t="s">
        <v>442</v>
      </c>
      <c r="B238" s="501" t="s">
        <v>318</v>
      </c>
      <c r="C238" s="501" t="s">
        <v>472</v>
      </c>
      <c r="D238" s="501" t="s">
        <v>53</v>
      </c>
      <c r="E238" s="501">
        <v>0.01</v>
      </c>
      <c r="F238" s="503" t="s">
        <v>488</v>
      </c>
      <c r="G238" s="339"/>
      <c r="H238" s="339"/>
      <c r="I238" s="339"/>
      <c r="J238" s="339"/>
      <c r="K238" s="249" t="s">
        <v>914</v>
      </c>
      <c r="L238" s="249"/>
      <c r="M238" s="339" t="s">
        <v>489</v>
      </c>
      <c r="N238" s="341" t="s">
        <v>129</v>
      </c>
      <c r="O238" s="341">
        <v>43832</v>
      </c>
      <c r="P238" s="341">
        <f>MAX(T238:T241)</f>
        <v>44196</v>
      </c>
      <c r="Q238" s="21" t="s">
        <v>490</v>
      </c>
      <c r="R238" s="19">
        <v>0.3</v>
      </c>
      <c r="S238" s="20">
        <v>43832</v>
      </c>
      <c r="T238" s="20">
        <v>44196</v>
      </c>
      <c r="U238" s="343">
        <v>0.15</v>
      </c>
      <c r="V238" s="330">
        <v>0.5</v>
      </c>
      <c r="W238" s="330">
        <v>0.6</v>
      </c>
      <c r="X238" s="343">
        <v>1</v>
      </c>
      <c r="Y238" s="433">
        <v>271728932</v>
      </c>
      <c r="Z238" s="433">
        <v>550000000</v>
      </c>
      <c r="AA238" s="321" t="s">
        <v>511</v>
      </c>
      <c r="AB238" s="321" t="s">
        <v>516</v>
      </c>
      <c r="AC238" s="321" t="s">
        <v>39</v>
      </c>
      <c r="AD238" s="322">
        <f>SUM(Y238:Z241)</f>
        <v>821728932</v>
      </c>
    </row>
    <row r="239" spans="1:30" ht="51" customHeight="1" x14ac:dyDescent="0.25">
      <c r="A239" s="331"/>
      <c r="B239" s="501"/>
      <c r="C239" s="501"/>
      <c r="D239" s="501"/>
      <c r="E239" s="501"/>
      <c r="F239" s="503"/>
      <c r="G239" s="339"/>
      <c r="H239" s="339"/>
      <c r="I239" s="339"/>
      <c r="J239" s="339"/>
      <c r="K239" s="250"/>
      <c r="L239" s="250"/>
      <c r="M239" s="339"/>
      <c r="N239" s="341"/>
      <c r="O239" s="341"/>
      <c r="P239" s="341"/>
      <c r="Q239" s="21" t="s">
        <v>491</v>
      </c>
      <c r="R239" s="19">
        <v>0.2</v>
      </c>
      <c r="S239" s="20">
        <v>43922</v>
      </c>
      <c r="T239" s="20">
        <v>44104</v>
      </c>
      <c r="U239" s="343"/>
      <c r="V239" s="330"/>
      <c r="W239" s="330"/>
      <c r="X239" s="343"/>
      <c r="Y239" s="433"/>
      <c r="Z239" s="433"/>
      <c r="AA239" s="321"/>
      <c r="AB239" s="321"/>
      <c r="AC239" s="321"/>
      <c r="AD239" s="322"/>
    </row>
    <row r="240" spans="1:30" ht="51" customHeight="1" x14ac:dyDescent="0.25">
      <c r="A240" s="331"/>
      <c r="B240" s="501"/>
      <c r="C240" s="501"/>
      <c r="D240" s="501"/>
      <c r="E240" s="501"/>
      <c r="F240" s="503"/>
      <c r="G240" s="339"/>
      <c r="H240" s="339"/>
      <c r="I240" s="339"/>
      <c r="J240" s="339"/>
      <c r="K240" s="250"/>
      <c r="L240" s="250"/>
      <c r="M240" s="339"/>
      <c r="N240" s="341"/>
      <c r="O240" s="341"/>
      <c r="P240" s="341"/>
      <c r="Q240" s="21" t="s">
        <v>492</v>
      </c>
      <c r="R240" s="19">
        <v>0.2</v>
      </c>
      <c r="S240" s="20">
        <v>44013</v>
      </c>
      <c r="T240" s="20">
        <v>44180</v>
      </c>
      <c r="U240" s="343"/>
      <c r="V240" s="330"/>
      <c r="W240" s="330"/>
      <c r="X240" s="343"/>
      <c r="Y240" s="433"/>
      <c r="Z240" s="433"/>
      <c r="AA240" s="321"/>
      <c r="AB240" s="321"/>
      <c r="AC240" s="321"/>
      <c r="AD240" s="322"/>
    </row>
    <row r="241" spans="1:30" ht="51" customHeight="1" x14ac:dyDescent="0.25">
      <c r="A241" s="331"/>
      <c r="B241" s="501"/>
      <c r="C241" s="501"/>
      <c r="D241" s="501"/>
      <c r="E241" s="501"/>
      <c r="F241" s="503"/>
      <c r="G241" s="339"/>
      <c r="H241" s="339"/>
      <c r="I241" s="339"/>
      <c r="J241" s="339"/>
      <c r="K241" s="251"/>
      <c r="L241" s="251"/>
      <c r="M241" s="339"/>
      <c r="N241" s="341"/>
      <c r="O241" s="341"/>
      <c r="P241" s="341"/>
      <c r="Q241" s="18" t="s">
        <v>493</v>
      </c>
      <c r="R241" s="19">
        <v>0.3</v>
      </c>
      <c r="S241" s="20">
        <v>43832</v>
      </c>
      <c r="T241" s="20">
        <v>44180</v>
      </c>
      <c r="U241" s="343"/>
      <c r="V241" s="330"/>
      <c r="W241" s="330"/>
      <c r="X241" s="343"/>
      <c r="Y241" s="433"/>
      <c r="Z241" s="433"/>
      <c r="AA241" s="321"/>
      <c r="AB241" s="321"/>
      <c r="AC241" s="321"/>
      <c r="AD241" s="322"/>
    </row>
    <row r="242" spans="1:30" ht="51" customHeight="1" x14ac:dyDescent="0.25">
      <c r="A242" s="331" t="s">
        <v>442</v>
      </c>
      <c r="B242" s="501" t="s">
        <v>318</v>
      </c>
      <c r="C242" s="501" t="s">
        <v>472</v>
      </c>
      <c r="D242" s="501" t="s">
        <v>53</v>
      </c>
      <c r="E242" s="501">
        <v>0.01</v>
      </c>
      <c r="F242" s="503" t="s">
        <v>494</v>
      </c>
      <c r="G242" s="339" t="s">
        <v>39</v>
      </c>
      <c r="H242" s="339" t="s">
        <v>39</v>
      </c>
      <c r="I242" s="339" t="s">
        <v>39</v>
      </c>
      <c r="J242" s="339" t="s">
        <v>39</v>
      </c>
      <c r="K242" s="249"/>
      <c r="L242" s="249"/>
      <c r="M242" s="339" t="s">
        <v>495</v>
      </c>
      <c r="N242" s="341" t="s">
        <v>72</v>
      </c>
      <c r="O242" s="341">
        <v>43891</v>
      </c>
      <c r="P242" s="341">
        <f>MAX(T242:T243)</f>
        <v>44180</v>
      </c>
      <c r="Q242" s="18" t="s">
        <v>496</v>
      </c>
      <c r="R242" s="19">
        <v>0.5</v>
      </c>
      <c r="S242" s="20">
        <v>43891</v>
      </c>
      <c r="T242" s="20">
        <v>44180</v>
      </c>
      <c r="U242" s="343">
        <v>0.25</v>
      </c>
      <c r="V242" s="330">
        <v>0.5</v>
      </c>
      <c r="W242" s="330">
        <v>0.75</v>
      </c>
      <c r="X242" s="343">
        <v>1</v>
      </c>
      <c r="Y242" s="433">
        <v>203769699</v>
      </c>
      <c r="Z242" s="433">
        <v>275000000</v>
      </c>
      <c r="AA242" s="321" t="s">
        <v>511</v>
      </c>
      <c r="AB242" s="321" t="s">
        <v>516</v>
      </c>
      <c r="AC242" s="321" t="s">
        <v>39</v>
      </c>
      <c r="AD242" s="322">
        <f>SUM(Y242:Z243)</f>
        <v>478769699</v>
      </c>
    </row>
    <row r="243" spans="1:30" ht="51" customHeight="1" x14ac:dyDescent="0.25">
      <c r="A243" s="331"/>
      <c r="B243" s="501"/>
      <c r="C243" s="501"/>
      <c r="D243" s="501"/>
      <c r="E243" s="501"/>
      <c r="F243" s="503"/>
      <c r="G243" s="339"/>
      <c r="H243" s="339"/>
      <c r="I243" s="339"/>
      <c r="J243" s="339"/>
      <c r="K243" s="251"/>
      <c r="L243" s="251"/>
      <c r="M243" s="339"/>
      <c r="N243" s="341"/>
      <c r="O243" s="341"/>
      <c r="P243" s="341"/>
      <c r="Q243" s="18" t="s">
        <v>497</v>
      </c>
      <c r="R243" s="19">
        <v>0.5</v>
      </c>
      <c r="S243" s="20">
        <v>44013</v>
      </c>
      <c r="T243" s="20">
        <v>44180</v>
      </c>
      <c r="U243" s="343"/>
      <c r="V243" s="330"/>
      <c r="W243" s="330"/>
      <c r="X243" s="343"/>
      <c r="Y243" s="433"/>
      <c r="Z243" s="433"/>
      <c r="AA243" s="321"/>
      <c r="AB243" s="321"/>
      <c r="AC243" s="321"/>
      <c r="AD243" s="322"/>
    </row>
    <row r="244" spans="1:30" ht="51" customHeight="1" x14ac:dyDescent="0.25">
      <c r="A244" s="331" t="s">
        <v>442</v>
      </c>
      <c r="B244" s="501" t="s">
        <v>318</v>
      </c>
      <c r="C244" s="501" t="s">
        <v>472</v>
      </c>
      <c r="D244" s="501" t="s">
        <v>53</v>
      </c>
      <c r="E244" s="501">
        <v>0.01</v>
      </c>
      <c r="F244" s="503" t="s">
        <v>498</v>
      </c>
      <c r="G244" s="339" t="s">
        <v>39</v>
      </c>
      <c r="H244" s="339" t="s">
        <v>39</v>
      </c>
      <c r="I244" s="339" t="s">
        <v>39</v>
      </c>
      <c r="J244" s="339" t="s">
        <v>39</v>
      </c>
      <c r="K244" s="249"/>
      <c r="L244" s="249"/>
      <c r="M244" s="339" t="s">
        <v>499</v>
      </c>
      <c r="N244" s="341" t="s">
        <v>56</v>
      </c>
      <c r="O244" s="341">
        <v>43832</v>
      </c>
      <c r="P244" s="341">
        <f>MAX(T244:T248)</f>
        <v>44012</v>
      </c>
      <c r="Q244" s="21" t="s">
        <v>500</v>
      </c>
      <c r="R244" s="19">
        <v>0.5</v>
      </c>
      <c r="S244" s="20">
        <v>43832</v>
      </c>
      <c r="T244" s="20">
        <v>43920</v>
      </c>
      <c r="U244" s="343">
        <v>0.6</v>
      </c>
      <c r="V244" s="330">
        <v>1</v>
      </c>
      <c r="W244" s="330"/>
      <c r="X244" s="330"/>
      <c r="Y244" s="433">
        <v>339661165</v>
      </c>
      <c r="Z244" s="433">
        <v>275000000</v>
      </c>
      <c r="AA244" s="321" t="s">
        <v>511</v>
      </c>
      <c r="AB244" s="321" t="s">
        <v>516</v>
      </c>
      <c r="AC244" s="321" t="s">
        <v>39</v>
      </c>
      <c r="AD244" s="322">
        <f>SUM(Y244:Z248)</f>
        <v>614661165</v>
      </c>
    </row>
    <row r="245" spans="1:30" ht="51" customHeight="1" x14ac:dyDescent="0.25">
      <c r="A245" s="331"/>
      <c r="B245" s="501"/>
      <c r="C245" s="501"/>
      <c r="D245" s="501"/>
      <c r="E245" s="501"/>
      <c r="F245" s="503"/>
      <c r="G245" s="339"/>
      <c r="H245" s="339"/>
      <c r="I245" s="339"/>
      <c r="J245" s="339"/>
      <c r="K245" s="250"/>
      <c r="L245" s="250"/>
      <c r="M245" s="339"/>
      <c r="N245" s="341"/>
      <c r="O245" s="341"/>
      <c r="P245" s="341"/>
      <c r="Q245" s="21" t="s">
        <v>501</v>
      </c>
      <c r="R245" s="19">
        <v>0.1</v>
      </c>
      <c r="S245" s="20">
        <v>43832</v>
      </c>
      <c r="T245" s="20">
        <v>43920</v>
      </c>
      <c r="U245" s="343"/>
      <c r="V245" s="330"/>
      <c r="W245" s="330"/>
      <c r="X245" s="330"/>
      <c r="Y245" s="433"/>
      <c r="Z245" s="433"/>
      <c r="AA245" s="321"/>
      <c r="AB245" s="321"/>
      <c r="AC245" s="321"/>
      <c r="AD245" s="322"/>
    </row>
    <row r="246" spans="1:30" ht="51" customHeight="1" x14ac:dyDescent="0.25">
      <c r="A246" s="331"/>
      <c r="B246" s="501"/>
      <c r="C246" s="501"/>
      <c r="D246" s="501"/>
      <c r="E246" s="501"/>
      <c r="F246" s="503"/>
      <c r="G246" s="339"/>
      <c r="H246" s="339"/>
      <c r="I246" s="339"/>
      <c r="J246" s="339"/>
      <c r="K246" s="250"/>
      <c r="L246" s="250"/>
      <c r="M246" s="339"/>
      <c r="N246" s="341"/>
      <c r="O246" s="341"/>
      <c r="P246" s="341"/>
      <c r="Q246" s="18" t="s">
        <v>502</v>
      </c>
      <c r="R246" s="19">
        <v>0.15</v>
      </c>
      <c r="S246" s="20">
        <v>43922</v>
      </c>
      <c r="T246" s="20">
        <v>44012</v>
      </c>
      <c r="U246" s="343"/>
      <c r="V246" s="330"/>
      <c r="W246" s="330"/>
      <c r="X246" s="330"/>
      <c r="Y246" s="433"/>
      <c r="Z246" s="433"/>
      <c r="AA246" s="321"/>
      <c r="AB246" s="321"/>
      <c r="AC246" s="321"/>
      <c r="AD246" s="322"/>
    </row>
    <row r="247" spans="1:30" ht="51" customHeight="1" x14ac:dyDescent="0.25">
      <c r="A247" s="331"/>
      <c r="B247" s="501"/>
      <c r="C247" s="501"/>
      <c r="D247" s="501"/>
      <c r="E247" s="501"/>
      <c r="F247" s="503"/>
      <c r="G247" s="339"/>
      <c r="H247" s="339"/>
      <c r="I247" s="339"/>
      <c r="J247" s="339"/>
      <c r="K247" s="250"/>
      <c r="L247" s="250"/>
      <c r="M247" s="339"/>
      <c r="N247" s="341"/>
      <c r="O247" s="341"/>
      <c r="P247" s="341"/>
      <c r="Q247" s="18" t="s">
        <v>503</v>
      </c>
      <c r="R247" s="19">
        <v>0.1</v>
      </c>
      <c r="S247" s="20">
        <v>43922</v>
      </c>
      <c r="T247" s="20">
        <v>44012</v>
      </c>
      <c r="U247" s="343"/>
      <c r="V247" s="330"/>
      <c r="W247" s="330"/>
      <c r="X247" s="330"/>
      <c r="Y247" s="433"/>
      <c r="Z247" s="433"/>
      <c r="AA247" s="321"/>
      <c r="AB247" s="321"/>
      <c r="AC247" s="321"/>
      <c r="AD247" s="322"/>
    </row>
    <row r="248" spans="1:30" ht="51" customHeight="1" x14ac:dyDescent="0.25">
      <c r="A248" s="331"/>
      <c r="B248" s="501"/>
      <c r="C248" s="501"/>
      <c r="D248" s="501"/>
      <c r="E248" s="501"/>
      <c r="F248" s="503"/>
      <c r="G248" s="339"/>
      <c r="H248" s="339"/>
      <c r="I248" s="339"/>
      <c r="J248" s="339"/>
      <c r="K248" s="251"/>
      <c r="L248" s="251"/>
      <c r="M248" s="339"/>
      <c r="N248" s="341"/>
      <c r="O248" s="341"/>
      <c r="P248" s="341"/>
      <c r="Q248" s="18" t="s">
        <v>504</v>
      </c>
      <c r="R248" s="19">
        <v>0.15</v>
      </c>
      <c r="S248" s="20">
        <v>43922</v>
      </c>
      <c r="T248" s="20">
        <v>44012</v>
      </c>
      <c r="U248" s="343"/>
      <c r="V248" s="330"/>
      <c r="W248" s="330"/>
      <c r="X248" s="330"/>
      <c r="Y248" s="433"/>
      <c r="Z248" s="433"/>
      <c r="AA248" s="321"/>
      <c r="AB248" s="321"/>
      <c r="AC248" s="321"/>
      <c r="AD248" s="322"/>
    </row>
    <row r="249" spans="1:30" ht="51" customHeight="1" x14ac:dyDescent="0.25">
      <c r="A249" s="331" t="s">
        <v>442</v>
      </c>
      <c r="B249" s="501" t="s">
        <v>318</v>
      </c>
      <c r="C249" s="501" t="s">
        <v>472</v>
      </c>
      <c r="D249" s="501" t="s">
        <v>53</v>
      </c>
      <c r="E249" s="501">
        <v>0.01</v>
      </c>
      <c r="F249" s="503" t="s">
        <v>505</v>
      </c>
      <c r="G249" s="339" t="s">
        <v>39</v>
      </c>
      <c r="H249" s="339" t="s">
        <v>39</v>
      </c>
      <c r="I249" s="339" t="s">
        <v>39</v>
      </c>
      <c r="J249" s="339" t="s">
        <v>39</v>
      </c>
      <c r="K249" s="249"/>
      <c r="L249" s="249"/>
      <c r="M249" s="339" t="s">
        <v>506</v>
      </c>
      <c r="N249" s="341" t="s">
        <v>72</v>
      </c>
      <c r="O249" s="341">
        <v>43832</v>
      </c>
      <c r="P249" s="341">
        <f>MAX(T249:T252)</f>
        <v>44180</v>
      </c>
      <c r="Q249" s="21" t="s">
        <v>507</v>
      </c>
      <c r="R249" s="19">
        <v>0.25</v>
      </c>
      <c r="S249" s="20">
        <v>43832</v>
      </c>
      <c r="T249" s="20">
        <v>44180</v>
      </c>
      <c r="U249" s="343">
        <v>0.25</v>
      </c>
      <c r="V249" s="330">
        <v>0.3</v>
      </c>
      <c r="W249" s="330">
        <v>0.7</v>
      </c>
      <c r="X249" s="330">
        <v>1</v>
      </c>
      <c r="Y249" s="433">
        <v>333525548</v>
      </c>
      <c r="Z249" s="651">
        <f>174000000+396454500</f>
        <v>570454500</v>
      </c>
      <c r="AA249" s="321" t="s">
        <v>511</v>
      </c>
      <c r="AB249" s="321" t="s">
        <v>512</v>
      </c>
      <c r="AC249" s="321" t="s">
        <v>39</v>
      </c>
      <c r="AD249" s="322">
        <f>SUM(Y249:Z252)</f>
        <v>903980048</v>
      </c>
    </row>
    <row r="250" spans="1:30" ht="51" customHeight="1" x14ac:dyDescent="0.25">
      <c r="A250" s="331"/>
      <c r="B250" s="501"/>
      <c r="C250" s="501"/>
      <c r="D250" s="501"/>
      <c r="E250" s="501"/>
      <c r="F250" s="503"/>
      <c r="G250" s="339"/>
      <c r="H250" s="339"/>
      <c r="I250" s="339"/>
      <c r="J250" s="339"/>
      <c r="K250" s="250"/>
      <c r="L250" s="250"/>
      <c r="M250" s="339"/>
      <c r="N250" s="341"/>
      <c r="O250" s="341"/>
      <c r="P250" s="341"/>
      <c r="Q250" s="21" t="s">
        <v>508</v>
      </c>
      <c r="R250" s="19">
        <v>0.25</v>
      </c>
      <c r="S250" s="20">
        <v>43922</v>
      </c>
      <c r="T250" s="20">
        <v>44104</v>
      </c>
      <c r="U250" s="343"/>
      <c r="V250" s="330"/>
      <c r="W250" s="330"/>
      <c r="X250" s="330"/>
      <c r="Y250" s="433"/>
      <c r="Z250" s="651"/>
      <c r="AA250" s="321"/>
      <c r="AB250" s="321"/>
      <c r="AC250" s="321"/>
      <c r="AD250" s="322"/>
    </row>
    <row r="251" spans="1:30" ht="51" customHeight="1" x14ac:dyDescent="0.25">
      <c r="A251" s="331"/>
      <c r="B251" s="501"/>
      <c r="C251" s="501"/>
      <c r="D251" s="501"/>
      <c r="E251" s="501"/>
      <c r="F251" s="503"/>
      <c r="G251" s="339"/>
      <c r="H251" s="339"/>
      <c r="I251" s="339"/>
      <c r="J251" s="339"/>
      <c r="K251" s="250"/>
      <c r="L251" s="250"/>
      <c r="M251" s="339"/>
      <c r="N251" s="341"/>
      <c r="O251" s="341"/>
      <c r="P251" s="341"/>
      <c r="Q251" s="18" t="s">
        <v>509</v>
      </c>
      <c r="R251" s="19">
        <v>0.25</v>
      </c>
      <c r="S251" s="20">
        <v>44013</v>
      </c>
      <c r="T251" s="20">
        <v>44165</v>
      </c>
      <c r="U251" s="343"/>
      <c r="V251" s="330"/>
      <c r="W251" s="330"/>
      <c r="X251" s="330"/>
      <c r="Y251" s="433"/>
      <c r="Z251" s="651"/>
      <c r="AA251" s="321"/>
      <c r="AB251" s="321"/>
      <c r="AC251" s="321"/>
      <c r="AD251" s="322"/>
    </row>
    <row r="252" spans="1:30" ht="51" customHeight="1" thickBot="1" x14ac:dyDescent="0.3">
      <c r="A252" s="332"/>
      <c r="B252" s="519"/>
      <c r="C252" s="519"/>
      <c r="D252" s="519"/>
      <c r="E252" s="519"/>
      <c r="F252" s="520"/>
      <c r="G252" s="340"/>
      <c r="H252" s="340"/>
      <c r="I252" s="340"/>
      <c r="J252" s="340"/>
      <c r="K252" s="267"/>
      <c r="L252" s="267"/>
      <c r="M252" s="340"/>
      <c r="N252" s="342"/>
      <c r="O252" s="342"/>
      <c r="P252" s="342"/>
      <c r="Q252" s="171" t="s">
        <v>510</v>
      </c>
      <c r="R252" s="124">
        <v>0.25</v>
      </c>
      <c r="S252" s="125">
        <v>44105</v>
      </c>
      <c r="T252" s="125">
        <v>44180</v>
      </c>
      <c r="U252" s="344"/>
      <c r="V252" s="345"/>
      <c r="W252" s="345"/>
      <c r="X252" s="345"/>
      <c r="Y252" s="434"/>
      <c r="Z252" s="652"/>
      <c r="AA252" s="324"/>
      <c r="AB252" s="324"/>
      <c r="AC252" s="324"/>
      <c r="AD252" s="325"/>
    </row>
    <row r="253" spans="1:30" ht="96.95" customHeight="1" thickTop="1" x14ac:dyDescent="0.25">
      <c r="A253" s="653" t="s">
        <v>517</v>
      </c>
      <c r="B253" s="655" t="s">
        <v>35</v>
      </c>
      <c r="C253" s="655" t="s">
        <v>36</v>
      </c>
      <c r="D253" s="655" t="s">
        <v>53</v>
      </c>
      <c r="E253" s="656">
        <v>0.25</v>
      </c>
      <c r="F253" s="658"/>
      <c r="G253" s="427" t="s">
        <v>39</v>
      </c>
      <c r="H253" s="427" t="s">
        <v>39</v>
      </c>
      <c r="I253" s="427" t="s">
        <v>39</v>
      </c>
      <c r="J253" s="427" t="s">
        <v>39</v>
      </c>
      <c r="K253" s="238" t="s">
        <v>905</v>
      </c>
      <c r="L253" s="282" t="s">
        <v>256</v>
      </c>
      <c r="M253" s="611" t="s">
        <v>518</v>
      </c>
      <c r="N253" s="429" t="s">
        <v>72</v>
      </c>
      <c r="O253" s="429">
        <v>43863</v>
      </c>
      <c r="P253" s="429">
        <f>MAX(T253:T254)</f>
        <v>44196</v>
      </c>
      <c r="Q253" s="169" t="s">
        <v>519</v>
      </c>
      <c r="R253" s="170">
        <v>0.6</v>
      </c>
      <c r="S253" s="139">
        <v>43863</v>
      </c>
      <c r="T253" s="139">
        <v>44196</v>
      </c>
      <c r="U253" s="430">
        <v>0.25</v>
      </c>
      <c r="V253" s="545">
        <v>0.5</v>
      </c>
      <c r="W253" s="545">
        <v>0.75</v>
      </c>
      <c r="X253" s="430">
        <v>1</v>
      </c>
      <c r="Y253" s="666"/>
      <c r="Z253" s="437">
        <v>353036000</v>
      </c>
      <c r="AA253" s="438" t="s">
        <v>553</v>
      </c>
      <c r="AB253" s="655" t="s">
        <v>554</v>
      </c>
      <c r="AC253" s="663" t="s">
        <v>39</v>
      </c>
      <c r="AD253" s="664">
        <f>SUM(Y253:Z254)</f>
        <v>353036000</v>
      </c>
    </row>
    <row r="254" spans="1:30" ht="84" customHeight="1" x14ac:dyDescent="0.25">
      <c r="A254" s="654"/>
      <c r="B254" s="391"/>
      <c r="C254" s="391"/>
      <c r="D254" s="391"/>
      <c r="E254" s="657"/>
      <c r="F254" s="659"/>
      <c r="G254" s="371"/>
      <c r="H254" s="371"/>
      <c r="I254" s="371"/>
      <c r="J254" s="371"/>
      <c r="K254" s="236" t="s">
        <v>906</v>
      </c>
      <c r="L254" s="280"/>
      <c r="M254" s="379"/>
      <c r="N254" s="400"/>
      <c r="O254" s="400"/>
      <c r="P254" s="400"/>
      <c r="Q254" s="62" t="s">
        <v>520</v>
      </c>
      <c r="R254" s="63">
        <v>0.4</v>
      </c>
      <c r="S254" s="42">
        <v>43863</v>
      </c>
      <c r="T254" s="42">
        <v>44196</v>
      </c>
      <c r="U254" s="416"/>
      <c r="V254" s="546"/>
      <c r="W254" s="546"/>
      <c r="X254" s="416"/>
      <c r="Y254" s="359"/>
      <c r="Z254" s="365"/>
      <c r="AA254" s="363"/>
      <c r="AB254" s="391"/>
      <c r="AC254" s="360"/>
      <c r="AD254" s="662"/>
    </row>
    <row r="255" spans="1:30" ht="53.1" customHeight="1" x14ac:dyDescent="0.25">
      <c r="A255" s="654" t="s">
        <v>517</v>
      </c>
      <c r="B255" s="391" t="s">
        <v>35</v>
      </c>
      <c r="C255" s="391" t="s">
        <v>36</v>
      </c>
      <c r="D255" s="391" t="s">
        <v>53</v>
      </c>
      <c r="E255" s="657">
        <v>0.05</v>
      </c>
      <c r="F255" s="659"/>
      <c r="G255" s="371" t="s">
        <v>39</v>
      </c>
      <c r="H255" s="371" t="s">
        <v>39</v>
      </c>
      <c r="I255" s="371" t="s">
        <v>39</v>
      </c>
      <c r="J255" s="371" t="s">
        <v>39</v>
      </c>
      <c r="K255" s="278"/>
      <c r="L255" s="278"/>
      <c r="M255" s="379" t="s">
        <v>521</v>
      </c>
      <c r="N255" s="400" t="s">
        <v>72</v>
      </c>
      <c r="O255" s="400">
        <v>43922</v>
      </c>
      <c r="P255" s="400">
        <f>MAX(T255:T257)</f>
        <v>44196</v>
      </c>
      <c r="Q255" s="62" t="s">
        <v>522</v>
      </c>
      <c r="R255" s="63">
        <v>0.5</v>
      </c>
      <c r="S255" s="42">
        <v>43922</v>
      </c>
      <c r="T255" s="42">
        <v>44196</v>
      </c>
      <c r="U255" s="416">
        <v>0.05</v>
      </c>
      <c r="V255" s="546">
        <v>0.3</v>
      </c>
      <c r="W255" s="546">
        <v>0.65</v>
      </c>
      <c r="X255" s="416">
        <v>1</v>
      </c>
      <c r="Y255" s="359"/>
      <c r="Z255" s="661">
        <v>732719749.66999996</v>
      </c>
      <c r="AA255" s="363" t="s">
        <v>553</v>
      </c>
      <c r="AB255" s="363" t="s">
        <v>554</v>
      </c>
      <c r="AC255" s="360" t="s">
        <v>39</v>
      </c>
      <c r="AD255" s="662">
        <f>SUM(Y255:Z257)</f>
        <v>732719749.66999996</v>
      </c>
    </row>
    <row r="256" spans="1:30" ht="53.1" customHeight="1" x14ac:dyDescent="0.25">
      <c r="A256" s="654"/>
      <c r="B256" s="391"/>
      <c r="C256" s="391"/>
      <c r="D256" s="391"/>
      <c r="E256" s="657"/>
      <c r="F256" s="659"/>
      <c r="G256" s="371"/>
      <c r="H256" s="371"/>
      <c r="I256" s="371"/>
      <c r="J256" s="371"/>
      <c r="K256" s="279"/>
      <c r="L256" s="279"/>
      <c r="M256" s="379"/>
      <c r="N256" s="400"/>
      <c r="O256" s="400"/>
      <c r="P256" s="400"/>
      <c r="Q256" s="62" t="s">
        <v>523</v>
      </c>
      <c r="R256" s="63">
        <v>0.25</v>
      </c>
      <c r="S256" s="42">
        <v>43832</v>
      </c>
      <c r="T256" s="42">
        <v>44196</v>
      </c>
      <c r="U256" s="416"/>
      <c r="V256" s="546"/>
      <c r="W256" s="546"/>
      <c r="X256" s="416"/>
      <c r="Y256" s="359"/>
      <c r="Z256" s="661"/>
      <c r="AA256" s="363"/>
      <c r="AB256" s="363"/>
      <c r="AC256" s="360"/>
      <c r="AD256" s="662"/>
    </row>
    <row r="257" spans="1:30" ht="53.1" customHeight="1" x14ac:dyDescent="0.25">
      <c r="A257" s="654"/>
      <c r="B257" s="391"/>
      <c r="C257" s="391"/>
      <c r="D257" s="391"/>
      <c r="E257" s="657"/>
      <c r="F257" s="659"/>
      <c r="G257" s="371"/>
      <c r="H257" s="371"/>
      <c r="I257" s="371"/>
      <c r="J257" s="371"/>
      <c r="K257" s="280"/>
      <c r="L257" s="280"/>
      <c r="M257" s="379"/>
      <c r="N257" s="400"/>
      <c r="O257" s="400"/>
      <c r="P257" s="400"/>
      <c r="Q257" s="62" t="s">
        <v>524</v>
      </c>
      <c r="R257" s="63">
        <v>0.25</v>
      </c>
      <c r="S257" s="42">
        <v>43922</v>
      </c>
      <c r="T257" s="42">
        <v>44196</v>
      </c>
      <c r="U257" s="416"/>
      <c r="V257" s="546"/>
      <c r="W257" s="546"/>
      <c r="X257" s="416"/>
      <c r="Y257" s="359"/>
      <c r="Z257" s="661"/>
      <c r="AA257" s="363"/>
      <c r="AB257" s="363"/>
      <c r="AC257" s="360"/>
      <c r="AD257" s="662"/>
    </row>
    <row r="258" spans="1:30" ht="66.95" customHeight="1" x14ac:dyDescent="0.25">
      <c r="A258" s="64" t="s">
        <v>517</v>
      </c>
      <c r="B258" s="65" t="s">
        <v>43</v>
      </c>
      <c r="C258" s="65" t="s">
        <v>41</v>
      </c>
      <c r="D258" s="65" t="s">
        <v>53</v>
      </c>
      <c r="E258" s="66">
        <v>1</v>
      </c>
      <c r="F258" s="67"/>
      <c r="G258" s="68" t="s">
        <v>39</v>
      </c>
      <c r="H258" s="68" t="s">
        <v>39</v>
      </c>
      <c r="I258" s="68" t="s">
        <v>39</v>
      </c>
      <c r="J258" s="68" t="s">
        <v>39</v>
      </c>
      <c r="K258" s="236"/>
      <c r="L258" s="236"/>
      <c r="M258" s="68" t="s">
        <v>525</v>
      </c>
      <c r="N258" s="69" t="s">
        <v>72</v>
      </c>
      <c r="O258" s="69">
        <v>43863</v>
      </c>
      <c r="P258" s="69">
        <f>T258</f>
        <v>44196</v>
      </c>
      <c r="Q258" s="69" t="s">
        <v>526</v>
      </c>
      <c r="R258" s="63">
        <v>1</v>
      </c>
      <c r="S258" s="42">
        <v>43863</v>
      </c>
      <c r="T258" s="42">
        <v>44196</v>
      </c>
      <c r="U258" s="63">
        <v>0.1</v>
      </c>
      <c r="V258" s="70">
        <v>0.3</v>
      </c>
      <c r="W258" s="70">
        <v>0.6</v>
      </c>
      <c r="X258" s="63">
        <v>1</v>
      </c>
      <c r="Y258" s="71"/>
      <c r="Z258" s="72">
        <v>265825100</v>
      </c>
      <c r="AA258" s="73" t="s">
        <v>553</v>
      </c>
      <c r="AB258" s="73" t="s">
        <v>554</v>
      </c>
      <c r="AC258" s="74" t="s">
        <v>39</v>
      </c>
      <c r="AD258" s="75">
        <f>SUM(Y258:Z258)</f>
        <v>265825100</v>
      </c>
    </row>
    <row r="259" spans="1:30" ht="34.5" x14ac:dyDescent="0.25">
      <c r="A259" s="654" t="s">
        <v>517</v>
      </c>
      <c r="B259" s="391" t="s">
        <v>46</v>
      </c>
      <c r="C259" s="391" t="s">
        <v>50</v>
      </c>
      <c r="D259" s="391" t="s">
        <v>53</v>
      </c>
      <c r="E259" s="657">
        <v>0.1</v>
      </c>
      <c r="F259" s="659"/>
      <c r="G259" s="371" t="s">
        <v>39</v>
      </c>
      <c r="H259" s="371" t="s">
        <v>39</v>
      </c>
      <c r="I259" s="371" t="s">
        <v>39</v>
      </c>
      <c r="J259" s="371" t="s">
        <v>39</v>
      </c>
      <c r="K259" s="278"/>
      <c r="L259" s="278" t="s">
        <v>281</v>
      </c>
      <c r="M259" s="371" t="s">
        <v>527</v>
      </c>
      <c r="N259" s="400" t="s">
        <v>56</v>
      </c>
      <c r="O259" s="400">
        <v>43863</v>
      </c>
      <c r="P259" s="400">
        <f>MAX(T259:T261)</f>
        <v>44165</v>
      </c>
      <c r="Q259" s="62" t="s">
        <v>528</v>
      </c>
      <c r="R259" s="76">
        <v>0.3</v>
      </c>
      <c r="S259" s="42">
        <v>43863</v>
      </c>
      <c r="T259" s="42">
        <v>44165</v>
      </c>
      <c r="U259" s="416">
        <v>0.1</v>
      </c>
      <c r="V259" s="546">
        <v>0.2</v>
      </c>
      <c r="W259" s="546">
        <v>0.5</v>
      </c>
      <c r="X259" s="416">
        <v>1</v>
      </c>
      <c r="Y259" s="359"/>
      <c r="Z259" s="661">
        <v>48589001.139517002</v>
      </c>
      <c r="AA259" s="363" t="s">
        <v>553</v>
      </c>
      <c r="AB259" s="363" t="s">
        <v>555</v>
      </c>
      <c r="AC259" s="363" t="s">
        <v>39</v>
      </c>
      <c r="AD259" s="662">
        <f>SUM(Y259:Z261)</f>
        <v>48589001.139517002</v>
      </c>
    </row>
    <row r="260" spans="1:30" ht="51.75" x14ac:dyDescent="0.25">
      <c r="A260" s="654"/>
      <c r="B260" s="391"/>
      <c r="C260" s="391"/>
      <c r="D260" s="391"/>
      <c r="E260" s="657"/>
      <c r="F260" s="659"/>
      <c r="G260" s="371"/>
      <c r="H260" s="371"/>
      <c r="I260" s="371"/>
      <c r="J260" s="371"/>
      <c r="K260" s="279"/>
      <c r="L260" s="279"/>
      <c r="M260" s="371"/>
      <c r="N260" s="400"/>
      <c r="O260" s="400"/>
      <c r="P260" s="400"/>
      <c r="Q260" s="62" t="s">
        <v>529</v>
      </c>
      <c r="R260" s="76">
        <v>0.2</v>
      </c>
      <c r="S260" s="42">
        <v>43863</v>
      </c>
      <c r="T260" s="42">
        <v>44165</v>
      </c>
      <c r="U260" s="416"/>
      <c r="V260" s="546"/>
      <c r="W260" s="546"/>
      <c r="X260" s="416"/>
      <c r="Y260" s="359"/>
      <c r="Z260" s="661"/>
      <c r="AA260" s="363"/>
      <c r="AB260" s="363"/>
      <c r="AC260" s="363"/>
      <c r="AD260" s="662"/>
    </row>
    <row r="261" spans="1:30" ht="51.75" x14ac:dyDescent="0.25">
      <c r="A261" s="654"/>
      <c r="B261" s="391"/>
      <c r="C261" s="391"/>
      <c r="D261" s="391"/>
      <c r="E261" s="657"/>
      <c r="F261" s="659"/>
      <c r="G261" s="371"/>
      <c r="H261" s="371"/>
      <c r="I261" s="371"/>
      <c r="J261" s="371"/>
      <c r="K261" s="280"/>
      <c r="L261" s="280"/>
      <c r="M261" s="371"/>
      <c r="N261" s="400"/>
      <c r="O261" s="400"/>
      <c r="P261" s="400"/>
      <c r="Q261" s="62" t="s">
        <v>530</v>
      </c>
      <c r="R261" s="76">
        <v>0.5</v>
      </c>
      <c r="S261" s="42">
        <v>43863</v>
      </c>
      <c r="T261" s="42">
        <v>44165</v>
      </c>
      <c r="U261" s="416"/>
      <c r="V261" s="546"/>
      <c r="W261" s="546"/>
      <c r="X261" s="416"/>
      <c r="Y261" s="359"/>
      <c r="Z261" s="661"/>
      <c r="AA261" s="363"/>
      <c r="AB261" s="363"/>
      <c r="AC261" s="363"/>
      <c r="AD261" s="662"/>
    </row>
    <row r="262" spans="1:30" ht="34.5" x14ac:dyDescent="0.25">
      <c r="A262" s="654" t="s">
        <v>517</v>
      </c>
      <c r="B262" s="391" t="s">
        <v>43</v>
      </c>
      <c r="C262" s="391" t="s">
        <v>41</v>
      </c>
      <c r="D262" s="391" t="s">
        <v>37</v>
      </c>
      <c r="E262" s="657">
        <v>0.5</v>
      </c>
      <c r="F262" s="659" t="s">
        <v>933</v>
      </c>
      <c r="G262" s="371" t="s">
        <v>39</v>
      </c>
      <c r="H262" s="371" t="s">
        <v>39</v>
      </c>
      <c r="I262" s="371" t="s">
        <v>39</v>
      </c>
      <c r="J262" s="371" t="s">
        <v>39</v>
      </c>
      <c r="K262" s="278"/>
      <c r="L262" s="278"/>
      <c r="M262" s="371" t="s">
        <v>531</v>
      </c>
      <c r="N262" s="400" t="s">
        <v>56</v>
      </c>
      <c r="O262" s="400">
        <v>43863</v>
      </c>
      <c r="P262" s="400">
        <f>MAX(T262:T263)</f>
        <v>44196</v>
      </c>
      <c r="Q262" s="77" t="s">
        <v>532</v>
      </c>
      <c r="R262" s="76">
        <v>0.5</v>
      </c>
      <c r="S262" s="42">
        <v>43863</v>
      </c>
      <c r="T262" s="42">
        <v>44196</v>
      </c>
      <c r="U262" s="416">
        <v>0.1</v>
      </c>
      <c r="V262" s="546">
        <v>0.35</v>
      </c>
      <c r="W262" s="546">
        <v>0.6</v>
      </c>
      <c r="X262" s="416">
        <v>1</v>
      </c>
      <c r="Y262" s="359"/>
      <c r="Z262" s="661">
        <v>222012199.771065</v>
      </c>
      <c r="AA262" s="363" t="s">
        <v>553</v>
      </c>
      <c r="AB262" s="363" t="s">
        <v>555</v>
      </c>
      <c r="AC262" s="363" t="s">
        <v>39</v>
      </c>
      <c r="AD262" s="662">
        <f>SUM(Y262:Z263)</f>
        <v>222012199.771065</v>
      </c>
    </row>
    <row r="263" spans="1:30" ht="51.75" x14ac:dyDescent="0.25">
      <c r="A263" s="654"/>
      <c r="B263" s="391"/>
      <c r="C263" s="391"/>
      <c r="D263" s="391"/>
      <c r="E263" s="657"/>
      <c r="F263" s="659"/>
      <c r="G263" s="371"/>
      <c r="H263" s="371"/>
      <c r="I263" s="371"/>
      <c r="J263" s="371"/>
      <c r="K263" s="280"/>
      <c r="L263" s="280"/>
      <c r="M263" s="371"/>
      <c r="N263" s="400"/>
      <c r="O263" s="400"/>
      <c r="P263" s="400"/>
      <c r="Q263" s="77" t="s">
        <v>533</v>
      </c>
      <c r="R263" s="76">
        <v>0.5</v>
      </c>
      <c r="S263" s="42">
        <v>43863</v>
      </c>
      <c r="T263" s="42">
        <v>44196</v>
      </c>
      <c r="U263" s="416"/>
      <c r="V263" s="546"/>
      <c r="W263" s="546"/>
      <c r="X263" s="416"/>
      <c r="Y263" s="359"/>
      <c r="Z263" s="661"/>
      <c r="AA263" s="363"/>
      <c r="AB263" s="363"/>
      <c r="AC263" s="363"/>
      <c r="AD263" s="662"/>
    </row>
    <row r="264" spans="1:30" ht="62.1" customHeight="1" x14ac:dyDescent="0.25">
      <c r="A264" s="64" t="s">
        <v>517</v>
      </c>
      <c r="B264" s="244" t="s">
        <v>43</v>
      </c>
      <c r="C264" s="65" t="s">
        <v>41</v>
      </c>
      <c r="D264" s="65" t="s">
        <v>37</v>
      </c>
      <c r="E264" s="66">
        <v>0.5</v>
      </c>
      <c r="F264" s="67" t="s">
        <v>934</v>
      </c>
      <c r="G264" s="68" t="s">
        <v>39</v>
      </c>
      <c r="H264" s="68" t="s">
        <v>39</v>
      </c>
      <c r="I264" s="68" t="s">
        <v>39</v>
      </c>
      <c r="J264" s="68" t="s">
        <v>39</v>
      </c>
      <c r="K264" s="236"/>
      <c r="L264" s="236"/>
      <c r="M264" s="68" t="s">
        <v>534</v>
      </c>
      <c r="N264" s="69" t="s">
        <v>535</v>
      </c>
      <c r="O264" s="69">
        <v>43863</v>
      </c>
      <c r="P264" s="69">
        <f>T264</f>
        <v>44196</v>
      </c>
      <c r="Q264" s="77" t="s">
        <v>536</v>
      </c>
      <c r="R264" s="63">
        <v>1</v>
      </c>
      <c r="S264" s="42">
        <v>43863</v>
      </c>
      <c r="T264" s="42">
        <v>44196</v>
      </c>
      <c r="U264" s="63">
        <v>0.25</v>
      </c>
      <c r="V264" s="70">
        <v>0.5</v>
      </c>
      <c r="W264" s="70">
        <v>0.75</v>
      </c>
      <c r="X264" s="63">
        <v>1</v>
      </c>
      <c r="Y264" s="71"/>
      <c r="Z264" s="72">
        <v>43269912.079999998</v>
      </c>
      <c r="AA264" s="73" t="s">
        <v>553</v>
      </c>
      <c r="AB264" s="73" t="s">
        <v>555</v>
      </c>
      <c r="AC264" s="73" t="s">
        <v>39</v>
      </c>
      <c r="AD264" s="78">
        <f>SUM(Y264:Z264)</f>
        <v>43269912.079999998</v>
      </c>
    </row>
    <row r="265" spans="1:30" ht="34.5" x14ac:dyDescent="0.25">
      <c r="A265" s="654" t="s">
        <v>517</v>
      </c>
      <c r="B265" s="391" t="s">
        <v>138</v>
      </c>
      <c r="C265" s="391" t="s">
        <v>537</v>
      </c>
      <c r="D265" s="391" t="s">
        <v>53</v>
      </c>
      <c r="E265" s="657">
        <v>0.25</v>
      </c>
      <c r="F265" s="659"/>
      <c r="G265" s="371" t="s">
        <v>39</v>
      </c>
      <c r="H265" s="371" t="s">
        <v>39</v>
      </c>
      <c r="I265" s="371" t="s">
        <v>39</v>
      </c>
      <c r="J265" s="371" t="s">
        <v>39</v>
      </c>
      <c r="K265" s="278"/>
      <c r="L265" s="278"/>
      <c r="M265" s="371" t="s">
        <v>538</v>
      </c>
      <c r="N265" s="400" t="s">
        <v>535</v>
      </c>
      <c r="O265" s="400">
        <v>43863</v>
      </c>
      <c r="P265" s="428">
        <f>MAX(T265:T266)</f>
        <v>44196</v>
      </c>
      <c r="Q265" s="65" t="s">
        <v>539</v>
      </c>
      <c r="R265" s="63">
        <v>0.6</v>
      </c>
      <c r="S265" s="42">
        <v>43863</v>
      </c>
      <c r="T265" s="25">
        <v>44196</v>
      </c>
      <c r="U265" s="416">
        <v>0.25</v>
      </c>
      <c r="V265" s="546">
        <v>0.5</v>
      </c>
      <c r="W265" s="546">
        <v>0.75</v>
      </c>
      <c r="X265" s="416">
        <v>1</v>
      </c>
      <c r="Y265" s="359"/>
      <c r="Z265" s="661">
        <v>1298282521.1500001</v>
      </c>
      <c r="AA265" s="363" t="s">
        <v>553</v>
      </c>
      <c r="AB265" s="363" t="s">
        <v>555</v>
      </c>
      <c r="AC265" s="363" t="s">
        <v>39</v>
      </c>
      <c r="AD265" s="662">
        <f>SUM(Y265:Z266)</f>
        <v>1298282521.1500001</v>
      </c>
    </row>
    <row r="266" spans="1:30" ht="69" x14ac:dyDescent="0.25">
      <c r="A266" s="654"/>
      <c r="B266" s="391"/>
      <c r="C266" s="391"/>
      <c r="D266" s="391"/>
      <c r="E266" s="657"/>
      <c r="F266" s="659"/>
      <c r="G266" s="371"/>
      <c r="H266" s="371"/>
      <c r="I266" s="371"/>
      <c r="J266" s="371"/>
      <c r="K266" s="280"/>
      <c r="L266" s="280"/>
      <c r="M266" s="371"/>
      <c r="N266" s="400"/>
      <c r="O266" s="400"/>
      <c r="P266" s="428"/>
      <c r="Q266" s="65" t="s">
        <v>540</v>
      </c>
      <c r="R266" s="63">
        <v>0.4</v>
      </c>
      <c r="S266" s="79">
        <v>43863</v>
      </c>
      <c r="T266" s="25">
        <v>44196</v>
      </c>
      <c r="U266" s="416"/>
      <c r="V266" s="546"/>
      <c r="W266" s="546"/>
      <c r="X266" s="416"/>
      <c r="Y266" s="359"/>
      <c r="Z266" s="661"/>
      <c r="AA266" s="363"/>
      <c r="AB266" s="363"/>
      <c r="AC266" s="363"/>
      <c r="AD266" s="662"/>
    </row>
    <row r="267" spans="1:30" ht="38.1" customHeight="1" x14ac:dyDescent="0.25">
      <c r="A267" s="654" t="s">
        <v>517</v>
      </c>
      <c r="B267" s="391" t="s">
        <v>138</v>
      </c>
      <c r="C267" s="391" t="s">
        <v>139</v>
      </c>
      <c r="D267" s="391" t="s">
        <v>37</v>
      </c>
      <c r="E267" s="657"/>
      <c r="F267" s="659" t="s">
        <v>935</v>
      </c>
      <c r="G267" s="371" t="s">
        <v>39</v>
      </c>
      <c r="H267" s="371" t="s">
        <v>39</v>
      </c>
      <c r="I267" s="371" t="s">
        <v>39</v>
      </c>
      <c r="J267" s="371" t="s">
        <v>39</v>
      </c>
      <c r="K267" s="278"/>
      <c r="L267" s="278"/>
      <c r="M267" s="371" t="s">
        <v>541</v>
      </c>
      <c r="N267" s="400" t="s">
        <v>535</v>
      </c>
      <c r="O267" s="660">
        <v>43863</v>
      </c>
      <c r="P267" s="428">
        <f>MAX(T267:T268)</f>
        <v>44165</v>
      </c>
      <c r="Q267" s="65" t="s">
        <v>542</v>
      </c>
      <c r="R267" s="63">
        <v>0.6</v>
      </c>
      <c r="S267" s="79">
        <v>43863</v>
      </c>
      <c r="T267" s="25">
        <v>44165</v>
      </c>
      <c r="U267" s="416">
        <v>0.25</v>
      </c>
      <c r="V267" s="546">
        <v>0.5</v>
      </c>
      <c r="W267" s="546">
        <v>0.75</v>
      </c>
      <c r="X267" s="416">
        <v>1</v>
      </c>
      <c r="Y267" s="359"/>
      <c r="Z267" s="661">
        <v>64771449.689999998</v>
      </c>
      <c r="AA267" s="363" t="s">
        <v>553</v>
      </c>
      <c r="AB267" s="363" t="s">
        <v>555</v>
      </c>
      <c r="AC267" s="363" t="s">
        <v>39</v>
      </c>
      <c r="AD267" s="662">
        <f>SUM(Y267:Z268)</f>
        <v>64771449.689999998</v>
      </c>
    </row>
    <row r="268" spans="1:30" ht="38.1" customHeight="1" x14ac:dyDescent="0.25">
      <c r="A268" s="654"/>
      <c r="B268" s="391"/>
      <c r="C268" s="391"/>
      <c r="D268" s="391"/>
      <c r="E268" s="657"/>
      <c r="F268" s="659"/>
      <c r="G268" s="371"/>
      <c r="H268" s="371"/>
      <c r="I268" s="371"/>
      <c r="J268" s="371"/>
      <c r="K268" s="280"/>
      <c r="L268" s="280"/>
      <c r="M268" s="371"/>
      <c r="N268" s="400"/>
      <c r="O268" s="660"/>
      <c r="P268" s="428"/>
      <c r="Q268" s="65" t="s">
        <v>543</v>
      </c>
      <c r="R268" s="63">
        <v>0.4</v>
      </c>
      <c r="S268" s="79">
        <v>43863</v>
      </c>
      <c r="T268" s="25">
        <v>44165</v>
      </c>
      <c r="U268" s="416"/>
      <c r="V268" s="546"/>
      <c r="W268" s="546"/>
      <c r="X268" s="416"/>
      <c r="Y268" s="359"/>
      <c r="Z268" s="661"/>
      <c r="AA268" s="363"/>
      <c r="AB268" s="363"/>
      <c r="AC268" s="363"/>
      <c r="AD268" s="662"/>
    </row>
    <row r="269" spans="1:30" ht="86.25" x14ac:dyDescent="0.25">
      <c r="A269" s="654" t="s">
        <v>517</v>
      </c>
      <c r="B269" s="391" t="s">
        <v>138</v>
      </c>
      <c r="C269" s="391" t="s">
        <v>537</v>
      </c>
      <c r="D269" s="391" t="s">
        <v>37</v>
      </c>
      <c r="E269" s="657"/>
      <c r="F269" s="659" t="s">
        <v>936</v>
      </c>
      <c r="G269" s="371" t="s">
        <v>39</v>
      </c>
      <c r="H269" s="371" t="s">
        <v>39</v>
      </c>
      <c r="I269" s="371" t="s">
        <v>39</v>
      </c>
      <c r="J269" s="371" t="s">
        <v>39</v>
      </c>
      <c r="K269" s="278"/>
      <c r="L269" s="278"/>
      <c r="M269" s="371" t="s">
        <v>544</v>
      </c>
      <c r="N269" s="400" t="s">
        <v>535</v>
      </c>
      <c r="O269" s="660">
        <v>43863</v>
      </c>
      <c r="P269" s="428">
        <f>MAX(T269:T270)</f>
        <v>44165</v>
      </c>
      <c r="Q269" s="65" t="s">
        <v>545</v>
      </c>
      <c r="R269" s="63">
        <v>0.6</v>
      </c>
      <c r="S269" s="79">
        <v>43863</v>
      </c>
      <c r="T269" s="25">
        <v>44165</v>
      </c>
      <c r="U269" s="416">
        <v>0.25</v>
      </c>
      <c r="V269" s="546">
        <v>0.5</v>
      </c>
      <c r="W269" s="546">
        <v>0.75</v>
      </c>
      <c r="X269" s="416">
        <v>1</v>
      </c>
      <c r="Y269" s="359"/>
      <c r="Z269" s="661">
        <v>210880029.13999999</v>
      </c>
      <c r="AA269" s="363" t="s">
        <v>553</v>
      </c>
      <c r="AB269" s="363" t="s">
        <v>555</v>
      </c>
      <c r="AC269" s="363" t="s">
        <v>39</v>
      </c>
      <c r="AD269" s="662">
        <f>SUM(Y269:Z270)</f>
        <v>210880029.13999999</v>
      </c>
    </row>
    <row r="270" spans="1:30" ht="51.75" x14ac:dyDescent="0.25">
      <c r="A270" s="654"/>
      <c r="B270" s="391"/>
      <c r="C270" s="391"/>
      <c r="D270" s="391"/>
      <c r="E270" s="657"/>
      <c r="F270" s="659"/>
      <c r="G270" s="371"/>
      <c r="H270" s="371"/>
      <c r="I270" s="371"/>
      <c r="J270" s="371"/>
      <c r="K270" s="280"/>
      <c r="L270" s="280"/>
      <c r="M270" s="371"/>
      <c r="N270" s="400"/>
      <c r="O270" s="660"/>
      <c r="P270" s="428"/>
      <c r="Q270" s="65" t="s">
        <v>546</v>
      </c>
      <c r="R270" s="63">
        <v>0.4</v>
      </c>
      <c r="S270" s="79">
        <v>43863</v>
      </c>
      <c r="T270" s="25">
        <v>44165</v>
      </c>
      <c r="U270" s="416"/>
      <c r="V270" s="546"/>
      <c r="W270" s="546"/>
      <c r="X270" s="416"/>
      <c r="Y270" s="359"/>
      <c r="Z270" s="661"/>
      <c r="AA270" s="363"/>
      <c r="AB270" s="363"/>
      <c r="AC270" s="363"/>
      <c r="AD270" s="662"/>
    </row>
    <row r="271" spans="1:30" ht="69" x14ac:dyDescent="0.25">
      <c r="A271" s="64" t="s">
        <v>517</v>
      </c>
      <c r="B271" s="65" t="s">
        <v>937</v>
      </c>
      <c r="C271" s="65" t="s">
        <v>123</v>
      </c>
      <c r="D271" s="65" t="s">
        <v>37</v>
      </c>
      <c r="E271" s="66"/>
      <c r="F271" s="67" t="s">
        <v>938</v>
      </c>
      <c r="G271" s="68" t="s">
        <v>157</v>
      </c>
      <c r="H271" s="68" t="s">
        <v>39</v>
      </c>
      <c r="I271" s="68" t="s">
        <v>39</v>
      </c>
      <c r="J271" s="68" t="s">
        <v>39</v>
      </c>
      <c r="K271" s="236" t="s">
        <v>906</v>
      </c>
      <c r="L271" s="236"/>
      <c r="M271" s="68" t="s">
        <v>547</v>
      </c>
      <c r="N271" s="69" t="s">
        <v>548</v>
      </c>
      <c r="O271" s="80">
        <v>43863</v>
      </c>
      <c r="P271" s="81">
        <f>T271</f>
        <v>44165</v>
      </c>
      <c r="Q271" s="65" t="s">
        <v>549</v>
      </c>
      <c r="R271" s="63">
        <v>1</v>
      </c>
      <c r="S271" s="79">
        <v>43863</v>
      </c>
      <c r="T271" s="25">
        <v>44165</v>
      </c>
      <c r="U271" s="63">
        <v>0.2</v>
      </c>
      <c r="V271" s="70">
        <v>0.5</v>
      </c>
      <c r="W271" s="70">
        <v>0.8</v>
      </c>
      <c r="X271" s="63">
        <v>1</v>
      </c>
      <c r="Y271" s="71"/>
      <c r="Z271" s="72">
        <v>206116066</v>
      </c>
      <c r="AA271" s="73" t="s">
        <v>553</v>
      </c>
      <c r="AB271" s="73" t="s">
        <v>555</v>
      </c>
      <c r="AC271" s="73" t="s">
        <v>39</v>
      </c>
      <c r="AD271" s="78">
        <f>SUM(Y271:Z271)</f>
        <v>206116066</v>
      </c>
    </row>
    <row r="272" spans="1:30" ht="69" x14ac:dyDescent="0.25">
      <c r="A272" s="654" t="s">
        <v>517</v>
      </c>
      <c r="B272" s="391" t="s">
        <v>138</v>
      </c>
      <c r="C272" s="391" t="s">
        <v>139</v>
      </c>
      <c r="D272" s="391" t="s">
        <v>37</v>
      </c>
      <c r="E272" s="657"/>
      <c r="F272" s="659" t="s">
        <v>939</v>
      </c>
      <c r="G272" s="371" t="s">
        <v>39</v>
      </c>
      <c r="H272" s="371" t="s">
        <v>39</v>
      </c>
      <c r="I272" s="371" t="s">
        <v>39</v>
      </c>
      <c r="J272" s="371" t="s">
        <v>39</v>
      </c>
      <c r="K272" s="278" t="s">
        <v>906</v>
      </c>
      <c r="L272" s="278"/>
      <c r="M272" s="371" t="s">
        <v>550</v>
      </c>
      <c r="N272" s="400" t="s">
        <v>56</v>
      </c>
      <c r="O272" s="660">
        <v>43892</v>
      </c>
      <c r="P272" s="428">
        <f>MAX(T272:T273)</f>
        <v>44195</v>
      </c>
      <c r="Q272" s="65" t="s">
        <v>551</v>
      </c>
      <c r="R272" s="63">
        <v>0.5</v>
      </c>
      <c r="S272" s="79">
        <v>43892</v>
      </c>
      <c r="T272" s="25">
        <v>44104</v>
      </c>
      <c r="U272" s="416">
        <v>0.1</v>
      </c>
      <c r="V272" s="546">
        <v>0.3</v>
      </c>
      <c r="W272" s="546">
        <v>0.65</v>
      </c>
      <c r="X272" s="416">
        <v>1</v>
      </c>
      <c r="Y272" s="359"/>
      <c r="Z272" s="661">
        <v>40021333.329999998</v>
      </c>
      <c r="AA272" s="363" t="s">
        <v>553</v>
      </c>
      <c r="AB272" s="363" t="s">
        <v>555</v>
      </c>
      <c r="AC272" s="363" t="s">
        <v>39</v>
      </c>
      <c r="AD272" s="662">
        <f>SUM(Y272:Z273)</f>
        <v>40021333.329999998</v>
      </c>
    </row>
    <row r="273" spans="1:30" ht="69.75" thickBot="1" x14ac:dyDescent="0.3">
      <c r="A273" s="667"/>
      <c r="B273" s="308"/>
      <c r="C273" s="308"/>
      <c r="D273" s="308"/>
      <c r="E273" s="314"/>
      <c r="F273" s="316"/>
      <c r="G273" s="372"/>
      <c r="H273" s="372"/>
      <c r="I273" s="372"/>
      <c r="J273" s="372"/>
      <c r="K273" s="281"/>
      <c r="L273" s="281"/>
      <c r="M273" s="372"/>
      <c r="N273" s="527"/>
      <c r="O273" s="671"/>
      <c r="P273" s="672"/>
      <c r="Q273" s="173" t="s">
        <v>552</v>
      </c>
      <c r="R273" s="174">
        <v>0.5</v>
      </c>
      <c r="S273" s="175">
        <v>43892</v>
      </c>
      <c r="T273" s="131">
        <v>44195</v>
      </c>
      <c r="U273" s="528"/>
      <c r="V273" s="665"/>
      <c r="W273" s="665"/>
      <c r="X273" s="528"/>
      <c r="Y273" s="669"/>
      <c r="Z273" s="670"/>
      <c r="AA273" s="494"/>
      <c r="AB273" s="494"/>
      <c r="AC273" s="494"/>
      <c r="AD273" s="668"/>
    </row>
    <row r="274" spans="1:30" ht="42.95" customHeight="1" thickTop="1" x14ac:dyDescent="0.25">
      <c r="A274" s="455" t="s">
        <v>556</v>
      </c>
      <c r="B274" s="254" t="s">
        <v>40</v>
      </c>
      <c r="C274" s="254" t="s">
        <v>41</v>
      </c>
      <c r="D274" s="254" t="s">
        <v>37</v>
      </c>
      <c r="E274" s="353"/>
      <c r="F274" s="354" t="s">
        <v>557</v>
      </c>
      <c r="G274" s="251" t="s">
        <v>39</v>
      </c>
      <c r="H274" s="251" t="s">
        <v>39</v>
      </c>
      <c r="I274" s="251" t="s">
        <v>39</v>
      </c>
      <c r="J274" s="251" t="s">
        <v>39</v>
      </c>
      <c r="K274" s="262" t="s">
        <v>193</v>
      </c>
      <c r="L274" s="262"/>
      <c r="M274" s="254" t="s">
        <v>558</v>
      </c>
      <c r="N274" s="273" t="s">
        <v>559</v>
      </c>
      <c r="O274" s="355">
        <v>43877</v>
      </c>
      <c r="P274" s="355">
        <f>MAX(T274:T277)</f>
        <v>43920</v>
      </c>
      <c r="Q274" s="160" t="s">
        <v>560</v>
      </c>
      <c r="R274" s="127">
        <v>0.2</v>
      </c>
      <c r="S274" s="172">
        <v>43877</v>
      </c>
      <c r="T274" s="172">
        <v>43891</v>
      </c>
      <c r="U274" s="675" t="s">
        <v>59</v>
      </c>
      <c r="V274" s="675"/>
      <c r="W274" s="675"/>
      <c r="X274" s="675"/>
      <c r="Y274" s="439">
        <v>164514456.80000001</v>
      </c>
      <c r="Z274" s="439">
        <v>123378666.66666667</v>
      </c>
      <c r="AA274" s="328" t="s">
        <v>619</v>
      </c>
      <c r="AB274" s="328" t="s">
        <v>620</v>
      </c>
      <c r="AC274" s="328" t="s">
        <v>39</v>
      </c>
      <c r="AD274" s="329">
        <f>SUM(Y274:Z277)</f>
        <v>287893123.4666667</v>
      </c>
    </row>
    <row r="275" spans="1:30" ht="42.95" customHeight="1" x14ac:dyDescent="0.25">
      <c r="A275" s="444"/>
      <c r="B275" s="333"/>
      <c r="C275" s="333"/>
      <c r="D275" s="333"/>
      <c r="E275" s="335"/>
      <c r="F275" s="337"/>
      <c r="G275" s="339"/>
      <c r="H275" s="339"/>
      <c r="I275" s="339"/>
      <c r="J275" s="339"/>
      <c r="K275" s="250"/>
      <c r="L275" s="250"/>
      <c r="M275" s="333"/>
      <c r="N275" s="458"/>
      <c r="O275" s="341"/>
      <c r="P275" s="341"/>
      <c r="Q275" s="18" t="s">
        <v>561</v>
      </c>
      <c r="R275" s="19">
        <v>0.25</v>
      </c>
      <c r="S275" s="20">
        <v>43877</v>
      </c>
      <c r="T275" s="20">
        <v>43889</v>
      </c>
      <c r="U275" s="674"/>
      <c r="V275" s="674"/>
      <c r="W275" s="674"/>
      <c r="X275" s="674"/>
      <c r="Y275" s="433"/>
      <c r="Z275" s="433"/>
      <c r="AA275" s="321"/>
      <c r="AB275" s="321"/>
      <c r="AC275" s="321"/>
      <c r="AD275" s="322"/>
    </row>
    <row r="276" spans="1:30" ht="42.95" customHeight="1" x14ac:dyDescent="0.25">
      <c r="A276" s="444"/>
      <c r="B276" s="333"/>
      <c r="C276" s="333"/>
      <c r="D276" s="333"/>
      <c r="E276" s="335"/>
      <c r="F276" s="337"/>
      <c r="G276" s="339"/>
      <c r="H276" s="339"/>
      <c r="I276" s="339"/>
      <c r="J276" s="339"/>
      <c r="K276" s="250"/>
      <c r="L276" s="250"/>
      <c r="M276" s="333"/>
      <c r="N276" s="458"/>
      <c r="O276" s="341"/>
      <c r="P276" s="341"/>
      <c r="Q276" s="18" t="s">
        <v>562</v>
      </c>
      <c r="R276" s="19">
        <v>0.25</v>
      </c>
      <c r="S276" s="20">
        <v>43864</v>
      </c>
      <c r="T276" s="20">
        <v>43920</v>
      </c>
      <c r="U276" s="674"/>
      <c r="V276" s="674"/>
      <c r="W276" s="674"/>
      <c r="X276" s="674"/>
      <c r="Y276" s="433"/>
      <c r="Z276" s="433"/>
      <c r="AA276" s="321"/>
      <c r="AB276" s="321"/>
      <c r="AC276" s="321"/>
      <c r="AD276" s="322"/>
    </row>
    <row r="277" spans="1:30" ht="42.95" customHeight="1" x14ac:dyDescent="0.25">
      <c r="A277" s="444"/>
      <c r="B277" s="333"/>
      <c r="C277" s="333"/>
      <c r="D277" s="333"/>
      <c r="E277" s="335"/>
      <c r="F277" s="337"/>
      <c r="G277" s="339"/>
      <c r="H277" s="339"/>
      <c r="I277" s="339"/>
      <c r="J277" s="339"/>
      <c r="K277" s="251"/>
      <c r="L277" s="251"/>
      <c r="M277" s="333"/>
      <c r="N277" s="458"/>
      <c r="O277" s="341"/>
      <c r="P277" s="341"/>
      <c r="Q277" s="18" t="s">
        <v>563</v>
      </c>
      <c r="R277" s="19">
        <v>0.3</v>
      </c>
      <c r="S277" s="20">
        <v>43863</v>
      </c>
      <c r="T277" s="20">
        <v>43908</v>
      </c>
      <c r="U277" s="674"/>
      <c r="V277" s="674"/>
      <c r="W277" s="674"/>
      <c r="X277" s="674"/>
      <c r="Y277" s="433"/>
      <c r="Z277" s="433"/>
      <c r="AA277" s="321"/>
      <c r="AB277" s="321"/>
      <c r="AC277" s="321"/>
      <c r="AD277" s="322"/>
    </row>
    <row r="278" spans="1:30" ht="42.95" customHeight="1" x14ac:dyDescent="0.25">
      <c r="A278" s="444" t="s">
        <v>556</v>
      </c>
      <c r="B278" s="333" t="s">
        <v>40</v>
      </c>
      <c r="C278" s="333" t="s">
        <v>41</v>
      </c>
      <c r="D278" s="333" t="s">
        <v>37</v>
      </c>
      <c r="E278" s="335"/>
      <c r="F278" s="337" t="s">
        <v>564</v>
      </c>
      <c r="G278" s="458" t="s">
        <v>39</v>
      </c>
      <c r="H278" s="458" t="s">
        <v>39</v>
      </c>
      <c r="I278" s="458" t="s">
        <v>39</v>
      </c>
      <c r="J278" s="458" t="s">
        <v>39</v>
      </c>
      <c r="K278" s="271"/>
      <c r="L278" s="271"/>
      <c r="M278" s="553" t="s">
        <v>565</v>
      </c>
      <c r="N278" s="458" t="s">
        <v>566</v>
      </c>
      <c r="O278" s="341">
        <v>43891</v>
      </c>
      <c r="P278" s="341">
        <f>MAX(T278:T281)</f>
        <v>44000</v>
      </c>
      <c r="Q278" s="21" t="s">
        <v>567</v>
      </c>
      <c r="R278" s="19">
        <v>0.2</v>
      </c>
      <c r="S278" s="20">
        <v>43891</v>
      </c>
      <c r="T278" s="20">
        <v>43924</v>
      </c>
      <c r="U278" s="673">
        <v>0.2</v>
      </c>
      <c r="V278" s="673">
        <v>1</v>
      </c>
      <c r="W278" s="674"/>
      <c r="X278" s="674"/>
      <c r="Y278" s="433">
        <v>164514456.80000001</v>
      </c>
      <c r="Z278" s="433">
        <v>123378666.66666667</v>
      </c>
      <c r="AA278" s="321" t="s">
        <v>619</v>
      </c>
      <c r="AB278" s="321" t="s">
        <v>620</v>
      </c>
      <c r="AC278" s="321" t="s">
        <v>39</v>
      </c>
      <c r="AD278" s="322">
        <f>SUM(Y278:Z281)</f>
        <v>287893123.4666667</v>
      </c>
    </row>
    <row r="279" spans="1:30" ht="42.95" customHeight="1" x14ac:dyDescent="0.25">
      <c r="A279" s="444"/>
      <c r="B279" s="333"/>
      <c r="C279" s="333"/>
      <c r="D279" s="333"/>
      <c r="E279" s="335"/>
      <c r="F279" s="337"/>
      <c r="G279" s="458"/>
      <c r="H279" s="458"/>
      <c r="I279" s="458"/>
      <c r="J279" s="458"/>
      <c r="K279" s="272"/>
      <c r="L279" s="272"/>
      <c r="M279" s="553"/>
      <c r="N279" s="458"/>
      <c r="O279" s="341"/>
      <c r="P279" s="341"/>
      <c r="Q279" s="21" t="s">
        <v>568</v>
      </c>
      <c r="R279" s="19">
        <v>0.4</v>
      </c>
      <c r="S279" s="20">
        <v>43927</v>
      </c>
      <c r="T279" s="20">
        <v>43969</v>
      </c>
      <c r="U279" s="673"/>
      <c r="V279" s="673"/>
      <c r="W279" s="674"/>
      <c r="X279" s="674"/>
      <c r="Y279" s="433"/>
      <c r="Z279" s="433"/>
      <c r="AA279" s="321"/>
      <c r="AB279" s="321"/>
      <c r="AC279" s="321"/>
      <c r="AD279" s="322"/>
    </row>
    <row r="280" spans="1:30" ht="42.95" customHeight="1" x14ac:dyDescent="0.25">
      <c r="A280" s="444"/>
      <c r="B280" s="333"/>
      <c r="C280" s="333"/>
      <c r="D280" s="333"/>
      <c r="E280" s="335"/>
      <c r="F280" s="337"/>
      <c r="G280" s="458"/>
      <c r="H280" s="458"/>
      <c r="I280" s="458"/>
      <c r="J280" s="458"/>
      <c r="K280" s="272"/>
      <c r="L280" s="272"/>
      <c r="M280" s="553"/>
      <c r="N280" s="458"/>
      <c r="O280" s="341"/>
      <c r="P280" s="341"/>
      <c r="Q280" s="18" t="s">
        <v>569</v>
      </c>
      <c r="R280" s="19">
        <v>0.2</v>
      </c>
      <c r="S280" s="20">
        <v>43971</v>
      </c>
      <c r="T280" s="20">
        <v>43980</v>
      </c>
      <c r="U280" s="673"/>
      <c r="V280" s="673"/>
      <c r="W280" s="674"/>
      <c r="X280" s="674"/>
      <c r="Y280" s="433"/>
      <c r="Z280" s="433"/>
      <c r="AA280" s="321"/>
      <c r="AB280" s="321"/>
      <c r="AC280" s="321"/>
      <c r="AD280" s="322"/>
    </row>
    <row r="281" spans="1:30" ht="42.95" customHeight="1" x14ac:dyDescent="0.25">
      <c r="A281" s="444"/>
      <c r="B281" s="333"/>
      <c r="C281" s="333"/>
      <c r="D281" s="333"/>
      <c r="E281" s="335"/>
      <c r="F281" s="337"/>
      <c r="G281" s="458"/>
      <c r="H281" s="458"/>
      <c r="I281" s="458"/>
      <c r="J281" s="458"/>
      <c r="K281" s="273"/>
      <c r="L281" s="273"/>
      <c r="M281" s="553"/>
      <c r="N281" s="458"/>
      <c r="O281" s="341"/>
      <c r="P281" s="341"/>
      <c r="Q281" s="18" t="s">
        <v>570</v>
      </c>
      <c r="R281" s="19">
        <v>0.2</v>
      </c>
      <c r="S281" s="20">
        <v>43983</v>
      </c>
      <c r="T281" s="20">
        <v>44000</v>
      </c>
      <c r="U281" s="673"/>
      <c r="V281" s="673"/>
      <c r="W281" s="674"/>
      <c r="X281" s="674"/>
      <c r="Y281" s="433"/>
      <c r="Z281" s="433"/>
      <c r="AA281" s="321"/>
      <c r="AB281" s="321"/>
      <c r="AC281" s="321"/>
      <c r="AD281" s="322"/>
    </row>
    <row r="282" spans="1:30" ht="42.95" customHeight="1" x14ac:dyDescent="0.25">
      <c r="A282" s="444" t="s">
        <v>556</v>
      </c>
      <c r="B282" s="333" t="s">
        <v>35</v>
      </c>
      <c r="C282" s="333" t="s">
        <v>36</v>
      </c>
      <c r="D282" s="333" t="s">
        <v>37</v>
      </c>
      <c r="E282" s="335"/>
      <c r="F282" s="337" t="s">
        <v>571</v>
      </c>
      <c r="G282" s="458" t="s">
        <v>39</v>
      </c>
      <c r="H282" s="458" t="s">
        <v>39</v>
      </c>
      <c r="I282" s="458" t="s">
        <v>39</v>
      </c>
      <c r="J282" s="458" t="s">
        <v>39</v>
      </c>
      <c r="K282" s="271"/>
      <c r="L282" s="271"/>
      <c r="M282" s="333" t="s">
        <v>572</v>
      </c>
      <c r="N282" s="458" t="s">
        <v>72</v>
      </c>
      <c r="O282" s="551">
        <v>43891</v>
      </c>
      <c r="P282" s="551">
        <f>MAX(T282:T284)</f>
        <v>44166</v>
      </c>
      <c r="Q282" s="82" t="s">
        <v>573</v>
      </c>
      <c r="R282" s="82">
        <v>0.4</v>
      </c>
      <c r="S282" s="83">
        <v>43891</v>
      </c>
      <c r="T282" s="83">
        <v>44075</v>
      </c>
      <c r="U282" s="673">
        <v>0.1</v>
      </c>
      <c r="V282" s="673">
        <v>0.5</v>
      </c>
      <c r="W282" s="673">
        <v>0.75</v>
      </c>
      <c r="X282" s="431">
        <v>1</v>
      </c>
      <c r="Y282" s="433">
        <v>164514456.80000001</v>
      </c>
      <c r="Z282" s="433">
        <v>123378666.666667</v>
      </c>
      <c r="AA282" s="679" t="s">
        <v>619</v>
      </c>
      <c r="AB282" s="679" t="s">
        <v>621</v>
      </c>
      <c r="AC282" s="679" t="s">
        <v>39</v>
      </c>
      <c r="AD282" s="322">
        <f>SUM(Y282:Z284)</f>
        <v>287893123.466667</v>
      </c>
    </row>
    <row r="283" spans="1:30" ht="42.95" customHeight="1" x14ac:dyDescent="0.25">
      <c r="A283" s="444"/>
      <c r="B283" s="333"/>
      <c r="C283" s="333"/>
      <c r="D283" s="333"/>
      <c r="E283" s="335"/>
      <c r="F283" s="337"/>
      <c r="G283" s="458"/>
      <c r="H283" s="458"/>
      <c r="I283" s="458"/>
      <c r="J283" s="458"/>
      <c r="K283" s="272"/>
      <c r="L283" s="272"/>
      <c r="M283" s="333"/>
      <c r="N283" s="458"/>
      <c r="O283" s="551"/>
      <c r="P283" s="551"/>
      <c r="Q283" s="82" t="s">
        <v>574</v>
      </c>
      <c r="R283" s="82">
        <v>0.3</v>
      </c>
      <c r="S283" s="83">
        <v>43891</v>
      </c>
      <c r="T283" s="83">
        <v>44075</v>
      </c>
      <c r="U283" s="674"/>
      <c r="V283" s="674"/>
      <c r="W283" s="674"/>
      <c r="X283" s="431"/>
      <c r="Y283" s="433"/>
      <c r="Z283" s="433"/>
      <c r="AA283" s="679"/>
      <c r="AB283" s="679"/>
      <c r="AC283" s="679"/>
      <c r="AD283" s="322"/>
    </row>
    <row r="284" spans="1:30" ht="42.95" customHeight="1" x14ac:dyDescent="0.25">
      <c r="A284" s="444"/>
      <c r="B284" s="333"/>
      <c r="C284" s="333"/>
      <c r="D284" s="333"/>
      <c r="E284" s="335"/>
      <c r="F284" s="337"/>
      <c r="G284" s="458"/>
      <c r="H284" s="458"/>
      <c r="I284" s="458"/>
      <c r="J284" s="458"/>
      <c r="K284" s="273"/>
      <c r="L284" s="273"/>
      <c r="M284" s="333"/>
      <c r="N284" s="458"/>
      <c r="O284" s="551"/>
      <c r="P284" s="551"/>
      <c r="Q284" s="82" t="s">
        <v>575</v>
      </c>
      <c r="R284" s="82">
        <v>0.3</v>
      </c>
      <c r="S284" s="83">
        <v>43983</v>
      </c>
      <c r="T284" s="83">
        <v>44166</v>
      </c>
      <c r="U284" s="674"/>
      <c r="V284" s="674"/>
      <c r="W284" s="674"/>
      <c r="X284" s="431"/>
      <c r="Y284" s="433"/>
      <c r="Z284" s="433"/>
      <c r="AA284" s="679"/>
      <c r="AB284" s="679"/>
      <c r="AC284" s="679"/>
      <c r="AD284" s="322"/>
    </row>
    <row r="285" spans="1:30" ht="42.95" customHeight="1" x14ac:dyDescent="0.25">
      <c r="A285" s="444" t="s">
        <v>556</v>
      </c>
      <c r="B285" s="333" t="s">
        <v>40</v>
      </c>
      <c r="C285" s="333" t="s">
        <v>41</v>
      </c>
      <c r="D285" s="333" t="s">
        <v>37</v>
      </c>
      <c r="E285" s="335"/>
      <c r="F285" s="337" t="s">
        <v>576</v>
      </c>
      <c r="G285" s="458" t="s">
        <v>39</v>
      </c>
      <c r="H285" s="458" t="s">
        <v>39</v>
      </c>
      <c r="I285" s="458" t="s">
        <v>39</v>
      </c>
      <c r="J285" s="458" t="s">
        <v>39</v>
      </c>
      <c r="K285" s="271"/>
      <c r="L285" s="271"/>
      <c r="M285" s="333" t="s">
        <v>577</v>
      </c>
      <c r="N285" s="333" t="s">
        <v>129</v>
      </c>
      <c r="O285" s="341">
        <v>43876</v>
      </c>
      <c r="P285" s="341">
        <f>MAX(T285:T288)</f>
        <v>44104</v>
      </c>
      <c r="Q285" s="21" t="s">
        <v>578</v>
      </c>
      <c r="R285" s="19">
        <v>0.25</v>
      </c>
      <c r="S285" s="20">
        <v>43876</v>
      </c>
      <c r="T285" s="20">
        <v>44104</v>
      </c>
      <c r="U285" s="431">
        <v>0.3</v>
      </c>
      <c r="V285" s="431">
        <v>0.6</v>
      </c>
      <c r="W285" s="431">
        <v>1</v>
      </c>
      <c r="X285" s="431"/>
      <c r="Y285" s="433">
        <v>164514456.80000001</v>
      </c>
      <c r="Z285" s="433">
        <v>123378666.666667</v>
      </c>
      <c r="AA285" s="679" t="s">
        <v>619</v>
      </c>
      <c r="AB285" s="679" t="s">
        <v>621</v>
      </c>
      <c r="AC285" s="679" t="s">
        <v>39</v>
      </c>
      <c r="AD285" s="322">
        <f>Y285+Z285</f>
        <v>287893123.466667</v>
      </c>
    </row>
    <row r="286" spans="1:30" ht="42.95" customHeight="1" x14ac:dyDescent="0.25">
      <c r="A286" s="444"/>
      <c r="B286" s="333"/>
      <c r="C286" s="333"/>
      <c r="D286" s="333"/>
      <c r="E286" s="335"/>
      <c r="F286" s="337"/>
      <c r="G286" s="458"/>
      <c r="H286" s="458"/>
      <c r="I286" s="458"/>
      <c r="J286" s="458"/>
      <c r="K286" s="272"/>
      <c r="L286" s="272"/>
      <c r="M286" s="333"/>
      <c r="N286" s="333"/>
      <c r="O286" s="341"/>
      <c r="P286" s="341"/>
      <c r="Q286" s="21" t="s">
        <v>579</v>
      </c>
      <c r="R286" s="19">
        <v>0.25</v>
      </c>
      <c r="S286" s="20">
        <v>43876</v>
      </c>
      <c r="T286" s="20">
        <v>44104</v>
      </c>
      <c r="U286" s="431"/>
      <c r="V286" s="431"/>
      <c r="W286" s="431"/>
      <c r="X286" s="431"/>
      <c r="Y286" s="433"/>
      <c r="Z286" s="433"/>
      <c r="AA286" s="679"/>
      <c r="AB286" s="679"/>
      <c r="AC286" s="679"/>
      <c r="AD286" s="322"/>
    </row>
    <row r="287" spans="1:30" ht="42.95" customHeight="1" x14ac:dyDescent="0.25">
      <c r="A287" s="444"/>
      <c r="B287" s="333"/>
      <c r="C287" s="333"/>
      <c r="D287" s="333"/>
      <c r="E287" s="335"/>
      <c r="F287" s="337"/>
      <c r="G287" s="458"/>
      <c r="H287" s="458"/>
      <c r="I287" s="458"/>
      <c r="J287" s="458"/>
      <c r="K287" s="272"/>
      <c r="L287" s="272"/>
      <c r="M287" s="333"/>
      <c r="N287" s="333"/>
      <c r="O287" s="341"/>
      <c r="P287" s="341"/>
      <c r="Q287" s="21" t="s">
        <v>580</v>
      </c>
      <c r="R287" s="19">
        <v>0.25</v>
      </c>
      <c r="S287" s="20">
        <v>43876</v>
      </c>
      <c r="T287" s="20">
        <v>44104</v>
      </c>
      <c r="U287" s="431"/>
      <c r="V287" s="431"/>
      <c r="W287" s="431"/>
      <c r="X287" s="431"/>
      <c r="Y287" s="433"/>
      <c r="Z287" s="433"/>
      <c r="AA287" s="679"/>
      <c r="AB287" s="679"/>
      <c r="AC287" s="679"/>
      <c r="AD287" s="322"/>
    </row>
    <row r="288" spans="1:30" ht="42.95" customHeight="1" x14ac:dyDescent="0.25">
      <c r="A288" s="444"/>
      <c r="B288" s="333"/>
      <c r="C288" s="333"/>
      <c r="D288" s="333"/>
      <c r="E288" s="335"/>
      <c r="F288" s="337"/>
      <c r="G288" s="458"/>
      <c r="H288" s="458"/>
      <c r="I288" s="458"/>
      <c r="J288" s="458"/>
      <c r="K288" s="273"/>
      <c r="L288" s="273"/>
      <c r="M288" s="333"/>
      <c r="N288" s="333"/>
      <c r="O288" s="341"/>
      <c r="P288" s="341"/>
      <c r="Q288" s="21" t="s">
        <v>581</v>
      </c>
      <c r="R288" s="19">
        <v>0.25</v>
      </c>
      <c r="S288" s="20">
        <v>43876</v>
      </c>
      <c r="T288" s="20">
        <v>44104</v>
      </c>
      <c r="U288" s="431"/>
      <c r="V288" s="431"/>
      <c r="W288" s="431"/>
      <c r="X288" s="431"/>
      <c r="Y288" s="433"/>
      <c r="Z288" s="433"/>
      <c r="AA288" s="679"/>
      <c r="AB288" s="679"/>
      <c r="AC288" s="679"/>
      <c r="AD288" s="322"/>
    </row>
    <row r="289" spans="1:30" ht="42.95" customHeight="1" x14ac:dyDescent="0.25">
      <c r="A289" s="444" t="s">
        <v>556</v>
      </c>
      <c r="B289" s="333" t="s">
        <v>35</v>
      </c>
      <c r="C289" s="333" t="s">
        <v>36</v>
      </c>
      <c r="D289" s="333" t="s">
        <v>37</v>
      </c>
      <c r="E289" s="335"/>
      <c r="F289" s="337" t="s">
        <v>582</v>
      </c>
      <c r="G289" s="458" t="s">
        <v>39</v>
      </c>
      <c r="H289" s="458" t="s">
        <v>39</v>
      </c>
      <c r="I289" s="458" t="s">
        <v>39</v>
      </c>
      <c r="J289" s="458" t="s">
        <v>39</v>
      </c>
      <c r="K289" s="271"/>
      <c r="L289" s="271"/>
      <c r="M289" s="333" t="s">
        <v>583</v>
      </c>
      <c r="N289" s="333" t="s">
        <v>56</v>
      </c>
      <c r="O289" s="341">
        <v>43922</v>
      </c>
      <c r="P289" s="341">
        <f>MAX(T289:T292)</f>
        <v>44195</v>
      </c>
      <c r="Q289" s="21" t="s">
        <v>584</v>
      </c>
      <c r="R289" s="19">
        <v>0.1</v>
      </c>
      <c r="S289" s="20">
        <v>43922</v>
      </c>
      <c r="T289" s="20">
        <v>43981</v>
      </c>
      <c r="U289" s="431">
        <v>0</v>
      </c>
      <c r="V289" s="431">
        <v>0.3</v>
      </c>
      <c r="W289" s="431">
        <v>0.7</v>
      </c>
      <c r="X289" s="431">
        <v>1</v>
      </c>
      <c r="Y289" s="433">
        <v>164514457.80000001</v>
      </c>
      <c r="Z289" s="433">
        <v>123378667.666667</v>
      </c>
      <c r="AA289" s="679" t="s">
        <v>619</v>
      </c>
      <c r="AB289" s="553" t="s">
        <v>622</v>
      </c>
      <c r="AC289" s="680" t="s">
        <v>39</v>
      </c>
      <c r="AD289" s="322">
        <f>SUM(Y289:Z292)</f>
        <v>287893125.466667</v>
      </c>
    </row>
    <row r="290" spans="1:30" ht="42.95" customHeight="1" x14ac:dyDescent="0.25">
      <c r="A290" s="444"/>
      <c r="B290" s="333"/>
      <c r="C290" s="333"/>
      <c r="D290" s="333"/>
      <c r="E290" s="335"/>
      <c r="F290" s="337"/>
      <c r="G290" s="458"/>
      <c r="H290" s="458"/>
      <c r="I290" s="458"/>
      <c r="J290" s="458"/>
      <c r="K290" s="272"/>
      <c r="L290" s="272"/>
      <c r="M290" s="333"/>
      <c r="N290" s="333"/>
      <c r="O290" s="341"/>
      <c r="P290" s="341"/>
      <c r="Q290" s="21" t="s">
        <v>585</v>
      </c>
      <c r="R290" s="19">
        <v>0.2</v>
      </c>
      <c r="S290" s="20">
        <v>43983</v>
      </c>
      <c r="T290" s="20">
        <v>44042</v>
      </c>
      <c r="U290" s="431"/>
      <c r="V290" s="431"/>
      <c r="W290" s="431"/>
      <c r="X290" s="431"/>
      <c r="Y290" s="433"/>
      <c r="Z290" s="433"/>
      <c r="AA290" s="679"/>
      <c r="AB290" s="680"/>
      <c r="AC290" s="680"/>
      <c r="AD290" s="322"/>
    </row>
    <row r="291" spans="1:30" ht="42.95" customHeight="1" x14ac:dyDescent="0.25">
      <c r="A291" s="444"/>
      <c r="B291" s="333"/>
      <c r="C291" s="333"/>
      <c r="D291" s="333"/>
      <c r="E291" s="335"/>
      <c r="F291" s="337"/>
      <c r="G291" s="458"/>
      <c r="H291" s="458"/>
      <c r="I291" s="458"/>
      <c r="J291" s="458"/>
      <c r="K291" s="272"/>
      <c r="L291" s="272"/>
      <c r="M291" s="333"/>
      <c r="N291" s="333"/>
      <c r="O291" s="341"/>
      <c r="P291" s="341"/>
      <c r="Q291" s="18" t="s">
        <v>586</v>
      </c>
      <c r="R291" s="19">
        <v>0.3</v>
      </c>
      <c r="S291" s="20">
        <v>44044</v>
      </c>
      <c r="T291" s="20">
        <v>44134</v>
      </c>
      <c r="U291" s="431"/>
      <c r="V291" s="431"/>
      <c r="W291" s="431"/>
      <c r="X291" s="431"/>
      <c r="Y291" s="433"/>
      <c r="Z291" s="433"/>
      <c r="AA291" s="679"/>
      <c r="AB291" s="680"/>
      <c r="AC291" s="680"/>
      <c r="AD291" s="322"/>
    </row>
    <row r="292" spans="1:30" ht="42.95" customHeight="1" x14ac:dyDescent="0.25">
      <c r="A292" s="444"/>
      <c r="B292" s="333"/>
      <c r="C292" s="333"/>
      <c r="D292" s="333"/>
      <c r="E292" s="335"/>
      <c r="F292" s="337"/>
      <c r="G292" s="458"/>
      <c r="H292" s="458"/>
      <c r="I292" s="458"/>
      <c r="J292" s="458"/>
      <c r="K292" s="273"/>
      <c r="L292" s="273"/>
      <c r="M292" s="333"/>
      <c r="N292" s="333"/>
      <c r="O292" s="341"/>
      <c r="P292" s="341"/>
      <c r="Q292" s="18" t="s">
        <v>587</v>
      </c>
      <c r="R292" s="19">
        <v>0.4</v>
      </c>
      <c r="S292" s="20">
        <v>44075</v>
      </c>
      <c r="T292" s="20">
        <v>44195</v>
      </c>
      <c r="U292" s="431"/>
      <c r="V292" s="431"/>
      <c r="W292" s="431"/>
      <c r="X292" s="431"/>
      <c r="Y292" s="433"/>
      <c r="Z292" s="433"/>
      <c r="AA292" s="679"/>
      <c r="AB292" s="680"/>
      <c r="AC292" s="680"/>
      <c r="AD292" s="322"/>
    </row>
    <row r="293" spans="1:30" ht="42.95" customHeight="1" x14ac:dyDescent="0.25">
      <c r="A293" s="444" t="s">
        <v>556</v>
      </c>
      <c r="B293" s="333" t="s">
        <v>35</v>
      </c>
      <c r="C293" s="333" t="s">
        <v>36</v>
      </c>
      <c r="D293" s="333" t="s">
        <v>37</v>
      </c>
      <c r="E293" s="335"/>
      <c r="F293" s="337" t="s">
        <v>588</v>
      </c>
      <c r="G293" s="458" t="s">
        <v>39</v>
      </c>
      <c r="H293" s="458" t="s">
        <v>39</v>
      </c>
      <c r="I293" s="458" t="s">
        <v>39</v>
      </c>
      <c r="J293" s="458" t="s">
        <v>39</v>
      </c>
      <c r="K293" s="271"/>
      <c r="L293" s="271"/>
      <c r="M293" s="333" t="s">
        <v>589</v>
      </c>
      <c r="N293" s="333" t="s">
        <v>72</v>
      </c>
      <c r="O293" s="341">
        <v>43907</v>
      </c>
      <c r="P293" s="341">
        <f>MAX(T293:T295)</f>
        <v>44186</v>
      </c>
      <c r="Q293" s="21" t="s">
        <v>590</v>
      </c>
      <c r="R293" s="19">
        <v>0.1</v>
      </c>
      <c r="S293" s="20">
        <v>43907</v>
      </c>
      <c r="T293" s="20">
        <v>43938</v>
      </c>
      <c r="U293" s="431">
        <v>0.05</v>
      </c>
      <c r="V293" s="431">
        <v>0.5</v>
      </c>
      <c r="W293" s="431">
        <v>0.7</v>
      </c>
      <c r="X293" s="431">
        <v>1</v>
      </c>
      <c r="Y293" s="433">
        <v>164514457.80000001</v>
      </c>
      <c r="Z293" s="433">
        <v>123378667.666667</v>
      </c>
      <c r="AA293" s="553" t="s">
        <v>619</v>
      </c>
      <c r="AB293" s="680" t="s">
        <v>39</v>
      </c>
      <c r="AC293" s="680" t="s">
        <v>39</v>
      </c>
      <c r="AD293" s="322">
        <f>SUM(Y293:Z295)</f>
        <v>287893125.466667</v>
      </c>
    </row>
    <row r="294" spans="1:30" ht="54.95" customHeight="1" x14ac:dyDescent="0.25">
      <c r="A294" s="444"/>
      <c r="B294" s="333"/>
      <c r="C294" s="333"/>
      <c r="D294" s="333"/>
      <c r="E294" s="335"/>
      <c r="F294" s="337"/>
      <c r="G294" s="458"/>
      <c r="H294" s="458"/>
      <c r="I294" s="458"/>
      <c r="J294" s="458"/>
      <c r="K294" s="272"/>
      <c r="L294" s="272"/>
      <c r="M294" s="333"/>
      <c r="N294" s="333"/>
      <c r="O294" s="341"/>
      <c r="P294" s="341"/>
      <c r="Q294" s="21" t="s">
        <v>591</v>
      </c>
      <c r="R294" s="19">
        <v>0.25</v>
      </c>
      <c r="S294" s="20">
        <v>43941</v>
      </c>
      <c r="T294" s="20">
        <v>44043</v>
      </c>
      <c r="U294" s="431"/>
      <c r="V294" s="431"/>
      <c r="W294" s="431"/>
      <c r="X294" s="431"/>
      <c r="Y294" s="433"/>
      <c r="Z294" s="433"/>
      <c r="AA294" s="553"/>
      <c r="AB294" s="680"/>
      <c r="AC294" s="680"/>
      <c r="AD294" s="322"/>
    </row>
    <row r="295" spans="1:30" ht="54.95" customHeight="1" x14ac:dyDescent="0.25">
      <c r="A295" s="444"/>
      <c r="B295" s="333"/>
      <c r="C295" s="333"/>
      <c r="D295" s="333"/>
      <c r="E295" s="335"/>
      <c r="F295" s="337"/>
      <c r="G295" s="458"/>
      <c r="H295" s="458"/>
      <c r="I295" s="458"/>
      <c r="J295" s="458"/>
      <c r="K295" s="273"/>
      <c r="L295" s="273"/>
      <c r="M295" s="333"/>
      <c r="N295" s="333"/>
      <c r="O295" s="341"/>
      <c r="P295" s="341"/>
      <c r="Q295" s="21" t="s">
        <v>592</v>
      </c>
      <c r="R295" s="19">
        <v>0.65</v>
      </c>
      <c r="S295" s="20">
        <v>44046</v>
      </c>
      <c r="T295" s="20">
        <v>44186</v>
      </c>
      <c r="U295" s="431"/>
      <c r="V295" s="431"/>
      <c r="W295" s="431"/>
      <c r="X295" s="431"/>
      <c r="Y295" s="433"/>
      <c r="Z295" s="433"/>
      <c r="AA295" s="553"/>
      <c r="AB295" s="680"/>
      <c r="AC295" s="680"/>
      <c r="AD295" s="322"/>
    </row>
    <row r="296" spans="1:30" ht="54.95" customHeight="1" x14ac:dyDescent="0.25">
      <c r="A296" s="444" t="s">
        <v>556</v>
      </c>
      <c r="B296" s="333" t="s">
        <v>35</v>
      </c>
      <c r="C296" s="333" t="s">
        <v>36</v>
      </c>
      <c r="D296" s="333" t="s">
        <v>37</v>
      </c>
      <c r="E296" s="335"/>
      <c r="F296" s="337" t="s">
        <v>588</v>
      </c>
      <c r="G296" s="458" t="s">
        <v>39</v>
      </c>
      <c r="H296" s="458" t="s">
        <v>39</v>
      </c>
      <c r="I296" s="458" t="s">
        <v>39</v>
      </c>
      <c r="J296" s="458" t="s">
        <v>39</v>
      </c>
      <c r="K296" s="271"/>
      <c r="L296" s="271"/>
      <c r="M296" s="333" t="s">
        <v>593</v>
      </c>
      <c r="N296" s="333" t="s">
        <v>72</v>
      </c>
      <c r="O296" s="341">
        <v>43878</v>
      </c>
      <c r="P296" s="341">
        <f>MAX(T296:T298)</f>
        <v>44186</v>
      </c>
      <c r="Q296" s="21" t="s">
        <v>590</v>
      </c>
      <c r="R296" s="19">
        <v>0.1</v>
      </c>
      <c r="S296" s="20">
        <v>43878</v>
      </c>
      <c r="T296" s="20">
        <v>43903</v>
      </c>
      <c r="U296" s="431">
        <v>0.2</v>
      </c>
      <c r="V296" s="431">
        <v>0.45</v>
      </c>
      <c r="W296" s="431">
        <v>0.7</v>
      </c>
      <c r="X296" s="431">
        <v>1</v>
      </c>
      <c r="Y296" s="433">
        <v>164514457.80000001</v>
      </c>
      <c r="Z296" s="433">
        <v>123378667.666667</v>
      </c>
      <c r="AA296" s="553" t="s">
        <v>619</v>
      </c>
      <c r="AB296" s="333" t="s">
        <v>623</v>
      </c>
      <c r="AC296" s="680" t="s">
        <v>39</v>
      </c>
      <c r="AD296" s="322">
        <f>SUM(Y296:Z298)</f>
        <v>287893125.466667</v>
      </c>
    </row>
    <row r="297" spans="1:30" ht="54.95" customHeight="1" x14ac:dyDescent="0.25">
      <c r="A297" s="444"/>
      <c r="B297" s="333"/>
      <c r="C297" s="333"/>
      <c r="D297" s="333"/>
      <c r="E297" s="335"/>
      <c r="F297" s="337"/>
      <c r="G297" s="458"/>
      <c r="H297" s="458"/>
      <c r="I297" s="458"/>
      <c r="J297" s="458"/>
      <c r="K297" s="272"/>
      <c r="L297" s="272"/>
      <c r="M297" s="333"/>
      <c r="N297" s="333"/>
      <c r="O297" s="341"/>
      <c r="P297" s="341"/>
      <c r="Q297" s="21" t="s">
        <v>591</v>
      </c>
      <c r="R297" s="19">
        <v>0.25</v>
      </c>
      <c r="S297" s="20">
        <v>43906</v>
      </c>
      <c r="T297" s="20">
        <v>44043</v>
      </c>
      <c r="U297" s="431"/>
      <c r="V297" s="431"/>
      <c r="W297" s="431"/>
      <c r="X297" s="431"/>
      <c r="Y297" s="433"/>
      <c r="Z297" s="433"/>
      <c r="AA297" s="553"/>
      <c r="AB297" s="458"/>
      <c r="AC297" s="680"/>
      <c r="AD297" s="322"/>
    </row>
    <row r="298" spans="1:30" ht="54.95" customHeight="1" x14ac:dyDescent="0.25">
      <c r="A298" s="444"/>
      <c r="B298" s="333"/>
      <c r="C298" s="333"/>
      <c r="D298" s="333"/>
      <c r="E298" s="335"/>
      <c r="F298" s="337"/>
      <c r="G298" s="458"/>
      <c r="H298" s="458"/>
      <c r="I298" s="458"/>
      <c r="J298" s="458"/>
      <c r="K298" s="273"/>
      <c r="L298" s="273"/>
      <c r="M298" s="333"/>
      <c r="N298" s="333"/>
      <c r="O298" s="341"/>
      <c r="P298" s="341"/>
      <c r="Q298" s="21" t="s">
        <v>594</v>
      </c>
      <c r="R298" s="19">
        <v>0.65</v>
      </c>
      <c r="S298" s="20">
        <v>44046</v>
      </c>
      <c r="T298" s="20">
        <v>44186</v>
      </c>
      <c r="U298" s="431"/>
      <c r="V298" s="431"/>
      <c r="W298" s="431"/>
      <c r="X298" s="431"/>
      <c r="Y298" s="433"/>
      <c r="Z298" s="433"/>
      <c r="AA298" s="553"/>
      <c r="AB298" s="458"/>
      <c r="AC298" s="680"/>
      <c r="AD298" s="322"/>
    </row>
    <row r="299" spans="1:30" ht="54.95" customHeight="1" x14ac:dyDescent="0.25">
      <c r="A299" s="444" t="s">
        <v>556</v>
      </c>
      <c r="B299" s="333" t="s">
        <v>35</v>
      </c>
      <c r="C299" s="333" t="s">
        <v>36</v>
      </c>
      <c r="D299" s="333" t="s">
        <v>37</v>
      </c>
      <c r="E299" s="335"/>
      <c r="F299" s="337" t="s">
        <v>588</v>
      </c>
      <c r="G299" s="458" t="s">
        <v>39</v>
      </c>
      <c r="H299" s="458" t="s">
        <v>39</v>
      </c>
      <c r="I299" s="458" t="s">
        <v>39</v>
      </c>
      <c r="J299" s="458" t="s">
        <v>39</v>
      </c>
      <c r="K299" s="271"/>
      <c r="L299" s="271"/>
      <c r="M299" s="333" t="s">
        <v>595</v>
      </c>
      <c r="N299" s="333" t="s">
        <v>72</v>
      </c>
      <c r="O299" s="341">
        <v>43878</v>
      </c>
      <c r="P299" s="341">
        <f>MAX(T299:T301)</f>
        <v>44186</v>
      </c>
      <c r="Q299" s="21" t="s">
        <v>590</v>
      </c>
      <c r="R299" s="19">
        <v>0.1</v>
      </c>
      <c r="S299" s="20">
        <v>43878</v>
      </c>
      <c r="T299" s="20">
        <v>43903</v>
      </c>
      <c r="U299" s="431">
        <v>0.2</v>
      </c>
      <c r="V299" s="431">
        <v>0.45</v>
      </c>
      <c r="W299" s="431">
        <v>0.7</v>
      </c>
      <c r="X299" s="431">
        <v>1</v>
      </c>
      <c r="Y299" s="433">
        <v>164514457.80000001</v>
      </c>
      <c r="Z299" s="433">
        <v>123378667.666667</v>
      </c>
      <c r="AA299" s="553" t="s">
        <v>619</v>
      </c>
      <c r="AB299" s="553" t="s">
        <v>623</v>
      </c>
      <c r="AC299" s="680" t="s">
        <v>39</v>
      </c>
      <c r="AD299" s="322">
        <f>SUM(Y299:Z301)</f>
        <v>287893125.466667</v>
      </c>
    </row>
    <row r="300" spans="1:30" ht="54.95" customHeight="1" x14ac:dyDescent="0.25">
      <c r="A300" s="444"/>
      <c r="B300" s="333"/>
      <c r="C300" s="333"/>
      <c r="D300" s="333"/>
      <c r="E300" s="335"/>
      <c r="F300" s="337"/>
      <c r="G300" s="458"/>
      <c r="H300" s="458"/>
      <c r="I300" s="458"/>
      <c r="J300" s="458"/>
      <c r="K300" s="272"/>
      <c r="L300" s="272"/>
      <c r="M300" s="333"/>
      <c r="N300" s="333"/>
      <c r="O300" s="341"/>
      <c r="P300" s="341"/>
      <c r="Q300" s="21" t="s">
        <v>591</v>
      </c>
      <c r="R300" s="19">
        <v>0.25</v>
      </c>
      <c r="S300" s="20">
        <v>43906</v>
      </c>
      <c r="T300" s="20">
        <v>44043</v>
      </c>
      <c r="U300" s="431"/>
      <c r="V300" s="431"/>
      <c r="W300" s="431"/>
      <c r="X300" s="431"/>
      <c r="Y300" s="433"/>
      <c r="Z300" s="433"/>
      <c r="AA300" s="553"/>
      <c r="AB300" s="680"/>
      <c r="AC300" s="680"/>
      <c r="AD300" s="322"/>
    </row>
    <row r="301" spans="1:30" ht="54.95" customHeight="1" x14ac:dyDescent="0.25">
      <c r="A301" s="444"/>
      <c r="B301" s="333"/>
      <c r="C301" s="333"/>
      <c r="D301" s="333"/>
      <c r="E301" s="335"/>
      <c r="F301" s="337"/>
      <c r="G301" s="458"/>
      <c r="H301" s="458"/>
      <c r="I301" s="458"/>
      <c r="J301" s="458"/>
      <c r="K301" s="273"/>
      <c r="L301" s="273"/>
      <c r="M301" s="333"/>
      <c r="N301" s="333"/>
      <c r="O301" s="341"/>
      <c r="P301" s="341"/>
      <c r="Q301" s="84" t="s">
        <v>594</v>
      </c>
      <c r="R301" s="19">
        <v>0.65</v>
      </c>
      <c r="S301" s="20">
        <v>44046</v>
      </c>
      <c r="T301" s="20">
        <v>44186</v>
      </c>
      <c r="U301" s="431"/>
      <c r="V301" s="431"/>
      <c r="W301" s="431"/>
      <c r="X301" s="431"/>
      <c r="Y301" s="433"/>
      <c r="Z301" s="433"/>
      <c r="AA301" s="553"/>
      <c r="AB301" s="680"/>
      <c r="AC301" s="680"/>
      <c r="AD301" s="322"/>
    </row>
    <row r="302" spans="1:30" ht="54.95" customHeight="1" x14ac:dyDescent="0.25">
      <c r="A302" s="444" t="s">
        <v>556</v>
      </c>
      <c r="B302" s="333" t="s">
        <v>35</v>
      </c>
      <c r="C302" s="333" t="s">
        <v>36</v>
      </c>
      <c r="D302" s="333" t="s">
        <v>37</v>
      </c>
      <c r="E302" s="335"/>
      <c r="F302" s="337" t="s">
        <v>588</v>
      </c>
      <c r="G302" s="458" t="s">
        <v>39</v>
      </c>
      <c r="H302" s="458" t="s">
        <v>39</v>
      </c>
      <c r="I302" s="458" t="s">
        <v>39</v>
      </c>
      <c r="J302" s="458" t="s">
        <v>39</v>
      </c>
      <c r="K302" s="271"/>
      <c r="L302" s="271"/>
      <c r="M302" s="333" t="s">
        <v>596</v>
      </c>
      <c r="N302" s="333" t="s">
        <v>72</v>
      </c>
      <c r="O302" s="341">
        <v>43878</v>
      </c>
      <c r="P302" s="341">
        <f>MAX(T302:T303)</f>
        <v>44186</v>
      </c>
      <c r="Q302" s="21" t="s">
        <v>597</v>
      </c>
      <c r="R302" s="19">
        <v>0.5</v>
      </c>
      <c r="S302" s="20">
        <v>43878</v>
      </c>
      <c r="T302" s="20">
        <v>44186</v>
      </c>
      <c r="U302" s="431">
        <v>0.25</v>
      </c>
      <c r="V302" s="431">
        <v>0.5</v>
      </c>
      <c r="W302" s="431">
        <v>0.75</v>
      </c>
      <c r="X302" s="431">
        <v>1</v>
      </c>
      <c r="Y302" s="433">
        <v>164514457.80000001</v>
      </c>
      <c r="Z302" s="433">
        <v>123378667.666667</v>
      </c>
      <c r="AA302" s="553" t="s">
        <v>619</v>
      </c>
      <c r="AB302" s="553" t="s">
        <v>623</v>
      </c>
      <c r="AC302" s="680" t="s">
        <v>39</v>
      </c>
      <c r="AD302" s="322">
        <f>SUM(Y302:Z303)</f>
        <v>287893125.466667</v>
      </c>
    </row>
    <row r="303" spans="1:30" ht="54.95" customHeight="1" x14ac:dyDescent="0.25">
      <c r="A303" s="444"/>
      <c r="B303" s="333"/>
      <c r="C303" s="333"/>
      <c r="D303" s="333"/>
      <c r="E303" s="335"/>
      <c r="F303" s="337"/>
      <c r="G303" s="458"/>
      <c r="H303" s="458"/>
      <c r="I303" s="458"/>
      <c r="J303" s="458"/>
      <c r="K303" s="273"/>
      <c r="L303" s="273"/>
      <c r="M303" s="333"/>
      <c r="N303" s="333"/>
      <c r="O303" s="341"/>
      <c r="P303" s="341"/>
      <c r="Q303" s="21" t="s">
        <v>598</v>
      </c>
      <c r="R303" s="19">
        <v>0.5</v>
      </c>
      <c r="S303" s="20">
        <v>43878</v>
      </c>
      <c r="T303" s="20">
        <v>44186</v>
      </c>
      <c r="U303" s="431"/>
      <c r="V303" s="431"/>
      <c r="W303" s="431"/>
      <c r="X303" s="431"/>
      <c r="Y303" s="433"/>
      <c r="Z303" s="433"/>
      <c r="AA303" s="553"/>
      <c r="AB303" s="680"/>
      <c r="AC303" s="680"/>
      <c r="AD303" s="322"/>
    </row>
    <row r="304" spans="1:30" ht="54.95" customHeight="1" x14ac:dyDescent="0.25">
      <c r="A304" s="444" t="s">
        <v>556</v>
      </c>
      <c r="B304" s="333" t="s">
        <v>40</v>
      </c>
      <c r="C304" s="333" t="s">
        <v>41</v>
      </c>
      <c r="D304" s="333" t="s">
        <v>37</v>
      </c>
      <c r="E304" s="335"/>
      <c r="F304" s="337" t="s">
        <v>599</v>
      </c>
      <c r="G304" s="458" t="s">
        <v>39</v>
      </c>
      <c r="H304" s="458" t="s">
        <v>39</v>
      </c>
      <c r="I304" s="458" t="s">
        <v>39</v>
      </c>
      <c r="J304" s="458" t="s">
        <v>39</v>
      </c>
      <c r="K304" s="271"/>
      <c r="L304" s="271"/>
      <c r="M304" s="339" t="s">
        <v>600</v>
      </c>
      <c r="N304" s="333" t="s">
        <v>72</v>
      </c>
      <c r="O304" s="341">
        <v>43832</v>
      </c>
      <c r="P304" s="341">
        <f>MAX(T304:T306)</f>
        <v>44012</v>
      </c>
      <c r="Q304" s="21" t="s">
        <v>601</v>
      </c>
      <c r="R304" s="19">
        <v>0.35</v>
      </c>
      <c r="S304" s="20">
        <v>43832</v>
      </c>
      <c r="T304" s="20">
        <v>43905</v>
      </c>
      <c r="U304" s="431">
        <v>0.61</v>
      </c>
      <c r="V304" s="431">
        <v>1</v>
      </c>
      <c r="W304" s="431"/>
      <c r="X304" s="431"/>
      <c r="Y304" s="433">
        <v>164514457.80000001</v>
      </c>
      <c r="Z304" s="433">
        <v>123378667.666667</v>
      </c>
      <c r="AA304" s="553" t="s">
        <v>619</v>
      </c>
      <c r="AB304" s="680" t="s">
        <v>39</v>
      </c>
      <c r="AC304" s="680" t="s">
        <v>39</v>
      </c>
      <c r="AD304" s="322">
        <f>SUM(Y304:Z306)</f>
        <v>287893125.466667</v>
      </c>
    </row>
    <row r="305" spans="1:30" ht="54.95" customHeight="1" x14ac:dyDescent="0.25">
      <c r="A305" s="444"/>
      <c r="B305" s="333"/>
      <c r="C305" s="333"/>
      <c r="D305" s="333"/>
      <c r="E305" s="335"/>
      <c r="F305" s="337"/>
      <c r="G305" s="458"/>
      <c r="H305" s="458"/>
      <c r="I305" s="458"/>
      <c r="J305" s="458"/>
      <c r="K305" s="272"/>
      <c r="L305" s="272"/>
      <c r="M305" s="339"/>
      <c r="N305" s="333"/>
      <c r="O305" s="341"/>
      <c r="P305" s="341"/>
      <c r="Q305" s="21" t="s">
        <v>602</v>
      </c>
      <c r="R305" s="19">
        <v>0.35</v>
      </c>
      <c r="S305" s="20">
        <v>43832</v>
      </c>
      <c r="T305" s="20">
        <v>43936</v>
      </c>
      <c r="U305" s="431"/>
      <c r="V305" s="431"/>
      <c r="W305" s="431"/>
      <c r="X305" s="431"/>
      <c r="Y305" s="433"/>
      <c r="Z305" s="433"/>
      <c r="AA305" s="553"/>
      <c r="AB305" s="680"/>
      <c r="AC305" s="680"/>
      <c r="AD305" s="322"/>
    </row>
    <row r="306" spans="1:30" ht="54.95" customHeight="1" x14ac:dyDescent="0.25">
      <c r="A306" s="444"/>
      <c r="B306" s="333"/>
      <c r="C306" s="333"/>
      <c r="D306" s="333"/>
      <c r="E306" s="335"/>
      <c r="F306" s="337"/>
      <c r="G306" s="458"/>
      <c r="H306" s="458"/>
      <c r="I306" s="458"/>
      <c r="J306" s="458"/>
      <c r="K306" s="273"/>
      <c r="L306" s="273"/>
      <c r="M306" s="339"/>
      <c r="N306" s="333"/>
      <c r="O306" s="341"/>
      <c r="P306" s="341"/>
      <c r="Q306" s="18" t="s">
        <v>603</v>
      </c>
      <c r="R306" s="19">
        <v>0.3</v>
      </c>
      <c r="S306" s="20">
        <v>43937</v>
      </c>
      <c r="T306" s="20">
        <v>44012</v>
      </c>
      <c r="U306" s="431"/>
      <c r="V306" s="431"/>
      <c r="W306" s="431"/>
      <c r="X306" s="431"/>
      <c r="Y306" s="433"/>
      <c r="Z306" s="433"/>
      <c r="AA306" s="553"/>
      <c r="AB306" s="680"/>
      <c r="AC306" s="680"/>
      <c r="AD306" s="322"/>
    </row>
    <row r="307" spans="1:30" ht="54.95" customHeight="1" x14ac:dyDescent="0.25">
      <c r="A307" s="444" t="s">
        <v>556</v>
      </c>
      <c r="B307" s="333" t="s">
        <v>318</v>
      </c>
      <c r="C307" s="333" t="s">
        <v>472</v>
      </c>
      <c r="D307" s="333" t="s">
        <v>53</v>
      </c>
      <c r="E307" s="335">
        <v>0.33</v>
      </c>
      <c r="F307" s="337" t="s">
        <v>604</v>
      </c>
      <c r="G307" s="458" t="s">
        <v>39</v>
      </c>
      <c r="H307" s="458" t="s">
        <v>39</v>
      </c>
      <c r="I307" s="458" t="s">
        <v>39</v>
      </c>
      <c r="J307" s="458" t="s">
        <v>39</v>
      </c>
      <c r="K307" s="271"/>
      <c r="L307" s="271"/>
      <c r="M307" s="333" t="s">
        <v>605</v>
      </c>
      <c r="N307" s="333" t="s">
        <v>72</v>
      </c>
      <c r="O307" s="676">
        <v>43832</v>
      </c>
      <c r="P307" s="341">
        <f>MAX(T307:T309)</f>
        <v>44012</v>
      </c>
      <c r="Q307" s="21" t="s">
        <v>606</v>
      </c>
      <c r="R307" s="19">
        <v>0.4</v>
      </c>
      <c r="S307" s="20">
        <v>43832</v>
      </c>
      <c r="T307" s="20">
        <v>43936</v>
      </c>
      <c r="U307" s="431">
        <v>0.3</v>
      </c>
      <c r="V307" s="431">
        <v>1</v>
      </c>
      <c r="W307" s="431"/>
      <c r="X307" s="431"/>
      <c r="Y307" s="433">
        <v>164514457.80000001</v>
      </c>
      <c r="Z307" s="433">
        <v>123378667.666667</v>
      </c>
      <c r="AA307" s="553" t="s">
        <v>619</v>
      </c>
      <c r="AB307" s="680" t="s">
        <v>39</v>
      </c>
      <c r="AC307" s="680" t="s">
        <v>39</v>
      </c>
      <c r="AD307" s="322">
        <f>SUM(Y307:Z309)</f>
        <v>287893125.466667</v>
      </c>
    </row>
    <row r="308" spans="1:30" ht="54.95" customHeight="1" x14ac:dyDescent="0.25">
      <c r="A308" s="444"/>
      <c r="B308" s="333"/>
      <c r="C308" s="333"/>
      <c r="D308" s="333"/>
      <c r="E308" s="335"/>
      <c r="F308" s="337"/>
      <c r="G308" s="458"/>
      <c r="H308" s="458"/>
      <c r="I308" s="458"/>
      <c r="J308" s="458"/>
      <c r="K308" s="272"/>
      <c r="L308" s="272"/>
      <c r="M308" s="333"/>
      <c r="N308" s="333"/>
      <c r="O308" s="676"/>
      <c r="P308" s="341"/>
      <c r="Q308" s="21" t="s">
        <v>607</v>
      </c>
      <c r="R308" s="19">
        <v>0.3</v>
      </c>
      <c r="S308" s="20">
        <v>43937</v>
      </c>
      <c r="T308" s="20">
        <v>43967</v>
      </c>
      <c r="U308" s="431"/>
      <c r="V308" s="431"/>
      <c r="W308" s="431"/>
      <c r="X308" s="431"/>
      <c r="Y308" s="433"/>
      <c r="Z308" s="433"/>
      <c r="AA308" s="553"/>
      <c r="AB308" s="680"/>
      <c r="AC308" s="680"/>
      <c r="AD308" s="322"/>
    </row>
    <row r="309" spans="1:30" ht="54.95" customHeight="1" x14ac:dyDescent="0.25">
      <c r="A309" s="444"/>
      <c r="B309" s="333"/>
      <c r="C309" s="333"/>
      <c r="D309" s="333"/>
      <c r="E309" s="335"/>
      <c r="F309" s="337"/>
      <c r="G309" s="458"/>
      <c r="H309" s="458"/>
      <c r="I309" s="458"/>
      <c r="J309" s="458"/>
      <c r="K309" s="273"/>
      <c r="L309" s="273"/>
      <c r="M309" s="333"/>
      <c r="N309" s="333"/>
      <c r="O309" s="676"/>
      <c r="P309" s="341"/>
      <c r="Q309" s="18" t="s">
        <v>608</v>
      </c>
      <c r="R309" s="19">
        <v>0.3</v>
      </c>
      <c r="S309" s="20">
        <v>43968</v>
      </c>
      <c r="T309" s="20">
        <v>44012</v>
      </c>
      <c r="U309" s="431"/>
      <c r="V309" s="431"/>
      <c r="W309" s="431"/>
      <c r="X309" s="431"/>
      <c r="Y309" s="433"/>
      <c r="Z309" s="433"/>
      <c r="AA309" s="553"/>
      <c r="AB309" s="680"/>
      <c r="AC309" s="680"/>
      <c r="AD309" s="322"/>
    </row>
    <row r="310" spans="1:30" ht="54.95" customHeight="1" x14ac:dyDescent="0.25">
      <c r="A310" s="444" t="s">
        <v>556</v>
      </c>
      <c r="B310" s="333" t="s">
        <v>35</v>
      </c>
      <c r="C310" s="333" t="s">
        <v>36</v>
      </c>
      <c r="D310" s="333" t="s">
        <v>37</v>
      </c>
      <c r="E310" s="335"/>
      <c r="F310" s="337" t="s">
        <v>588</v>
      </c>
      <c r="G310" s="458" t="s">
        <v>39</v>
      </c>
      <c r="H310" s="458" t="s">
        <v>39</v>
      </c>
      <c r="I310" s="458" t="s">
        <v>39</v>
      </c>
      <c r="J310" s="458" t="s">
        <v>39</v>
      </c>
      <c r="K310" s="271"/>
      <c r="L310" s="271"/>
      <c r="M310" s="333" t="s">
        <v>609</v>
      </c>
      <c r="N310" s="333" t="s">
        <v>56</v>
      </c>
      <c r="O310" s="341">
        <v>43862</v>
      </c>
      <c r="P310" s="341">
        <f>MAX(T310:T313)</f>
        <v>44071</v>
      </c>
      <c r="Q310" s="21" t="s">
        <v>610</v>
      </c>
      <c r="R310" s="19">
        <v>0.2</v>
      </c>
      <c r="S310" s="20">
        <v>43862</v>
      </c>
      <c r="T310" s="20">
        <v>43920</v>
      </c>
      <c r="U310" s="431">
        <v>0.2</v>
      </c>
      <c r="V310" s="431">
        <v>0.6</v>
      </c>
      <c r="W310" s="431">
        <v>1</v>
      </c>
      <c r="X310" s="431"/>
      <c r="Y310" s="433">
        <v>164514457.80000001</v>
      </c>
      <c r="Z310" s="433">
        <v>123378667.666667</v>
      </c>
      <c r="AA310" s="553" t="s">
        <v>619</v>
      </c>
      <c r="AB310" s="680" t="s">
        <v>39</v>
      </c>
      <c r="AC310" s="680" t="s">
        <v>39</v>
      </c>
      <c r="AD310" s="322">
        <f>SUM(Y310:Z313)</f>
        <v>287893125.466667</v>
      </c>
    </row>
    <row r="311" spans="1:30" ht="54.95" customHeight="1" x14ac:dyDescent="0.25">
      <c r="A311" s="444"/>
      <c r="B311" s="333"/>
      <c r="C311" s="333"/>
      <c r="D311" s="333"/>
      <c r="E311" s="335"/>
      <c r="F311" s="337"/>
      <c r="G311" s="458"/>
      <c r="H311" s="458"/>
      <c r="I311" s="458"/>
      <c r="J311" s="458"/>
      <c r="K311" s="272"/>
      <c r="L311" s="272"/>
      <c r="M311" s="333"/>
      <c r="N311" s="333"/>
      <c r="O311" s="341"/>
      <c r="P311" s="341"/>
      <c r="Q311" s="21" t="s">
        <v>611</v>
      </c>
      <c r="R311" s="19">
        <v>0.3</v>
      </c>
      <c r="S311" s="20">
        <v>43922</v>
      </c>
      <c r="T311" s="20">
        <v>44012</v>
      </c>
      <c r="U311" s="431"/>
      <c r="V311" s="431"/>
      <c r="W311" s="431"/>
      <c r="X311" s="431"/>
      <c r="Y311" s="433"/>
      <c r="Z311" s="433"/>
      <c r="AA311" s="553"/>
      <c r="AB311" s="680"/>
      <c r="AC311" s="680"/>
      <c r="AD311" s="322"/>
    </row>
    <row r="312" spans="1:30" ht="54.95" customHeight="1" x14ac:dyDescent="0.25">
      <c r="A312" s="444"/>
      <c r="B312" s="333"/>
      <c r="C312" s="333"/>
      <c r="D312" s="333"/>
      <c r="E312" s="335"/>
      <c r="F312" s="337"/>
      <c r="G312" s="458"/>
      <c r="H312" s="458"/>
      <c r="I312" s="458"/>
      <c r="J312" s="458"/>
      <c r="K312" s="272"/>
      <c r="L312" s="272"/>
      <c r="M312" s="333"/>
      <c r="N312" s="333"/>
      <c r="O312" s="341"/>
      <c r="P312" s="341"/>
      <c r="Q312" s="21" t="s">
        <v>612</v>
      </c>
      <c r="R312" s="19">
        <v>0.3</v>
      </c>
      <c r="S312" s="20">
        <v>43983</v>
      </c>
      <c r="T312" s="20">
        <v>44042</v>
      </c>
      <c r="U312" s="431"/>
      <c r="V312" s="431"/>
      <c r="W312" s="431"/>
      <c r="X312" s="431"/>
      <c r="Y312" s="433"/>
      <c r="Z312" s="433"/>
      <c r="AA312" s="553"/>
      <c r="AB312" s="680"/>
      <c r="AC312" s="680"/>
      <c r="AD312" s="322"/>
    </row>
    <row r="313" spans="1:30" ht="54.95" customHeight="1" x14ac:dyDescent="0.25">
      <c r="A313" s="444"/>
      <c r="B313" s="333"/>
      <c r="C313" s="333"/>
      <c r="D313" s="333"/>
      <c r="E313" s="335"/>
      <c r="F313" s="337"/>
      <c r="G313" s="458"/>
      <c r="H313" s="458"/>
      <c r="I313" s="458"/>
      <c r="J313" s="458"/>
      <c r="K313" s="273"/>
      <c r="L313" s="273"/>
      <c r="M313" s="333"/>
      <c r="N313" s="333"/>
      <c r="O313" s="341"/>
      <c r="P313" s="341"/>
      <c r="Q313" s="18" t="s">
        <v>613</v>
      </c>
      <c r="R313" s="19">
        <v>0.2</v>
      </c>
      <c r="S313" s="20">
        <v>44044</v>
      </c>
      <c r="T313" s="20">
        <v>44071</v>
      </c>
      <c r="U313" s="431"/>
      <c r="V313" s="431"/>
      <c r="W313" s="431"/>
      <c r="X313" s="431"/>
      <c r="Y313" s="433"/>
      <c r="Z313" s="433"/>
      <c r="AA313" s="553"/>
      <c r="AB313" s="680"/>
      <c r="AC313" s="680"/>
      <c r="AD313" s="322"/>
    </row>
    <row r="314" spans="1:30" ht="54.95" customHeight="1" x14ac:dyDescent="0.25">
      <c r="A314" s="444" t="s">
        <v>556</v>
      </c>
      <c r="B314" s="333" t="s">
        <v>35</v>
      </c>
      <c r="C314" s="333" t="s">
        <v>36</v>
      </c>
      <c r="D314" s="333" t="s">
        <v>37</v>
      </c>
      <c r="E314" s="335"/>
      <c r="F314" s="337" t="s">
        <v>588</v>
      </c>
      <c r="G314" s="458" t="s">
        <v>39</v>
      </c>
      <c r="H314" s="458" t="s">
        <v>39</v>
      </c>
      <c r="I314" s="458" t="s">
        <v>39</v>
      </c>
      <c r="J314" s="458" t="s">
        <v>39</v>
      </c>
      <c r="K314" s="271"/>
      <c r="L314" s="271"/>
      <c r="M314" s="333" t="s">
        <v>614</v>
      </c>
      <c r="N314" s="333" t="s">
        <v>56</v>
      </c>
      <c r="O314" s="341">
        <v>43862</v>
      </c>
      <c r="P314" s="341">
        <f>MAX(T314:T317)</f>
        <v>44165</v>
      </c>
      <c r="Q314" s="21" t="s">
        <v>610</v>
      </c>
      <c r="R314" s="19">
        <v>0.2</v>
      </c>
      <c r="S314" s="20">
        <v>43862</v>
      </c>
      <c r="T314" s="20">
        <v>43920</v>
      </c>
      <c r="U314" s="431">
        <v>0.2</v>
      </c>
      <c r="V314" s="431">
        <v>0.5</v>
      </c>
      <c r="W314" s="431">
        <v>0.9</v>
      </c>
      <c r="X314" s="431">
        <v>1</v>
      </c>
      <c r="Y314" s="433">
        <v>164514457.80000001</v>
      </c>
      <c r="Z314" s="433">
        <v>123378667.666667</v>
      </c>
      <c r="AA314" s="553" t="s">
        <v>619</v>
      </c>
      <c r="AB314" s="680" t="s">
        <v>39</v>
      </c>
      <c r="AC314" s="680" t="s">
        <v>39</v>
      </c>
      <c r="AD314" s="322">
        <f>SUM(Y314:Z317)</f>
        <v>287893125.466667</v>
      </c>
    </row>
    <row r="315" spans="1:30" ht="54.95" customHeight="1" x14ac:dyDescent="0.25">
      <c r="A315" s="444"/>
      <c r="B315" s="333"/>
      <c r="C315" s="333"/>
      <c r="D315" s="333"/>
      <c r="E315" s="335"/>
      <c r="F315" s="337"/>
      <c r="G315" s="458"/>
      <c r="H315" s="458"/>
      <c r="I315" s="458"/>
      <c r="J315" s="458"/>
      <c r="K315" s="272"/>
      <c r="L315" s="272"/>
      <c r="M315" s="333"/>
      <c r="N315" s="333"/>
      <c r="O315" s="341"/>
      <c r="P315" s="341"/>
      <c r="Q315" s="21" t="s">
        <v>615</v>
      </c>
      <c r="R315" s="19">
        <v>0.3</v>
      </c>
      <c r="S315" s="20">
        <v>43922</v>
      </c>
      <c r="T315" s="20">
        <v>44012</v>
      </c>
      <c r="U315" s="431"/>
      <c r="V315" s="431"/>
      <c r="W315" s="431"/>
      <c r="X315" s="431"/>
      <c r="Y315" s="433"/>
      <c r="Z315" s="433"/>
      <c r="AA315" s="553"/>
      <c r="AB315" s="680"/>
      <c r="AC315" s="680"/>
      <c r="AD315" s="322"/>
    </row>
    <row r="316" spans="1:30" ht="59.1" customHeight="1" x14ac:dyDescent="0.25">
      <c r="A316" s="444"/>
      <c r="B316" s="333"/>
      <c r="C316" s="333"/>
      <c r="D316" s="333"/>
      <c r="E316" s="335"/>
      <c r="F316" s="337"/>
      <c r="G316" s="458"/>
      <c r="H316" s="458"/>
      <c r="I316" s="458"/>
      <c r="J316" s="458"/>
      <c r="K316" s="272"/>
      <c r="L316" s="272"/>
      <c r="M316" s="333"/>
      <c r="N316" s="333"/>
      <c r="O316" s="341"/>
      <c r="P316" s="341"/>
      <c r="Q316" s="21" t="s">
        <v>612</v>
      </c>
      <c r="R316" s="19">
        <v>0.3</v>
      </c>
      <c r="S316" s="20">
        <v>44013</v>
      </c>
      <c r="T316" s="20">
        <v>44042</v>
      </c>
      <c r="U316" s="431"/>
      <c r="V316" s="431"/>
      <c r="W316" s="431"/>
      <c r="X316" s="431"/>
      <c r="Y316" s="433"/>
      <c r="Z316" s="433"/>
      <c r="AA316" s="553"/>
      <c r="AB316" s="680"/>
      <c r="AC316" s="680"/>
      <c r="AD316" s="322"/>
    </row>
    <row r="317" spans="1:30" ht="59.1" customHeight="1" x14ac:dyDescent="0.25">
      <c r="A317" s="444"/>
      <c r="B317" s="333"/>
      <c r="C317" s="333"/>
      <c r="D317" s="333"/>
      <c r="E317" s="335"/>
      <c r="F317" s="337"/>
      <c r="G317" s="458"/>
      <c r="H317" s="458"/>
      <c r="I317" s="458"/>
      <c r="J317" s="458"/>
      <c r="K317" s="273"/>
      <c r="L317" s="273"/>
      <c r="M317" s="333"/>
      <c r="N317" s="333"/>
      <c r="O317" s="341"/>
      <c r="P317" s="341"/>
      <c r="Q317" s="18" t="s">
        <v>616</v>
      </c>
      <c r="R317" s="19">
        <v>0.2</v>
      </c>
      <c r="S317" s="20">
        <v>44075</v>
      </c>
      <c r="T317" s="20">
        <v>44165</v>
      </c>
      <c r="U317" s="431"/>
      <c r="V317" s="431"/>
      <c r="W317" s="431"/>
      <c r="X317" s="431"/>
      <c r="Y317" s="433"/>
      <c r="Z317" s="433"/>
      <c r="AA317" s="553"/>
      <c r="AB317" s="680"/>
      <c r="AC317" s="680"/>
      <c r="AD317" s="322"/>
    </row>
    <row r="318" spans="1:30" ht="59.1" customHeight="1" x14ac:dyDescent="0.25">
      <c r="A318" s="444" t="s">
        <v>556</v>
      </c>
      <c r="B318" s="333" t="s">
        <v>35</v>
      </c>
      <c r="C318" s="333" t="s">
        <v>36</v>
      </c>
      <c r="D318" s="333" t="s">
        <v>37</v>
      </c>
      <c r="E318" s="335"/>
      <c r="F318" s="337" t="s">
        <v>588</v>
      </c>
      <c r="G318" s="458" t="s">
        <v>39</v>
      </c>
      <c r="H318" s="458" t="s">
        <v>39</v>
      </c>
      <c r="I318" s="458" t="s">
        <v>39</v>
      </c>
      <c r="J318" s="458" t="s">
        <v>39</v>
      </c>
      <c r="K318" s="271"/>
      <c r="L318" s="271"/>
      <c r="M318" s="333" t="s">
        <v>617</v>
      </c>
      <c r="N318" s="333" t="s">
        <v>72</v>
      </c>
      <c r="O318" s="341">
        <v>43878</v>
      </c>
      <c r="P318" s="341">
        <v>44180</v>
      </c>
      <c r="Q318" s="21" t="s">
        <v>590</v>
      </c>
      <c r="R318" s="19">
        <v>0.1</v>
      </c>
      <c r="S318" s="85">
        <v>44013</v>
      </c>
      <c r="T318" s="85">
        <v>44042</v>
      </c>
      <c r="U318" s="431"/>
      <c r="V318" s="691"/>
      <c r="W318" s="693">
        <v>0.4</v>
      </c>
      <c r="X318" s="693">
        <v>1</v>
      </c>
      <c r="Y318" s="433">
        <v>164514457.80000001</v>
      </c>
      <c r="Z318" s="433">
        <v>123378667.666667</v>
      </c>
      <c r="AA318" s="553" t="s">
        <v>619</v>
      </c>
      <c r="AB318" s="680" t="s">
        <v>39</v>
      </c>
      <c r="AC318" s="680" t="s">
        <v>39</v>
      </c>
      <c r="AD318" s="322">
        <f>SUM(Y318:Z321)</f>
        <v>287893125.466667</v>
      </c>
    </row>
    <row r="319" spans="1:30" ht="59.1" customHeight="1" x14ac:dyDescent="0.25">
      <c r="A319" s="444"/>
      <c r="B319" s="333"/>
      <c r="C319" s="333"/>
      <c r="D319" s="333"/>
      <c r="E319" s="335"/>
      <c r="F319" s="337"/>
      <c r="G319" s="458"/>
      <c r="H319" s="458"/>
      <c r="I319" s="458"/>
      <c r="J319" s="458"/>
      <c r="K319" s="272"/>
      <c r="L319" s="272"/>
      <c r="M319" s="333"/>
      <c r="N319" s="333"/>
      <c r="O319" s="341"/>
      <c r="P319" s="341"/>
      <c r="Q319" s="21" t="s">
        <v>591</v>
      </c>
      <c r="R319" s="19">
        <v>0.25</v>
      </c>
      <c r="S319" s="85">
        <v>44044</v>
      </c>
      <c r="T319" s="85">
        <v>44104</v>
      </c>
      <c r="U319" s="431"/>
      <c r="V319" s="691"/>
      <c r="W319" s="693"/>
      <c r="X319" s="693"/>
      <c r="Y319" s="433"/>
      <c r="Z319" s="433"/>
      <c r="AA319" s="553"/>
      <c r="AB319" s="680"/>
      <c r="AC319" s="680"/>
      <c r="AD319" s="322"/>
    </row>
    <row r="320" spans="1:30" ht="59.1" customHeight="1" x14ac:dyDescent="0.25">
      <c r="A320" s="444"/>
      <c r="B320" s="333"/>
      <c r="C320" s="333"/>
      <c r="D320" s="333"/>
      <c r="E320" s="335"/>
      <c r="F320" s="337"/>
      <c r="G320" s="458"/>
      <c r="H320" s="458"/>
      <c r="I320" s="458"/>
      <c r="J320" s="458"/>
      <c r="K320" s="272"/>
      <c r="L320" s="272"/>
      <c r="M320" s="333"/>
      <c r="N320" s="333"/>
      <c r="O320" s="341"/>
      <c r="P320" s="341"/>
      <c r="Q320" s="21" t="s">
        <v>594</v>
      </c>
      <c r="R320" s="19">
        <v>0.25</v>
      </c>
      <c r="S320" s="85">
        <v>44075</v>
      </c>
      <c r="T320" s="85">
        <v>44165</v>
      </c>
      <c r="U320" s="431"/>
      <c r="V320" s="691"/>
      <c r="W320" s="693"/>
      <c r="X320" s="693"/>
      <c r="Y320" s="433"/>
      <c r="Z320" s="433"/>
      <c r="AA320" s="553"/>
      <c r="AB320" s="680"/>
      <c r="AC320" s="680"/>
      <c r="AD320" s="322"/>
    </row>
    <row r="321" spans="1:30" ht="59.1" customHeight="1" thickBot="1" x14ac:dyDescent="0.3">
      <c r="A321" s="445"/>
      <c r="B321" s="334"/>
      <c r="C321" s="334"/>
      <c r="D321" s="334"/>
      <c r="E321" s="336"/>
      <c r="F321" s="338"/>
      <c r="G321" s="677"/>
      <c r="H321" s="677"/>
      <c r="I321" s="677"/>
      <c r="J321" s="677"/>
      <c r="K321" s="678"/>
      <c r="L321" s="678"/>
      <c r="M321" s="334"/>
      <c r="N321" s="334"/>
      <c r="O321" s="342"/>
      <c r="P321" s="342"/>
      <c r="Q321" s="171" t="s">
        <v>618</v>
      </c>
      <c r="R321" s="124">
        <v>0.4</v>
      </c>
      <c r="S321" s="177">
        <v>44105</v>
      </c>
      <c r="T321" s="177">
        <v>44180</v>
      </c>
      <c r="U321" s="432"/>
      <c r="V321" s="692"/>
      <c r="W321" s="694"/>
      <c r="X321" s="694"/>
      <c r="Y321" s="434"/>
      <c r="Z321" s="434"/>
      <c r="AA321" s="681"/>
      <c r="AB321" s="683"/>
      <c r="AC321" s="683"/>
      <c r="AD321" s="325"/>
    </row>
    <row r="322" spans="1:30" ht="63" customHeight="1" thickTop="1" x14ac:dyDescent="0.25">
      <c r="A322" s="684" t="s">
        <v>624</v>
      </c>
      <c r="B322" s="270" t="s">
        <v>199</v>
      </c>
      <c r="C322" s="270" t="s">
        <v>200</v>
      </c>
      <c r="D322" s="270" t="s">
        <v>37</v>
      </c>
      <c r="E322" s="687"/>
      <c r="F322" s="689" t="s">
        <v>625</v>
      </c>
      <c r="G322" s="270" t="s">
        <v>187</v>
      </c>
      <c r="H322" s="699" t="s">
        <v>178</v>
      </c>
      <c r="I322" s="699" t="s">
        <v>178</v>
      </c>
      <c r="J322" s="663" t="s">
        <v>179</v>
      </c>
      <c r="K322" s="274"/>
      <c r="L322" s="274"/>
      <c r="M322" s="270" t="s">
        <v>626</v>
      </c>
      <c r="N322" s="270" t="s">
        <v>56</v>
      </c>
      <c r="O322" s="524">
        <v>43845</v>
      </c>
      <c r="P322" s="524">
        <f>MAX(T322:T323)</f>
        <v>44196</v>
      </c>
      <c r="Q322" s="137" t="s">
        <v>627</v>
      </c>
      <c r="R322" s="138">
        <v>0.2</v>
      </c>
      <c r="S322" s="176">
        <v>43845</v>
      </c>
      <c r="T322" s="176">
        <v>44196</v>
      </c>
      <c r="U322" s="698">
        <v>0.8</v>
      </c>
      <c r="V322" s="698">
        <v>0.8</v>
      </c>
      <c r="W322" s="698">
        <v>0.8</v>
      </c>
      <c r="X322" s="698">
        <v>0.8</v>
      </c>
      <c r="Y322" s="437">
        <v>24000000</v>
      </c>
      <c r="Z322" s="437">
        <f>24000000*0.6</f>
        <v>14400000</v>
      </c>
      <c r="AA322" s="682" t="s">
        <v>213</v>
      </c>
      <c r="AB322" s="682" t="s">
        <v>636</v>
      </c>
      <c r="AC322" s="440" t="s">
        <v>39</v>
      </c>
      <c r="AD322" s="695">
        <f>SUM(Y322:Z323)</f>
        <v>38400000</v>
      </c>
    </row>
    <row r="323" spans="1:30" ht="63" customHeight="1" x14ac:dyDescent="0.25">
      <c r="A323" s="685"/>
      <c r="B323" s="686"/>
      <c r="C323" s="686"/>
      <c r="D323" s="686"/>
      <c r="E323" s="688"/>
      <c r="F323" s="690"/>
      <c r="G323" s="686"/>
      <c r="H323" s="571"/>
      <c r="I323" s="571"/>
      <c r="J323" s="360"/>
      <c r="K323" s="275"/>
      <c r="L323" s="275"/>
      <c r="M323" s="686"/>
      <c r="N323" s="686"/>
      <c r="O323" s="521"/>
      <c r="P323" s="521"/>
      <c r="Q323" s="40" t="s">
        <v>628</v>
      </c>
      <c r="R323" s="41">
        <v>0.8</v>
      </c>
      <c r="S323" s="86">
        <v>43845</v>
      </c>
      <c r="T323" s="86">
        <v>44196</v>
      </c>
      <c r="U323" s="697"/>
      <c r="V323" s="697"/>
      <c r="W323" s="697"/>
      <c r="X323" s="697"/>
      <c r="Y323" s="365"/>
      <c r="Z323" s="365"/>
      <c r="AA323" s="442"/>
      <c r="AB323" s="442"/>
      <c r="AC323" s="375"/>
      <c r="AD323" s="696"/>
    </row>
    <row r="324" spans="1:30" ht="63" customHeight="1" x14ac:dyDescent="0.25">
      <c r="A324" s="685" t="s">
        <v>624</v>
      </c>
      <c r="B324" s="686" t="s">
        <v>46</v>
      </c>
      <c r="C324" s="686" t="s">
        <v>50</v>
      </c>
      <c r="D324" s="686" t="s">
        <v>37</v>
      </c>
      <c r="E324" s="688"/>
      <c r="F324" s="690" t="s">
        <v>629</v>
      </c>
      <c r="G324" s="686" t="s">
        <v>209</v>
      </c>
      <c r="H324" s="571" t="s">
        <v>39</v>
      </c>
      <c r="I324" s="571" t="s">
        <v>39</v>
      </c>
      <c r="J324" s="391" t="s">
        <v>265</v>
      </c>
      <c r="K324" s="276"/>
      <c r="L324" s="276"/>
      <c r="M324" s="686" t="s">
        <v>630</v>
      </c>
      <c r="N324" s="686" t="s">
        <v>72</v>
      </c>
      <c r="O324" s="521">
        <v>43831</v>
      </c>
      <c r="P324" s="521">
        <f>MAX(T324:T325)</f>
        <v>44165</v>
      </c>
      <c r="Q324" s="40" t="s">
        <v>631</v>
      </c>
      <c r="R324" s="41">
        <v>0.2</v>
      </c>
      <c r="S324" s="86">
        <v>43831</v>
      </c>
      <c r="T324" s="86">
        <v>43889</v>
      </c>
      <c r="U324" s="697">
        <v>0.2</v>
      </c>
      <c r="V324" s="697">
        <v>0.5</v>
      </c>
      <c r="W324" s="697">
        <v>0.8</v>
      </c>
      <c r="X324" s="697">
        <v>1</v>
      </c>
      <c r="Y324" s="349"/>
      <c r="Z324" s="365">
        <f>+((3000000*1.6)/176)*30</f>
        <v>818181.81818181812</v>
      </c>
      <c r="AA324" s="442" t="s">
        <v>117</v>
      </c>
      <c r="AB324" s="442" t="s">
        <v>637</v>
      </c>
      <c r="AC324" s="375" t="s">
        <v>39</v>
      </c>
      <c r="AD324" s="322">
        <f>SUM(Y324:Z325)</f>
        <v>818181.81818181812</v>
      </c>
    </row>
    <row r="325" spans="1:30" ht="63" customHeight="1" x14ac:dyDescent="0.25">
      <c r="A325" s="685"/>
      <c r="B325" s="686"/>
      <c r="C325" s="686"/>
      <c r="D325" s="686"/>
      <c r="E325" s="688"/>
      <c r="F325" s="690"/>
      <c r="G325" s="686"/>
      <c r="H325" s="571"/>
      <c r="I325" s="571"/>
      <c r="J325" s="391"/>
      <c r="K325" s="275"/>
      <c r="L325" s="275"/>
      <c r="M325" s="686"/>
      <c r="N325" s="686"/>
      <c r="O325" s="521"/>
      <c r="P325" s="521"/>
      <c r="Q325" s="40" t="s">
        <v>632</v>
      </c>
      <c r="R325" s="41">
        <v>0.8</v>
      </c>
      <c r="S325" s="86">
        <v>43862</v>
      </c>
      <c r="T325" s="86">
        <v>44165</v>
      </c>
      <c r="U325" s="697"/>
      <c r="V325" s="697"/>
      <c r="W325" s="697"/>
      <c r="X325" s="697"/>
      <c r="Y325" s="349"/>
      <c r="Z325" s="365"/>
      <c r="AA325" s="442"/>
      <c r="AB325" s="442"/>
      <c r="AC325" s="375"/>
      <c r="AD325" s="322"/>
    </row>
    <row r="326" spans="1:30" ht="111" customHeight="1" thickBot="1" x14ac:dyDescent="0.3">
      <c r="A326" s="178" t="s">
        <v>624</v>
      </c>
      <c r="B326" s="179" t="s">
        <v>39</v>
      </c>
      <c r="C326" s="179"/>
      <c r="D326" s="179" t="s">
        <v>39</v>
      </c>
      <c r="E326" s="180"/>
      <c r="F326" s="181"/>
      <c r="G326" s="179" t="s">
        <v>157</v>
      </c>
      <c r="H326" s="182" t="s">
        <v>178</v>
      </c>
      <c r="I326" s="182" t="s">
        <v>178</v>
      </c>
      <c r="J326" s="183" t="s">
        <v>633</v>
      </c>
      <c r="K326" s="237"/>
      <c r="L326" s="237"/>
      <c r="M326" s="179" t="s">
        <v>634</v>
      </c>
      <c r="N326" s="179" t="s">
        <v>72</v>
      </c>
      <c r="O326" s="184">
        <v>43862</v>
      </c>
      <c r="P326" s="184">
        <f>T326</f>
        <v>44165</v>
      </c>
      <c r="Q326" s="184" t="s">
        <v>635</v>
      </c>
      <c r="R326" s="185">
        <v>1</v>
      </c>
      <c r="S326" s="186">
        <v>43862</v>
      </c>
      <c r="T326" s="186">
        <v>44165</v>
      </c>
      <c r="U326" s="187"/>
      <c r="V326" s="187">
        <v>0.5</v>
      </c>
      <c r="W326" s="187"/>
      <c r="X326" s="187">
        <v>1</v>
      </c>
      <c r="Y326" s="188"/>
      <c r="Z326" s="189">
        <f>+((5000000*1.6)/176)*10</f>
        <v>454545.45454545459</v>
      </c>
      <c r="AA326" s="190" t="s">
        <v>117</v>
      </c>
      <c r="AB326" s="190" t="s">
        <v>637</v>
      </c>
      <c r="AC326" s="191" t="s">
        <v>39</v>
      </c>
      <c r="AD326" s="192">
        <f>SUM(Y326:Z326)</f>
        <v>454545.45454545459</v>
      </c>
    </row>
    <row r="327" spans="1:30" ht="65.099999999999994" customHeight="1" thickTop="1" x14ac:dyDescent="0.25">
      <c r="A327" s="455" t="s">
        <v>638</v>
      </c>
      <c r="B327" s="254" t="s">
        <v>122</v>
      </c>
      <c r="C327" s="254" t="s">
        <v>123</v>
      </c>
      <c r="D327" s="254" t="s">
        <v>37</v>
      </c>
      <c r="E327" s="353"/>
      <c r="F327" s="354" t="s">
        <v>639</v>
      </c>
      <c r="G327" s="254" t="s">
        <v>157</v>
      </c>
      <c r="H327" s="273" t="s">
        <v>178</v>
      </c>
      <c r="I327" s="273" t="s">
        <v>178</v>
      </c>
      <c r="J327" s="254" t="s">
        <v>39</v>
      </c>
      <c r="K327" s="277"/>
      <c r="L327" s="277"/>
      <c r="M327" s="254" t="s">
        <v>640</v>
      </c>
      <c r="N327" s="254" t="s">
        <v>181</v>
      </c>
      <c r="O327" s="701">
        <v>43845</v>
      </c>
      <c r="P327" s="701">
        <f>MAX(T327:T329)</f>
        <v>44180</v>
      </c>
      <c r="Q327" s="126" t="s">
        <v>641</v>
      </c>
      <c r="R327" s="114">
        <v>0.1</v>
      </c>
      <c r="S327" s="115">
        <v>43845</v>
      </c>
      <c r="T327" s="115">
        <v>43921</v>
      </c>
      <c r="U327" s="452">
        <v>0.1</v>
      </c>
      <c r="V327" s="452">
        <v>0.3</v>
      </c>
      <c r="W327" s="452">
        <v>0.6</v>
      </c>
      <c r="X327" s="452">
        <v>1</v>
      </c>
      <c r="Y327" s="439">
        <v>10000000</v>
      </c>
      <c r="Z327" s="327"/>
      <c r="AA327" s="552" t="s">
        <v>39</v>
      </c>
      <c r="AB327" s="700" t="s">
        <v>39</v>
      </c>
      <c r="AC327" s="700" t="s">
        <v>39</v>
      </c>
      <c r="AD327" s="329">
        <f>SUM(Y327:Z329)</f>
        <v>10000000</v>
      </c>
    </row>
    <row r="328" spans="1:30" ht="65.099999999999994" customHeight="1" x14ac:dyDescent="0.25">
      <c r="A328" s="444"/>
      <c r="B328" s="333"/>
      <c r="C328" s="333"/>
      <c r="D328" s="333"/>
      <c r="E328" s="335"/>
      <c r="F328" s="337"/>
      <c r="G328" s="333"/>
      <c r="H328" s="458"/>
      <c r="I328" s="458"/>
      <c r="J328" s="333"/>
      <c r="K328" s="272"/>
      <c r="L328" s="272"/>
      <c r="M328" s="333"/>
      <c r="N328" s="333"/>
      <c r="O328" s="450"/>
      <c r="P328" s="450"/>
      <c r="Q328" s="21" t="s">
        <v>642</v>
      </c>
      <c r="R328" s="16">
        <v>0.8</v>
      </c>
      <c r="S328" s="17">
        <v>43922</v>
      </c>
      <c r="T328" s="17">
        <v>44135</v>
      </c>
      <c r="U328" s="431"/>
      <c r="V328" s="431"/>
      <c r="W328" s="431"/>
      <c r="X328" s="431"/>
      <c r="Y328" s="433"/>
      <c r="Z328" s="320"/>
      <c r="AA328" s="553"/>
      <c r="AB328" s="680"/>
      <c r="AC328" s="680"/>
      <c r="AD328" s="322"/>
    </row>
    <row r="329" spans="1:30" ht="65.099999999999994" customHeight="1" x14ac:dyDescent="0.25">
      <c r="A329" s="444"/>
      <c r="B329" s="333"/>
      <c r="C329" s="333"/>
      <c r="D329" s="333"/>
      <c r="E329" s="335"/>
      <c r="F329" s="337"/>
      <c r="G329" s="333"/>
      <c r="H329" s="458"/>
      <c r="I329" s="458"/>
      <c r="J329" s="333"/>
      <c r="K329" s="273"/>
      <c r="L329" s="273"/>
      <c r="M329" s="333"/>
      <c r="N329" s="333"/>
      <c r="O329" s="450"/>
      <c r="P329" s="450"/>
      <c r="Q329" s="21" t="s">
        <v>643</v>
      </c>
      <c r="R329" s="16">
        <v>0.1</v>
      </c>
      <c r="S329" s="17">
        <v>44136</v>
      </c>
      <c r="T329" s="17">
        <v>44180</v>
      </c>
      <c r="U329" s="431"/>
      <c r="V329" s="431"/>
      <c r="W329" s="431"/>
      <c r="X329" s="431"/>
      <c r="Y329" s="433"/>
      <c r="Z329" s="320"/>
      <c r="AA329" s="553"/>
      <c r="AB329" s="680"/>
      <c r="AC329" s="680"/>
      <c r="AD329" s="322"/>
    </row>
    <row r="330" spans="1:30" ht="65.099999999999994" customHeight="1" x14ac:dyDescent="0.25">
      <c r="A330" s="444" t="s">
        <v>638</v>
      </c>
      <c r="B330" s="333" t="s">
        <v>248</v>
      </c>
      <c r="C330" s="333" t="s">
        <v>217</v>
      </c>
      <c r="D330" s="333" t="s">
        <v>53</v>
      </c>
      <c r="E330" s="335">
        <v>7.0000000000000007E-2</v>
      </c>
      <c r="F330" s="337" t="s">
        <v>644</v>
      </c>
      <c r="G330" s="333" t="s">
        <v>209</v>
      </c>
      <c r="H330" s="458" t="s">
        <v>178</v>
      </c>
      <c r="I330" s="458" t="s">
        <v>178</v>
      </c>
      <c r="J330" s="333" t="s">
        <v>265</v>
      </c>
      <c r="K330" s="252"/>
      <c r="L330" s="252" t="s">
        <v>281</v>
      </c>
      <c r="M330" s="333" t="s">
        <v>645</v>
      </c>
      <c r="N330" s="333" t="s">
        <v>181</v>
      </c>
      <c r="O330" s="450">
        <v>43845</v>
      </c>
      <c r="P330" s="450">
        <f>MAX(T330:T331)</f>
        <v>44165</v>
      </c>
      <c r="Q330" s="21" t="s">
        <v>646</v>
      </c>
      <c r="R330" s="16">
        <v>0.1</v>
      </c>
      <c r="S330" s="17">
        <v>43845</v>
      </c>
      <c r="T330" s="17">
        <v>43921</v>
      </c>
      <c r="U330" s="431">
        <v>0.1</v>
      </c>
      <c r="V330" s="431">
        <v>0.3</v>
      </c>
      <c r="W330" s="431">
        <v>0.6</v>
      </c>
      <c r="X330" s="431">
        <v>1</v>
      </c>
      <c r="Y330" s="433"/>
      <c r="Z330" s="433"/>
      <c r="AA330" s="553"/>
      <c r="AB330" s="680"/>
      <c r="AC330" s="680"/>
      <c r="AD330" s="322"/>
    </row>
    <row r="331" spans="1:30" ht="65.099999999999994" customHeight="1" x14ac:dyDescent="0.25">
      <c r="A331" s="444"/>
      <c r="B331" s="333"/>
      <c r="C331" s="333"/>
      <c r="D331" s="333"/>
      <c r="E331" s="335"/>
      <c r="F331" s="337"/>
      <c r="G331" s="333"/>
      <c r="H331" s="458"/>
      <c r="I331" s="458"/>
      <c r="J331" s="333"/>
      <c r="K331" s="254"/>
      <c r="L331" s="254"/>
      <c r="M331" s="333"/>
      <c r="N331" s="333"/>
      <c r="O331" s="450"/>
      <c r="P331" s="450"/>
      <c r="Q331" s="21" t="s">
        <v>647</v>
      </c>
      <c r="R331" s="16">
        <v>0.9</v>
      </c>
      <c r="S331" s="17">
        <v>43922</v>
      </c>
      <c r="T331" s="17">
        <v>44165</v>
      </c>
      <c r="U331" s="431"/>
      <c r="V331" s="431"/>
      <c r="W331" s="431"/>
      <c r="X331" s="431"/>
      <c r="Y331" s="433"/>
      <c r="Z331" s="433"/>
      <c r="AA331" s="553"/>
      <c r="AB331" s="680"/>
      <c r="AC331" s="680"/>
      <c r="AD331" s="322"/>
    </row>
    <row r="332" spans="1:30" ht="65.099999999999994" customHeight="1" x14ac:dyDescent="0.25">
      <c r="A332" s="444" t="s">
        <v>638</v>
      </c>
      <c r="B332" s="333" t="s">
        <v>35</v>
      </c>
      <c r="C332" s="333" t="s">
        <v>648</v>
      </c>
      <c r="D332" s="333" t="s">
        <v>37</v>
      </c>
      <c r="E332" s="335"/>
      <c r="F332" s="337" t="s">
        <v>649</v>
      </c>
      <c r="G332" s="458" t="s">
        <v>39</v>
      </c>
      <c r="H332" s="458" t="s">
        <v>178</v>
      </c>
      <c r="I332" s="333" t="s">
        <v>650</v>
      </c>
      <c r="J332" s="333" t="s">
        <v>39</v>
      </c>
      <c r="K332" s="252"/>
      <c r="L332" s="252"/>
      <c r="M332" s="333" t="s">
        <v>651</v>
      </c>
      <c r="N332" s="333" t="s">
        <v>181</v>
      </c>
      <c r="O332" s="341">
        <v>43845</v>
      </c>
      <c r="P332" s="341">
        <f>MAX(T332:T336)</f>
        <v>44180</v>
      </c>
      <c r="Q332" s="21" t="s">
        <v>652</v>
      </c>
      <c r="R332" s="16">
        <v>0.22</v>
      </c>
      <c r="S332" s="20">
        <v>43845</v>
      </c>
      <c r="T332" s="20">
        <v>43889</v>
      </c>
      <c r="U332" s="431">
        <v>0.44</v>
      </c>
      <c r="V332" s="431">
        <v>0.88</v>
      </c>
      <c r="W332" s="431">
        <v>0.9</v>
      </c>
      <c r="X332" s="431">
        <v>1</v>
      </c>
      <c r="Y332" s="433"/>
      <c r="Z332" s="433"/>
      <c r="AA332" s="553"/>
      <c r="AB332" s="680"/>
      <c r="AC332" s="680"/>
      <c r="AD332" s="322"/>
    </row>
    <row r="333" spans="1:30" ht="65.099999999999994" customHeight="1" x14ac:dyDescent="0.25">
      <c r="A333" s="444"/>
      <c r="B333" s="333"/>
      <c r="C333" s="333"/>
      <c r="D333" s="333"/>
      <c r="E333" s="335"/>
      <c r="F333" s="337"/>
      <c r="G333" s="458"/>
      <c r="H333" s="458"/>
      <c r="I333" s="333"/>
      <c r="J333" s="333"/>
      <c r="K333" s="253"/>
      <c r="L333" s="253"/>
      <c r="M333" s="333"/>
      <c r="N333" s="333"/>
      <c r="O333" s="341"/>
      <c r="P333" s="341"/>
      <c r="Q333" s="21" t="s">
        <v>653</v>
      </c>
      <c r="R333" s="16">
        <v>0.22</v>
      </c>
      <c r="S333" s="20">
        <v>43891</v>
      </c>
      <c r="T333" s="20">
        <v>43921</v>
      </c>
      <c r="U333" s="431"/>
      <c r="V333" s="431"/>
      <c r="W333" s="431"/>
      <c r="X333" s="431"/>
      <c r="Y333" s="433"/>
      <c r="Z333" s="433"/>
      <c r="AA333" s="553"/>
      <c r="AB333" s="680"/>
      <c r="AC333" s="680"/>
      <c r="AD333" s="322"/>
    </row>
    <row r="334" spans="1:30" ht="65.099999999999994" customHeight="1" x14ac:dyDescent="0.25">
      <c r="A334" s="444"/>
      <c r="B334" s="333"/>
      <c r="C334" s="333"/>
      <c r="D334" s="333"/>
      <c r="E334" s="335"/>
      <c r="F334" s="337"/>
      <c r="G334" s="458"/>
      <c r="H334" s="458"/>
      <c r="I334" s="333"/>
      <c r="J334" s="333"/>
      <c r="K334" s="253"/>
      <c r="L334" s="253"/>
      <c r="M334" s="333"/>
      <c r="N334" s="333"/>
      <c r="O334" s="341"/>
      <c r="P334" s="341"/>
      <c r="Q334" s="21" t="s">
        <v>654</v>
      </c>
      <c r="R334" s="16">
        <v>0.22</v>
      </c>
      <c r="S334" s="20">
        <v>43922</v>
      </c>
      <c r="T334" s="20">
        <v>43951</v>
      </c>
      <c r="U334" s="431"/>
      <c r="V334" s="431"/>
      <c r="W334" s="431"/>
      <c r="X334" s="431"/>
      <c r="Y334" s="433"/>
      <c r="Z334" s="433"/>
      <c r="AA334" s="553"/>
      <c r="AB334" s="680"/>
      <c r="AC334" s="680"/>
      <c r="AD334" s="322"/>
    </row>
    <row r="335" spans="1:30" ht="65.099999999999994" customHeight="1" x14ac:dyDescent="0.25">
      <c r="A335" s="444"/>
      <c r="B335" s="333"/>
      <c r="C335" s="333"/>
      <c r="D335" s="333"/>
      <c r="E335" s="335"/>
      <c r="F335" s="337"/>
      <c r="G335" s="458"/>
      <c r="H335" s="458"/>
      <c r="I335" s="333"/>
      <c r="J335" s="333"/>
      <c r="K335" s="253"/>
      <c r="L335" s="253"/>
      <c r="M335" s="333"/>
      <c r="N335" s="333"/>
      <c r="O335" s="341"/>
      <c r="P335" s="341"/>
      <c r="Q335" s="21" t="s">
        <v>655</v>
      </c>
      <c r="R335" s="16">
        <v>0.22</v>
      </c>
      <c r="S335" s="20">
        <v>43952</v>
      </c>
      <c r="T335" s="20">
        <v>43982</v>
      </c>
      <c r="U335" s="431"/>
      <c r="V335" s="431"/>
      <c r="W335" s="431"/>
      <c r="X335" s="431"/>
      <c r="Y335" s="433"/>
      <c r="Z335" s="433"/>
      <c r="AA335" s="553"/>
      <c r="AB335" s="680"/>
      <c r="AC335" s="680"/>
      <c r="AD335" s="322"/>
    </row>
    <row r="336" spans="1:30" ht="65.099999999999994" customHeight="1" thickBot="1" x14ac:dyDescent="0.3">
      <c r="A336" s="445"/>
      <c r="B336" s="334"/>
      <c r="C336" s="334"/>
      <c r="D336" s="334"/>
      <c r="E336" s="336"/>
      <c r="F336" s="338"/>
      <c r="G336" s="677"/>
      <c r="H336" s="677"/>
      <c r="I336" s="334"/>
      <c r="J336" s="334"/>
      <c r="K336" s="255"/>
      <c r="L336" s="255"/>
      <c r="M336" s="334"/>
      <c r="N336" s="334"/>
      <c r="O336" s="342"/>
      <c r="P336" s="342"/>
      <c r="Q336" s="133" t="s">
        <v>656</v>
      </c>
      <c r="R336" s="196">
        <v>0.12</v>
      </c>
      <c r="S336" s="125">
        <v>43983</v>
      </c>
      <c r="T336" s="125">
        <v>44180</v>
      </c>
      <c r="U336" s="432"/>
      <c r="V336" s="432"/>
      <c r="W336" s="432"/>
      <c r="X336" s="432"/>
      <c r="Y336" s="434"/>
      <c r="Z336" s="434"/>
      <c r="AA336" s="681"/>
      <c r="AB336" s="683"/>
      <c r="AC336" s="683"/>
      <c r="AD336" s="325"/>
    </row>
    <row r="337" spans="1:30" ht="60.95" customHeight="1" thickTop="1" x14ac:dyDescent="0.25">
      <c r="A337" s="684" t="s">
        <v>657</v>
      </c>
      <c r="B337" s="270" t="s">
        <v>199</v>
      </c>
      <c r="C337" s="270" t="s">
        <v>200</v>
      </c>
      <c r="D337" s="270" t="s">
        <v>37</v>
      </c>
      <c r="E337" s="656"/>
      <c r="F337" s="689" t="s">
        <v>658</v>
      </c>
      <c r="G337" s="699" t="s">
        <v>39</v>
      </c>
      <c r="H337" s="699" t="s">
        <v>178</v>
      </c>
      <c r="I337" s="270" t="s">
        <v>39</v>
      </c>
      <c r="J337" s="655" t="s">
        <v>265</v>
      </c>
      <c r="K337" s="256"/>
      <c r="L337" s="256"/>
      <c r="M337" s="270" t="s">
        <v>659</v>
      </c>
      <c r="N337" s="270" t="s">
        <v>181</v>
      </c>
      <c r="O337" s="709">
        <v>43862</v>
      </c>
      <c r="P337" s="709">
        <f>MAX(T337:T339)</f>
        <v>44187</v>
      </c>
      <c r="Q337" s="193" t="s">
        <v>660</v>
      </c>
      <c r="R337" s="194">
        <v>0.3</v>
      </c>
      <c r="S337" s="195">
        <v>43862</v>
      </c>
      <c r="T337" s="195">
        <v>44167</v>
      </c>
      <c r="U337" s="698">
        <v>0.1</v>
      </c>
      <c r="V337" s="698">
        <v>0.4</v>
      </c>
      <c r="W337" s="698">
        <v>0.7</v>
      </c>
      <c r="X337" s="698">
        <v>1</v>
      </c>
      <c r="Y337" s="437">
        <v>19200000</v>
      </c>
      <c r="Z337" s="437">
        <v>33000000</v>
      </c>
      <c r="AA337" s="682" t="s">
        <v>39</v>
      </c>
      <c r="AB337" s="440" t="s">
        <v>39</v>
      </c>
      <c r="AC337" s="440" t="s">
        <v>39</v>
      </c>
      <c r="AD337" s="329">
        <f>SUM(Y337:Z339)</f>
        <v>52200000</v>
      </c>
    </row>
    <row r="338" spans="1:30" ht="60.95" customHeight="1" x14ac:dyDescent="0.25">
      <c r="A338" s="685"/>
      <c r="B338" s="686"/>
      <c r="C338" s="686"/>
      <c r="D338" s="686"/>
      <c r="E338" s="657"/>
      <c r="F338" s="690"/>
      <c r="G338" s="571"/>
      <c r="H338" s="571"/>
      <c r="I338" s="686"/>
      <c r="J338" s="391"/>
      <c r="K338" s="247"/>
      <c r="L338" s="247"/>
      <c r="M338" s="686"/>
      <c r="N338" s="686"/>
      <c r="O338" s="710"/>
      <c r="P338" s="710"/>
      <c r="Q338" s="68" t="s">
        <v>661</v>
      </c>
      <c r="R338" s="87">
        <v>0.2</v>
      </c>
      <c r="S338" s="88">
        <v>43896</v>
      </c>
      <c r="T338" s="88">
        <v>44167</v>
      </c>
      <c r="U338" s="697"/>
      <c r="V338" s="697"/>
      <c r="W338" s="697"/>
      <c r="X338" s="697"/>
      <c r="Y338" s="365"/>
      <c r="Z338" s="365"/>
      <c r="AA338" s="442"/>
      <c r="AB338" s="375"/>
      <c r="AC338" s="375"/>
      <c r="AD338" s="322"/>
    </row>
    <row r="339" spans="1:30" ht="60.95" customHeight="1" x14ac:dyDescent="0.25">
      <c r="A339" s="685"/>
      <c r="B339" s="686"/>
      <c r="C339" s="686"/>
      <c r="D339" s="686"/>
      <c r="E339" s="657"/>
      <c r="F339" s="690"/>
      <c r="G339" s="571"/>
      <c r="H339" s="571"/>
      <c r="I339" s="686"/>
      <c r="J339" s="391"/>
      <c r="K339" s="248"/>
      <c r="L339" s="248"/>
      <c r="M339" s="686"/>
      <c r="N339" s="686"/>
      <c r="O339" s="710"/>
      <c r="P339" s="710"/>
      <c r="Q339" s="68" t="s">
        <v>662</v>
      </c>
      <c r="R339" s="87">
        <v>0.5</v>
      </c>
      <c r="S339" s="88">
        <v>43923</v>
      </c>
      <c r="T339" s="88">
        <v>44187</v>
      </c>
      <c r="U339" s="697"/>
      <c r="V339" s="697"/>
      <c r="W339" s="697"/>
      <c r="X339" s="697"/>
      <c r="Y339" s="365"/>
      <c r="Z339" s="365"/>
      <c r="AA339" s="442"/>
      <c r="AB339" s="375"/>
      <c r="AC339" s="375"/>
      <c r="AD339" s="322"/>
    </row>
    <row r="340" spans="1:30" ht="60.95" customHeight="1" x14ac:dyDescent="0.25">
      <c r="A340" s="685" t="s">
        <v>657</v>
      </c>
      <c r="B340" s="686" t="s">
        <v>234</v>
      </c>
      <c r="C340" s="686" t="s">
        <v>200</v>
      </c>
      <c r="D340" s="686" t="s">
        <v>37</v>
      </c>
      <c r="E340" s="657"/>
      <c r="F340" s="690" t="s">
        <v>663</v>
      </c>
      <c r="G340" s="571" t="s">
        <v>39</v>
      </c>
      <c r="H340" s="571" t="s">
        <v>178</v>
      </c>
      <c r="I340" s="686" t="s">
        <v>39</v>
      </c>
      <c r="J340" s="391" t="s">
        <v>265</v>
      </c>
      <c r="K340" s="246"/>
      <c r="L340" s="246"/>
      <c r="M340" s="686" t="s">
        <v>664</v>
      </c>
      <c r="N340" s="686" t="s">
        <v>181</v>
      </c>
      <c r="O340" s="705">
        <v>43864</v>
      </c>
      <c r="P340" s="705">
        <f>MAX(T340:T343)</f>
        <v>44183</v>
      </c>
      <c r="Q340" s="68" t="s">
        <v>665</v>
      </c>
      <c r="R340" s="89">
        <v>0.2</v>
      </c>
      <c r="S340" s="90">
        <v>43864</v>
      </c>
      <c r="T340" s="90">
        <v>43889</v>
      </c>
      <c r="U340" s="697">
        <v>0.1</v>
      </c>
      <c r="V340" s="697">
        <v>0.3</v>
      </c>
      <c r="W340" s="697">
        <v>0.6</v>
      </c>
      <c r="X340" s="697">
        <v>1</v>
      </c>
      <c r="Y340" s="365">
        <v>42840000</v>
      </c>
      <c r="Z340" s="365">
        <v>73500000</v>
      </c>
      <c r="AA340" s="442" t="s">
        <v>39</v>
      </c>
      <c r="AB340" s="375" t="s">
        <v>39</v>
      </c>
      <c r="AC340" s="375" t="s">
        <v>39</v>
      </c>
      <c r="AD340" s="322">
        <f>SUM(Y340:Z343)</f>
        <v>116340000</v>
      </c>
    </row>
    <row r="341" spans="1:30" ht="60.95" customHeight="1" x14ac:dyDescent="0.25">
      <c r="A341" s="685"/>
      <c r="B341" s="686"/>
      <c r="C341" s="686"/>
      <c r="D341" s="686"/>
      <c r="E341" s="657"/>
      <c r="F341" s="690"/>
      <c r="G341" s="571"/>
      <c r="H341" s="571"/>
      <c r="I341" s="686"/>
      <c r="J341" s="391"/>
      <c r="K341" s="247"/>
      <c r="L341" s="247"/>
      <c r="M341" s="686"/>
      <c r="N341" s="686"/>
      <c r="O341" s="705"/>
      <c r="P341" s="705"/>
      <c r="Q341" s="68" t="s">
        <v>666</v>
      </c>
      <c r="R341" s="89">
        <v>0.2</v>
      </c>
      <c r="S341" s="90">
        <v>43892</v>
      </c>
      <c r="T341" s="90">
        <v>43945</v>
      </c>
      <c r="U341" s="697"/>
      <c r="V341" s="697"/>
      <c r="W341" s="697"/>
      <c r="X341" s="697"/>
      <c r="Y341" s="365"/>
      <c r="Z341" s="365"/>
      <c r="AA341" s="442"/>
      <c r="AB341" s="375"/>
      <c r="AC341" s="375"/>
      <c r="AD341" s="322"/>
    </row>
    <row r="342" spans="1:30" ht="60.95" customHeight="1" x14ac:dyDescent="0.25">
      <c r="A342" s="685"/>
      <c r="B342" s="686"/>
      <c r="C342" s="686"/>
      <c r="D342" s="686"/>
      <c r="E342" s="657"/>
      <c r="F342" s="690"/>
      <c r="G342" s="571"/>
      <c r="H342" s="571"/>
      <c r="I342" s="686"/>
      <c r="J342" s="391"/>
      <c r="K342" s="247"/>
      <c r="L342" s="247"/>
      <c r="M342" s="686"/>
      <c r="N342" s="686"/>
      <c r="O342" s="705"/>
      <c r="P342" s="705"/>
      <c r="Q342" s="68" t="s">
        <v>667</v>
      </c>
      <c r="R342" s="89">
        <v>0.3</v>
      </c>
      <c r="S342" s="90">
        <v>43948</v>
      </c>
      <c r="T342" s="90">
        <v>44029</v>
      </c>
      <c r="U342" s="697"/>
      <c r="V342" s="697"/>
      <c r="W342" s="697"/>
      <c r="X342" s="697"/>
      <c r="Y342" s="365"/>
      <c r="Z342" s="365"/>
      <c r="AA342" s="442"/>
      <c r="AB342" s="375"/>
      <c r="AC342" s="375"/>
      <c r="AD342" s="322"/>
    </row>
    <row r="343" spans="1:30" ht="60.95" customHeight="1" x14ac:dyDescent="0.25">
      <c r="A343" s="685"/>
      <c r="B343" s="686"/>
      <c r="C343" s="686"/>
      <c r="D343" s="686"/>
      <c r="E343" s="657"/>
      <c r="F343" s="690"/>
      <c r="G343" s="571"/>
      <c r="H343" s="571"/>
      <c r="I343" s="686"/>
      <c r="J343" s="391"/>
      <c r="K343" s="248"/>
      <c r="L343" s="248"/>
      <c r="M343" s="686"/>
      <c r="N343" s="686"/>
      <c r="O343" s="705"/>
      <c r="P343" s="705"/>
      <c r="Q343" s="68" t="s">
        <v>668</v>
      </c>
      <c r="R343" s="89">
        <v>0.3</v>
      </c>
      <c r="S343" s="90">
        <v>44075</v>
      </c>
      <c r="T343" s="90">
        <v>44183</v>
      </c>
      <c r="U343" s="697"/>
      <c r="V343" s="697"/>
      <c r="W343" s="697"/>
      <c r="X343" s="697"/>
      <c r="Y343" s="365"/>
      <c r="Z343" s="365"/>
      <c r="AA343" s="442"/>
      <c r="AB343" s="375"/>
      <c r="AC343" s="375"/>
      <c r="AD343" s="322"/>
    </row>
    <row r="344" spans="1:30" ht="60.95" customHeight="1" x14ac:dyDescent="0.25">
      <c r="A344" s="685" t="s">
        <v>657</v>
      </c>
      <c r="B344" s="686" t="s">
        <v>35</v>
      </c>
      <c r="C344" s="686" t="s">
        <v>669</v>
      </c>
      <c r="D344" s="686" t="s">
        <v>53</v>
      </c>
      <c r="E344" s="657">
        <v>0.249</v>
      </c>
      <c r="F344" s="690" t="s">
        <v>670</v>
      </c>
      <c r="G344" s="571" t="s">
        <v>39</v>
      </c>
      <c r="H344" s="571" t="s">
        <v>39</v>
      </c>
      <c r="I344" s="686" t="s">
        <v>39</v>
      </c>
      <c r="J344" s="391" t="s">
        <v>265</v>
      </c>
      <c r="K344" s="246"/>
      <c r="L344" s="246" t="s">
        <v>281</v>
      </c>
      <c r="M344" s="371" t="s">
        <v>671</v>
      </c>
      <c r="N344" s="686" t="s">
        <v>56</v>
      </c>
      <c r="O344" s="707">
        <v>43836</v>
      </c>
      <c r="P344" s="707">
        <f>MAX(T344:T347)</f>
        <v>44196</v>
      </c>
      <c r="Q344" s="91" t="s">
        <v>672</v>
      </c>
      <c r="R344" s="92">
        <v>0.3</v>
      </c>
      <c r="S344" s="90">
        <v>43836</v>
      </c>
      <c r="T344" s="90">
        <v>43889</v>
      </c>
      <c r="U344" s="697">
        <v>0.96</v>
      </c>
      <c r="V344" s="697">
        <v>0.97</v>
      </c>
      <c r="W344" s="697">
        <v>0.98</v>
      </c>
      <c r="X344" s="697">
        <v>0.98</v>
      </c>
      <c r="Y344" s="711">
        <v>302500000</v>
      </c>
      <c r="Z344" s="711">
        <v>88000000</v>
      </c>
      <c r="AA344" s="442" t="s">
        <v>39</v>
      </c>
      <c r="AB344" s="375" t="s">
        <v>39</v>
      </c>
      <c r="AC344" s="375" t="s">
        <v>39</v>
      </c>
      <c r="AD344" s="322">
        <f>SUM(Y344:Z347)</f>
        <v>390500000</v>
      </c>
    </row>
    <row r="345" spans="1:30" ht="60.95" customHeight="1" x14ac:dyDescent="0.25">
      <c r="A345" s="685"/>
      <c r="B345" s="686"/>
      <c r="C345" s="686"/>
      <c r="D345" s="686"/>
      <c r="E345" s="657"/>
      <c r="F345" s="690"/>
      <c r="G345" s="571"/>
      <c r="H345" s="571"/>
      <c r="I345" s="686"/>
      <c r="J345" s="391"/>
      <c r="K345" s="247"/>
      <c r="L345" s="247"/>
      <c r="M345" s="371"/>
      <c r="N345" s="686"/>
      <c r="O345" s="707"/>
      <c r="P345" s="707"/>
      <c r="Q345" s="91" t="s">
        <v>673</v>
      </c>
      <c r="R345" s="92">
        <v>0.3</v>
      </c>
      <c r="S345" s="90">
        <v>43864</v>
      </c>
      <c r="T345" s="90">
        <v>44195</v>
      </c>
      <c r="U345" s="697"/>
      <c r="V345" s="697"/>
      <c r="W345" s="697"/>
      <c r="X345" s="697"/>
      <c r="Y345" s="711"/>
      <c r="Z345" s="711"/>
      <c r="AA345" s="442"/>
      <c r="AB345" s="375"/>
      <c r="AC345" s="375"/>
      <c r="AD345" s="322"/>
    </row>
    <row r="346" spans="1:30" ht="60.95" customHeight="1" x14ac:dyDescent="0.25">
      <c r="A346" s="685"/>
      <c r="B346" s="686"/>
      <c r="C346" s="686"/>
      <c r="D346" s="686"/>
      <c r="E346" s="657"/>
      <c r="F346" s="690"/>
      <c r="G346" s="571"/>
      <c r="H346" s="571"/>
      <c r="I346" s="686"/>
      <c r="J346" s="391"/>
      <c r="K346" s="247"/>
      <c r="L346" s="247"/>
      <c r="M346" s="371"/>
      <c r="N346" s="686"/>
      <c r="O346" s="707"/>
      <c r="P346" s="707"/>
      <c r="Q346" s="91" t="s">
        <v>674</v>
      </c>
      <c r="R346" s="92">
        <v>0.2</v>
      </c>
      <c r="S346" s="90">
        <v>43892</v>
      </c>
      <c r="T346" s="90">
        <v>44196</v>
      </c>
      <c r="U346" s="697"/>
      <c r="V346" s="697"/>
      <c r="W346" s="697"/>
      <c r="X346" s="697"/>
      <c r="Y346" s="711"/>
      <c r="Z346" s="711"/>
      <c r="AA346" s="442"/>
      <c r="AB346" s="375"/>
      <c r="AC346" s="375"/>
      <c r="AD346" s="322"/>
    </row>
    <row r="347" spans="1:30" ht="60.95" customHeight="1" thickBot="1" x14ac:dyDescent="0.3">
      <c r="A347" s="703"/>
      <c r="B347" s="702"/>
      <c r="C347" s="702"/>
      <c r="D347" s="702"/>
      <c r="E347" s="314"/>
      <c r="F347" s="704"/>
      <c r="G347" s="572"/>
      <c r="H347" s="572"/>
      <c r="I347" s="702"/>
      <c r="J347" s="308"/>
      <c r="K347" s="257"/>
      <c r="L347" s="257"/>
      <c r="M347" s="372"/>
      <c r="N347" s="702"/>
      <c r="O347" s="708"/>
      <c r="P347" s="708"/>
      <c r="Q347" s="197" t="s">
        <v>675</v>
      </c>
      <c r="R347" s="198">
        <v>0.2</v>
      </c>
      <c r="S347" s="199">
        <v>43836</v>
      </c>
      <c r="T347" s="199">
        <v>43980</v>
      </c>
      <c r="U347" s="706"/>
      <c r="V347" s="706"/>
      <c r="W347" s="706"/>
      <c r="X347" s="706"/>
      <c r="Y347" s="712"/>
      <c r="Z347" s="712"/>
      <c r="AA347" s="443"/>
      <c r="AB347" s="376"/>
      <c r="AC347" s="376"/>
      <c r="AD347" s="325"/>
    </row>
    <row r="348" spans="1:30" ht="60.95" customHeight="1" thickTop="1" x14ac:dyDescent="0.25">
      <c r="A348" s="455" t="s">
        <v>676</v>
      </c>
      <c r="B348" s="254" t="s">
        <v>138</v>
      </c>
      <c r="C348" s="254" t="s">
        <v>139</v>
      </c>
      <c r="D348" s="254" t="s">
        <v>37</v>
      </c>
      <c r="E348" s="353"/>
      <c r="F348" s="354" t="s">
        <v>677</v>
      </c>
      <c r="G348" s="273" t="s">
        <v>178</v>
      </c>
      <c r="H348" s="273" t="s">
        <v>178</v>
      </c>
      <c r="I348" s="273" t="s">
        <v>178</v>
      </c>
      <c r="J348" s="273" t="s">
        <v>178</v>
      </c>
      <c r="K348" s="266"/>
      <c r="L348" s="266" t="s">
        <v>281</v>
      </c>
      <c r="M348" s="251" t="s">
        <v>678</v>
      </c>
      <c r="N348" s="355" t="s">
        <v>72</v>
      </c>
      <c r="O348" s="701">
        <v>43861</v>
      </c>
      <c r="P348" s="701">
        <f>MAX(T348:T349)</f>
        <v>44165</v>
      </c>
      <c r="Q348" s="113" t="s">
        <v>679</v>
      </c>
      <c r="R348" s="114">
        <v>0.3</v>
      </c>
      <c r="S348" s="115">
        <v>43861</v>
      </c>
      <c r="T348" s="115">
        <v>44042</v>
      </c>
      <c r="U348" s="452">
        <v>0.15</v>
      </c>
      <c r="V348" s="452">
        <v>0.3</v>
      </c>
      <c r="W348" s="452">
        <v>0.65</v>
      </c>
      <c r="X348" s="452">
        <v>1</v>
      </c>
      <c r="Y348" s="439">
        <v>4500000</v>
      </c>
      <c r="Z348" s="439"/>
      <c r="AA348" s="552" t="s">
        <v>39</v>
      </c>
      <c r="AB348" s="273" t="s">
        <v>39</v>
      </c>
      <c r="AC348" s="700" t="s">
        <v>39</v>
      </c>
      <c r="AD348" s="695">
        <f>SUM(Y348:Z349)</f>
        <v>4500000</v>
      </c>
    </row>
    <row r="349" spans="1:30" ht="60.95" customHeight="1" x14ac:dyDescent="0.25">
      <c r="A349" s="444"/>
      <c r="B349" s="333"/>
      <c r="C349" s="333"/>
      <c r="D349" s="333"/>
      <c r="E349" s="335"/>
      <c r="F349" s="337"/>
      <c r="G349" s="458"/>
      <c r="H349" s="458"/>
      <c r="I349" s="458"/>
      <c r="J349" s="458"/>
      <c r="K349" s="254"/>
      <c r="L349" s="254"/>
      <c r="M349" s="339"/>
      <c r="N349" s="341"/>
      <c r="O349" s="450"/>
      <c r="P349" s="450"/>
      <c r="Q349" s="15" t="s">
        <v>680</v>
      </c>
      <c r="R349" s="16">
        <v>0.7</v>
      </c>
      <c r="S349" s="17">
        <v>43922</v>
      </c>
      <c r="T349" s="17">
        <v>44165</v>
      </c>
      <c r="U349" s="431"/>
      <c r="V349" s="431"/>
      <c r="W349" s="431"/>
      <c r="X349" s="431"/>
      <c r="Y349" s="433"/>
      <c r="Z349" s="433"/>
      <c r="AA349" s="553"/>
      <c r="AB349" s="458"/>
      <c r="AC349" s="680"/>
      <c r="AD349" s="696"/>
    </row>
    <row r="350" spans="1:30" ht="60.95" customHeight="1" x14ac:dyDescent="0.25">
      <c r="A350" s="444" t="s">
        <v>676</v>
      </c>
      <c r="B350" s="333" t="s">
        <v>39</v>
      </c>
      <c r="C350" s="333"/>
      <c r="D350" s="333"/>
      <c r="E350" s="335"/>
      <c r="F350" s="337"/>
      <c r="G350" s="339" t="s">
        <v>157</v>
      </c>
      <c r="H350" s="458" t="s">
        <v>178</v>
      </c>
      <c r="I350" s="458" t="s">
        <v>178</v>
      </c>
      <c r="J350" s="333" t="s">
        <v>265</v>
      </c>
      <c r="K350" s="252"/>
      <c r="L350" s="252"/>
      <c r="M350" s="333" t="s">
        <v>681</v>
      </c>
      <c r="N350" s="341" t="s">
        <v>56</v>
      </c>
      <c r="O350" s="450">
        <v>43861</v>
      </c>
      <c r="P350" s="450">
        <f>MAX(T350:T354)</f>
        <v>44165</v>
      </c>
      <c r="Q350" s="15" t="s">
        <v>682</v>
      </c>
      <c r="R350" s="16">
        <v>0.3</v>
      </c>
      <c r="S350" s="17">
        <v>43861</v>
      </c>
      <c r="T350" s="17">
        <v>44104</v>
      </c>
      <c r="U350" s="431">
        <v>0.2</v>
      </c>
      <c r="V350" s="431">
        <v>0.4</v>
      </c>
      <c r="W350" s="431">
        <v>0.8</v>
      </c>
      <c r="X350" s="431">
        <v>1</v>
      </c>
      <c r="Y350" s="433">
        <v>10500000</v>
      </c>
      <c r="Z350" s="433"/>
      <c r="AA350" s="553" t="s">
        <v>39</v>
      </c>
      <c r="AB350" s="680" t="s">
        <v>39</v>
      </c>
      <c r="AC350" s="680" t="s">
        <v>39</v>
      </c>
      <c r="AD350" s="696">
        <f>SUM(Y350:Z354)</f>
        <v>10500000</v>
      </c>
    </row>
    <row r="351" spans="1:30" ht="60.95" customHeight="1" x14ac:dyDescent="0.25">
      <c r="A351" s="444"/>
      <c r="B351" s="333"/>
      <c r="C351" s="333"/>
      <c r="D351" s="333"/>
      <c r="E351" s="335"/>
      <c r="F351" s="337"/>
      <c r="G351" s="339"/>
      <c r="H351" s="458"/>
      <c r="I351" s="458"/>
      <c r="J351" s="333"/>
      <c r="K351" s="253"/>
      <c r="L351" s="253"/>
      <c r="M351" s="333"/>
      <c r="N351" s="341"/>
      <c r="O351" s="450"/>
      <c r="P351" s="450"/>
      <c r="Q351" s="15" t="s">
        <v>683</v>
      </c>
      <c r="R351" s="16">
        <v>0.2</v>
      </c>
      <c r="S351" s="17">
        <v>43861</v>
      </c>
      <c r="T351" s="17">
        <v>43981</v>
      </c>
      <c r="U351" s="431"/>
      <c r="V351" s="431"/>
      <c r="W351" s="431"/>
      <c r="X351" s="431"/>
      <c r="Y351" s="433"/>
      <c r="Z351" s="433"/>
      <c r="AA351" s="553"/>
      <c r="AB351" s="680"/>
      <c r="AC351" s="680"/>
      <c r="AD351" s="696"/>
    </row>
    <row r="352" spans="1:30" ht="60.95" customHeight="1" x14ac:dyDescent="0.25">
      <c r="A352" s="444"/>
      <c r="B352" s="333"/>
      <c r="C352" s="333"/>
      <c r="D352" s="333"/>
      <c r="E352" s="335"/>
      <c r="F352" s="337"/>
      <c r="G352" s="339"/>
      <c r="H352" s="458"/>
      <c r="I352" s="458"/>
      <c r="J352" s="333"/>
      <c r="K352" s="253"/>
      <c r="L352" s="253"/>
      <c r="M352" s="333"/>
      <c r="N352" s="341"/>
      <c r="O352" s="450"/>
      <c r="P352" s="450"/>
      <c r="Q352" s="15" t="s">
        <v>684</v>
      </c>
      <c r="R352" s="16">
        <v>0.2</v>
      </c>
      <c r="S352" s="17">
        <v>43983</v>
      </c>
      <c r="T352" s="17">
        <v>44042</v>
      </c>
      <c r="U352" s="431"/>
      <c r="V352" s="431"/>
      <c r="W352" s="431"/>
      <c r="X352" s="431"/>
      <c r="Y352" s="433"/>
      <c r="Z352" s="433"/>
      <c r="AA352" s="553"/>
      <c r="AB352" s="680"/>
      <c r="AC352" s="680"/>
      <c r="AD352" s="696"/>
    </row>
    <row r="353" spans="1:30" ht="60.95" customHeight="1" x14ac:dyDescent="0.25">
      <c r="A353" s="444"/>
      <c r="B353" s="333"/>
      <c r="C353" s="333"/>
      <c r="D353" s="333"/>
      <c r="E353" s="335"/>
      <c r="F353" s="337"/>
      <c r="G353" s="339"/>
      <c r="H353" s="458"/>
      <c r="I353" s="458"/>
      <c r="J353" s="333"/>
      <c r="K353" s="253"/>
      <c r="L353" s="253"/>
      <c r="M353" s="333"/>
      <c r="N353" s="341"/>
      <c r="O353" s="450"/>
      <c r="P353" s="450"/>
      <c r="Q353" s="15" t="s">
        <v>685</v>
      </c>
      <c r="R353" s="16">
        <v>0.1</v>
      </c>
      <c r="S353" s="17">
        <v>44044</v>
      </c>
      <c r="T353" s="17">
        <v>44104</v>
      </c>
      <c r="U353" s="431"/>
      <c r="V353" s="431"/>
      <c r="W353" s="431"/>
      <c r="X353" s="431"/>
      <c r="Y353" s="433"/>
      <c r="Z353" s="433"/>
      <c r="AA353" s="553"/>
      <c r="AB353" s="680"/>
      <c r="AC353" s="680"/>
      <c r="AD353" s="696"/>
    </row>
    <row r="354" spans="1:30" ht="60.95" customHeight="1" x14ac:dyDescent="0.25">
      <c r="A354" s="444"/>
      <c r="B354" s="333"/>
      <c r="C354" s="333"/>
      <c r="D354" s="333"/>
      <c r="E354" s="335"/>
      <c r="F354" s="337"/>
      <c r="G354" s="339"/>
      <c r="H354" s="458"/>
      <c r="I354" s="458"/>
      <c r="J354" s="333"/>
      <c r="K354" s="254"/>
      <c r="L354" s="254"/>
      <c r="M354" s="333"/>
      <c r="N354" s="341"/>
      <c r="O354" s="450"/>
      <c r="P354" s="450"/>
      <c r="Q354" s="15" t="s">
        <v>686</v>
      </c>
      <c r="R354" s="16">
        <v>0.2</v>
      </c>
      <c r="S354" s="17">
        <v>44105</v>
      </c>
      <c r="T354" s="17">
        <v>44165</v>
      </c>
      <c r="U354" s="431"/>
      <c r="V354" s="431"/>
      <c r="W354" s="431"/>
      <c r="X354" s="431"/>
      <c r="Y354" s="433"/>
      <c r="Z354" s="433"/>
      <c r="AA354" s="553"/>
      <c r="AB354" s="680"/>
      <c r="AC354" s="680"/>
      <c r="AD354" s="696"/>
    </row>
    <row r="355" spans="1:30" ht="60.95" customHeight="1" x14ac:dyDescent="0.25">
      <c r="A355" s="444" t="s">
        <v>676</v>
      </c>
      <c r="B355" s="333" t="s">
        <v>318</v>
      </c>
      <c r="C355" s="333" t="s">
        <v>472</v>
      </c>
      <c r="D355" s="333" t="s">
        <v>37</v>
      </c>
      <c r="E355" s="335"/>
      <c r="F355" s="337" t="s">
        <v>687</v>
      </c>
      <c r="G355" s="458" t="s">
        <v>178</v>
      </c>
      <c r="H355" s="458" t="s">
        <v>178</v>
      </c>
      <c r="I355" s="333" t="s">
        <v>688</v>
      </c>
      <c r="J355" s="333" t="s">
        <v>689</v>
      </c>
      <c r="K355" s="252"/>
      <c r="L355" s="252"/>
      <c r="M355" s="333" t="s">
        <v>690</v>
      </c>
      <c r="N355" s="341" t="s">
        <v>72</v>
      </c>
      <c r="O355" s="450">
        <v>43861</v>
      </c>
      <c r="P355" s="450">
        <f>MAX(T355:T357)</f>
        <v>44165</v>
      </c>
      <c r="Q355" s="21" t="s">
        <v>691</v>
      </c>
      <c r="R355" s="16">
        <v>0.1</v>
      </c>
      <c r="S355" s="17">
        <v>43861</v>
      </c>
      <c r="T355" s="17">
        <v>43920</v>
      </c>
      <c r="U355" s="431">
        <v>0.15</v>
      </c>
      <c r="V355" s="431">
        <v>0.5</v>
      </c>
      <c r="W355" s="431">
        <v>0.75</v>
      </c>
      <c r="X355" s="431">
        <v>1</v>
      </c>
      <c r="Y355" s="433">
        <v>1000000</v>
      </c>
      <c r="Z355" s="433"/>
      <c r="AA355" s="553" t="s">
        <v>39</v>
      </c>
      <c r="AB355" s="680" t="s">
        <v>39</v>
      </c>
      <c r="AC355" s="680" t="s">
        <v>39</v>
      </c>
      <c r="AD355" s="696">
        <f>SUM(Y355:Z357)</f>
        <v>1000000</v>
      </c>
    </row>
    <row r="356" spans="1:30" ht="60.95" customHeight="1" x14ac:dyDescent="0.25">
      <c r="A356" s="444"/>
      <c r="B356" s="333"/>
      <c r="C356" s="333"/>
      <c r="D356" s="333"/>
      <c r="E356" s="335"/>
      <c r="F356" s="337"/>
      <c r="G356" s="458"/>
      <c r="H356" s="458"/>
      <c r="I356" s="333"/>
      <c r="J356" s="333"/>
      <c r="K356" s="253"/>
      <c r="L356" s="253"/>
      <c r="M356" s="333"/>
      <c r="N356" s="341"/>
      <c r="O356" s="450"/>
      <c r="P356" s="450"/>
      <c r="Q356" s="18" t="s">
        <v>692</v>
      </c>
      <c r="R356" s="16">
        <v>0.15</v>
      </c>
      <c r="S356" s="17">
        <v>43891</v>
      </c>
      <c r="T356" s="17">
        <v>44012</v>
      </c>
      <c r="U356" s="431"/>
      <c r="V356" s="431"/>
      <c r="W356" s="431"/>
      <c r="X356" s="431"/>
      <c r="Y356" s="433"/>
      <c r="Z356" s="433"/>
      <c r="AA356" s="553"/>
      <c r="AB356" s="680"/>
      <c r="AC356" s="680"/>
      <c r="AD356" s="696"/>
    </row>
    <row r="357" spans="1:30" ht="60.95" customHeight="1" x14ac:dyDescent="0.25">
      <c r="A357" s="444"/>
      <c r="B357" s="333"/>
      <c r="C357" s="333"/>
      <c r="D357" s="333"/>
      <c r="E357" s="335"/>
      <c r="F357" s="337"/>
      <c r="G357" s="458"/>
      <c r="H357" s="458"/>
      <c r="I357" s="333"/>
      <c r="J357" s="333"/>
      <c r="K357" s="254"/>
      <c r="L357" s="254"/>
      <c r="M357" s="333"/>
      <c r="N357" s="341"/>
      <c r="O357" s="450"/>
      <c r="P357" s="450"/>
      <c r="Q357" s="18" t="s">
        <v>693</v>
      </c>
      <c r="R357" s="16">
        <v>0.75</v>
      </c>
      <c r="S357" s="17">
        <v>43891</v>
      </c>
      <c r="T357" s="17">
        <v>44165</v>
      </c>
      <c r="U357" s="431"/>
      <c r="V357" s="431"/>
      <c r="W357" s="431"/>
      <c r="X357" s="431"/>
      <c r="Y357" s="433"/>
      <c r="Z357" s="433"/>
      <c r="AA357" s="553"/>
      <c r="AB357" s="680"/>
      <c r="AC357" s="680"/>
      <c r="AD357" s="696"/>
    </row>
    <row r="358" spans="1:30" ht="60.95" customHeight="1" x14ac:dyDescent="0.25">
      <c r="A358" s="444" t="s">
        <v>676</v>
      </c>
      <c r="B358" s="333" t="s">
        <v>138</v>
      </c>
      <c r="C358" s="333" t="s">
        <v>139</v>
      </c>
      <c r="D358" s="333" t="s">
        <v>37</v>
      </c>
      <c r="E358" s="335"/>
      <c r="F358" s="337" t="s">
        <v>694</v>
      </c>
      <c r="G358" s="458" t="s">
        <v>178</v>
      </c>
      <c r="H358" s="458" t="s">
        <v>178</v>
      </c>
      <c r="I358" s="333" t="s">
        <v>688</v>
      </c>
      <c r="J358" s="333" t="s">
        <v>39</v>
      </c>
      <c r="K358" s="252"/>
      <c r="L358" s="252" t="s">
        <v>281</v>
      </c>
      <c r="M358" s="339" t="s">
        <v>695</v>
      </c>
      <c r="N358" s="341" t="s">
        <v>72</v>
      </c>
      <c r="O358" s="450">
        <v>43861</v>
      </c>
      <c r="P358" s="450">
        <f>MAX(T358:T359)</f>
        <v>44165</v>
      </c>
      <c r="Q358" s="15" t="s">
        <v>696</v>
      </c>
      <c r="R358" s="16">
        <v>0.6</v>
      </c>
      <c r="S358" s="17">
        <v>43861</v>
      </c>
      <c r="T358" s="17">
        <v>44165</v>
      </c>
      <c r="U358" s="431">
        <v>0.2</v>
      </c>
      <c r="V358" s="431">
        <v>0.4</v>
      </c>
      <c r="W358" s="431">
        <v>0.86</v>
      </c>
      <c r="X358" s="431">
        <v>1</v>
      </c>
      <c r="Y358" s="433">
        <v>1000000</v>
      </c>
      <c r="Z358" s="433">
        <v>1500000</v>
      </c>
      <c r="AA358" s="553" t="s">
        <v>39</v>
      </c>
      <c r="AB358" s="680" t="s">
        <v>39</v>
      </c>
      <c r="AC358" s="680" t="s">
        <v>39</v>
      </c>
      <c r="AD358" s="322">
        <f>Y358+Z358</f>
        <v>2500000</v>
      </c>
    </row>
    <row r="359" spans="1:30" ht="60.95" customHeight="1" thickBot="1" x14ac:dyDescent="0.3">
      <c r="A359" s="445"/>
      <c r="B359" s="334"/>
      <c r="C359" s="334"/>
      <c r="D359" s="334"/>
      <c r="E359" s="336"/>
      <c r="F359" s="338"/>
      <c r="G359" s="677"/>
      <c r="H359" s="677"/>
      <c r="I359" s="334"/>
      <c r="J359" s="334"/>
      <c r="K359" s="255"/>
      <c r="L359" s="255"/>
      <c r="M359" s="340"/>
      <c r="N359" s="342"/>
      <c r="O359" s="451"/>
      <c r="P359" s="451"/>
      <c r="Q359" s="140" t="s">
        <v>697</v>
      </c>
      <c r="R359" s="196">
        <v>0.4</v>
      </c>
      <c r="S359" s="142">
        <v>43861</v>
      </c>
      <c r="T359" s="142">
        <v>44165</v>
      </c>
      <c r="U359" s="432"/>
      <c r="V359" s="432"/>
      <c r="W359" s="432"/>
      <c r="X359" s="432"/>
      <c r="Y359" s="434"/>
      <c r="Z359" s="434"/>
      <c r="AA359" s="681"/>
      <c r="AB359" s="683"/>
      <c r="AC359" s="683"/>
      <c r="AD359" s="325"/>
    </row>
    <row r="360" spans="1:30" ht="60.95" customHeight="1" thickTop="1" x14ac:dyDescent="0.25">
      <c r="A360" s="727" t="s">
        <v>698</v>
      </c>
      <c r="B360" s="728" t="s">
        <v>43</v>
      </c>
      <c r="C360" s="728" t="s">
        <v>41</v>
      </c>
      <c r="D360" s="728" t="s">
        <v>37</v>
      </c>
      <c r="E360" s="728"/>
      <c r="F360" s="426" t="s">
        <v>699</v>
      </c>
      <c r="G360" s="280" t="s">
        <v>186</v>
      </c>
      <c r="H360" s="699" t="s">
        <v>178</v>
      </c>
      <c r="I360" s="682" t="s">
        <v>178</v>
      </c>
      <c r="J360" s="725" t="s">
        <v>689</v>
      </c>
      <c r="K360" s="269"/>
      <c r="L360" s="269"/>
      <c r="M360" s="427" t="s">
        <v>700</v>
      </c>
      <c r="N360" s="429" t="s">
        <v>72</v>
      </c>
      <c r="O360" s="724">
        <v>43867</v>
      </c>
      <c r="P360" s="724">
        <f>MAX(T360:T361)</f>
        <v>43875</v>
      </c>
      <c r="Q360" s="120" t="s">
        <v>701</v>
      </c>
      <c r="R360" s="121">
        <v>0.5</v>
      </c>
      <c r="S360" s="122">
        <v>43867</v>
      </c>
      <c r="T360" s="122">
        <v>43875</v>
      </c>
      <c r="U360" s="717">
        <v>0.4</v>
      </c>
      <c r="V360" s="717">
        <v>1</v>
      </c>
      <c r="W360" s="717">
        <v>1</v>
      </c>
      <c r="X360" s="717">
        <v>1</v>
      </c>
      <c r="Y360" s="437">
        <v>15000000</v>
      </c>
      <c r="Z360" s="437">
        <v>867000</v>
      </c>
      <c r="AA360" s="438" t="s">
        <v>725</v>
      </c>
      <c r="AB360" s="440" t="s">
        <v>39</v>
      </c>
      <c r="AC360" s="440" t="s">
        <v>39</v>
      </c>
      <c r="AD360" s="329">
        <f>SUM(Y358:Z359)</f>
        <v>2500000</v>
      </c>
    </row>
    <row r="361" spans="1:30" ht="60.95" customHeight="1" x14ac:dyDescent="0.25">
      <c r="A361" s="422"/>
      <c r="B361" s="421"/>
      <c r="C361" s="421"/>
      <c r="D361" s="421"/>
      <c r="E361" s="421"/>
      <c r="F361" s="410"/>
      <c r="G361" s="373"/>
      <c r="H361" s="571"/>
      <c r="I361" s="442"/>
      <c r="J361" s="726"/>
      <c r="K361" s="270"/>
      <c r="L361" s="270"/>
      <c r="M361" s="371"/>
      <c r="N361" s="400"/>
      <c r="O361" s="428"/>
      <c r="P361" s="428"/>
      <c r="Q361" s="23" t="s">
        <v>702</v>
      </c>
      <c r="R361" s="24">
        <v>0.5</v>
      </c>
      <c r="S361" s="25">
        <v>43867</v>
      </c>
      <c r="T361" s="25">
        <v>43875</v>
      </c>
      <c r="U361" s="713"/>
      <c r="V361" s="713"/>
      <c r="W361" s="713"/>
      <c r="X361" s="713"/>
      <c r="Y361" s="365"/>
      <c r="Z361" s="365"/>
      <c r="AA361" s="363"/>
      <c r="AB361" s="375"/>
      <c r="AC361" s="375"/>
      <c r="AD361" s="322"/>
    </row>
    <row r="362" spans="1:30" ht="54" customHeight="1" x14ac:dyDescent="0.25">
      <c r="A362" s="718" t="s">
        <v>698</v>
      </c>
      <c r="B362" s="686" t="s">
        <v>43</v>
      </c>
      <c r="C362" s="442" t="s">
        <v>41</v>
      </c>
      <c r="D362" s="442" t="s">
        <v>37</v>
      </c>
      <c r="E362" s="720"/>
      <c r="F362" s="722" t="s">
        <v>703</v>
      </c>
      <c r="G362" s="371" t="s">
        <v>157</v>
      </c>
      <c r="H362" s="375" t="s">
        <v>178</v>
      </c>
      <c r="I362" s="375" t="s">
        <v>39</v>
      </c>
      <c r="J362" s="715" t="s">
        <v>39</v>
      </c>
      <c r="K362" s="263"/>
      <c r="L362" s="263"/>
      <c r="M362" s="373" t="s">
        <v>704</v>
      </c>
      <c r="N362" s="521" t="s">
        <v>56</v>
      </c>
      <c r="O362" s="428">
        <v>43927</v>
      </c>
      <c r="P362" s="428">
        <f>MAX(T362:T364)</f>
        <v>44195</v>
      </c>
      <c r="Q362" s="23" t="s">
        <v>705</v>
      </c>
      <c r="R362" s="24">
        <v>0.2</v>
      </c>
      <c r="S362" s="25">
        <v>43927</v>
      </c>
      <c r="T362" s="25">
        <v>44134</v>
      </c>
      <c r="U362" s="713">
        <v>0</v>
      </c>
      <c r="V362" s="713">
        <v>0.3</v>
      </c>
      <c r="W362" s="713">
        <v>0.7</v>
      </c>
      <c r="X362" s="713">
        <v>1</v>
      </c>
      <c r="Y362" s="365">
        <v>15000000</v>
      </c>
      <c r="Z362" s="365">
        <v>1666000</v>
      </c>
      <c r="AA362" s="442" t="s">
        <v>725</v>
      </c>
      <c r="AB362" s="375" t="s">
        <v>39</v>
      </c>
      <c r="AC362" s="375" t="s">
        <v>39</v>
      </c>
      <c r="AD362" s="322">
        <f>SUM(Y362:Z364)</f>
        <v>16666000</v>
      </c>
    </row>
    <row r="363" spans="1:30" ht="54" customHeight="1" x14ac:dyDescent="0.25">
      <c r="A363" s="718"/>
      <c r="B363" s="686"/>
      <c r="C363" s="442"/>
      <c r="D363" s="442"/>
      <c r="E363" s="720"/>
      <c r="F363" s="722"/>
      <c r="G363" s="371"/>
      <c r="H363" s="375"/>
      <c r="I363" s="375"/>
      <c r="J363" s="715"/>
      <c r="K363" s="264"/>
      <c r="L363" s="264"/>
      <c r="M363" s="373"/>
      <c r="N363" s="521"/>
      <c r="O363" s="428"/>
      <c r="P363" s="428"/>
      <c r="Q363" s="23" t="s">
        <v>706</v>
      </c>
      <c r="R363" s="24">
        <v>0.5</v>
      </c>
      <c r="S363" s="25">
        <v>43927</v>
      </c>
      <c r="T363" s="25">
        <v>44134</v>
      </c>
      <c r="U363" s="713"/>
      <c r="V363" s="713"/>
      <c r="W363" s="713"/>
      <c r="X363" s="713"/>
      <c r="Y363" s="365"/>
      <c r="Z363" s="365"/>
      <c r="AA363" s="442"/>
      <c r="AB363" s="375"/>
      <c r="AC363" s="375"/>
      <c r="AD363" s="322"/>
    </row>
    <row r="364" spans="1:30" ht="54" customHeight="1" thickBot="1" x14ac:dyDescent="0.3">
      <c r="A364" s="719"/>
      <c r="B364" s="702"/>
      <c r="C364" s="443"/>
      <c r="D364" s="443"/>
      <c r="E364" s="721"/>
      <c r="F364" s="723"/>
      <c r="G364" s="372"/>
      <c r="H364" s="376"/>
      <c r="I364" s="376"/>
      <c r="J364" s="716"/>
      <c r="K364" s="265"/>
      <c r="L364" s="265"/>
      <c r="M364" s="374"/>
      <c r="N364" s="567"/>
      <c r="O364" s="672"/>
      <c r="P364" s="672"/>
      <c r="Q364" s="129" t="s">
        <v>707</v>
      </c>
      <c r="R364" s="130">
        <v>0.3</v>
      </c>
      <c r="S364" s="131">
        <v>44136</v>
      </c>
      <c r="T364" s="131">
        <v>44195</v>
      </c>
      <c r="U364" s="714"/>
      <c r="V364" s="714"/>
      <c r="W364" s="714"/>
      <c r="X364" s="714"/>
      <c r="Y364" s="441"/>
      <c r="Z364" s="441"/>
      <c r="AA364" s="443"/>
      <c r="AB364" s="376"/>
      <c r="AC364" s="376"/>
      <c r="AD364" s="325"/>
    </row>
    <row r="365" spans="1:30" ht="36.950000000000003" customHeight="1" thickTop="1" x14ac:dyDescent="0.25">
      <c r="A365" s="455" t="s">
        <v>708</v>
      </c>
      <c r="B365" s="254" t="s">
        <v>138</v>
      </c>
      <c r="C365" s="254" t="s">
        <v>139</v>
      </c>
      <c r="D365" s="254" t="s">
        <v>37</v>
      </c>
      <c r="E365" s="456"/>
      <c r="F365" s="457" t="s">
        <v>709</v>
      </c>
      <c r="G365" s="251" t="s">
        <v>157</v>
      </c>
      <c r="H365" s="273" t="s">
        <v>178</v>
      </c>
      <c r="I365" s="273" t="s">
        <v>178</v>
      </c>
      <c r="J365" s="273" t="s">
        <v>178</v>
      </c>
      <c r="K365" s="266"/>
      <c r="L365" s="266" t="s">
        <v>281</v>
      </c>
      <c r="M365" s="251" t="s">
        <v>710</v>
      </c>
      <c r="N365" s="355" t="s">
        <v>72</v>
      </c>
      <c r="O365" s="453">
        <v>43862</v>
      </c>
      <c r="P365" s="453">
        <f>MAX(T365:T367)</f>
        <v>44180</v>
      </c>
      <c r="Q365" s="135" t="s">
        <v>711</v>
      </c>
      <c r="R365" s="200">
        <v>0.2</v>
      </c>
      <c r="S365" s="115">
        <v>43862</v>
      </c>
      <c r="T365" s="115">
        <v>43920</v>
      </c>
      <c r="U365" s="452">
        <v>0.2</v>
      </c>
      <c r="V365" s="452">
        <v>0.3</v>
      </c>
      <c r="W365" s="452">
        <v>0.5</v>
      </c>
      <c r="X365" s="452">
        <v>1</v>
      </c>
      <c r="Y365" s="439">
        <v>41800000</v>
      </c>
      <c r="Z365" s="439">
        <v>36000000</v>
      </c>
      <c r="AA365" s="328" t="s">
        <v>722</v>
      </c>
      <c r="AB365" s="328" t="s">
        <v>723</v>
      </c>
      <c r="AC365" s="328" t="s">
        <v>39</v>
      </c>
      <c r="AD365" s="329">
        <f>+Y365+Z365</f>
        <v>77800000</v>
      </c>
    </row>
    <row r="366" spans="1:30" ht="36.950000000000003" customHeight="1" x14ac:dyDescent="0.25">
      <c r="A366" s="444"/>
      <c r="B366" s="333"/>
      <c r="C366" s="333"/>
      <c r="D366" s="333"/>
      <c r="E366" s="446"/>
      <c r="F366" s="448"/>
      <c r="G366" s="339"/>
      <c r="H366" s="458"/>
      <c r="I366" s="458"/>
      <c r="J366" s="458"/>
      <c r="K366" s="253"/>
      <c r="L366" s="253"/>
      <c r="M366" s="339"/>
      <c r="N366" s="341"/>
      <c r="O366" s="454"/>
      <c r="P366" s="454"/>
      <c r="Q366" s="32" t="s">
        <v>712</v>
      </c>
      <c r="R366" s="93">
        <v>0.3</v>
      </c>
      <c r="S366" s="17">
        <v>43922</v>
      </c>
      <c r="T366" s="17">
        <v>44104</v>
      </c>
      <c r="U366" s="431"/>
      <c r="V366" s="431"/>
      <c r="W366" s="431"/>
      <c r="X366" s="431"/>
      <c r="Y366" s="433"/>
      <c r="Z366" s="433"/>
      <c r="AA366" s="321"/>
      <c r="AB366" s="321"/>
      <c r="AC366" s="321"/>
      <c r="AD366" s="322"/>
    </row>
    <row r="367" spans="1:30" ht="36.950000000000003" customHeight="1" x14ac:dyDescent="0.25">
      <c r="A367" s="444"/>
      <c r="B367" s="333"/>
      <c r="C367" s="333"/>
      <c r="D367" s="333"/>
      <c r="E367" s="446"/>
      <c r="F367" s="448"/>
      <c r="G367" s="339"/>
      <c r="H367" s="458"/>
      <c r="I367" s="458"/>
      <c r="J367" s="458"/>
      <c r="K367" s="254"/>
      <c r="L367" s="254"/>
      <c r="M367" s="339"/>
      <c r="N367" s="341"/>
      <c r="O367" s="454"/>
      <c r="P367" s="454"/>
      <c r="Q367" s="32" t="s">
        <v>713</v>
      </c>
      <c r="R367" s="93">
        <v>0.5</v>
      </c>
      <c r="S367" s="17">
        <v>44013</v>
      </c>
      <c r="T367" s="17">
        <v>44180</v>
      </c>
      <c r="U367" s="431"/>
      <c r="V367" s="431"/>
      <c r="W367" s="431"/>
      <c r="X367" s="431"/>
      <c r="Y367" s="433"/>
      <c r="Z367" s="433"/>
      <c r="AA367" s="321"/>
      <c r="AB367" s="321"/>
      <c r="AC367" s="321"/>
      <c r="AD367" s="322"/>
    </row>
    <row r="368" spans="1:30" ht="34.5" x14ac:dyDescent="0.25">
      <c r="A368" s="444" t="s">
        <v>708</v>
      </c>
      <c r="B368" s="333" t="s">
        <v>46</v>
      </c>
      <c r="C368" s="333" t="s">
        <v>50</v>
      </c>
      <c r="D368" s="333" t="s">
        <v>37</v>
      </c>
      <c r="E368" s="446"/>
      <c r="F368" s="448" t="s">
        <v>714</v>
      </c>
      <c r="G368" s="339" t="s">
        <v>157</v>
      </c>
      <c r="H368" s="339" t="s">
        <v>39</v>
      </c>
      <c r="I368" s="339" t="s">
        <v>39</v>
      </c>
      <c r="J368" s="339" t="s">
        <v>689</v>
      </c>
      <c r="K368" s="249"/>
      <c r="L368" s="249" t="s">
        <v>281</v>
      </c>
      <c r="M368" s="339" t="s">
        <v>715</v>
      </c>
      <c r="N368" s="341" t="s">
        <v>72</v>
      </c>
      <c r="O368" s="450">
        <v>43862</v>
      </c>
      <c r="P368" s="450">
        <f>MAX(T368:T369)</f>
        <v>44165</v>
      </c>
      <c r="Q368" s="18" t="s">
        <v>716</v>
      </c>
      <c r="R368" s="19">
        <v>0.5</v>
      </c>
      <c r="S368" s="17">
        <v>43862</v>
      </c>
      <c r="T368" s="17">
        <v>44165</v>
      </c>
      <c r="U368" s="431">
        <v>0.2</v>
      </c>
      <c r="V368" s="431">
        <v>0.3</v>
      </c>
      <c r="W368" s="431">
        <v>0.5</v>
      </c>
      <c r="X368" s="431">
        <v>1</v>
      </c>
      <c r="Y368" s="433">
        <v>41800000</v>
      </c>
      <c r="Z368" s="433">
        <v>36000000</v>
      </c>
      <c r="AA368" s="321" t="s">
        <v>383</v>
      </c>
      <c r="AB368" s="321" t="s">
        <v>724</v>
      </c>
      <c r="AC368" s="321" t="s">
        <v>39</v>
      </c>
      <c r="AD368" s="322">
        <f>SUM(Y368:Z369)</f>
        <v>77800000</v>
      </c>
    </row>
    <row r="369" spans="1:30" ht="34.5" x14ac:dyDescent="0.25">
      <c r="A369" s="444"/>
      <c r="B369" s="333"/>
      <c r="C369" s="333"/>
      <c r="D369" s="333"/>
      <c r="E369" s="446"/>
      <c r="F369" s="448"/>
      <c r="G369" s="339"/>
      <c r="H369" s="339"/>
      <c r="I369" s="339"/>
      <c r="J369" s="339"/>
      <c r="K369" s="251"/>
      <c r="L369" s="251"/>
      <c r="M369" s="339"/>
      <c r="N369" s="341"/>
      <c r="O369" s="450"/>
      <c r="P369" s="450"/>
      <c r="Q369" s="18" t="s">
        <v>717</v>
      </c>
      <c r="R369" s="19">
        <v>0.5</v>
      </c>
      <c r="S369" s="17">
        <v>43862</v>
      </c>
      <c r="T369" s="17">
        <v>44165</v>
      </c>
      <c r="U369" s="431"/>
      <c r="V369" s="431"/>
      <c r="W369" s="431"/>
      <c r="X369" s="431"/>
      <c r="Y369" s="433"/>
      <c r="Z369" s="433"/>
      <c r="AA369" s="321"/>
      <c r="AB369" s="321"/>
      <c r="AC369" s="321"/>
      <c r="AD369" s="322"/>
    </row>
    <row r="370" spans="1:30" ht="51.75" x14ac:dyDescent="0.25">
      <c r="A370" s="444" t="s">
        <v>708</v>
      </c>
      <c r="B370" s="333" t="s">
        <v>46</v>
      </c>
      <c r="C370" s="333" t="s">
        <v>50</v>
      </c>
      <c r="D370" s="333" t="s">
        <v>37</v>
      </c>
      <c r="E370" s="446"/>
      <c r="F370" s="448" t="s">
        <v>718</v>
      </c>
      <c r="G370" s="339" t="s">
        <v>157</v>
      </c>
      <c r="H370" s="339" t="s">
        <v>39</v>
      </c>
      <c r="I370" s="339" t="s">
        <v>39</v>
      </c>
      <c r="J370" s="339" t="s">
        <v>689</v>
      </c>
      <c r="K370" s="249"/>
      <c r="L370" s="249"/>
      <c r="M370" s="339" t="s">
        <v>719</v>
      </c>
      <c r="N370" s="341" t="s">
        <v>72</v>
      </c>
      <c r="O370" s="450">
        <v>43862</v>
      </c>
      <c r="P370" s="450">
        <f>MAX(T370:T371)</f>
        <v>44165</v>
      </c>
      <c r="Q370" s="18" t="s">
        <v>720</v>
      </c>
      <c r="R370" s="19">
        <v>0.5</v>
      </c>
      <c r="S370" s="17">
        <v>43862</v>
      </c>
      <c r="T370" s="17">
        <v>44165</v>
      </c>
      <c r="U370" s="431">
        <v>0.2</v>
      </c>
      <c r="V370" s="431">
        <v>0.3</v>
      </c>
      <c r="W370" s="431">
        <v>0.5</v>
      </c>
      <c r="X370" s="431">
        <v>1</v>
      </c>
      <c r="Y370" s="433">
        <v>41800000</v>
      </c>
      <c r="Z370" s="433">
        <v>36000000</v>
      </c>
      <c r="AA370" s="321" t="s">
        <v>213</v>
      </c>
      <c r="AB370" s="321" t="s">
        <v>724</v>
      </c>
      <c r="AC370" s="321" t="s">
        <v>39</v>
      </c>
      <c r="AD370" s="322">
        <f>SUM(Y370:Z371)</f>
        <v>77800000</v>
      </c>
    </row>
    <row r="371" spans="1:30" ht="35.25" thickBot="1" x14ac:dyDescent="0.3">
      <c r="A371" s="445"/>
      <c r="B371" s="334"/>
      <c r="C371" s="334"/>
      <c r="D371" s="334"/>
      <c r="E371" s="447"/>
      <c r="F371" s="449"/>
      <c r="G371" s="340"/>
      <c r="H371" s="340"/>
      <c r="I371" s="340"/>
      <c r="J371" s="340"/>
      <c r="K371" s="267"/>
      <c r="L371" s="267"/>
      <c r="M371" s="340"/>
      <c r="N371" s="342"/>
      <c r="O371" s="451"/>
      <c r="P371" s="451"/>
      <c r="Q371" s="171" t="s">
        <v>721</v>
      </c>
      <c r="R371" s="124">
        <v>0.5</v>
      </c>
      <c r="S371" s="142">
        <v>43862</v>
      </c>
      <c r="T371" s="142">
        <v>44165</v>
      </c>
      <c r="U371" s="432"/>
      <c r="V371" s="432"/>
      <c r="W371" s="432"/>
      <c r="X371" s="432"/>
      <c r="Y371" s="434"/>
      <c r="Z371" s="434"/>
      <c r="AA371" s="324"/>
      <c r="AB371" s="324"/>
      <c r="AC371" s="324"/>
      <c r="AD371" s="325"/>
    </row>
    <row r="372" spans="1:30" ht="65.099999999999994" customHeight="1" thickTop="1" x14ac:dyDescent="0.25">
      <c r="A372" s="424" t="s">
        <v>726</v>
      </c>
      <c r="B372" s="425" t="s">
        <v>248</v>
      </c>
      <c r="C372" s="425" t="s">
        <v>217</v>
      </c>
      <c r="D372" s="425" t="s">
        <v>37</v>
      </c>
      <c r="E372" s="425" t="s">
        <v>124</v>
      </c>
      <c r="F372" s="426" t="s">
        <v>727</v>
      </c>
      <c r="G372" s="427" t="s">
        <v>728</v>
      </c>
      <c r="H372" s="427" t="s">
        <v>729</v>
      </c>
      <c r="I372" s="427" t="s">
        <v>730</v>
      </c>
      <c r="J372" s="427" t="s">
        <v>731</v>
      </c>
      <c r="K372" s="268"/>
      <c r="L372" s="268"/>
      <c r="M372" s="427" t="s">
        <v>732</v>
      </c>
      <c r="N372" s="427" t="s">
        <v>72</v>
      </c>
      <c r="O372" s="429">
        <v>43845</v>
      </c>
      <c r="P372" s="429">
        <f>MAX(T372:T374)</f>
        <v>44012</v>
      </c>
      <c r="Q372" s="201" t="s">
        <v>733</v>
      </c>
      <c r="R372" s="121">
        <v>0.5</v>
      </c>
      <c r="S372" s="122">
        <v>43845</v>
      </c>
      <c r="T372" s="122">
        <v>43951</v>
      </c>
      <c r="U372" s="430">
        <v>0.5</v>
      </c>
      <c r="V372" s="436">
        <v>1</v>
      </c>
      <c r="W372" s="436">
        <v>0</v>
      </c>
      <c r="X372" s="430">
        <v>0</v>
      </c>
      <c r="Y372" s="435"/>
      <c r="Z372" s="437">
        <f>((48000000/2)/2)</f>
        <v>12000000</v>
      </c>
      <c r="AA372" s="438" t="s">
        <v>117</v>
      </c>
      <c r="AB372" s="438" t="s">
        <v>293</v>
      </c>
      <c r="AC372" s="438" t="s">
        <v>39</v>
      </c>
      <c r="AD372" s="329">
        <f>SUM(Y372:Z374)</f>
        <v>12000000</v>
      </c>
    </row>
    <row r="373" spans="1:30" ht="65.099999999999994" customHeight="1" x14ac:dyDescent="0.25">
      <c r="A373" s="366"/>
      <c r="B373" s="358"/>
      <c r="C373" s="358"/>
      <c r="D373" s="358"/>
      <c r="E373" s="358"/>
      <c r="F373" s="410"/>
      <c r="G373" s="371"/>
      <c r="H373" s="371"/>
      <c r="I373" s="371"/>
      <c r="J373" s="371"/>
      <c r="K373" s="259"/>
      <c r="L373" s="259"/>
      <c r="M373" s="371"/>
      <c r="N373" s="371"/>
      <c r="O373" s="400"/>
      <c r="P373" s="400"/>
      <c r="Q373" s="69" t="s">
        <v>734</v>
      </c>
      <c r="R373" s="24">
        <v>0.35</v>
      </c>
      <c r="S373" s="25">
        <v>43952</v>
      </c>
      <c r="T373" s="25">
        <v>43997</v>
      </c>
      <c r="U373" s="416"/>
      <c r="V373" s="423"/>
      <c r="W373" s="423"/>
      <c r="X373" s="416"/>
      <c r="Y373" s="349"/>
      <c r="Z373" s="365"/>
      <c r="AA373" s="363"/>
      <c r="AB373" s="363"/>
      <c r="AC373" s="363"/>
      <c r="AD373" s="322"/>
    </row>
    <row r="374" spans="1:30" ht="65.099999999999994" customHeight="1" x14ac:dyDescent="0.25">
      <c r="A374" s="366"/>
      <c r="B374" s="358"/>
      <c r="C374" s="358"/>
      <c r="D374" s="358"/>
      <c r="E374" s="358"/>
      <c r="F374" s="410"/>
      <c r="G374" s="371"/>
      <c r="H374" s="371"/>
      <c r="I374" s="371"/>
      <c r="J374" s="371"/>
      <c r="K374" s="260"/>
      <c r="L374" s="260"/>
      <c r="M374" s="371"/>
      <c r="N374" s="371"/>
      <c r="O374" s="400"/>
      <c r="P374" s="400"/>
      <c r="Q374" s="69" t="s">
        <v>735</v>
      </c>
      <c r="R374" s="24">
        <v>0.15</v>
      </c>
      <c r="S374" s="25">
        <v>43998</v>
      </c>
      <c r="T374" s="25">
        <v>44012</v>
      </c>
      <c r="U374" s="416"/>
      <c r="V374" s="423"/>
      <c r="W374" s="423"/>
      <c r="X374" s="416"/>
      <c r="Y374" s="349"/>
      <c r="Z374" s="365"/>
      <c r="AA374" s="363"/>
      <c r="AB374" s="363"/>
      <c r="AC374" s="363"/>
      <c r="AD374" s="322"/>
    </row>
    <row r="375" spans="1:30" ht="65.099999999999994" customHeight="1" x14ac:dyDescent="0.25">
      <c r="A375" s="366" t="s">
        <v>726</v>
      </c>
      <c r="B375" s="358" t="s">
        <v>248</v>
      </c>
      <c r="C375" s="358" t="s">
        <v>217</v>
      </c>
      <c r="D375" s="358" t="s">
        <v>37</v>
      </c>
      <c r="E375" s="358" t="s">
        <v>124</v>
      </c>
      <c r="F375" s="410" t="s">
        <v>736</v>
      </c>
      <c r="G375" s="371" t="s">
        <v>728</v>
      </c>
      <c r="H375" s="371" t="s">
        <v>729</v>
      </c>
      <c r="I375" s="371" t="s">
        <v>730</v>
      </c>
      <c r="J375" s="371" t="s">
        <v>731</v>
      </c>
      <c r="K375" s="258"/>
      <c r="L375" s="258"/>
      <c r="M375" s="371" t="s">
        <v>737</v>
      </c>
      <c r="N375" s="371" t="s">
        <v>72</v>
      </c>
      <c r="O375" s="428">
        <v>43845</v>
      </c>
      <c r="P375" s="428">
        <f>MAX(T375:T377)</f>
        <v>44195</v>
      </c>
      <c r="Q375" s="69" t="s">
        <v>738</v>
      </c>
      <c r="R375" s="24">
        <v>0.4</v>
      </c>
      <c r="S375" s="25">
        <v>43845</v>
      </c>
      <c r="T375" s="25">
        <v>44027</v>
      </c>
      <c r="U375" s="416">
        <v>0.2</v>
      </c>
      <c r="V375" s="423">
        <v>0.35</v>
      </c>
      <c r="W375" s="423">
        <v>0.6</v>
      </c>
      <c r="X375" s="416">
        <v>1</v>
      </c>
      <c r="Y375" s="349"/>
      <c r="Z375" s="365">
        <f>(48000000/2)</f>
        <v>24000000</v>
      </c>
      <c r="AA375" s="363" t="s">
        <v>117</v>
      </c>
      <c r="AB375" s="363" t="s">
        <v>293</v>
      </c>
      <c r="AC375" s="363" t="s">
        <v>39</v>
      </c>
      <c r="AD375" s="322">
        <f>SUM(Y375:Z377)</f>
        <v>24000000</v>
      </c>
    </row>
    <row r="376" spans="1:30" ht="65.099999999999994" customHeight="1" x14ac:dyDescent="0.25">
      <c r="A376" s="366"/>
      <c r="B376" s="358"/>
      <c r="C376" s="358"/>
      <c r="D376" s="358"/>
      <c r="E376" s="358"/>
      <c r="F376" s="410"/>
      <c r="G376" s="371"/>
      <c r="H376" s="371"/>
      <c r="I376" s="371"/>
      <c r="J376" s="371"/>
      <c r="K376" s="259"/>
      <c r="L376" s="259"/>
      <c r="M376" s="371"/>
      <c r="N376" s="371"/>
      <c r="O376" s="428"/>
      <c r="P376" s="428"/>
      <c r="Q376" s="69" t="s">
        <v>739</v>
      </c>
      <c r="R376" s="24">
        <v>0.4</v>
      </c>
      <c r="S376" s="25">
        <v>44044</v>
      </c>
      <c r="T376" s="25">
        <v>44165</v>
      </c>
      <c r="U376" s="416"/>
      <c r="V376" s="423"/>
      <c r="W376" s="423"/>
      <c r="X376" s="416"/>
      <c r="Y376" s="349"/>
      <c r="Z376" s="365"/>
      <c r="AA376" s="363"/>
      <c r="AB376" s="363"/>
      <c r="AC376" s="363"/>
      <c r="AD376" s="322"/>
    </row>
    <row r="377" spans="1:30" ht="65.099999999999994" customHeight="1" x14ac:dyDescent="0.25">
      <c r="A377" s="366"/>
      <c r="B377" s="358"/>
      <c r="C377" s="358"/>
      <c r="D377" s="358"/>
      <c r="E377" s="358"/>
      <c r="F377" s="410"/>
      <c r="G377" s="371"/>
      <c r="H377" s="371"/>
      <c r="I377" s="371"/>
      <c r="J377" s="371"/>
      <c r="K377" s="260"/>
      <c r="L377" s="260"/>
      <c r="M377" s="371"/>
      <c r="N377" s="371"/>
      <c r="O377" s="428"/>
      <c r="P377" s="428"/>
      <c r="Q377" s="69" t="s">
        <v>740</v>
      </c>
      <c r="R377" s="24">
        <v>0.2</v>
      </c>
      <c r="S377" s="25">
        <v>44166</v>
      </c>
      <c r="T377" s="25">
        <v>44195</v>
      </c>
      <c r="U377" s="416"/>
      <c r="V377" s="423"/>
      <c r="W377" s="423"/>
      <c r="X377" s="416"/>
      <c r="Y377" s="349"/>
      <c r="Z377" s="365"/>
      <c r="AA377" s="363"/>
      <c r="AB377" s="363"/>
      <c r="AC377" s="363"/>
      <c r="AD377" s="322"/>
    </row>
    <row r="378" spans="1:30" ht="65.099999999999994" customHeight="1" x14ac:dyDescent="0.25">
      <c r="A378" s="366" t="s">
        <v>726</v>
      </c>
      <c r="B378" s="358" t="s">
        <v>248</v>
      </c>
      <c r="C378" s="358" t="s">
        <v>217</v>
      </c>
      <c r="D378" s="358" t="s">
        <v>37</v>
      </c>
      <c r="E378" s="358" t="s">
        <v>124</v>
      </c>
      <c r="F378" s="369" t="s">
        <v>741</v>
      </c>
      <c r="G378" s="371" t="s">
        <v>728</v>
      </c>
      <c r="H378" s="371" t="s">
        <v>742</v>
      </c>
      <c r="I378" s="371" t="s">
        <v>743</v>
      </c>
      <c r="J378" s="371" t="s">
        <v>265</v>
      </c>
      <c r="K378" s="258"/>
      <c r="L378" s="258"/>
      <c r="M378" s="379" t="s">
        <v>744</v>
      </c>
      <c r="N378" s="371" t="s">
        <v>56</v>
      </c>
      <c r="O378" s="400">
        <v>43831</v>
      </c>
      <c r="P378" s="400">
        <f>MAX(T378:T380)</f>
        <v>44185</v>
      </c>
      <c r="Q378" s="69" t="s">
        <v>745</v>
      </c>
      <c r="R378" s="63">
        <v>0.25</v>
      </c>
      <c r="S378" s="42">
        <v>43831</v>
      </c>
      <c r="T378" s="42">
        <v>43921</v>
      </c>
      <c r="U378" s="416">
        <v>0.25</v>
      </c>
      <c r="V378" s="416">
        <v>0.5</v>
      </c>
      <c r="W378" s="416">
        <v>0.75</v>
      </c>
      <c r="X378" s="416">
        <v>1</v>
      </c>
      <c r="Y378" s="349"/>
      <c r="Z378" s="349">
        <v>600000000</v>
      </c>
      <c r="AA378" s="363" t="s">
        <v>814</v>
      </c>
      <c r="AB378" s="363" t="s">
        <v>815</v>
      </c>
      <c r="AC378" s="363" t="s">
        <v>39</v>
      </c>
      <c r="AD378" s="322">
        <f>SUM(Y378:Z380)</f>
        <v>600000000</v>
      </c>
    </row>
    <row r="379" spans="1:30" ht="65.099999999999994" customHeight="1" x14ac:dyDescent="0.25">
      <c r="A379" s="366"/>
      <c r="B379" s="358"/>
      <c r="C379" s="358"/>
      <c r="D379" s="358"/>
      <c r="E379" s="358"/>
      <c r="F379" s="369"/>
      <c r="G379" s="371"/>
      <c r="H379" s="371"/>
      <c r="I379" s="371"/>
      <c r="J379" s="371"/>
      <c r="K379" s="259"/>
      <c r="L379" s="259"/>
      <c r="M379" s="379"/>
      <c r="N379" s="371"/>
      <c r="O379" s="400"/>
      <c r="P379" s="400"/>
      <c r="Q379" s="69" t="s">
        <v>746</v>
      </c>
      <c r="R379" s="63">
        <v>0.25</v>
      </c>
      <c r="S379" s="42">
        <v>43922</v>
      </c>
      <c r="T379" s="42">
        <v>44012</v>
      </c>
      <c r="U379" s="416"/>
      <c r="V379" s="416"/>
      <c r="W379" s="416"/>
      <c r="X379" s="416"/>
      <c r="Y379" s="349"/>
      <c r="Z379" s="349"/>
      <c r="AA379" s="363"/>
      <c r="AB379" s="363"/>
      <c r="AC379" s="363"/>
      <c r="AD379" s="322"/>
    </row>
    <row r="380" spans="1:30" ht="65.099999999999994" customHeight="1" x14ac:dyDescent="0.25">
      <c r="A380" s="366"/>
      <c r="B380" s="358"/>
      <c r="C380" s="358"/>
      <c r="D380" s="358"/>
      <c r="E380" s="358"/>
      <c r="F380" s="369"/>
      <c r="G380" s="371"/>
      <c r="H380" s="371"/>
      <c r="I380" s="371"/>
      <c r="J380" s="371"/>
      <c r="K380" s="260"/>
      <c r="L380" s="260"/>
      <c r="M380" s="379"/>
      <c r="N380" s="371"/>
      <c r="O380" s="400"/>
      <c r="P380" s="400"/>
      <c r="Q380" s="69" t="s">
        <v>747</v>
      </c>
      <c r="R380" s="63">
        <v>0.5</v>
      </c>
      <c r="S380" s="42">
        <v>44013</v>
      </c>
      <c r="T380" s="42">
        <v>44185</v>
      </c>
      <c r="U380" s="416"/>
      <c r="V380" s="416"/>
      <c r="W380" s="416"/>
      <c r="X380" s="416"/>
      <c r="Y380" s="349"/>
      <c r="Z380" s="349"/>
      <c r="AA380" s="363"/>
      <c r="AB380" s="363"/>
      <c r="AC380" s="363"/>
      <c r="AD380" s="322"/>
    </row>
    <row r="381" spans="1:30" ht="65.099999999999994" customHeight="1" x14ac:dyDescent="0.25">
      <c r="A381" s="422" t="s">
        <v>748</v>
      </c>
      <c r="B381" s="421" t="s">
        <v>248</v>
      </c>
      <c r="C381" s="421" t="s">
        <v>217</v>
      </c>
      <c r="D381" s="421" t="s">
        <v>53</v>
      </c>
      <c r="E381" s="421">
        <v>0.06</v>
      </c>
      <c r="F381" s="410" t="s">
        <v>749</v>
      </c>
      <c r="G381" s="371" t="s">
        <v>157</v>
      </c>
      <c r="H381" s="371" t="s">
        <v>39</v>
      </c>
      <c r="I381" s="371" t="s">
        <v>39</v>
      </c>
      <c r="J381" s="371" t="s">
        <v>125</v>
      </c>
      <c r="K381" s="258"/>
      <c r="L381" s="258"/>
      <c r="M381" s="371" t="s">
        <v>750</v>
      </c>
      <c r="N381" s="400" t="s">
        <v>56</v>
      </c>
      <c r="O381" s="400">
        <v>43850</v>
      </c>
      <c r="P381" s="400">
        <f>MAX(T381:T384)</f>
        <v>44180</v>
      </c>
      <c r="Q381" s="69" t="s">
        <v>751</v>
      </c>
      <c r="R381" s="63">
        <v>0.35</v>
      </c>
      <c r="S381" s="42">
        <v>43850</v>
      </c>
      <c r="T381" s="42">
        <v>43951</v>
      </c>
      <c r="U381" s="416">
        <v>0.25</v>
      </c>
      <c r="V381" s="356">
        <v>0.6</v>
      </c>
      <c r="W381" s="356">
        <v>0.85</v>
      </c>
      <c r="X381" s="356">
        <v>1</v>
      </c>
      <c r="Y381" s="349"/>
      <c r="Z381" s="359"/>
      <c r="AA381" s="360" t="s">
        <v>39</v>
      </c>
      <c r="AB381" s="360" t="s">
        <v>39</v>
      </c>
      <c r="AC381" s="360" t="s">
        <v>39</v>
      </c>
      <c r="AD381" s="322">
        <f>SUM(Y381:Z384)</f>
        <v>0</v>
      </c>
    </row>
    <row r="382" spans="1:30" ht="65.099999999999994" customHeight="1" x14ac:dyDescent="0.25">
      <c r="A382" s="422"/>
      <c r="B382" s="421"/>
      <c r="C382" s="421"/>
      <c r="D382" s="421"/>
      <c r="E382" s="421"/>
      <c r="F382" s="410"/>
      <c r="G382" s="371"/>
      <c r="H382" s="371"/>
      <c r="I382" s="371"/>
      <c r="J382" s="371"/>
      <c r="K382" s="259"/>
      <c r="L382" s="259"/>
      <c r="M382" s="371"/>
      <c r="N382" s="400"/>
      <c r="O382" s="400"/>
      <c r="P382" s="400"/>
      <c r="Q382" s="69" t="s">
        <v>752</v>
      </c>
      <c r="R382" s="63">
        <v>0.35</v>
      </c>
      <c r="S382" s="42">
        <v>43952</v>
      </c>
      <c r="T382" s="42">
        <v>44042</v>
      </c>
      <c r="U382" s="416"/>
      <c r="V382" s="356"/>
      <c r="W382" s="356"/>
      <c r="X382" s="356"/>
      <c r="Y382" s="349"/>
      <c r="Z382" s="359"/>
      <c r="AA382" s="360"/>
      <c r="AB382" s="360"/>
      <c r="AC382" s="360"/>
      <c r="AD382" s="322"/>
    </row>
    <row r="383" spans="1:30" ht="65.099999999999994" customHeight="1" x14ac:dyDescent="0.25">
      <c r="A383" s="422"/>
      <c r="B383" s="421"/>
      <c r="C383" s="421"/>
      <c r="D383" s="421"/>
      <c r="E383" s="421"/>
      <c r="F383" s="410"/>
      <c r="G383" s="371"/>
      <c r="H383" s="371"/>
      <c r="I383" s="371"/>
      <c r="J383" s="371"/>
      <c r="K383" s="259"/>
      <c r="L383" s="259"/>
      <c r="M383" s="371"/>
      <c r="N383" s="400"/>
      <c r="O383" s="400"/>
      <c r="P383" s="400"/>
      <c r="Q383" s="69" t="s">
        <v>753</v>
      </c>
      <c r="R383" s="63">
        <v>0.2</v>
      </c>
      <c r="S383" s="42">
        <v>44044</v>
      </c>
      <c r="T383" s="42">
        <v>44135</v>
      </c>
      <c r="U383" s="416"/>
      <c r="V383" s="356"/>
      <c r="W383" s="356"/>
      <c r="X383" s="356"/>
      <c r="Y383" s="349"/>
      <c r="Z383" s="359"/>
      <c r="AA383" s="360"/>
      <c r="AB383" s="360"/>
      <c r="AC383" s="360"/>
      <c r="AD383" s="322"/>
    </row>
    <row r="384" spans="1:30" ht="65.099999999999994" customHeight="1" x14ac:dyDescent="0.25">
      <c r="A384" s="422"/>
      <c r="B384" s="421"/>
      <c r="C384" s="421"/>
      <c r="D384" s="421"/>
      <c r="E384" s="421"/>
      <c r="F384" s="410"/>
      <c r="G384" s="371"/>
      <c r="H384" s="371"/>
      <c r="I384" s="371"/>
      <c r="J384" s="371"/>
      <c r="K384" s="260"/>
      <c r="L384" s="260"/>
      <c r="M384" s="371"/>
      <c r="N384" s="400"/>
      <c r="O384" s="400"/>
      <c r="P384" s="400"/>
      <c r="Q384" s="69" t="s">
        <v>754</v>
      </c>
      <c r="R384" s="63">
        <v>0.1</v>
      </c>
      <c r="S384" s="42">
        <v>44136</v>
      </c>
      <c r="T384" s="42">
        <v>44180</v>
      </c>
      <c r="U384" s="416"/>
      <c r="V384" s="356"/>
      <c r="W384" s="356"/>
      <c r="X384" s="356"/>
      <c r="Y384" s="349"/>
      <c r="Z384" s="359"/>
      <c r="AA384" s="360"/>
      <c r="AB384" s="360"/>
      <c r="AC384" s="360"/>
      <c r="AD384" s="322"/>
    </row>
    <row r="385" spans="1:30" ht="65.099999999999994" customHeight="1" x14ac:dyDescent="0.25">
      <c r="A385" s="366" t="s">
        <v>755</v>
      </c>
      <c r="B385" s="358" t="s">
        <v>40</v>
      </c>
      <c r="C385" s="358" t="s">
        <v>41</v>
      </c>
      <c r="D385" s="358" t="s">
        <v>37</v>
      </c>
      <c r="E385" s="421" t="s">
        <v>124</v>
      </c>
      <c r="F385" s="369" t="s">
        <v>756</v>
      </c>
      <c r="G385" s="371" t="s">
        <v>728</v>
      </c>
      <c r="H385" s="360" t="s">
        <v>39</v>
      </c>
      <c r="I385" s="360" t="s">
        <v>39</v>
      </c>
      <c r="J385" s="391" t="s">
        <v>273</v>
      </c>
      <c r="K385" s="246" t="s">
        <v>913</v>
      </c>
      <c r="L385" s="246" t="s">
        <v>256</v>
      </c>
      <c r="M385" s="371" t="s">
        <v>757</v>
      </c>
      <c r="N385" s="400" t="s">
        <v>56</v>
      </c>
      <c r="O385" s="400">
        <v>43850</v>
      </c>
      <c r="P385" s="400">
        <f>MAX(T385:T387)</f>
        <v>44195</v>
      </c>
      <c r="Q385" s="69" t="s">
        <v>758</v>
      </c>
      <c r="R385" s="70">
        <v>0.33</v>
      </c>
      <c r="S385" s="42">
        <v>43850</v>
      </c>
      <c r="T385" s="42">
        <v>44195</v>
      </c>
      <c r="U385" s="418">
        <v>0.2</v>
      </c>
      <c r="V385" s="416">
        <v>0.37</v>
      </c>
      <c r="W385" s="416">
        <v>0.7</v>
      </c>
      <c r="X385" s="416">
        <v>1</v>
      </c>
      <c r="Y385" s="349">
        <v>79910319</v>
      </c>
      <c r="Z385" s="349"/>
      <c r="AA385" s="363" t="s">
        <v>39</v>
      </c>
      <c r="AB385" s="363" t="s">
        <v>39</v>
      </c>
      <c r="AC385" s="363" t="s">
        <v>39</v>
      </c>
      <c r="AD385" s="322">
        <f>Y385</f>
        <v>79910319</v>
      </c>
    </row>
    <row r="386" spans="1:30" ht="65.099999999999994" customHeight="1" x14ac:dyDescent="0.25">
      <c r="A386" s="366"/>
      <c r="B386" s="358"/>
      <c r="C386" s="358"/>
      <c r="D386" s="358"/>
      <c r="E386" s="421"/>
      <c r="F386" s="369"/>
      <c r="G386" s="371"/>
      <c r="H386" s="360"/>
      <c r="I386" s="360"/>
      <c r="J386" s="391"/>
      <c r="K386" s="247"/>
      <c r="L386" s="247"/>
      <c r="M386" s="371"/>
      <c r="N386" s="400"/>
      <c r="O386" s="400"/>
      <c r="P386" s="400"/>
      <c r="Q386" s="69" t="s">
        <v>759</v>
      </c>
      <c r="R386" s="70">
        <v>0.34</v>
      </c>
      <c r="S386" s="42">
        <v>43850</v>
      </c>
      <c r="T386" s="42">
        <v>44195</v>
      </c>
      <c r="U386" s="418"/>
      <c r="V386" s="416"/>
      <c r="W386" s="416"/>
      <c r="X386" s="416"/>
      <c r="Y386" s="349"/>
      <c r="Z386" s="349"/>
      <c r="AA386" s="363"/>
      <c r="AB386" s="363"/>
      <c r="AC386" s="363"/>
      <c r="AD386" s="322"/>
    </row>
    <row r="387" spans="1:30" ht="65.099999999999994" customHeight="1" x14ac:dyDescent="0.25">
      <c r="A387" s="366"/>
      <c r="B387" s="358"/>
      <c r="C387" s="358"/>
      <c r="D387" s="358"/>
      <c r="E387" s="421"/>
      <c r="F387" s="369"/>
      <c r="G387" s="371"/>
      <c r="H387" s="360"/>
      <c r="I387" s="360"/>
      <c r="J387" s="391"/>
      <c r="K387" s="248"/>
      <c r="L387" s="248"/>
      <c r="M387" s="371"/>
      <c r="N387" s="400"/>
      <c r="O387" s="400"/>
      <c r="P387" s="400"/>
      <c r="Q387" s="69" t="s">
        <v>760</v>
      </c>
      <c r="R387" s="224">
        <v>0.33</v>
      </c>
      <c r="S387" s="225">
        <v>44013</v>
      </c>
      <c r="T387" s="225">
        <v>44195</v>
      </c>
      <c r="U387" s="419"/>
      <c r="V387" s="417"/>
      <c r="W387" s="417"/>
      <c r="X387" s="417"/>
      <c r="Y387" s="349"/>
      <c r="Z387" s="349"/>
      <c r="AA387" s="363"/>
      <c r="AB387" s="363"/>
      <c r="AC387" s="363"/>
      <c r="AD387" s="322"/>
    </row>
    <row r="388" spans="1:30" ht="65.099999999999994" customHeight="1" x14ac:dyDescent="0.25">
      <c r="A388" s="366" t="s">
        <v>761</v>
      </c>
      <c r="B388" s="358" t="s">
        <v>248</v>
      </c>
      <c r="C388" s="358" t="s">
        <v>217</v>
      </c>
      <c r="D388" s="358" t="s">
        <v>37</v>
      </c>
      <c r="E388" s="358" t="s">
        <v>124</v>
      </c>
      <c r="F388" s="369" t="s">
        <v>762</v>
      </c>
      <c r="G388" s="371" t="s">
        <v>157</v>
      </c>
      <c r="H388" s="371" t="s">
        <v>39</v>
      </c>
      <c r="I388" s="371" t="s">
        <v>39</v>
      </c>
      <c r="J388" s="371" t="s">
        <v>265</v>
      </c>
      <c r="K388" s="258"/>
      <c r="L388" s="258"/>
      <c r="M388" s="371" t="s">
        <v>763</v>
      </c>
      <c r="N388" s="371" t="s">
        <v>56</v>
      </c>
      <c r="O388" s="400">
        <v>43875</v>
      </c>
      <c r="P388" s="400">
        <f>MAX(T388:T389)</f>
        <v>44150</v>
      </c>
      <c r="Q388" s="219" t="s">
        <v>764</v>
      </c>
      <c r="R388" s="227">
        <v>0.5</v>
      </c>
      <c r="S388" s="228">
        <v>43875</v>
      </c>
      <c r="T388" s="228">
        <v>44150</v>
      </c>
      <c r="U388" s="420">
        <v>0.25</v>
      </c>
      <c r="V388" s="420">
        <v>0.5</v>
      </c>
      <c r="W388" s="420">
        <v>0.75</v>
      </c>
      <c r="X388" s="420">
        <v>1</v>
      </c>
      <c r="Y388" s="350"/>
      <c r="Z388" s="364"/>
      <c r="AA388" s="360"/>
      <c r="AB388" s="360"/>
      <c r="AC388" s="360"/>
      <c r="AD388" s="322">
        <f>SUM(Y388:Z389)</f>
        <v>0</v>
      </c>
    </row>
    <row r="389" spans="1:30" ht="65.099999999999994" customHeight="1" x14ac:dyDescent="0.25">
      <c r="A389" s="366"/>
      <c r="B389" s="358"/>
      <c r="C389" s="358"/>
      <c r="D389" s="358"/>
      <c r="E389" s="358"/>
      <c r="F389" s="369"/>
      <c r="G389" s="371"/>
      <c r="H389" s="371"/>
      <c r="I389" s="371"/>
      <c r="J389" s="371"/>
      <c r="K389" s="260"/>
      <c r="L389" s="260"/>
      <c r="M389" s="371"/>
      <c r="N389" s="371"/>
      <c r="O389" s="400"/>
      <c r="P389" s="400"/>
      <c r="Q389" s="219" t="s">
        <v>765</v>
      </c>
      <c r="R389" s="227">
        <v>0.5</v>
      </c>
      <c r="S389" s="228">
        <v>43876</v>
      </c>
      <c r="T389" s="228">
        <v>44150</v>
      </c>
      <c r="U389" s="420"/>
      <c r="V389" s="420"/>
      <c r="W389" s="420"/>
      <c r="X389" s="420"/>
      <c r="Y389" s="350"/>
      <c r="Z389" s="364"/>
      <c r="AA389" s="360"/>
      <c r="AB389" s="360"/>
      <c r="AC389" s="360"/>
      <c r="AD389" s="322"/>
    </row>
    <row r="390" spans="1:30" ht="86.25" x14ac:dyDescent="0.25">
      <c r="A390" s="366" t="s">
        <v>761</v>
      </c>
      <c r="B390" s="358" t="s">
        <v>40</v>
      </c>
      <c r="C390" s="358" t="s">
        <v>41</v>
      </c>
      <c r="D390" s="358" t="s">
        <v>37</v>
      </c>
      <c r="E390" s="358" t="s">
        <v>124</v>
      </c>
      <c r="F390" s="369" t="s">
        <v>767</v>
      </c>
      <c r="G390" s="371" t="s">
        <v>766</v>
      </c>
      <c r="H390" s="371" t="s">
        <v>39</v>
      </c>
      <c r="I390" s="371" t="s">
        <v>39</v>
      </c>
      <c r="J390" s="371" t="s">
        <v>265</v>
      </c>
      <c r="K390" s="258"/>
      <c r="L390" s="258" t="s">
        <v>768</v>
      </c>
      <c r="M390" s="371" t="s">
        <v>769</v>
      </c>
      <c r="N390" s="400" t="s">
        <v>56</v>
      </c>
      <c r="O390" s="400">
        <v>43832</v>
      </c>
      <c r="P390" s="400">
        <f>MAX(T390:T392)</f>
        <v>44195</v>
      </c>
      <c r="Q390" s="220" t="s">
        <v>770</v>
      </c>
      <c r="R390" s="229">
        <v>0.4</v>
      </c>
      <c r="S390" s="232">
        <v>43831</v>
      </c>
      <c r="T390" s="232">
        <v>44104</v>
      </c>
      <c r="U390" s="414">
        <v>7.0000000000000007E-2</v>
      </c>
      <c r="V390" s="414">
        <v>0.27</v>
      </c>
      <c r="W390" s="414">
        <v>0.4</v>
      </c>
      <c r="X390" s="414">
        <v>1</v>
      </c>
      <c r="Y390" s="351">
        <v>1840000</v>
      </c>
      <c r="Z390" s="349">
        <v>900000</v>
      </c>
      <c r="AA390" s="363" t="s">
        <v>117</v>
      </c>
      <c r="AB390" s="360" t="s">
        <v>39</v>
      </c>
      <c r="AC390" s="360" t="s">
        <v>39</v>
      </c>
      <c r="AD390" s="322">
        <f>+Y390+Z390</f>
        <v>2740000</v>
      </c>
    </row>
    <row r="391" spans="1:30" ht="45" customHeight="1" x14ac:dyDescent="0.25">
      <c r="A391" s="366"/>
      <c r="B391" s="358"/>
      <c r="C391" s="358"/>
      <c r="D391" s="358"/>
      <c r="E391" s="358"/>
      <c r="F391" s="369"/>
      <c r="G391" s="371"/>
      <c r="H391" s="371"/>
      <c r="I391" s="371"/>
      <c r="J391" s="371"/>
      <c r="K391" s="259"/>
      <c r="L391" s="259"/>
      <c r="M391" s="371"/>
      <c r="N391" s="400"/>
      <c r="O391" s="400"/>
      <c r="P391" s="400"/>
      <c r="Q391" s="221" t="s">
        <v>771</v>
      </c>
      <c r="R391" s="229">
        <v>0.3</v>
      </c>
      <c r="S391" s="232">
        <v>44105</v>
      </c>
      <c r="T391" s="232">
        <v>44195</v>
      </c>
      <c r="U391" s="414"/>
      <c r="V391" s="414"/>
      <c r="W391" s="414"/>
      <c r="X391" s="414"/>
      <c r="Y391" s="351"/>
      <c r="Z391" s="349"/>
      <c r="AA391" s="363"/>
      <c r="AB391" s="360"/>
      <c r="AC391" s="360"/>
      <c r="AD391" s="322"/>
    </row>
    <row r="392" spans="1:30" ht="34.5" x14ac:dyDescent="0.25">
      <c r="A392" s="366"/>
      <c r="B392" s="358"/>
      <c r="C392" s="358"/>
      <c r="D392" s="358"/>
      <c r="E392" s="358"/>
      <c r="F392" s="369"/>
      <c r="G392" s="371"/>
      <c r="H392" s="371"/>
      <c r="I392" s="371"/>
      <c r="J392" s="371"/>
      <c r="K392" s="260"/>
      <c r="L392" s="260"/>
      <c r="M392" s="371"/>
      <c r="N392" s="400"/>
      <c r="O392" s="400"/>
      <c r="P392" s="400"/>
      <c r="Q392" s="221" t="s">
        <v>772</v>
      </c>
      <c r="R392" s="229">
        <v>0.3</v>
      </c>
      <c r="S392" s="232">
        <v>44136</v>
      </c>
      <c r="T392" s="232">
        <v>44195</v>
      </c>
      <c r="U392" s="414"/>
      <c r="V392" s="415"/>
      <c r="W392" s="415"/>
      <c r="X392" s="414"/>
      <c r="Y392" s="351"/>
      <c r="Z392" s="349"/>
      <c r="AA392" s="363"/>
      <c r="AB392" s="360"/>
      <c r="AC392" s="360"/>
      <c r="AD392" s="322"/>
    </row>
    <row r="393" spans="1:30" ht="71.099999999999994" customHeight="1" x14ac:dyDescent="0.25">
      <c r="A393" s="366" t="s">
        <v>761</v>
      </c>
      <c r="B393" s="358" t="s">
        <v>248</v>
      </c>
      <c r="C393" s="358" t="s">
        <v>217</v>
      </c>
      <c r="D393" s="358" t="s">
        <v>37</v>
      </c>
      <c r="E393" s="358" t="s">
        <v>124</v>
      </c>
      <c r="F393" s="410" t="s">
        <v>773</v>
      </c>
      <c r="G393" s="360" t="s">
        <v>39</v>
      </c>
      <c r="H393" s="360" t="s">
        <v>39</v>
      </c>
      <c r="I393" s="360" t="s">
        <v>39</v>
      </c>
      <c r="J393" s="391" t="s">
        <v>265</v>
      </c>
      <c r="K393" s="246"/>
      <c r="L393" s="246" t="s">
        <v>281</v>
      </c>
      <c r="M393" s="371" t="s">
        <v>891</v>
      </c>
      <c r="N393" s="400" t="s">
        <v>56</v>
      </c>
      <c r="O393" s="400">
        <v>43891</v>
      </c>
      <c r="P393" s="400">
        <v>44104</v>
      </c>
      <c r="Q393" s="220" t="s">
        <v>774</v>
      </c>
      <c r="R393" s="227">
        <v>0.4</v>
      </c>
      <c r="S393" s="233">
        <v>43891</v>
      </c>
      <c r="T393" s="233">
        <v>44012</v>
      </c>
      <c r="U393" s="411">
        <v>0.1</v>
      </c>
      <c r="V393" s="393">
        <v>0.7</v>
      </c>
      <c r="W393" s="396">
        <v>1</v>
      </c>
      <c r="X393" s="399"/>
      <c r="Y393" s="351">
        <v>1226000</v>
      </c>
      <c r="Z393" s="349">
        <v>600000</v>
      </c>
      <c r="AA393" s="363" t="s">
        <v>117</v>
      </c>
      <c r="AB393" s="360" t="s">
        <v>39</v>
      </c>
      <c r="AC393" s="360" t="s">
        <v>39</v>
      </c>
      <c r="AD393" s="322">
        <f>SUM(Y393:Z395)</f>
        <v>1826000</v>
      </c>
    </row>
    <row r="394" spans="1:30" ht="71.099999999999994" customHeight="1" x14ac:dyDescent="0.25">
      <c r="A394" s="366"/>
      <c r="B394" s="358"/>
      <c r="C394" s="358"/>
      <c r="D394" s="358"/>
      <c r="E394" s="358"/>
      <c r="F394" s="410"/>
      <c r="G394" s="360"/>
      <c r="H394" s="360"/>
      <c r="I394" s="360"/>
      <c r="J394" s="391"/>
      <c r="K394" s="247"/>
      <c r="L394" s="247"/>
      <c r="M394" s="371"/>
      <c r="N394" s="400"/>
      <c r="O394" s="400"/>
      <c r="P394" s="400"/>
      <c r="Q394" s="220" t="s">
        <v>775</v>
      </c>
      <c r="R394" s="229">
        <v>0.3</v>
      </c>
      <c r="S394" s="233">
        <v>43983</v>
      </c>
      <c r="T394" s="233">
        <v>44012</v>
      </c>
      <c r="U394" s="412"/>
      <c r="V394" s="394"/>
      <c r="W394" s="397"/>
      <c r="X394" s="399"/>
      <c r="Y394" s="351"/>
      <c r="Z394" s="349"/>
      <c r="AA394" s="363"/>
      <c r="AB394" s="360"/>
      <c r="AC394" s="360"/>
      <c r="AD394" s="322"/>
    </row>
    <row r="395" spans="1:30" ht="71.099999999999994" customHeight="1" x14ac:dyDescent="0.25">
      <c r="A395" s="366"/>
      <c r="B395" s="358"/>
      <c r="C395" s="358"/>
      <c r="D395" s="358"/>
      <c r="E395" s="358"/>
      <c r="F395" s="410"/>
      <c r="G395" s="360"/>
      <c r="H395" s="360"/>
      <c r="I395" s="360"/>
      <c r="J395" s="391"/>
      <c r="K395" s="248"/>
      <c r="L395" s="248"/>
      <c r="M395" s="371"/>
      <c r="N395" s="400"/>
      <c r="O395" s="400"/>
      <c r="P395" s="400"/>
      <c r="Q395" s="220" t="s">
        <v>776</v>
      </c>
      <c r="R395" s="229">
        <v>0.3</v>
      </c>
      <c r="S395" s="233">
        <v>44044</v>
      </c>
      <c r="T395" s="233">
        <v>44104</v>
      </c>
      <c r="U395" s="413"/>
      <c r="V395" s="395"/>
      <c r="W395" s="398"/>
      <c r="X395" s="399"/>
      <c r="Y395" s="351"/>
      <c r="Z395" s="349"/>
      <c r="AA395" s="363"/>
      <c r="AB395" s="360"/>
      <c r="AC395" s="360"/>
      <c r="AD395" s="322"/>
    </row>
    <row r="396" spans="1:30" ht="71.099999999999994" customHeight="1" x14ac:dyDescent="0.25">
      <c r="A396" s="366" t="s">
        <v>761</v>
      </c>
      <c r="B396" s="358" t="s">
        <v>40</v>
      </c>
      <c r="C396" s="358" t="s">
        <v>41</v>
      </c>
      <c r="D396" s="358" t="s">
        <v>37</v>
      </c>
      <c r="E396" s="358" t="s">
        <v>124</v>
      </c>
      <c r="F396" s="369" t="s">
        <v>777</v>
      </c>
      <c r="G396" s="360" t="s">
        <v>39</v>
      </c>
      <c r="H396" s="360" t="s">
        <v>39</v>
      </c>
      <c r="I396" s="360" t="s">
        <v>39</v>
      </c>
      <c r="J396" s="391" t="s">
        <v>265</v>
      </c>
      <c r="K396" s="246"/>
      <c r="L396" s="246"/>
      <c r="M396" s="371" t="s">
        <v>778</v>
      </c>
      <c r="N396" s="400" t="s">
        <v>56</v>
      </c>
      <c r="O396" s="400">
        <v>43891</v>
      </c>
      <c r="P396" s="400">
        <f>MAX(T396:T398)</f>
        <v>44195</v>
      </c>
      <c r="Q396" s="220" t="s">
        <v>779</v>
      </c>
      <c r="R396" s="227">
        <v>0.3</v>
      </c>
      <c r="S396" s="232">
        <v>43891</v>
      </c>
      <c r="T396" s="232">
        <v>43951</v>
      </c>
      <c r="U396" s="401">
        <v>0.15</v>
      </c>
      <c r="V396" s="404">
        <v>0.3</v>
      </c>
      <c r="W396" s="407">
        <v>0.3</v>
      </c>
      <c r="X396" s="409">
        <v>1</v>
      </c>
      <c r="Y396" s="351">
        <v>920000</v>
      </c>
      <c r="Z396" s="349">
        <v>450000</v>
      </c>
      <c r="AA396" s="363" t="s">
        <v>117</v>
      </c>
      <c r="AB396" s="360" t="s">
        <v>39</v>
      </c>
      <c r="AC396" s="360" t="s">
        <v>39</v>
      </c>
      <c r="AD396" s="322">
        <f>SUM(Y396:Z398)</f>
        <v>1370000</v>
      </c>
    </row>
    <row r="397" spans="1:30" ht="71.099999999999994" customHeight="1" x14ac:dyDescent="0.25">
      <c r="A397" s="366"/>
      <c r="B397" s="358"/>
      <c r="C397" s="358"/>
      <c r="D397" s="358"/>
      <c r="E397" s="358"/>
      <c r="F397" s="369"/>
      <c r="G397" s="360"/>
      <c r="H397" s="360"/>
      <c r="I397" s="360"/>
      <c r="J397" s="391"/>
      <c r="K397" s="247"/>
      <c r="L397" s="247"/>
      <c r="M397" s="371"/>
      <c r="N397" s="400"/>
      <c r="O397" s="400"/>
      <c r="P397" s="400"/>
      <c r="Q397" s="222" t="s">
        <v>780</v>
      </c>
      <c r="R397" s="227">
        <v>0.3</v>
      </c>
      <c r="S397" s="232">
        <v>44105</v>
      </c>
      <c r="T397" s="232">
        <v>44180</v>
      </c>
      <c r="U397" s="402"/>
      <c r="V397" s="405"/>
      <c r="W397" s="408"/>
      <c r="X397" s="409"/>
      <c r="Y397" s="351"/>
      <c r="Z397" s="349"/>
      <c r="AA397" s="363"/>
      <c r="AB397" s="360"/>
      <c r="AC397" s="360"/>
      <c r="AD397" s="322"/>
    </row>
    <row r="398" spans="1:30" ht="71.099999999999994" customHeight="1" x14ac:dyDescent="0.25">
      <c r="A398" s="366"/>
      <c r="B398" s="358"/>
      <c r="C398" s="358"/>
      <c r="D398" s="358"/>
      <c r="E398" s="358"/>
      <c r="F398" s="369"/>
      <c r="G398" s="360"/>
      <c r="H398" s="360"/>
      <c r="I398" s="360"/>
      <c r="J398" s="391"/>
      <c r="K398" s="248"/>
      <c r="L398" s="248"/>
      <c r="M398" s="371"/>
      <c r="N398" s="400"/>
      <c r="O398" s="400"/>
      <c r="P398" s="400"/>
      <c r="Q398" s="222" t="s">
        <v>781</v>
      </c>
      <c r="R398" s="227">
        <v>0.4</v>
      </c>
      <c r="S398" s="232">
        <v>44105</v>
      </c>
      <c r="T398" s="232">
        <v>44195</v>
      </c>
      <c r="U398" s="403"/>
      <c r="V398" s="406"/>
      <c r="W398" s="408"/>
      <c r="X398" s="409"/>
      <c r="Y398" s="351"/>
      <c r="Z398" s="349"/>
      <c r="AA398" s="363"/>
      <c r="AB398" s="360"/>
      <c r="AC398" s="360"/>
      <c r="AD398" s="322"/>
    </row>
    <row r="399" spans="1:30" ht="71.099999999999994" customHeight="1" x14ac:dyDescent="0.25">
      <c r="A399" s="366" t="s">
        <v>782</v>
      </c>
      <c r="B399" s="358" t="s">
        <v>248</v>
      </c>
      <c r="C399" s="358" t="s">
        <v>217</v>
      </c>
      <c r="D399" s="358" t="s">
        <v>53</v>
      </c>
      <c r="E399" s="358">
        <v>0.1</v>
      </c>
      <c r="F399" s="369" t="s">
        <v>926</v>
      </c>
      <c r="G399" s="371" t="s">
        <v>783</v>
      </c>
      <c r="H399" s="360" t="s">
        <v>209</v>
      </c>
      <c r="I399" s="360" t="s">
        <v>178</v>
      </c>
      <c r="J399" s="360" t="s">
        <v>784</v>
      </c>
      <c r="K399" s="246"/>
      <c r="L399" s="246"/>
      <c r="M399" s="379" t="s">
        <v>925</v>
      </c>
      <c r="N399" s="381" t="s">
        <v>72</v>
      </c>
      <c r="O399" s="381">
        <v>43891</v>
      </c>
      <c r="P399" s="381">
        <f>MAX(T399:T402)</f>
        <v>44160</v>
      </c>
      <c r="Q399" s="223" t="s">
        <v>785</v>
      </c>
      <c r="R399" s="230">
        <v>0.2</v>
      </c>
      <c r="S399" s="233">
        <v>43891</v>
      </c>
      <c r="T399" s="233">
        <v>44007</v>
      </c>
      <c r="U399" s="389">
        <v>0.1</v>
      </c>
      <c r="V399" s="387">
        <v>0.6</v>
      </c>
      <c r="W399" s="388">
        <v>0.74</v>
      </c>
      <c r="X399" s="388">
        <v>1</v>
      </c>
      <c r="Y399" s="351">
        <v>24300000</v>
      </c>
      <c r="Z399" s="359"/>
      <c r="AA399" s="360" t="s">
        <v>39</v>
      </c>
      <c r="AB399" s="360" t="s">
        <v>39</v>
      </c>
      <c r="AC399" s="360" t="s">
        <v>39</v>
      </c>
      <c r="AD399" s="322">
        <f>Y399</f>
        <v>24300000</v>
      </c>
    </row>
    <row r="400" spans="1:30" ht="71.099999999999994" customHeight="1" x14ac:dyDescent="0.25">
      <c r="A400" s="366"/>
      <c r="B400" s="358"/>
      <c r="C400" s="358"/>
      <c r="D400" s="358"/>
      <c r="E400" s="358"/>
      <c r="F400" s="369"/>
      <c r="G400" s="371"/>
      <c r="H400" s="360"/>
      <c r="I400" s="360"/>
      <c r="J400" s="360"/>
      <c r="K400" s="247"/>
      <c r="L400" s="247"/>
      <c r="M400" s="379"/>
      <c r="N400" s="381"/>
      <c r="O400" s="381"/>
      <c r="P400" s="381"/>
      <c r="Q400" s="223" t="s">
        <v>786</v>
      </c>
      <c r="R400" s="230">
        <v>0.2</v>
      </c>
      <c r="S400" s="233">
        <v>43910</v>
      </c>
      <c r="T400" s="233">
        <v>44007</v>
      </c>
      <c r="U400" s="390"/>
      <c r="V400" s="388"/>
      <c r="W400" s="388"/>
      <c r="X400" s="388"/>
      <c r="Y400" s="351"/>
      <c r="Z400" s="359"/>
      <c r="AA400" s="360"/>
      <c r="AB400" s="360"/>
      <c r="AC400" s="360"/>
      <c r="AD400" s="322"/>
    </row>
    <row r="401" spans="1:30" ht="71.099999999999994" customHeight="1" x14ac:dyDescent="0.25">
      <c r="A401" s="366"/>
      <c r="B401" s="358"/>
      <c r="C401" s="358"/>
      <c r="D401" s="358"/>
      <c r="E401" s="358"/>
      <c r="F401" s="369"/>
      <c r="G401" s="371"/>
      <c r="H401" s="360"/>
      <c r="I401" s="360"/>
      <c r="J401" s="360"/>
      <c r="K401" s="247"/>
      <c r="L401" s="247"/>
      <c r="M401" s="379"/>
      <c r="N401" s="381"/>
      <c r="O401" s="381"/>
      <c r="P401" s="381"/>
      <c r="Q401" s="223" t="s">
        <v>787</v>
      </c>
      <c r="R401" s="230">
        <v>0.2</v>
      </c>
      <c r="S401" s="233">
        <v>43983</v>
      </c>
      <c r="T401" s="233">
        <v>44012</v>
      </c>
      <c r="U401" s="390"/>
      <c r="V401" s="388"/>
      <c r="W401" s="388"/>
      <c r="X401" s="388"/>
      <c r="Y401" s="351"/>
      <c r="Z401" s="359"/>
      <c r="AA401" s="360"/>
      <c r="AB401" s="360"/>
      <c r="AC401" s="360"/>
      <c r="AD401" s="322"/>
    </row>
    <row r="402" spans="1:30" ht="71.099999999999994" customHeight="1" x14ac:dyDescent="0.25">
      <c r="A402" s="366"/>
      <c r="B402" s="358"/>
      <c r="C402" s="358"/>
      <c r="D402" s="358"/>
      <c r="E402" s="358"/>
      <c r="F402" s="369"/>
      <c r="G402" s="371"/>
      <c r="H402" s="360"/>
      <c r="I402" s="360"/>
      <c r="J402" s="360"/>
      <c r="K402" s="248"/>
      <c r="L402" s="248"/>
      <c r="M402" s="379"/>
      <c r="N402" s="381"/>
      <c r="O402" s="381"/>
      <c r="P402" s="381"/>
      <c r="Q402" s="231" t="s">
        <v>788</v>
      </c>
      <c r="R402" s="230">
        <v>0.4</v>
      </c>
      <c r="S402" s="233">
        <v>44075</v>
      </c>
      <c r="T402" s="233">
        <v>44160</v>
      </c>
      <c r="U402" s="387"/>
      <c r="V402" s="388"/>
      <c r="W402" s="388"/>
      <c r="X402" s="388"/>
      <c r="Y402" s="351"/>
      <c r="Z402" s="359"/>
      <c r="AA402" s="360"/>
      <c r="AB402" s="360"/>
      <c r="AC402" s="360"/>
      <c r="AD402" s="322"/>
    </row>
    <row r="403" spans="1:30" ht="71.099999999999994" customHeight="1" x14ac:dyDescent="0.25">
      <c r="A403" s="366" t="s">
        <v>782</v>
      </c>
      <c r="B403" s="358" t="s">
        <v>248</v>
      </c>
      <c r="C403" s="358" t="s">
        <v>217</v>
      </c>
      <c r="D403" s="358" t="s">
        <v>37</v>
      </c>
      <c r="E403" s="358" t="s">
        <v>124</v>
      </c>
      <c r="F403" s="369" t="s">
        <v>789</v>
      </c>
      <c r="G403" s="371" t="s">
        <v>790</v>
      </c>
      <c r="H403" s="391" t="s">
        <v>791</v>
      </c>
      <c r="I403" s="360" t="s">
        <v>209</v>
      </c>
      <c r="J403" s="360" t="s">
        <v>784</v>
      </c>
      <c r="K403" s="246"/>
      <c r="L403" s="246"/>
      <c r="M403" s="379" t="s">
        <v>792</v>
      </c>
      <c r="N403" s="381" t="s">
        <v>72</v>
      </c>
      <c r="O403" s="381">
        <v>43862</v>
      </c>
      <c r="P403" s="381">
        <f>MAX(T403:T404)</f>
        <v>44012</v>
      </c>
      <c r="Q403" s="218" t="s">
        <v>793</v>
      </c>
      <c r="R403" s="226">
        <v>0.4</v>
      </c>
      <c r="S403" s="139">
        <v>43864</v>
      </c>
      <c r="T403" s="139">
        <v>43974</v>
      </c>
      <c r="U403" s="392">
        <v>0.2</v>
      </c>
      <c r="V403" s="386">
        <v>1</v>
      </c>
      <c r="W403" s="386">
        <v>1</v>
      </c>
      <c r="X403" s="386">
        <v>1</v>
      </c>
      <c r="Y403" s="349">
        <v>10800000</v>
      </c>
      <c r="Z403" s="359"/>
      <c r="AA403" s="360" t="s">
        <v>39</v>
      </c>
      <c r="AB403" s="360" t="s">
        <v>39</v>
      </c>
      <c r="AC403" s="360" t="s">
        <v>39</v>
      </c>
      <c r="AD403" s="322">
        <f>SUM(Y403:Z404)</f>
        <v>10800000</v>
      </c>
    </row>
    <row r="404" spans="1:30" ht="71.099999999999994" customHeight="1" x14ac:dyDescent="0.25">
      <c r="A404" s="366"/>
      <c r="B404" s="358"/>
      <c r="C404" s="358"/>
      <c r="D404" s="358"/>
      <c r="E404" s="358"/>
      <c r="F404" s="369"/>
      <c r="G404" s="371"/>
      <c r="H404" s="391"/>
      <c r="I404" s="360"/>
      <c r="J404" s="360"/>
      <c r="K404" s="248"/>
      <c r="L404" s="248"/>
      <c r="M404" s="379"/>
      <c r="N404" s="381"/>
      <c r="O404" s="381"/>
      <c r="P404" s="381"/>
      <c r="Q404" s="214" t="s">
        <v>794</v>
      </c>
      <c r="R404" s="216">
        <v>0.6</v>
      </c>
      <c r="S404" s="42">
        <v>43983</v>
      </c>
      <c r="T404" s="42">
        <v>44012</v>
      </c>
      <c r="U404" s="386"/>
      <c r="V404" s="356"/>
      <c r="W404" s="356"/>
      <c r="X404" s="356"/>
      <c r="Y404" s="349"/>
      <c r="Z404" s="359"/>
      <c r="AA404" s="360"/>
      <c r="AB404" s="360"/>
      <c r="AC404" s="360"/>
      <c r="AD404" s="322"/>
    </row>
    <row r="405" spans="1:30" ht="71.099999999999994" customHeight="1" x14ac:dyDescent="0.25">
      <c r="A405" s="366" t="s">
        <v>782</v>
      </c>
      <c r="B405" s="358" t="s">
        <v>248</v>
      </c>
      <c r="C405" s="358" t="s">
        <v>217</v>
      </c>
      <c r="D405" s="358" t="s">
        <v>53</v>
      </c>
      <c r="E405" s="358">
        <v>0.1</v>
      </c>
      <c r="F405" s="369" t="s">
        <v>795</v>
      </c>
      <c r="G405" s="371" t="s">
        <v>783</v>
      </c>
      <c r="H405" s="371" t="s">
        <v>39</v>
      </c>
      <c r="I405" s="371" t="s">
        <v>39</v>
      </c>
      <c r="J405" s="371" t="s">
        <v>784</v>
      </c>
      <c r="K405" s="258" t="s">
        <v>910</v>
      </c>
      <c r="L405" s="258"/>
      <c r="M405" s="379" t="s">
        <v>796</v>
      </c>
      <c r="N405" s="381" t="s">
        <v>72</v>
      </c>
      <c r="O405" s="381">
        <v>43862</v>
      </c>
      <c r="P405" s="381">
        <f>MAX(T405:T409)</f>
        <v>44196</v>
      </c>
      <c r="Q405" s="215" t="s">
        <v>797</v>
      </c>
      <c r="R405" s="216">
        <v>0.3</v>
      </c>
      <c r="S405" s="42">
        <v>43845</v>
      </c>
      <c r="T405" s="42">
        <v>43905</v>
      </c>
      <c r="U405" s="384">
        <v>0.37</v>
      </c>
      <c r="V405" s="356">
        <v>0.56999999999999995</v>
      </c>
      <c r="W405" s="356">
        <v>0.65</v>
      </c>
      <c r="X405" s="356">
        <v>1</v>
      </c>
      <c r="Y405" s="349">
        <v>60000000</v>
      </c>
      <c r="Z405" s="359"/>
      <c r="AA405" s="360" t="s">
        <v>39</v>
      </c>
      <c r="AB405" s="360" t="s">
        <v>39</v>
      </c>
      <c r="AC405" s="360" t="s">
        <v>39</v>
      </c>
      <c r="AD405" s="322">
        <f>SUM(Y405:Z409)</f>
        <v>60000000</v>
      </c>
    </row>
    <row r="406" spans="1:30" ht="71.099999999999994" customHeight="1" x14ac:dyDescent="0.25">
      <c r="A406" s="366"/>
      <c r="B406" s="358"/>
      <c r="C406" s="358"/>
      <c r="D406" s="358"/>
      <c r="E406" s="358"/>
      <c r="F406" s="369"/>
      <c r="G406" s="371"/>
      <c r="H406" s="371"/>
      <c r="I406" s="371"/>
      <c r="J406" s="371"/>
      <c r="K406" s="259"/>
      <c r="L406" s="259"/>
      <c r="M406" s="379"/>
      <c r="N406" s="381"/>
      <c r="O406" s="381"/>
      <c r="P406" s="381"/>
      <c r="Q406" s="215" t="s">
        <v>798</v>
      </c>
      <c r="R406" s="216">
        <v>0.1</v>
      </c>
      <c r="S406" s="42">
        <v>43845</v>
      </c>
      <c r="T406" s="42">
        <v>43951</v>
      </c>
      <c r="U406" s="385"/>
      <c r="V406" s="356"/>
      <c r="W406" s="356"/>
      <c r="X406" s="356"/>
      <c r="Y406" s="349"/>
      <c r="Z406" s="359"/>
      <c r="AA406" s="360"/>
      <c r="AB406" s="360"/>
      <c r="AC406" s="360"/>
      <c r="AD406" s="322"/>
    </row>
    <row r="407" spans="1:30" ht="71.099999999999994" customHeight="1" x14ac:dyDescent="0.25">
      <c r="A407" s="366"/>
      <c r="B407" s="358"/>
      <c r="C407" s="358"/>
      <c r="D407" s="358"/>
      <c r="E407" s="358"/>
      <c r="F407" s="369"/>
      <c r="G407" s="371"/>
      <c r="H407" s="371"/>
      <c r="I407" s="371"/>
      <c r="J407" s="371"/>
      <c r="K407" s="259"/>
      <c r="L407" s="259"/>
      <c r="M407" s="379"/>
      <c r="N407" s="381"/>
      <c r="O407" s="381"/>
      <c r="P407" s="381"/>
      <c r="Q407" s="215" t="s">
        <v>799</v>
      </c>
      <c r="R407" s="216">
        <v>0.2</v>
      </c>
      <c r="S407" s="42">
        <v>43952</v>
      </c>
      <c r="T407" s="42">
        <v>44058</v>
      </c>
      <c r="U407" s="385"/>
      <c r="V407" s="356"/>
      <c r="W407" s="356"/>
      <c r="X407" s="356"/>
      <c r="Y407" s="349"/>
      <c r="Z407" s="359"/>
      <c r="AA407" s="360"/>
      <c r="AB407" s="360"/>
      <c r="AC407" s="360"/>
      <c r="AD407" s="322"/>
    </row>
    <row r="408" spans="1:30" ht="71.099999999999994" customHeight="1" x14ac:dyDescent="0.25">
      <c r="A408" s="366"/>
      <c r="B408" s="358"/>
      <c r="C408" s="358"/>
      <c r="D408" s="358"/>
      <c r="E408" s="358"/>
      <c r="F408" s="369"/>
      <c r="G408" s="371"/>
      <c r="H408" s="371"/>
      <c r="I408" s="371"/>
      <c r="J408" s="371"/>
      <c r="K408" s="259"/>
      <c r="L408" s="259"/>
      <c r="M408" s="379"/>
      <c r="N408" s="381"/>
      <c r="O408" s="381"/>
      <c r="P408" s="381"/>
      <c r="Q408" s="215" t="s">
        <v>800</v>
      </c>
      <c r="R408" s="216">
        <v>0.2</v>
      </c>
      <c r="S408" s="42">
        <v>44073</v>
      </c>
      <c r="T408" s="42">
        <v>44196</v>
      </c>
      <c r="U408" s="385"/>
      <c r="V408" s="356"/>
      <c r="W408" s="356"/>
      <c r="X408" s="356"/>
      <c r="Y408" s="349"/>
      <c r="Z408" s="359"/>
      <c r="AA408" s="360"/>
      <c r="AB408" s="360"/>
      <c r="AC408" s="360"/>
      <c r="AD408" s="322"/>
    </row>
    <row r="409" spans="1:30" ht="71.099999999999994" customHeight="1" x14ac:dyDescent="0.25">
      <c r="A409" s="366"/>
      <c r="B409" s="358"/>
      <c r="C409" s="358"/>
      <c r="D409" s="358"/>
      <c r="E409" s="358"/>
      <c r="F409" s="369"/>
      <c r="G409" s="371"/>
      <c r="H409" s="371"/>
      <c r="I409" s="371"/>
      <c r="J409" s="371"/>
      <c r="K409" s="260"/>
      <c r="L409" s="260"/>
      <c r="M409" s="379"/>
      <c r="N409" s="381"/>
      <c r="O409" s="381"/>
      <c r="P409" s="381"/>
      <c r="Q409" s="215" t="s">
        <v>801</v>
      </c>
      <c r="R409" s="216">
        <v>0.2</v>
      </c>
      <c r="S409" s="42">
        <v>44166</v>
      </c>
      <c r="T409" s="42">
        <v>44196</v>
      </c>
      <c r="U409" s="386"/>
      <c r="V409" s="356"/>
      <c r="W409" s="356"/>
      <c r="X409" s="356"/>
      <c r="Y409" s="349"/>
      <c r="Z409" s="359"/>
      <c r="AA409" s="360"/>
      <c r="AB409" s="360"/>
      <c r="AC409" s="360"/>
      <c r="AD409" s="322"/>
    </row>
    <row r="410" spans="1:30" ht="71.099999999999994" customHeight="1" x14ac:dyDescent="0.25">
      <c r="A410" s="366" t="s">
        <v>782</v>
      </c>
      <c r="B410" s="358" t="s">
        <v>39</v>
      </c>
      <c r="C410" s="358"/>
      <c r="D410" s="358"/>
      <c r="E410" s="358"/>
      <c r="F410" s="369"/>
      <c r="G410" s="371" t="s">
        <v>783</v>
      </c>
      <c r="H410" s="371" t="s">
        <v>39</v>
      </c>
      <c r="I410" s="371" t="s">
        <v>39</v>
      </c>
      <c r="J410" s="371" t="s">
        <v>784</v>
      </c>
      <c r="K410" s="258"/>
      <c r="L410" s="258"/>
      <c r="M410" s="379" t="s">
        <v>802</v>
      </c>
      <c r="N410" s="381" t="s">
        <v>56</v>
      </c>
      <c r="O410" s="382">
        <v>44013</v>
      </c>
      <c r="P410" s="380">
        <f>MAX(T410:T412)</f>
        <v>44195</v>
      </c>
      <c r="Q410" s="77" t="s">
        <v>803</v>
      </c>
      <c r="R410" s="94">
        <v>0.6</v>
      </c>
      <c r="S410" s="95">
        <v>44013</v>
      </c>
      <c r="T410" s="95">
        <v>44073</v>
      </c>
      <c r="U410" s="383">
        <v>0</v>
      </c>
      <c r="V410" s="383">
        <v>0</v>
      </c>
      <c r="W410" s="383">
        <v>0.65</v>
      </c>
      <c r="X410" s="383">
        <v>1</v>
      </c>
      <c r="Y410" s="349">
        <v>11000000</v>
      </c>
      <c r="Z410" s="359"/>
      <c r="AA410" s="360" t="s">
        <v>39</v>
      </c>
      <c r="AB410" s="360" t="s">
        <v>39</v>
      </c>
      <c r="AC410" s="360" t="s">
        <v>39</v>
      </c>
      <c r="AD410" s="322">
        <f>SUM(Y410:Z412)</f>
        <v>11000000</v>
      </c>
    </row>
    <row r="411" spans="1:30" ht="71.099999999999994" customHeight="1" x14ac:dyDescent="0.25">
      <c r="A411" s="366"/>
      <c r="B411" s="358"/>
      <c r="C411" s="358"/>
      <c r="D411" s="358"/>
      <c r="E411" s="358"/>
      <c r="F411" s="369"/>
      <c r="G411" s="371"/>
      <c r="H411" s="371"/>
      <c r="I411" s="371"/>
      <c r="J411" s="371"/>
      <c r="K411" s="259"/>
      <c r="L411" s="259"/>
      <c r="M411" s="379"/>
      <c r="N411" s="381"/>
      <c r="O411" s="382"/>
      <c r="P411" s="380"/>
      <c r="Q411" s="77" t="s">
        <v>901</v>
      </c>
      <c r="R411" s="94">
        <v>0.15</v>
      </c>
      <c r="S411" s="95">
        <v>44075</v>
      </c>
      <c r="T411" s="95">
        <v>44165</v>
      </c>
      <c r="U411" s="383"/>
      <c r="V411" s="383"/>
      <c r="W411" s="383"/>
      <c r="X411" s="383"/>
      <c r="Y411" s="349"/>
      <c r="Z411" s="359"/>
      <c r="AA411" s="360"/>
      <c r="AB411" s="360"/>
      <c r="AC411" s="360"/>
      <c r="AD411" s="322"/>
    </row>
    <row r="412" spans="1:30" ht="71.099999999999994" customHeight="1" x14ac:dyDescent="0.25">
      <c r="A412" s="366"/>
      <c r="B412" s="358"/>
      <c r="C412" s="358"/>
      <c r="D412" s="358"/>
      <c r="E412" s="358"/>
      <c r="F412" s="369"/>
      <c r="G412" s="371"/>
      <c r="H412" s="371"/>
      <c r="I412" s="371"/>
      <c r="J412" s="371"/>
      <c r="K412" s="260"/>
      <c r="L412" s="260"/>
      <c r="M412" s="379"/>
      <c r="N412" s="381"/>
      <c r="O412" s="382"/>
      <c r="P412" s="380"/>
      <c r="Q412" s="77" t="s">
        <v>804</v>
      </c>
      <c r="R412" s="94">
        <v>0.25</v>
      </c>
      <c r="S412" s="95">
        <v>44166</v>
      </c>
      <c r="T412" s="95">
        <v>44195</v>
      </c>
      <c r="U412" s="383"/>
      <c r="V412" s="383"/>
      <c r="W412" s="383"/>
      <c r="X412" s="383"/>
      <c r="Y412" s="349"/>
      <c r="Z412" s="359"/>
      <c r="AA412" s="360"/>
      <c r="AB412" s="360"/>
      <c r="AC412" s="360"/>
      <c r="AD412" s="322"/>
    </row>
    <row r="413" spans="1:30" ht="51.95" customHeight="1" x14ac:dyDescent="0.25">
      <c r="A413" s="366" t="s">
        <v>782</v>
      </c>
      <c r="B413" s="358" t="s">
        <v>248</v>
      </c>
      <c r="C413" s="358" t="s">
        <v>217</v>
      </c>
      <c r="D413" s="358" t="s">
        <v>53</v>
      </c>
      <c r="E413" s="358">
        <v>0.1</v>
      </c>
      <c r="F413" s="369" t="s">
        <v>805</v>
      </c>
      <c r="G413" s="371" t="s">
        <v>806</v>
      </c>
      <c r="H413" s="371" t="s">
        <v>807</v>
      </c>
      <c r="I413" s="371" t="s">
        <v>39</v>
      </c>
      <c r="J413" s="371" t="s">
        <v>784</v>
      </c>
      <c r="K413" s="258"/>
      <c r="L413" s="258"/>
      <c r="M413" s="379" t="s">
        <v>892</v>
      </c>
      <c r="N413" s="360" t="s">
        <v>72</v>
      </c>
      <c r="O413" s="380">
        <v>43862</v>
      </c>
      <c r="P413" s="380">
        <f>MAX(T413:T415)</f>
        <v>44195</v>
      </c>
      <c r="Q413" s="77" t="s">
        <v>808</v>
      </c>
      <c r="R413" s="94">
        <v>0.1</v>
      </c>
      <c r="S413" s="95">
        <v>43832</v>
      </c>
      <c r="T413" s="95">
        <v>43884</v>
      </c>
      <c r="U413" s="356">
        <v>0.24</v>
      </c>
      <c r="V413" s="356">
        <v>0.66</v>
      </c>
      <c r="W413" s="356">
        <v>0.83</v>
      </c>
      <c r="X413" s="356">
        <v>1</v>
      </c>
      <c r="Y413" s="349">
        <v>600000000</v>
      </c>
      <c r="Z413" s="359"/>
      <c r="AA413" s="360" t="s">
        <v>39</v>
      </c>
      <c r="AB413" s="360" t="s">
        <v>39</v>
      </c>
      <c r="AC413" s="360" t="s">
        <v>39</v>
      </c>
      <c r="AD413" s="322">
        <f>SUM(Y413:Z415)</f>
        <v>600000000</v>
      </c>
    </row>
    <row r="414" spans="1:30" ht="51.95" customHeight="1" x14ac:dyDescent="0.25">
      <c r="A414" s="366"/>
      <c r="B414" s="358"/>
      <c r="C414" s="358"/>
      <c r="D414" s="358"/>
      <c r="E414" s="358"/>
      <c r="F414" s="369"/>
      <c r="G414" s="371"/>
      <c r="H414" s="371"/>
      <c r="I414" s="371"/>
      <c r="J414" s="371"/>
      <c r="K414" s="259"/>
      <c r="L414" s="259"/>
      <c r="M414" s="379"/>
      <c r="N414" s="360"/>
      <c r="O414" s="380"/>
      <c r="P414" s="380"/>
      <c r="Q414" s="77" t="s">
        <v>809</v>
      </c>
      <c r="R414" s="94">
        <v>0.7</v>
      </c>
      <c r="S414" s="95">
        <v>43892</v>
      </c>
      <c r="T414" s="95">
        <v>44195</v>
      </c>
      <c r="U414" s="356"/>
      <c r="V414" s="356"/>
      <c r="W414" s="356"/>
      <c r="X414" s="356"/>
      <c r="Y414" s="349"/>
      <c r="Z414" s="359"/>
      <c r="AA414" s="360"/>
      <c r="AB414" s="360"/>
      <c r="AC414" s="360"/>
      <c r="AD414" s="322"/>
    </row>
    <row r="415" spans="1:30" ht="51.95" customHeight="1" x14ac:dyDescent="0.25">
      <c r="A415" s="366"/>
      <c r="B415" s="358"/>
      <c r="C415" s="358"/>
      <c r="D415" s="358"/>
      <c r="E415" s="358"/>
      <c r="F415" s="369"/>
      <c r="G415" s="371"/>
      <c r="H415" s="371"/>
      <c r="I415" s="371"/>
      <c r="J415" s="371"/>
      <c r="K415" s="260"/>
      <c r="L415" s="260"/>
      <c r="M415" s="379"/>
      <c r="N415" s="360"/>
      <c r="O415" s="380"/>
      <c r="P415" s="380"/>
      <c r="Q415" s="77" t="s">
        <v>893</v>
      </c>
      <c r="R415" s="94">
        <v>0.2</v>
      </c>
      <c r="S415" s="95">
        <v>43984</v>
      </c>
      <c r="T415" s="95">
        <v>44195</v>
      </c>
      <c r="U415" s="356"/>
      <c r="V415" s="356"/>
      <c r="W415" s="356"/>
      <c r="X415" s="356"/>
      <c r="Y415" s="349"/>
      <c r="Z415" s="359"/>
      <c r="AA415" s="360"/>
      <c r="AB415" s="360"/>
      <c r="AC415" s="360"/>
      <c r="AD415" s="322"/>
    </row>
    <row r="416" spans="1:30" ht="56.1" customHeight="1" x14ac:dyDescent="0.25">
      <c r="A416" s="366" t="s">
        <v>782</v>
      </c>
      <c r="B416" s="358" t="s">
        <v>248</v>
      </c>
      <c r="C416" s="358" t="s">
        <v>217</v>
      </c>
      <c r="D416" s="358" t="s">
        <v>37</v>
      </c>
      <c r="E416" s="358"/>
      <c r="F416" s="369" t="s">
        <v>949</v>
      </c>
      <c r="G416" s="371" t="s">
        <v>783</v>
      </c>
      <c r="H416" s="371" t="s">
        <v>39</v>
      </c>
      <c r="I416" s="371" t="s">
        <v>39</v>
      </c>
      <c r="J416" s="371" t="s">
        <v>784</v>
      </c>
      <c r="K416" s="258"/>
      <c r="L416" s="258"/>
      <c r="M416" s="373" t="s">
        <v>810</v>
      </c>
      <c r="N416" s="375" t="s">
        <v>56</v>
      </c>
      <c r="O416" s="377">
        <v>43952</v>
      </c>
      <c r="P416" s="377">
        <f>MAX(T416:T418)</f>
        <v>44196</v>
      </c>
      <c r="Q416" s="96" t="s">
        <v>811</v>
      </c>
      <c r="R416" s="97">
        <v>0.25</v>
      </c>
      <c r="S416" s="98">
        <v>43955</v>
      </c>
      <c r="T416" s="98">
        <v>43998</v>
      </c>
      <c r="U416" s="356">
        <v>0</v>
      </c>
      <c r="V416" s="356">
        <v>0.25</v>
      </c>
      <c r="W416" s="356">
        <v>0.5</v>
      </c>
      <c r="X416" s="356">
        <v>1</v>
      </c>
      <c r="Y416" s="349">
        <v>40500000</v>
      </c>
      <c r="Z416" s="361">
        <v>120000000</v>
      </c>
      <c r="AA416" s="360" t="s">
        <v>39</v>
      </c>
      <c r="AB416" s="360" t="s">
        <v>39</v>
      </c>
      <c r="AC416" s="360" t="s">
        <v>39</v>
      </c>
      <c r="AD416" s="322">
        <f>SUM(Y416:Z418)</f>
        <v>160500000</v>
      </c>
    </row>
    <row r="417" spans="1:30" ht="56.1" customHeight="1" x14ac:dyDescent="0.25">
      <c r="A417" s="366"/>
      <c r="B417" s="358"/>
      <c r="C417" s="358"/>
      <c r="D417" s="358"/>
      <c r="E417" s="358"/>
      <c r="F417" s="369"/>
      <c r="G417" s="371"/>
      <c r="H417" s="371"/>
      <c r="I417" s="371"/>
      <c r="J417" s="371"/>
      <c r="K417" s="259"/>
      <c r="L417" s="259"/>
      <c r="M417" s="373"/>
      <c r="N417" s="375"/>
      <c r="O417" s="377"/>
      <c r="P417" s="377"/>
      <c r="Q417" s="96" t="s">
        <v>812</v>
      </c>
      <c r="R417" s="97">
        <v>0.25</v>
      </c>
      <c r="S417" s="98">
        <v>43998</v>
      </c>
      <c r="T417" s="98">
        <v>44042</v>
      </c>
      <c r="U417" s="356"/>
      <c r="V417" s="356"/>
      <c r="W417" s="356"/>
      <c r="X417" s="356"/>
      <c r="Y417" s="349"/>
      <c r="Z417" s="361"/>
      <c r="AA417" s="360"/>
      <c r="AB417" s="360"/>
      <c r="AC417" s="360"/>
      <c r="AD417" s="322"/>
    </row>
    <row r="418" spans="1:30" ht="56.1" customHeight="1" thickBot="1" x14ac:dyDescent="0.3">
      <c r="A418" s="367"/>
      <c r="B418" s="368"/>
      <c r="C418" s="368"/>
      <c r="D418" s="368"/>
      <c r="E418" s="368"/>
      <c r="F418" s="370"/>
      <c r="G418" s="372"/>
      <c r="H418" s="372"/>
      <c r="I418" s="372"/>
      <c r="J418" s="372"/>
      <c r="K418" s="261"/>
      <c r="L418" s="261"/>
      <c r="M418" s="374"/>
      <c r="N418" s="376"/>
      <c r="O418" s="378"/>
      <c r="P418" s="378"/>
      <c r="Q418" s="204" t="s">
        <v>813</v>
      </c>
      <c r="R418" s="205">
        <v>0.5</v>
      </c>
      <c r="S418" s="206">
        <v>44046</v>
      </c>
      <c r="T418" s="206">
        <v>44196</v>
      </c>
      <c r="U418" s="357"/>
      <c r="V418" s="357"/>
      <c r="W418" s="357"/>
      <c r="X418" s="357"/>
      <c r="Y418" s="303"/>
      <c r="Z418" s="362"/>
      <c r="AA418" s="307"/>
      <c r="AB418" s="307"/>
      <c r="AC418" s="307"/>
      <c r="AD418" s="325"/>
    </row>
    <row r="419" spans="1:30" ht="75" customHeight="1" thickTop="1" x14ac:dyDescent="0.25">
      <c r="A419" s="352" t="s">
        <v>816</v>
      </c>
      <c r="B419" s="254" t="s">
        <v>40</v>
      </c>
      <c r="C419" s="254" t="s">
        <v>41</v>
      </c>
      <c r="D419" s="254" t="s">
        <v>37</v>
      </c>
      <c r="E419" s="353"/>
      <c r="F419" s="354" t="s">
        <v>817</v>
      </c>
      <c r="G419" s="251" t="s">
        <v>39</v>
      </c>
      <c r="H419" s="251" t="s">
        <v>39</v>
      </c>
      <c r="I419" s="251" t="s">
        <v>39</v>
      </c>
      <c r="J419" s="251" t="s">
        <v>39</v>
      </c>
      <c r="K419" s="262"/>
      <c r="L419" s="262"/>
      <c r="M419" s="251" t="s">
        <v>818</v>
      </c>
      <c r="N419" s="355" t="s">
        <v>56</v>
      </c>
      <c r="O419" s="355">
        <v>43862</v>
      </c>
      <c r="P419" s="355">
        <f>MAX(T419:T420)</f>
        <v>44012</v>
      </c>
      <c r="Q419" s="202" t="s">
        <v>819</v>
      </c>
      <c r="R419" s="203">
        <v>0.2</v>
      </c>
      <c r="S419" s="136">
        <v>43862</v>
      </c>
      <c r="T419" s="136">
        <v>43889</v>
      </c>
      <c r="U419" s="348">
        <v>0.4</v>
      </c>
      <c r="V419" s="347">
        <v>1</v>
      </c>
      <c r="W419" s="347">
        <v>1</v>
      </c>
      <c r="X419" s="348">
        <v>1</v>
      </c>
      <c r="Y419" s="327">
        <v>11061877</v>
      </c>
      <c r="Z419" s="327">
        <v>172560000</v>
      </c>
      <c r="AA419" s="328" t="s">
        <v>725</v>
      </c>
      <c r="AB419" s="328" t="s">
        <v>873</v>
      </c>
      <c r="AC419" s="328" t="s">
        <v>39</v>
      </c>
      <c r="AD419" s="329">
        <f>SUM(Y419:Z420)</f>
        <v>183621877</v>
      </c>
    </row>
    <row r="420" spans="1:30" ht="75" customHeight="1" x14ac:dyDescent="0.25">
      <c r="A420" s="331"/>
      <c r="B420" s="333"/>
      <c r="C420" s="333"/>
      <c r="D420" s="333"/>
      <c r="E420" s="335"/>
      <c r="F420" s="346"/>
      <c r="G420" s="339"/>
      <c r="H420" s="339"/>
      <c r="I420" s="339"/>
      <c r="J420" s="339"/>
      <c r="K420" s="251"/>
      <c r="L420" s="251"/>
      <c r="M420" s="339"/>
      <c r="N420" s="341"/>
      <c r="O420" s="341"/>
      <c r="P420" s="341"/>
      <c r="Q420" s="99" t="s">
        <v>820</v>
      </c>
      <c r="R420" s="100">
        <v>0.8</v>
      </c>
      <c r="S420" s="33">
        <v>43891</v>
      </c>
      <c r="T420" s="33">
        <v>44012</v>
      </c>
      <c r="U420" s="343"/>
      <c r="V420" s="330"/>
      <c r="W420" s="330"/>
      <c r="X420" s="343"/>
      <c r="Y420" s="320"/>
      <c r="Z420" s="320"/>
      <c r="AA420" s="321"/>
      <c r="AB420" s="321"/>
      <c r="AC420" s="321"/>
      <c r="AD420" s="322"/>
    </row>
    <row r="421" spans="1:30" ht="62.1" customHeight="1" x14ac:dyDescent="0.25">
      <c r="A421" s="331" t="s">
        <v>816</v>
      </c>
      <c r="B421" s="333" t="s">
        <v>35</v>
      </c>
      <c r="C421" s="333" t="s">
        <v>648</v>
      </c>
      <c r="D421" s="333" t="s">
        <v>37</v>
      </c>
      <c r="E421" s="335"/>
      <c r="F421" s="337" t="s">
        <v>821</v>
      </c>
      <c r="G421" s="339" t="s">
        <v>39</v>
      </c>
      <c r="H421" s="339" t="s">
        <v>39</v>
      </c>
      <c r="I421" s="339" t="s">
        <v>39</v>
      </c>
      <c r="J421" s="339" t="s">
        <v>39</v>
      </c>
      <c r="K421" s="249"/>
      <c r="L421" s="249" t="s">
        <v>194</v>
      </c>
      <c r="M421" s="339" t="s">
        <v>822</v>
      </c>
      <c r="N421" s="341" t="s">
        <v>56</v>
      </c>
      <c r="O421" s="341">
        <v>43907</v>
      </c>
      <c r="P421" s="341">
        <f>MAX(T421:T422)</f>
        <v>44195</v>
      </c>
      <c r="Q421" s="99" t="s">
        <v>823</v>
      </c>
      <c r="R421" s="100">
        <v>0.5</v>
      </c>
      <c r="S421" s="33">
        <v>43997</v>
      </c>
      <c r="T421" s="33">
        <v>44073</v>
      </c>
      <c r="U421" s="343">
        <v>0.05</v>
      </c>
      <c r="V421" s="330">
        <v>0.1</v>
      </c>
      <c r="W421" s="330">
        <v>0.5</v>
      </c>
      <c r="X421" s="343">
        <v>1</v>
      </c>
      <c r="Y421" s="320">
        <v>0</v>
      </c>
      <c r="Z421" s="320">
        <v>2712054132</v>
      </c>
      <c r="AA421" s="321" t="s">
        <v>725</v>
      </c>
      <c r="AB421" s="321" t="s">
        <v>874</v>
      </c>
      <c r="AC421" s="321" t="s">
        <v>39</v>
      </c>
      <c r="AD421" s="322">
        <f>SUM(Y421:Z422)</f>
        <v>2712054132</v>
      </c>
    </row>
    <row r="422" spans="1:30" ht="62.1" customHeight="1" x14ac:dyDescent="0.25">
      <c r="A422" s="331"/>
      <c r="B422" s="333"/>
      <c r="C422" s="333"/>
      <c r="D422" s="333"/>
      <c r="E422" s="335"/>
      <c r="F422" s="337"/>
      <c r="G422" s="339"/>
      <c r="H422" s="339"/>
      <c r="I422" s="339"/>
      <c r="J422" s="339"/>
      <c r="K422" s="251"/>
      <c r="L422" s="251"/>
      <c r="M422" s="339"/>
      <c r="N422" s="341"/>
      <c r="O422" s="341"/>
      <c r="P422" s="341"/>
      <c r="Q422" s="99" t="s">
        <v>824</v>
      </c>
      <c r="R422" s="100">
        <v>0.5</v>
      </c>
      <c r="S422" s="33">
        <v>44044</v>
      </c>
      <c r="T422" s="33">
        <v>44195</v>
      </c>
      <c r="U422" s="343"/>
      <c r="V422" s="330"/>
      <c r="W422" s="330"/>
      <c r="X422" s="343"/>
      <c r="Y422" s="320"/>
      <c r="Z422" s="320"/>
      <c r="AA422" s="321"/>
      <c r="AB422" s="321"/>
      <c r="AC422" s="321"/>
      <c r="AD422" s="322"/>
    </row>
    <row r="423" spans="1:30" ht="62.1" customHeight="1" x14ac:dyDescent="0.25">
      <c r="A423" s="331" t="s">
        <v>816</v>
      </c>
      <c r="B423" s="333" t="s">
        <v>40</v>
      </c>
      <c r="C423" s="333" t="s">
        <v>41</v>
      </c>
      <c r="D423" s="333" t="s">
        <v>37</v>
      </c>
      <c r="E423" s="335"/>
      <c r="F423" s="337" t="s">
        <v>825</v>
      </c>
      <c r="G423" s="339" t="s">
        <v>177</v>
      </c>
      <c r="H423" s="339" t="s">
        <v>39</v>
      </c>
      <c r="I423" s="339" t="s">
        <v>39</v>
      </c>
      <c r="J423" s="339" t="s">
        <v>39</v>
      </c>
      <c r="K423" s="249"/>
      <c r="L423" s="249"/>
      <c r="M423" s="339" t="s">
        <v>826</v>
      </c>
      <c r="N423" s="341" t="s">
        <v>56</v>
      </c>
      <c r="O423" s="341">
        <v>43832</v>
      </c>
      <c r="P423" s="341">
        <f>MAX(T423:T425)</f>
        <v>44196</v>
      </c>
      <c r="Q423" s="99" t="s">
        <v>819</v>
      </c>
      <c r="R423" s="100">
        <v>0.5</v>
      </c>
      <c r="S423" s="33">
        <v>43832</v>
      </c>
      <c r="T423" s="33">
        <v>43951</v>
      </c>
      <c r="U423" s="343">
        <v>0.4</v>
      </c>
      <c r="V423" s="330">
        <v>0.5</v>
      </c>
      <c r="W423" s="330">
        <v>0.78</v>
      </c>
      <c r="X423" s="343">
        <v>1</v>
      </c>
      <c r="Y423" s="320">
        <v>3607425</v>
      </c>
      <c r="Z423" s="320">
        <v>34661000</v>
      </c>
      <c r="AA423" s="321" t="s">
        <v>725</v>
      </c>
      <c r="AB423" s="321" t="s">
        <v>875</v>
      </c>
      <c r="AC423" s="321" t="s">
        <v>39</v>
      </c>
      <c r="AD423" s="322">
        <f>SUM(Y423:Z425)</f>
        <v>38268425</v>
      </c>
    </row>
    <row r="424" spans="1:30" ht="62.1" customHeight="1" x14ac:dyDescent="0.25">
      <c r="A424" s="331"/>
      <c r="B424" s="333"/>
      <c r="C424" s="333"/>
      <c r="D424" s="333"/>
      <c r="E424" s="335"/>
      <c r="F424" s="337"/>
      <c r="G424" s="339"/>
      <c r="H424" s="339"/>
      <c r="I424" s="339"/>
      <c r="J424" s="339"/>
      <c r="K424" s="250"/>
      <c r="L424" s="250"/>
      <c r="M424" s="339"/>
      <c r="N424" s="341"/>
      <c r="O424" s="341"/>
      <c r="P424" s="341"/>
      <c r="Q424" s="99" t="s">
        <v>827</v>
      </c>
      <c r="R424" s="100">
        <v>0.2</v>
      </c>
      <c r="S424" s="33">
        <v>44013</v>
      </c>
      <c r="T424" s="33">
        <v>44073</v>
      </c>
      <c r="U424" s="343"/>
      <c r="V424" s="330"/>
      <c r="W424" s="330"/>
      <c r="X424" s="343"/>
      <c r="Y424" s="320"/>
      <c r="Z424" s="320"/>
      <c r="AA424" s="321"/>
      <c r="AB424" s="321"/>
      <c r="AC424" s="321"/>
      <c r="AD424" s="322"/>
    </row>
    <row r="425" spans="1:30" ht="62.1" customHeight="1" x14ac:dyDescent="0.25">
      <c r="A425" s="331"/>
      <c r="B425" s="333"/>
      <c r="C425" s="333"/>
      <c r="D425" s="333"/>
      <c r="E425" s="335"/>
      <c r="F425" s="337"/>
      <c r="G425" s="339"/>
      <c r="H425" s="339"/>
      <c r="I425" s="339"/>
      <c r="J425" s="339"/>
      <c r="K425" s="251"/>
      <c r="L425" s="251"/>
      <c r="M425" s="339"/>
      <c r="N425" s="341"/>
      <c r="O425" s="341"/>
      <c r="P425" s="341"/>
      <c r="Q425" s="99" t="s">
        <v>828</v>
      </c>
      <c r="R425" s="100">
        <v>0.3</v>
      </c>
      <c r="S425" s="33">
        <v>44075</v>
      </c>
      <c r="T425" s="33">
        <v>44196</v>
      </c>
      <c r="U425" s="343"/>
      <c r="V425" s="330"/>
      <c r="W425" s="330"/>
      <c r="X425" s="343"/>
      <c r="Y425" s="320"/>
      <c r="Z425" s="320"/>
      <c r="AA425" s="321"/>
      <c r="AB425" s="321"/>
      <c r="AC425" s="321"/>
      <c r="AD425" s="322"/>
    </row>
    <row r="426" spans="1:30" ht="62.1" customHeight="1" x14ac:dyDescent="0.25">
      <c r="A426" s="331" t="s">
        <v>816</v>
      </c>
      <c r="B426" s="333" t="s">
        <v>40</v>
      </c>
      <c r="C426" s="333" t="s">
        <v>41</v>
      </c>
      <c r="D426" s="333" t="s">
        <v>37</v>
      </c>
      <c r="E426" s="335"/>
      <c r="F426" s="337" t="s">
        <v>829</v>
      </c>
      <c r="G426" s="339" t="s">
        <v>177</v>
      </c>
      <c r="H426" s="339" t="s">
        <v>39</v>
      </c>
      <c r="I426" s="339" t="s">
        <v>39</v>
      </c>
      <c r="J426" s="339" t="s">
        <v>39</v>
      </c>
      <c r="K426" s="249"/>
      <c r="L426" s="249"/>
      <c r="M426" s="339" t="s">
        <v>830</v>
      </c>
      <c r="N426" s="341" t="s">
        <v>56</v>
      </c>
      <c r="O426" s="341">
        <v>43832</v>
      </c>
      <c r="P426" s="341">
        <f>MAX(T426:T427)</f>
        <v>44104</v>
      </c>
      <c r="Q426" s="99" t="s">
        <v>819</v>
      </c>
      <c r="R426" s="100">
        <v>0.5</v>
      </c>
      <c r="S426" s="33">
        <v>43832</v>
      </c>
      <c r="T426" s="33" t="s">
        <v>831</v>
      </c>
      <c r="U426" s="343">
        <v>0.3</v>
      </c>
      <c r="V426" s="330">
        <v>0.7</v>
      </c>
      <c r="W426" s="330">
        <v>1</v>
      </c>
      <c r="X426" s="343">
        <v>1</v>
      </c>
      <c r="Y426" s="320">
        <v>12480972</v>
      </c>
      <c r="Z426" s="320">
        <v>19650400</v>
      </c>
      <c r="AA426" s="321" t="s">
        <v>725</v>
      </c>
      <c r="AB426" s="321" t="s">
        <v>876</v>
      </c>
      <c r="AC426" s="321" t="s">
        <v>39</v>
      </c>
      <c r="AD426" s="322">
        <f>SUM(Y426:Z427)</f>
        <v>32131372</v>
      </c>
    </row>
    <row r="427" spans="1:30" ht="62.1" customHeight="1" x14ac:dyDescent="0.25">
      <c r="A427" s="331"/>
      <c r="B427" s="333"/>
      <c r="C427" s="333"/>
      <c r="D427" s="333"/>
      <c r="E427" s="335"/>
      <c r="F427" s="337"/>
      <c r="G427" s="339"/>
      <c r="H427" s="339"/>
      <c r="I427" s="339"/>
      <c r="J427" s="339"/>
      <c r="K427" s="251"/>
      <c r="L427" s="251"/>
      <c r="M427" s="339"/>
      <c r="N427" s="341"/>
      <c r="O427" s="341"/>
      <c r="P427" s="341"/>
      <c r="Q427" s="99" t="s">
        <v>832</v>
      </c>
      <c r="R427" s="100">
        <v>0.5</v>
      </c>
      <c r="S427" s="33">
        <v>43955</v>
      </c>
      <c r="T427" s="33">
        <v>44104</v>
      </c>
      <c r="U427" s="343"/>
      <c r="V427" s="330"/>
      <c r="W427" s="330"/>
      <c r="X427" s="343"/>
      <c r="Y427" s="320"/>
      <c r="Z427" s="320"/>
      <c r="AA427" s="321"/>
      <c r="AB427" s="321"/>
      <c r="AC427" s="321"/>
      <c r="AD427" s="322"/>
    </row>
    <row r="428" spans="1:30" ht="62.1" customHeight="1" x14ac:dyDescent="0.25">
      <c r="A428" s="331" t="s">
        <v>816</v>
      </c>
      <c r="B428" s="333" t="s">
        <v>40</v>
      </c>
      <c r="C428" s="333" t="s">
        <v>41</v>
      </c>
      <c r="D428" s="333" t="s">
        <v>37</v>
      </c>
      <c r="E428" s="335"/>
      <c r="F428" s="337" t="s">
        <v>833</v>
      </c>
      <c r="G428" s="339" t="s">
        <v>39</v>
      </c>
      <c r="H428" s="339" t="s">
        <v>39</v>
      </c>
      <c r="I428" s="339" t="s">
        <v>39</v>
      </c>
      <c r="J428" s="339" t="s">
        <v>39</v>
      </c>
      <c r="K428" s="249" t="s">
        <v>193</v>
      </c>
      <c r="L428" s="249"/>
      <c r="M428" s="339" t="s">
        <v>834</v>
      </c>
      <c r="N428" s="341" t="s">
        <v>56</v>
      </c>
      <c r="O428" s="341">
        <v>43864</v>
      </c>
      <c r="P428" s="341">
        <f>MAX(T428:T430)</f>
        <v>44165</v>
      </c>
      <c r="Q428" s="99" t="s">
        <v>835</v>
      </c>
      <c r="R428" s="100">
        <v>0.3</v>
      </c>
      <c r="S428" s="33">
        <v>43864</v>
      </c>
      <c r="T428" s="33">
        <v>43921</v>
      </c>
      <c r="U428" s="343">
        <v>0.4</v>
      </c>
      <c r="V428" s="330">
        <v>0.75</v>
      </c>
      <c r="W428" s="330">
        <v>0.9</v>
      </c>
      <c r="X428" s="343">
        <v>1</v>
      </c>
      <c r="Y428" s="320">
        <v>15149040</v>
      </c>
      <c r="Z428" s="320">
        <v>4017000</v>
      </c>
      <c r="AA428" s="321" t="s">
        <v>725</v>
      </c>
      <c r="AB428" s="321" t="s">
        <v>877</v>
      </c>
      <c r="AC428" s="321" t="s">
        <v>39</v>
      </c>
      <c r="AD428" s="322">
        <f>SUM(Y428:Z430)</f>
        <v>19166040</v>
      </c>
    </row>
    <row r="429" spans="1:30" ht="62.1" customHeight="1" x14ac:dyDescent="0.25">
      <c r="A429" s="331"/>
      <c r="B429" s="333"/>
      <c r="C429" s="333"/>
      <c r="D429" s="333"/>
      <c r="E429" s="335"/>
      <c r="F429" s="337"/>
      <c r="G429" s="339"/>
      <c r="H429" s="339"/>
      <c r="I429" s="339"/>
      <c r="J429" s="339"/>
      <c r="K429" s="250"/>
      <c r="L429" s="250"/>
      <c r="M429" s="339"/>
      <c r="N429" s="341"/>
      <c r="O429" s="341"/>
      <c r="P429" s="341"/>
      <c r="Q429" s="99" t="s">
        <v>836</v>
      </c>
      <c r="R429" s="100">
        <v>0.3</v>
      </c>
      <c r="S429" s="33">
        <v>43892</v>
      </c>
      <c r="T429" s="33">
        <v>43982</v>
      </c>
      <c r="U429" s="343"/>
      <c r="V429" s="330"/>
      <c r="W429" s="330"/>
      <c r="X429" s="343"/>
      <c r="Y429" s="320"/>
      <c r="Z429" s="320"/>
      <c r="AA429" s="321"/>
      <c r="AB429" s="321"/>
      <c r="AC429" s="321"/>
      <c r="AD429" s="322"/>
    </row>
    <row r="430" spans="1:30" ht="62.1" customHeight="1" x14ac:dyDescent="0.25">
      <c r="A430" s="331"/>
      <c r="B430" s="333"/>
      <c r="C430" s="333"/>
      <c r="D430" s="333"/>
      <c r="E430" s="335"/>
      <c r="F430" s="337"/>
      <c r="G430" s="339"/>
      <c r="H430" s="339"/>
      <c r="I430" s="339"/>
      <c r="J430" s="339"/>
      <c r="K430" s="251"/>
      <c r="L430" s="251"/>
      <c r="M430" s="339"/>
      <c r="N430" s="341"/>
      <c r="O430" s="341"/>
      <c r="P430" s="341"/>
      <c r="Q430" s="99" t="s">
        <v>819</v>
      </c>
      <c r="R430" s="100">
        <v>0.4</v>
      </c>
      <c r="S430" s="33">
        <v>43922</v>
      </c>
      <c r="T430" s="33">
        <v>44165</v>
      </c>
      <c r="U430" s="343"/>
      <c r="V430" s="330"/>
      <c r="W430" s="330"/>
      <c r="X430" s="343"/>
      <c r="Y430" s="320"/>
      <c r="Z430" s="320"/>
      <c r="AA430" s="321"/>
      <c r="AB430" s="321"/>
      <c r="AC430" s="321"/>
      <c r="AD430" s="322"/>
    </row>
    <row r="431" spans="1:30" ht="62.1" customHeight="1" x14ac:dyDescent="0.25">
      <c r="A431" s="331" t="s">
        <v>816</v>
      </c>
      <c r="B431" s="333" t="s">
        <v>35</v>
      </c>
      <c r="C431" s="333" t="s">
        <v>648</v>
      </c>
      <c r="D431" s="333" t="s">
        <v>37</v>
      </c>
      <c r="E431" s="335"/>
      <c r="F431" s="337" t="s">
        <v>837</v>
      </c>
      <c r="G431" s="339" t="s">
        <v>177</v>
      </c>
      <c r="H431" s="339" t="s">
        <v>39</v>
      </c>
      <c r="I431" s="339" t="s">
        <v>39</v>
      </c>
      <c r="J431" s="339" t="s">
        <v>39</v>
      </c>
      <c r="K431" s="249"/>
      <c r="L431" s="249"/>
      <c r="M431" s="339" t="s">
        <v>838</v>
      </c>
      <c r="N431" s="341" t="s">
        <v>56</v>
      </c>
      <c r="O431" s="341">
        <v>43891</v>
      </c>
      <c r="P431" s="341">
        <f>MAX(T431:T432)</f>
        <v>44180</v>
      </c>
      <c r="Q431" s="99" t="s">
        <v>839</v>
      </c>
      <c r="R431" s="100">
        <v>0.5</v>
      </c>
      <c r="S431" s="33">
        <v>43891</v>
      </c>
      <c r="T431" s="33">
        <v>44042</v>
      </c>
      <c r="U431" s="343">
        <v>0.1</v>
      </c>
      <c r="V431" s="330">
        <v>0.5</v>
      </c>
      <c r="W431" s="330">
        <v>0.75</v>
      </c>
      <c r="X431" s="343">
        <v>1</v>
      </c>
      <c r="Y431" s="320">
        <v>4238336</v>
      </c>
      <c r="Z431" s="320">
        <v>3200000</v>
      </c>
      <c r="AA431" s="321" t="s">
        <v>725</v>
      </c>
      <c r="AB431" s="326" t="s">
        <v>878</v>
      </c>
      <c r="AC431" s="321" t="s">
        <v>39</v>
      </c>
      <c r="AD431" s="322">
        <f>SUM(Y431:Z432)</f>
        <v>7438336</v>
      </c>
    </row>
    <row r="432" spans="1:30" ht="62.1" customHeight="1" x14ac:dyDescent="0.25">
      <c r="A432" s="331"/>
      <c r="B432" s="333"/>
      <c r="C432" s="333"/>
      <c r="D432" s="333"/>
      <c r="E432" s="335"/>
      <c r="F432" s="337"/>
      <c r="G432" s="339"/>
      <c r="H432" s="339"/>
      <c r="I432" s="339"/>
      <c r="J432" s="339"/>
      <c r="K432" s="251"/>
      <c r="L432" s="251"/>
      <c r="M432" s="339"/>
      <c r="N432" s="341"/>
      <c r="O432" s="341"/>
      <c r="P432" s="341"/>
      <c r="Q432" s="99" t="s">
        <v>840</v>
      </c>
      <c r="R432" s="100">
        <v>0.5</v>
      </c>
      <c r="S432" s="33">
        <v>44044</v>
      </c>
      <c r="T432" s="33">
        <v>44180</v>
      </c>
      <c r="U432" s="343"/>
      <c r="V432" s="330"/>
      <c r="W432" s="330"/>
      <c r="X432" s="343"/>
      <c r="Y432" s="320"/>
      <c r="Z432" s="320"/>
      <c r="AA432" s="321"/>
      <c r="AB432" s="326"/>
      <c r="AC432" s="321"/>
      <c r="AD432" s="322"/>
    </row>
    <row r="433" spans="1:30" ht="62.1" customHeight="1" x14ac:dyDescent="0.25">
      <c r="A433" s="331" t="s">
        <v>816</v>
      </c>
      <c r="B433" s="333" t="s">
        <v>40</v>
      </c>
      <c r="C433" s="333" t="s">
        <v>41</v>
      </c>
      <c r="D433" s="333" t="s">
        <v>37</v>
      </c>
      <c r="E433" s="335"/>
      <c r="F433" s="337" t="s">
        <v>841</v>
      </c>
      <c r="G433" s="339" t="s">
        <v>177</v>
      </c>
      <c r="H433" s="339" t="s">
        <v>39</v>
      </c>
      <c r="I433" s="339" t="s">
        <v>39</v>
      </c>
      <c r="J433" s="339" t="s">
        <v>39</v>
      </c>
      <c r="K433" s="249"/>
      <c r="L433" s="249" t="s">
        <v>281</v>
      </c>
      <c r="M433" s="339" t="s">
        <v>842</v>
      </c>
      <c r="N433" s="341" t="s">
        <v>56</v>
      </c>
      <c r="O433" s="341">
        <v>43891</v>
      </c>
      <c r="P433" s="341">
        <f>MAX(T433:T434)</f>
        <v>44180</v>
      </c>
      <c r="Q433" s="99" t="s">
        <v>843</v>
      </c>
      <c r="R433" s="100">
        <v>0.5</v>
      </c>
      <c r="S433" s="33">
        <v>43891</v>
      </c>
      <c r="T433" s="33">
        <v>44074</v>
      </c>
      <c r="U433" s="343">
        <v>0.15</v>
      </c>
      <c r="V433" s="330">
        <v>0.32</v>
      </c>
      <c r="W433" s="330">
        <v>0.5</v>
      </c>
      <c r="X433" s="343">
        <v>1</v>
      </c>
      <c r="Y433" s="320">
        <v>14361249</v>
      </c>
      <c r="Z433" s="320">
        <v>2472000</v>
      </c>
      <c r="AA433" s="321" t="s">
        <v>725</v>
      </c>
      <c r="AB433" s="321" t="s">
        <v>879</v>
      </c>
      <c r="AC433" s="321" t="s">
        <v>39</v>
      </c>
      <c r="AD433" s="322">
        <f>SUM(Y433:Z434)</f>
        <v>16833249</v>
      </c>
    </row>
    <row r="434" spans="1:30" ht="62.1" customHeight="1" x14ac:dyDescent="0.25">
      <c r="A434" s="331"/>
      <c r="B434" s="333"/>
      <c r="C434" s="333"/>
      <c r="D434" s="333"/>
      <c r="E434" s="335"/>
      <c r="F434" s="346"/>
      <c r="G434" s="339"/>
      <c r="H434" s="339"/>
      <c r="I434" s="339"/>
      <c r="J434" s="339"/>
      <c r="K434" s="251"/>
      <c r="L434" s="251"/>
      <c r="M434" s="339"/>
      <c r="N434" s="341"/>
      <c r="O434" s="341"/>
      <c r="P434" s="341"/>
      <c r="Q434" s="99" t="s">
        <v>840</v>
      </c>
      <c r="R434" s="100">
        <v>0.5</v>
      </c>
      <c r="S434" s="33">
        <v>44075</v>
      </c>
      <c r="T434" s="33">
        <v>44180</v>
      </c>
      <c r="U434" s="343"/>
      <c r="V434" s="330"/>
      <c r="W434" s="330"/>
      <c r="X434" s="343"/>
      <c r="Y434" s="320"/>
      <c r="Z434" s="320"/>
      <c r="AA434" s="321"/>
      <c r="AB434" s="321"/>
      <c r="AC434" s="321"/>
      <c r="AD434" s="322"/>
    </row>
    <row r="435" spans="1:30" ht="62.1" customHeight="1" x14ac:dyDescent="0.25">
      <c r="A435" s="331" t="s">
        <v>816</v>
      </c>
      <c r="B435" s="333" t="s">
        <v>40</v>
      </c>
      <c r="C435" s="333" t="s">
        <v>41</v>
      </c>
      <c r="D435" s="333" t="s">
        <v>37</v>
      </c>
      <c r="E435" s="335"/>
      <c r="F435" s="337" t="s">
        <v>844</v>
      </c>
      <c r="G435" s="339" t="s">
        <v>39</v>
      </c>
      <c r="H435" s="339" t="s">
        <v>39</v>
      </c>
      <c r="I435" s="339" t="s">
        <v>39</v>
      </c>
      <c r="J435" s="339" t="s">
        <v>39</v>
      </c>
      <c r="K435" s="249" t="s">
        <v>913</v>
      </c>
      <c r="L435" s="249" t="s">
        <v>256</v>
      </c>
      <c r="M435" s="339" t="s">
        <v>845</v>
      </c>
      <c r="N435" s="341" t="s">
        <v>56</v>
      </c>
      <c r="O435" s="341">
        <v>43862</v>
      </c>
      <c r="P435" s="341">
        <f>MAX(T435:T440)</f>
        <v>44071</v>
      </c>
      <c r="Q435" s="101" t="s">
        <v>846</v>
      </c>
      <c r="R435" s="100">
        <v>0.1</v>
      </c>
      <c r="S435" s="33">
        <v>43862</v>
      </c>
      <c r="T435" s="33">
        <v>43980</v>
      </c>
      <c r="U435" s="343">
        <v>0.03</v>
      </c>
      <c r="V435" s="330">
        <v>0.55000000000000004</v>
      </c>
      <c r="W435" s="330">
        <v>1</v>
      </c>
      <c r="X435" s="343"/>
      <c r="Y435" s="320">
        <v>37674096</v>
      </c>
      <c r="Z435" s="320">
        <v>90000000</v>
      </c>
      <c r="AA435" s="321" t="s">
        <v>880</v>
      </c>
      <c r="AB435" s="321" t="s">
        <v>881</v>
      </c>
      <c r="AC435" s="321" t="s">
        <v>39</v>
      </c>
      <c r="AD435" s="322">
        <f>SUM(Y435:Z440)</f>
        <v>127674096</v>
      </c>
    </row>
    <row r="436" spans="1:30" ht="62.1" customHeight="1" x14ac:dyDescent="0.25">
      <c r="A436" s="331"/>
      <c r="B436" s="333"/>
      <c r="C436" s="333"/>
      <c r="D436" s="333"/>
      <c r="E436" s="335"/>
      <c r="F436" s="346"/>
      <c r="G436" s="339"/>
      <c r="H436" s="339"/>
      <c r="I436" s="339"/>
      <c r="J436" s="339"/>
      <c r="K436" s="250"/>
      <c r="L436" s="250"/>
      <c r="M436" s="339"/>
      <c r="N436" s="341"/>
      <c r="O436" s="341"/>
      <c r="P436" s="341"/>
      <c r="Q436" s="101" t="s">
        <v>847</v>
      </c>
      <c r="R436" s="100">
        <v>0.2</v>
      </c>
      <c r="S436" s="33">
        <v>43951</v>
      </c>
      <c r="T436" s="33">
        <v>43966</v>
      </c>
      <c r="U436" s="343"/>
      <c r="V436" s="330"/>
      <c r="W436" s="330"/>
      <c r="X436" s="343"/>
      <c r="Y436" s="320"/>
      <c r="Z436" s="320"/>
      <c r="AA436" s="321"/>
      <c r="AB436" s="321"/>
      <c r="AC436" s="321"/>
      <c r="AD436" s="322"/>
    </row>
    <row r="437" spans="1:30" ht="62.1" customHeight="1" x14ac:dyDescent="0.25">
      <c r="A437" s="331"/>
      <c r="B437" s="333"/>
      <c r="C437" s="333"/>
      <c r="D437" s="333"/>
      <c r="E437" s="335"/>
      <c r="F437" s="346"/>
      <c r="G437" s="339"/>
      <c r="H437" s="339"/>
      <c r="I437" s="339"/>
      <c r="J437" s="339"/>
      <c r="K437" s="250"/>
      <c r="L437" s="250"/>
      <c r="M437" s="339"/>
      <c r="N437" s="341"/>
      <c r="O437" s="341"/>
      <c r="P437" s="341"/>
      <c r="Q437" s="101" t="s">
        <v>848</v>
      </c>
      <c r="R437" s="100">
        <v>0.15</v>
      </c>
      <c r="S437" s="33">
        <v>44004</v>
      </c>
      <c r="T437" s="33">
        <v>44008</v>
      </c>
      <c r="U437" s="343"/>
      <c r="V437" s="330"/>
      <c r="W437" s="330"/>
      <c r="X437" s="343"/>
      <c r="Y437" s="320"/>
      <c r="Z437" s="320"/>
      <c r="AA437" s="321"/>
      <c r="AB437" s="321"/>
      <c r="AC437" s="321"/>
      <c r="AD437" s="322"/>
    </row>
    <row r="438" spans="1:30" ht="62.1" customHeight="1" x14ac:dyDescent="0.25">
      <c r="A438" s="331"/>
      <c r="B438" s="333"/>
      <c r="C438" s="333"/>
      <c r="D438" s="333"/>
      <c r="E438" s="335"/>
      <c r="F438" s="346"/>
      <c r="G438" s="339"/>
      <c r="H438" s="339"/>
      <c r="I438" s="339"/>
      <c r="J438" s="339"/>
      <c r="K438" s="250"/>
      <c r="L438" s="250"/>
      <c r="M438" s="339"/>
      <c r="N438" s="341"/>
      <c r="O438" s="341"/>
      <c r="P438" s="341"/>
      <c r="Q438" s="102" t="s">
        <v>849</v>
      </c>
      <c r="R438" s="100">
        <v>0.1</v>
      </c>
      <c r="S438" s="33">
        <v>44008</v>
      </c>
      <c r="T438" s="33">
        <v>44011</v>
      </c>
      <c r="U438" s="343"/>
      <c r="V438" s="330"/>
      <c r="W438" s="330"/>
      <c r="X438" s="343"/>
      <c r="Y438" s="320"/>
      <c r="Z438" s="320"/>
      <c r="AA438" s="321"/>
      <c r="AB438" s="321"/>
      <c r="AC438" s="321"/>
      <c r="AD438" s="322"/>
    </row>
    <row r="439" spans="1:30" ht="62.1" customHeight="1" x14ac:dyDescent="0.25">
      <c r="A439" s="331"/>
      <c r="B439" s="333"/>
      <c r="C439" s="333"/>
      <c r="D439" s="333"/>
      <c r="E439" s="335"/>
      <c r="F439" s="346"/>
      <c r="G439" s="339"/>
      <c r="H439" s="339"/>
      <c r="I439" s="339"/>
      <c r="J439" s="339"/>
      <c r="K439" s="250"/>
      <c r="L439" s="250"/>
      <c r="M439" s="339"/>
      <c r="N439" s="341"/>
      <c r="O439" s="341"/>
      <c r="P439" s="341"/>
      <c r="Q439" s="101" t="s">
        <v>850</v>
      </c>
      <c r="R439" s="100">
        <v>0.25</v>
      </c>
      <c r="S439" s="33">
        <v>44046</v>
      </c>
      <c r="T439" s="33">
        <v>44071</v>
      </c>
      <c r="U439" s="343"/>
      <c r="V439" s="330"/>
      <c r="W439" s="330"/>
      <c r="X439" s="343"/>
      <c r="Y439" s="320"/>
      <c r="Z439" s="320"/>
      <c r="AA439" s="321"/>
      <c r="AB439" s="321"/>
      <c r="AC439" s="321"/>
      <c r="AD439" s="322"/>
    </row>
    <row r="440" spans="1:30" ht="34.5" x14ac:dyDescent="0.25">
      <c r="A440" s="331"/>
      <c r="B440" s="333"/>
      <c r="C440" s="333"/>
      <c r="D440" s="333"/>
      <c r="E440" s="335"/>
      <c r="F440" s="346"/>
      <c r="G440" s="339"/>
      <c r="H440" s="339"/>
      <c r="I440" s="339"/>
      <c r="J440" s="339"/>
      <c r="K440" s="251"/>
      <c r="L440" s="251"/>
      <c r="M440" s="339"/>
      <c r="N440" s="341"/>
      <c r="O440" s="341"/>
      <c r="P440" s="341"/>
      <c r="Q440" s="101" t="s">
        <v>851</v>
      </c>
      <c r="R440" s="100">
        <v>0.2</v>
      </c>
      <c r="S440" s="33">
        <v>44046</v>
      </c>
      <c r="T440" s="33">
        <v>44071</v>
      </c>
      <c r="U440" s="343"/>
      <c r="V440" s="330"/>
      <c r="W440" s="330"/>
      <c r="X440" s="343"/>
      <c r="Y440" s="320"/>
      <c r="Z440" s="320"/>
      <c r="AA440" s="321"/>
      <c r="AB440" s="321"/>
      <c r="AC440" s="321"/>
      <c r="AD440" s="322"/>
    </row>
    <row r="441" spans="1:30" ht="36" customHeight="1" x14ac:dyDescent="0.25">
      <c r="A441" s="331" t="s">
        <v>816</v>
      </c>
      <c r="B441" s="333" t="s">
        <v>40</v>
      </c>
      <c r="C441" s="333" t="s">
        <v>41</v>
      </c>
      <c r="D441" s="333" t="s">
        <v>37</v>
      </c>
      <c r="E441" s="335"/>
      <c r="F441" s="337" t="s">
        <v>852</v>
      </c>
      <c r="G441" s="339" t="s">
        <v>39</v>
      </c>
      <c r="H441" s="339" t="s">
        <v>39</v>
      </c>
      <c r="I441" s="339" t="s">
        <v>39</v>
      </c>
      <c r="J441" s="339" t="s">
        <v>39</v>
      </c>
      <c r="K441" s="249" t="s">
        <v>913</v>
      </c>
      <c r="L441" s="249" t="s">
        <v>256</v>
      </c>
      <c r="M441" s="339" t="s">
        <v>853</v>
      </c>
      <c r="N441" s="341" t="s">
        <v>56</v>
      </c>
      <c r="O441" s="341">
        <v>44125</v>
      </c>
      <c r="P441" s="341">
        <f>MAX(T441:T442)</f>
        <v>44162</v>
      </c>
      <c r="Q441" s="102" t="s">
        <v>854</v>
      </c>
      <c r="R441" s="100">
        <v>0.5</v>
      </c>
      <c r="S441" s="33">
        <v>44125</v>
      </c>
      <c r="T441" s="33">
        <v>44148</v>
      </c>
      <c r="U441" s="343">
        <v>0</v>
      </c>
      <c r="V441" s="330">
        <v>0</v>
      </c>
      <c r="W441" s="330">
        <v>0</v>
      </c>
      <c r="X441" s="343">
        <v>1</v>
      </c>
      <c r="Y441" s="320">
        <v>18837048</v>
      </c>
      <c r="Z441" s="320">
        <v>10000000</v>
      </c>
      <c r="AA441" s="321" t="s">
        <v>880</v>
      </c>
      <c r="AB441" s="321" t="s">
        <v>881</v>
      </c>
      <c r="AC441" s="321" t="s">
        <v>39</v>
      </c>
      <c r="AD441" s="322">
        <f>SUM(Y441:Z442)</f>
        <v>28837048</v>
      </c>
    </row>
    <row r="442" spans="1:30" ht="36" customHeight="1" x14ac:dyDescent="0.25">
      <c r="A442" s="331"/>
      <c r="B442" s="333"/>
      <c r="C442" s="333"/>
      <c r="D442" s="333"/>
      <c r="E442" s="335"/>
      <c r="F442" s="346"/>
      <c r="G442" s="339"/>
      <c r="H442" s="339"/>
      <c r="I442" s="339"/>
      <c r="J442" s="339"/>
      <c r="K442" s="251"/>
      <c r="L442" s="251"/>
      <c r="M442" s="339"/>
      <c r="N442" s="341"/>
      <c r="O442" s="341"/>
      <c r="P442" s="341"/>
      <c r="Q442" s="102" t="s">
        <v>855</v>
      </c>
      <c r="R442" s="100">
        <v>0.5</v>
      </c>
      <c r="S442" s="33">
        <v>44137</v>
      </c>
      <c r="T442" s="33">
        <v>44162</v>
      </c>
      <c r="U442" s="343"/>
      <c r="V442" s="330"/>
      <c r="W442" s="330"/>
      <c r="X442" s="343"/>
      <c r="Y442" s="320"/>
      <c r="Z442" s="320"/>
      <c r="AA442" s="321"/>
      <c r="AB442" s="321"/>
      <c r="AC442" s="321"/>
      <c r="AD442" s="322"/>
    </row>
    <row r="443" spans="1:30" ht="38.1" customHeight="1" x14ac:dyDescent="0.25">
      <c r="A443" s="331" t="s">
        <v>816</v>
      </c>
      <c r="B443" s="333" t="s">
        <v>43</v>
      </c>
      <c r="C443" s="333" t="s">
        <v>41</v>
      </c>
      <c r="D443" s="333" t="s">
        <v>37</v>
      </c>
      <c r="E443" s="335"/>
      <c r="F443" s="337" t="s">
        <v>856</v>
      </c>
      <c r="G443" s="339" t="s">
        <v>177</v>
      </c>
      <c r="H443" s="339" t="s">
        <v>39</v>
      </c>
      <c r="I443" s="339" t="s">
        <v>39</v>
      </c>
      <c r="J443" s="339" t="s">
        <v>689</v>
      </c>
      <c r="K443" s="249"/>
      <c r="L443" s="249" t="s">
        <v>768</v>
      </c>
      <c r="M443" s="339" t="s">
        <v>857</v>
      </c>
      <c r="N443" s="341" t="s">
        <v>56</v>
      </c>
      <c r="O443" s="341">
        <v>43853</v>
      </c>
      <c r="P443" s="341">
        <f>MAX(T443:T446)</f>
        <v>44180</v>
      </c>
      <c r="Q443" s="102" t="s">
        <v>858</v>
      </c>
      <c r="R443" s="100">
        <v>0.2</v>
      </c>
      <c r="S443" s="33">
        <v>43853</v>
      </c>
      <c r="T443" s="33">
        <v>43920</v>
      </c>
      <c r="U443" s="343">
        <v>0.5</v>
      </c>
      <c r="V443" s="330">
        <v>0.56000000000000005</v>
      </c>
      <c r="W443" s="330">
        <v>0.8</v>
      </c>
      <c r="X443" s="330">
        <v>1</v>
      </c>
      <c r="Y443" s="320">
        <v>40944527</v>
      </c>
      <c r="Z443" s="320">
        <v>0</v>
      </c>
      <c r="AA443" s="321" t="s">
        <v>725</v>
      </c>
      <c r="AB443" s="321" t="s">
        <v>873</v>
      </c>
      <c r="AC443" s="321" t="s">
        <v>39</v>
      </c>
      <c r="AD443" s="322">
        <f>SUM(Y443:Z446)</f>
        <v>40944527</v>
      </c>
    </row>
    <row r="444" spans="1:30" ht="38.1" customHeight="1" x14ac:dyDescent="0.25">
      <c r="A444" s="331"/>
      <c r="B444" s="333"/>
      <c r="C444" s="333"/>
      <c r="D444" s="333"/>
      <c r="E444" s="335"/>
      <c r="F444" s="337"/>
      <c r="G444" s="339"/>
      <c r="H444" s="339"/>
      <c r="I444" s="339"/>
      <c r="J444" s="339"/>
      <c r="K444" s="250"/>
      <c r="L444" s="250"/>
      <c r="M444" s="339"/>
      <c r="N444" s="341"/>
      <c r="O444" s="341"/>
      <c r="P444" s="341"/>
      <c r="Q444" s="102" t="s">
        <v>859</v>
      </c>
      <c r="R444" s="100">
        <v>0.3</v>
      </c>
      <c r="S444" s="33">
        <v>43922</v>
      </c>
      <c r="T444" s="33">
        <v>43966</v>
      </c>
      <c r="U444" s="343"/>
      <c r="V444" s="330"/>
      <c r="W444" s="330"/>
      <c r="X444" s="330"/>
      <c r="Y444" s="320"/>
      <c r="Z444" s="320"/>
      <c r="AA444" s="321"/>
      <c r="AB444" s="321"/>
      <c r="AC444" s="321"/>
      <c r="AD444" s="322"/>
    </row>
    <row r="445" spans="1:30" ht="38.1" customHeight="1" x14ac:dyDescent="0.25">
      <c r="A445" s="331"/>
      <c r="B445" s="333"/>
      <c r="C445" s="333"/>
      <c r="D445" s="333"/>
      <c r="E445" s="335"/>
      <c r="F445" s="337"/>
      <c r="G445" s="339"/>
      <c r="H445" s="339"/>
      <c r="I445" s="339"/>
      <c r="J445" s="339"/>
      <c r="K445" s="250"/>
      <c r="L445" s="250"/>
      <c r="M445" s="339"/>
      <c r="N445" s="341"/>
      <c r="O445" s="341"/>
      <c r="P445" s="341"/>
      <c r="Q445" s="102" t="s">
        <v>860</v>
      </c>
      <c r="R445" s="100">
        <v>0.2</v>
      </c>
      <c r="S445" s="33">
        <v>43966</v>
      </c>
      <c r="T445" s="33">
        <v>44074</v>
      </c>
      <c r="U445" s="343"/>
      <c r="V445" s="330"/>
      <c r="W445" s="330"/>
      <c r="X445" s="330"/>
      <c r="Y445" s="320"/>
      <c r="Z445" s="320"/>
      <c r="AA445" s="321"/>
      <c r="AB445" s="321"/>
      <c r="AC445" s="321"/>
      <c r="AD445" s="322"/>
    </row>
    <row r="446" spans="1:30" ht="38.1" customHeight="1" x14ac:dyDescent="0.25">
      <c r="A446" s="331"/>
      <c r="B446" s="333"/>
      <c r="C446" s="333"/>
      <c r="D446" s="333"/>
      <c r="E446" s="335"/>
      <c r="F446" s="337"/>
      <c r="G446" s="339"/>
      <c r="H446" s="339"/>
      <c r="I446" s="339"/>
      <c r="J446" s="339"/>
      <c r="K446" s="251"/>
      <c r="L446" s="251"/>
      <c r="M446" s="339"/>
      <c r="N446" s="341"/>
      <c r="O446" s="341"/>
      <c r="P446" s="341"/>
      <c r="Q446" s="102" t="s">
        <v>861</v>
      </c>
      <c r="R446" s="100">
        <v>0.3</v>
      </c>
      <c r="S446" s="33">
        <v>44075</v>
      </c>
      <c r="T446" s="33">
        <v>44180</v>
      </c>
      <c r="U446" s="343"/>
      <c r="V446" s="330"/>
      <c r="W446" s="330"/>
      <c r="X446" s="330"/>
      <c r="Y446" s="320"/>
      <c r="Z446" s="320"/>
      <c r="AA446" s="321"/>
      <c r="AB446" s="321"/>
      <c r="AC446" s="321"/>
      <c r="AD446" s="322"/>
    </row>
    <row r="447" spans="1:30" ht="63.95" customHeight="1" x14ac:dyDescent="0.25">
      <c r="A447" s="331" t="s">
        <v>816</v>
      </c>
      <c r="B447" s="252" t="s">
        <v>865</v>
      </c>
      <c r="C447" s="333" t="s">
        <v>123</v>
      </c>
      <c r="D447" s="333" t="s">
        <v>37</v>
      </c>
      <c r="E447" s="335"/>
      <c r="F447" s="337" t="s">
        <v>862</v>
      </c>
      <c r="G447" s="339"/>
      <c r="H447" s="339"/>
      <c r="I447" s="339"/>
      <c r="J447" s="339"/>
      <c r="K447" s="252"/>
      <c r="L447" s="252"/>
      <c r="M447" s="339" t="s">
        <v>863</v>
      </c>
      <c r="N447" s="341" t="s">
        <v>66</v>
      </c>
      <c r="O447" s="341">
        <v>43922</v>
      </c>
      <c r="P447" s="341">
        <f>MAX(T447:T451)</f>
        <v>44104</v>
      </c>
      <c r="Q447" s="103" t="s">
        <v>819</v>
      </c>
      <c r="R447" s="100">
        <v>0.1</v>
      </c>
      <c r="S447" s="33">
        <v>43922</v>
      </c>
      <c r="T447" s="33">
        <v>43936</v>
      </c>
      <c r="U447" s="343"/>
      <c r="V447" s="330">
        <v>0.9</v>
      </c>
      <c r="W447" s="330">
        <v>1</v>
      </c>
      <c r="X447" s="330"/>
      <c r="Y447" s="320">
        <v>7550777</v>
      </c>
      <c r="Z447" s="320">
        <v>54026500</v>
      </c>
      <c r="AA447" s="321" t="s">
        <v>882</v>
      </c>
      <c r="AB447" s="321" t="s">
        <v>875</v>
      </c>
      <c r="AC447" s="321"/>
      <c r="AD447" s="322">
        <f>SUM(Y447:Z451)</f>
        <v>61577277</v>
      </c>
    </row>
    <row r="448" spans="1:30" ht="38.1" customHeight="1" x14ac:dyDescent="0.25">
      <c r="A448" s="331"/>
      <c r="B448" s="253"/>
      <c r="C448" s="333"/>
      <c r="D448" s="333"/>
      <c r="E448" s="335"/>
      <c r="F448" s="337"/>
      <c r="G448" s="339"/>
      <c r="H448" s="339"/>
      <c r="I448" s="339"/>
      <c r="J448" s="339"/>
      <c r="K448" s="253"/>
      <c r="L448" s="253"/>
      <c r="M448" s="339"/>
      <c r="N448" s="341"/>
      <c r="O448" s="341"/>
      <c r="P448" s="341"/>
      <c r="Q448" s="103" t="s">
        <v>864</v>
      </c>
      <c r="R448" s="100">
        <v>0.2</v>
      </c>
      <c r="S448" s="33">
        <v>43922</v>
      </c>
      <c r="T448" s="33">
        <v>43929</v>
      </c>
      <c r="U448" s="343"/>
      <c r="V448" s="330"/>
      <c r="W448" s="330"/>
      <c r="X448" s="330"/>
      <c r="Y448" s="320"/>
      <c r="Z448" s="320"/>
      <c r="AA448" s="321"/>
      <c r="AB448" s="321"/>
      <c r="AC448" s="321"/>
      <c r="AD448" s="322"/>
    </row>
    <row r="449" spans="1:30" ht="38.1" customHeight="1" x14ac:dyDescent="0.25">
      <c r="A449" s="331"/>
      <c r="B449" s="253"/>
      <c r="C449" s="333"/>
      <c r="D449" s="333"/>
      <c r="E449" s="335"/>
      <c r="F449" s="337"/>
      <c r="G449" s="339"/>
      <c r="H449" s="339"/>
      <c r="I449" s="339"/>
      <c r="J449" s="339"/>
      <c r="K449" s="253"/>
      <c r="L449" s="253"/>
      <c r="M449" s="339"/>
      <c r="N449" s="341"/>
      <c r="O449" s="341"/>
      <c r="P449" s="341"/>
      <c r="Q449" s="103" t="s">
        <v>866</v>
      </c>
      <c r="R449" s="100">
        <v>0.1</v>
      </c>
      <c r="S449" s="33">
        <v>43922</v>
      </c>
      <c r="T449" s="33">
        <v>43934</v>
      </c>
      <c r="U449" s="343"/>
      <c r="V449" s="330"/>
      <c r="W449" s="330"/>
      <c r="X449" s="330"/>
      <c r="Y449" s="320"/>
      <c r="Z449" s="320"/>
      <c r="AA449" s="321"/>
      <c r="AB449" s="321"/>
      <c r="AC449" s="321"/>
      <c r="AD449" s="322"/>
    </row>
    <row r="450" spans="1:30" ht="38.1" customHeight="1" x14ac:dyDescent="0.25">
      <c r="A450" s="331"/>
      <c r="B450" s="253"/>
      <c r="C450" s="333"/>
      <c r="D450" s="333"/>
      <c r="E450" s="335"/>
      <c r="F450" s="337"/>
      <c r="G450" s="339"/>
      <c r="H450" s="339"/>
      <c r="I450" s="339"/>
      <c r="J450" s="339"/>
      <c r="K450" s="253"/>
      <c r="L450" s="253"/>
      <c r="M450" s="339"/>
      <c r="N450" s="341"/>
      <c r="O450" s="341"/>
      <c r="P450" s="341"/>
      <c r="Q450" s="103" t="s">
        <v>867</v>
      </c>
      <c r="R450" s="100">
        <v>0.5</v>
      </c>
      <c r="S450" s="33">
        <v>43929</v>
      </c>
      <c r="T450" s="33">
        <v>43929</v>
      </c>
      <c r="U450" s="343"/>
      <c r="V450" s="330"/>
      <c r="W450" s="330"/>
      <c r="X450" s="330"/>
      <c r="Y450" s="320"/>
      <c r="Z450" s="320"/>
      <c r="AA450" s="321"/>
      <c r="AB450" s="321"/>
      <c r="AC450" s="321"/>
      <c r="AD450" s="322"/>
    </row>
    <row r="451" spans="1:30" ht="38.1" customHeight="1" x14ac:dyDescent="0.25">
      <c r="A451" s="331"/>
      <c r="B451" s="254"/>
      <c r="C451" s="333"/>
      <c r="D451" s="333"/>
      <c r="E451" s="335"/>
      <c r="F451" s="337"/>
      <c r="G451" s="339"/>
      <c r="H451" s="339"/>
      <c r="I451" s="339"/>
      <c r="J451" s="339"/>
      <c r="K451" s="254"/>
      <c r="L451" s="254"/>
      <c r="M451" s="339"/>
      <c r="N451" s="341"/>
      <c r="O451" s="341"/>
      <c r="P451" s="341"/>
      <c r="Q451" s="103" t="s">
        <v>868</v>
      </c>
      <c r="R451" s="100">
        <v>0.1</v>
      </c>
      <c r="S451" s="33">
        <v>44104</v>
      </c>
      <c r="T451" s="33">
        <v>44104</v>
      </c>
      <c r="U451" s="343"/>
      <c r="V451" s="330"/>
      <c r="W451" s="330"/>
      <c r="X451" s="330"/>
      <c r="Y451" s="320"/>
      <c r="Z451" s="320"/>
      <c r="AA451" s="321"/>
      <c r="AB451" s="321"/>
      <c r="AC451" s="321"/>
      <c r="AD451" s="322"/>
    </row>
    <row r="452" spans="1:30" ht="38.1" customHeight="1" x14ac:dyDescent="0.25">
      <c r="A452" s="331" t="s">
        <v>816</v>
      </c>
      <c r="B452" s="333" t="s">
        <v>40</v>
      </c>
      <c r="C452" s="333" t="s">
        <v>41</v>
      </c>
      <c r="D452" s="333" t="s">
        <v>37</v>
      </c>
      <c r="E452" s="335"/>
      <c r="F452" s="337" t="s">
        <v>869</v>
      </c>
      <c r="G452" s="339"/>
      <c r="H452" s="339"/>
      <c r="I452" s="339"/>
      <c r="J452" s="339"/>
      <c r="K452" s="252" t="s">
        <v>911</v>
      </c>
      <c r="L452" s="252"/>
      <c r="M452" s="339" t="s">
        <v>870</v>
      </c>
      <c r="N452" s="341" t="s">
        <v>66</v>
      </c>
      <c r="O452" s="341">
        <f>MIN(S452:S454)</f>
        <v>43948</v>
      </c>
      <c r="P452" s="341">
        <f>MAX(T452:T454)</f>
        <v>44196</v>
      </c>
      <c r="Q452" s="103" t="s">
        <v>819</v>
      </c>
      <c r="R452" s="100">
        <v>0.1</v>
      </c>
      <c r="S452" s="33">
        <v>43948</v>
      </c>
      <c r="T452" s="33">
        <v>43957</v>
      </c>
      <c r="U452" s="343"/>
      <c r="V452" s="330">
        <v>0.5</v>
      </c>
      <c r="W452" s="330">
        <v>1</v>
      </c>
      <c r="X452" s="330"/>
      <c r="Y452" s="320">
        <v>25069834</v>
      </c>
      <c r="Z452" s="320">
        <v>121465500</v>
      </c>
      <c r="AA452" s="321" t="s">
        <v>882</v>
      </c>
      <c r="AB452" s="321" t="s">
        <v>875</v>
      </c>
      <c r="AC452" s="321"/>
      <c r="AD452" s="322">
        <f>SUM(Y452:Z454)</f>
        <v>146535334</v>
      </c>
    </row>
    <row r="453" spans="1:30" ht="38.1" customHeight="1" x14ac:dyDescent="0.25">
      <c r="A453" s="331"/>
      <c r="B453" s="333"/>
      <c r="C453" s="333"/>
      <c r="D453" s="333"/>
      <c r="E453" s="335"/>
      <c r="F453" s="337"/>
      <c r="G453" s="339"/>
      <c r="H453" s="339"/>
      <c r="I453" s="339"/>
      <c r="J453" s="339"/>
      <c r="K453" s="253"/>
      <c r="L453" s="253"/>
      <c r="M453" s="339"/>
      <c r="N453" s="341"/>
      <c r="O453" s="341"/>
      <c r="P453" s="341"/>
      <c r="Q453" s="103" t="s">
        <v>871</v>
      </c>
      <c r="R453" s="100">
        <v>0.2</v>
      </c>
      <c r="S453" s="33">
        <v>43957</v>
      </c>
      <c r="T453" s="33">
        <v>44012</v>
      </c>
      <c r="U453" s="343"/>
      <c r="V453" s="330"/>
      <c r="W453" s="330"/>
      <c r="X453" s="330"/>
      <c r="Y453" s="320"/>
      <c r="Z453" s="320"/>
      <c r="AA453" s="321"/>
      <c r="AB453" s="321"/>
      <c r="AC453" s="321"/>
      <c r="AD453" s="322"/>
    </row>
    <row r="454" spans="1:30" ht="38.1" customHeight="1" thickBot="1" x14ac:dyDescent="0.3">
      <c r="A454" s="332"/>
      <c r="B454" s="334"/>
      <c r="C454" s="334"/>
      <c r="D454" s="334"/>
      <c r="E454" s="336"/>
      <c r="F454" s="338"/>
      <c r="G454" s="340"/>
      <c r="H454" s="340"/>
      <c r="I454" s="340"/>
      <c r="J454" s="340"/>
      <c r="K454" s="255"/>
      <c r="L454" s="255"/>
      <c r="M454" s="340"/>
      <c r="N454" s="342"/>
      <c r="O454" s="342"/>
      <c r="P454" s="342"/>
      <c r="Q454" s="207" t="s">
        <v>872</v>
      </c>
      <c r="R454" s="208">
        <v>0.7</v>
      </c>
      <c r="S454" s="209">
        <v>44013</v>
      </c>
      <c r="T454" s="209">
        <v>44196</v>
      </c>
      <c r="U454" s="344"/>
      <c r="V454" s="345"/>
      <c r="W454" s="345"/>
      <c r="X454" s="345"/>
      <c r="Y454" s="323"/>
      <c r="Z454" s="323"/>
      <c r="AA454" s="324"/>
      <c r="AB454" s="324"/>
      <c r="AC454" s="324"/>
      <c r="AD454" s="325"/>
    </row>
    <row r="455" spans="1:30" ht="72" customHeight="1" thickTop="1" x14ac:dyDescent="0.25">
      <c r="A455" s="311" t="s">
        <v>883</v>
      </c>
      <c r="B455" s="306" t="s">
        <v>35</v>
      </c>
      <c r="C455" s="306" t="s">
        <v>36</v>
      </c>
      <c r="D455" s="306" t="s">
        <v>53</v>
      </c>
      <c r="E455" s="313">
        <v>0.23</v>
      </c>
      <c r="F455" s="315"/>
      <c r="G455" s="317" t="s">
        <v>39</v>
      </c>
      <c r="H455" s="317" t="s">
        <v>39</v>
      </c>
      <c r="I455" s="317" t="s">
        <v>39</v>
      </c>
      <c r="J455" s="317" t="s">
        <v>39</v>
      </c>
      <c r="K455" s="256" t="s">
        <v>305</v>
      </c>
      <c r="L455" s="256" t="s">
        <v>281</v>
      </c>
      <c r="M455" s="306" t="s">
        <v>884</v>
      </c>
      <c r="N455" s="317" t="s">
        <v>56</v>
      </c>
      <c r="O455" s="318">
        <v>43845</v>
      </c>
      <c r="P455" s="318">
        <f>MAX(T455:T456)</f>
        <v>44180</v>
      </c>
      <c r="Q455" s="210" t="s">
        <v>885</v>
      </c>
      <c r="R455" s="211">
        <v>0.5</v>
      </c>
      <c r="S455" s="212">
        <v>43845</v>
      </c>
      <c r="T455" s="212">
        <v>44180</v>
      </c>
      <c r="U455" s="300">
        <v>0.25</v>
      </c>
      <c r="V455" s="300">
        <v>0.5</v>
      </c>
      <c r="W455" s="300">
        <v>0.75</v>
      </c>
      <c r="X455" s="300">
        <v>1</v>
      </c>
      <c r="Y455" s="302"/>
      <c r="Z455" s="304">
        <v>41489000000</v>
      </c>
      <c r="AA455" s="306" t="s">
        <v>886</v>
      </c>
      <c r="AB455" s="306" t="s">
        <v>888</v>
      </c>
      <c r="AC455" s="306" t="s">
        <v>887</v>
      </c>
      <c r="AD455" s="309">
        <f>SUM(Y455:Z456)</f>
        <v>41489000000</v>
      </c>
    </row>
    <row r="456" spans="1:30" ht="72" customHeight="1" thickBot="1" x14ac:dyDescent="0.3">
      <c r="A456" s="312"/>
      <c r="B456" s="308"/>
      <c r="C456" s="308"/>
      <c r="D456" s="308"/>
      <c r="E456" s="314"/>
      <c r="F456" s="316"/>
      <c r="G456" s="307"/>
      <c r="H456" s="307"/>
      <c r="I456" s="307"/>
      <c r="J456" s="307"/>
      <c r="K456" s="257"/>
      <c r="L456" s="257"/>
      <c r="M456" s="308"/>
      <c r="N456" s="307"/>
      <c r="O456" s="319"/>
      <c r="P456" s="319"/>
      <c r="Q456" s="173" t="s">
        <v>903</v>
      </c>
      <c r="R456" s="205">
        <v>0.5</v>
      </c>
      <c r="S456" s="213">
        <v>43845</v>
      </c>
      <c r="T456" s="213">
        <v>44180</v>
      </c>
      <c r="U456" s="301"/>
      <c r="V456" s="301"/>
      <c r="W456" s="301"/>
      <c r="X456" s="301"/>
      <c r="Y456" s="303"/>
      <c r="Z456" s="305"/>
      <c r="AA456" s="307"/>
      <c r="AB456" s="308"/>
      <c r="AC456" s="308"/>
      <c r="AD456" s="310"/>
    </row>
    <row r="457" spans="1:30" ht="16.5" thickTop="1" x14ac:dyDescent="0.25"/>
  </sheetData>
  <mergeCells count="3596">
    <mergeCell ref="O114:O115"/>
    <mergeCell ref="P114:P115"/>
    <mergeCell ref="J114:J115"/>
    <mergeCell ref="F114:F115"/>
    <mergeCell ref="G114:G115"/>
    <mergeCell ref="H114:H115"/>
    <mergeCell ref="I114:I115"/>
    <mergeCell ref="A114:A115"/>
    <mergeCell ref="B114:B115"/>
    <mergeCell ref="C114:C115"/>
    <mergeCell ref="D114:D115"/>
    <mergeCell ref="E114:E115"/>
    <mergeCell ref="B447:B451"/>
    <mergeCell ref="O362:O364"/>
    <mergeCell ref="P362:P364"/>
    <mergeCell ref="U362:U364"/>
    <mergeCell ref="V362:V364"/>
    <mergeCell ref="I358:I359"/>
    <mergeCell ref="J358:J359"/>
    <mergeCell ref="M358:M359"/>
    <mergeCell ref="N358:N359"/>
    <mergeCell ref="M355:M357"/>
    <mergeCell ref="N355:N357"/>
    <mergeCell ref="A358:A359"/>
    <mergeCell ref="B358:B359"/>
    <mergeCell ref="C358:C359"/>
    <mergeCell ref="D358:D359"/>
    <mergeCell ref="E358:E359"/>
    <mergeCell ref="F358:F359"/>
    <mergeCell ref="G358:G359"/>
    <mergeCell ref="H358:H359"/>
    <mergeCell ref="G355:G357"/>
    <mergeCell ref="W362:W364"/>
    <mergeCell ref="X362:X364"/>
    <mergeCell ref="I362:I364"/>
    <mergeCell ref="J362:J364"/>
    <mergeCell ref="M362:M364"/>
    <mergeCell ref="N362:N364"/>
    <mergeCell ref="W360:W361"/>
    <mergeCell ref="X360:X361"/>
    <mergeCell ref="A362:A364"/>
    <mergeCell ref="B362:B364"/>
    <mergeCell ref="C362:C364"/>
    <mergeCell ref="D362:D364"/>
    <mergeCell ref="E362:E364"/>
    <mergeCell ref="F362:F364"/>
    <mergeCell ref="G362:G364"/>
    <mergeCell ref="H362:H364"/>
    <mergeCell ref="M360:M361"/>
    <mergeCell ref="N360:N361"/>
    <mergeCell ref="O360:O361"/>
    <mergeCell ref="P360:P361"/>
    <mergeCell ref="U360:U361"/>
    <mergeCell ref="V360:V361"/>
    <mergeCell ref="G360:G361"/>
    <mergeCell ref="H360:H361"/>
    <mergeCell ref="I360:I361"/>
    <mergeCell ref="J360:J361"/>
    <mergeCell ref="A360:A361"/>
    <mergeCell ref="B360:B361"/>
    <mergeCell ref="C360:C361"/>
    <mergeCell ref="D360:D361"/>
    <mergeCell ref="E360:E361"/>
    <mergeCell ref="F360:F361"/>
    <mergeCell ref="H355:H357"/>
    <mergeCell ref="I355:I357"/>
    <mergeCell ref="J355:J357"/>
    <mergeCell ref="A355:A357"/>
    <mergeCell ref="B355:B357"/>
    <mergeCell ref="C355:C357"/>
    <mergeCell ref="D355:D357"/>
    <mergeCell ref="E355:E357"/>
    <mergeCell ref="F355:F357"/>
    <mergeCell ref="I350:I354"/>
    <mergeCell ref="J350:J354"/>
    <mergeCell ref="M350:M354"/>
    <mergeCell ref="N350:N354"/>
    <mergeCell ref="M348:M349"/>
    <mergeCell ref="N348:N349"/>
    <mergeCell ref="A350:A354"/>
    <mergeCell ref="B350:B354"/>
    <mergeCell ref="C350:C354"/>
    <mergeCell ref="D350:D354"/>
    <mergeCell ref="E350:E354"/>
    <mergeCell ref="F350:F354"/>
    <mergeCell ref="G350:G354"/>
    <mergeCell ref="H350:H354"/>
    <mergeCell ref="G348:G349"/>
    <mergeCell ref="H348:H349"/>
    <mergeCell ref="I348:I349"/>
    <mergeCell ref="J348:J349"/>
    <mergeCell ref="A348:A349"/>
    <mergeCell ref="B348:B349"/>
    <mergeCell ref="C348:C349"/>
    <mergeCell ref="D348:D349"/>
    <mergeCell ref="E348:E349"/>
    <mergeCell ref="F348:F349"/>
    <mergeCell ref="AA358:AA359"/>
    <mergeCell ref="AB358:AB359"/>
    <mergeCell ref="AC358:AC359"/>
    <mergeCell ref="AD358:AD359"/>
    <mergeCell ref="W358:W359"/>
    <mergeCell ref="X358:X359"/>
    <mergeCell ref="Y358:Y359"/>
    <mergeCell ref="Z358:Z359"/>
    <mergeCell ref="O358:O359"/>
    <mergeCell ref="P358:P359"/>
    <mergeCell ref="U358:U359"/>
    <mergeCell ref="V358:V359"/>
    <mergeCell ref="Z355:Z357"/>
    <mergeCell ref="AA355:AA357"/>
    <mergeCell ref="AB355:AB357"/>
    <mergeCell ref="AC355:AC357"/>
    <mergeCell ref="AD355:AD357"/>
    <mergeCell ref="U355:U357"/>
    <mergeCell ref="V355:V357"/>
    <mergeCell ref="W355:W357"/>
    <mergeCell ref="X355:X357"/>
    <mergeCell ref="Y355:Y357"/>
    <mergeCell ref="O355:O357"/>
    <mergeCell ref="P355:P357"/>
    <mergeCell ref="Z350:Z354"/>
    <mergeCell ref="AA350:AA354"/>
    <mergeCell ref="AB350:AB354"/>
    <mergeCell ref="AC350:AC354"/>
    <mergeCell ref="AD350:AD354"/>
    <mergeCell ref="W350:W354"/>
    <mergeCell ref="X350:X354"/>
    <mergeCell ref="Y350:Y354"/>
    <mergeCell ref="O350:O354"/>
    <mergeCell ref="P350:P354"/>
    <mergeCell ref="U350:U354"/>
    <mergeCell ref="V350:V354"/>
    <mergeCell ref="Z348:Z349"/>
    <mergeCell ref="AA348:AA349"/>
    <mergeCell ref="AB348:AB349"/>
    <mergeCell ref="AC348:AC349"/>
    <mergeCell ref="AD348:AD349"/>
    <mergeCell ref="U348:U349"/>
    <mergeCell ref="V348:V349"/>
    <mergeCell ref="W348:W349"/>
    <mergeCell ref="X348:X349"/>
    <mergeCell ref="Y348:Y349"/>
    <mergeCell ref="AB344:AB347"/>
    <mergeCell ref="AC344:AC347"/>
    <mergeCell ref="AD344:AD347"/>
    <mergeCell ref="O348:O349"/>
    <mergeCell ref="P348:P349"/>
    <mergeCell ref="Y344:Y347"/>
    <mergeCell ref="Z344:Z347"/>
    <mergeCell ref="Z340:Z343"/>
    <mergeCell ref="AA340:AA343"/>
    <mergeCell ref="AB340:AB343"/>
    <mergeCell ref="AC340:AC343"/>
    <mergeCell ref="AD340:AD343"/>
    <mergeCell ref="Z337:Z339"/>
    <mergeCell ref="AA337:AA339"/>
    <mergeCell ref="AB337:AB339"/>
    <mergeCell ref="AC337:AC339"/>
    <mergeCell ref="AD337:AD339"/>
    <mergeCell ref="W344:W347"/>
    <mergeCell ref="X344:X347"/>
    <mergeCell ref="Y337:Y339"/>
    <mergeCell ref="Y340:Y343"/>
    <mergeCell ref="M344:M347"/>
    <mergeCell ref="N344:N347"/>
    <mergeCell ref="O344:O347"/>
    <mergeCell ref="P344:P347"/>
    <mergeCell ref="U344:U347"/>
    <mergeCell ref="V344:V347"/>
    <mergeCell ref="X340:X343"/>
    <mergeCell ref="W337:W339"/>
    <mergeCell ref="X337:X339"/>
    <mergeCell ref="M337:M339"/>
    <mergeCell ref="N337:N339"/>
    <mergeCell ref="O337:O339"/>
    <mergeCell ref="P337:P339"/>
    <mergeCell ref="U337:U339"/>
    <mergeCell ref="V337:V339"/>
    <mergeCell ref="AA344:AA347"/>
    <mergeCell ref="G344:G347"/>
    <mergeCell ref="H344:H347"/>
    <mergeCell ref="I344:I347"/>
    <mergeCell ref="J344:J347"/>
    <mergeCell ref="A344:A347"/>
    <mergeCell ref="B344:B347"/>
    <mergeCell ref="C344:C347"/>
    <mergeCell ref="D344:D347"/>
    <mergeCell ref="E344:E347"/>
    <mergeCell ref="F344:F347"/>
    <mergeCell ref="O340:O343"/>
    <mergeCell ref="P340:P343"/>
    <mergeCell ref="U340:U343"/>
    <mergeCell ref="V340:V343"/>
    <mergeCell ref="W340:W343"/>
    <mergeCell ref="I340:I343"/>
    <mergeCell ref="J340:J343"/>
    <mergeCell ref="M340:M343"/>
    <mergeCell ref="N340:N343"/>
    <mergeCell ref="A340:A343"/>
    <mergeCell ref="B340:B343"/>
    <mergeCell ref="C340:C343"/>
    <mergeCell ref="D340:D343"/>
    <mergeCell ref="E340:E343"/>
    <mergeCell ref="F340:F343"/>
    <mergeCell ref="G340:G343"/>
    <mergeCell ref="H340:H343"/>
    <mergeCell ref="G337:G339"/>
    <mergeCell ref="H337:H339"/>
    <mergeCell ref="I337:I339"/>
    <mergeCell ref="J337:J339"/>
    <mergeCell ref="AA332:AA336"/>
    <mergeCell ref="AB332:AB336"/>
    <mergeCell ref="AC332:AC336"/>
    <mergeCell ref="AD332:AD336"/>
    <mergeCell ref="A337:A339"/>
    <mergeCell ref="B337:B339"/>
    <mergeCell ref="C337:C339"/>
    <mergeCell ref="D337:D339"/>
    <mergeCell ref="E337:E339"/>
    <mergeCell ref="F337:F339"/>
    <mergeCell ref="Y332:Y336"/>
    <mergeCell ref="Z332:Z336"/>
    <mergeCell ref="M332:M336"/>
    <mergeCell ref="N332:N336"/>
    <mergeCell ref="O332:O336"/>
    <mergeCell ref="P332:P336"/>
    <mergeCell ref="U332:U336"/>
    <mergeCell ref="V332:V336"/>
    <mergeCell ref="G332:G336"/>
    <mergeCell ref="H332:H336"/>
    <mergeCell ref="I332:I336"/>
    <mergeCell ref="J332:J336"/>
    <mergeCell ref="A332:A336"/>
    <mergeCell ref="B332:B336"/>
    <mergeCell ref="C332:C336"/>
    <mergeCell ref="D332:D336"/>
    <mergeCell ref="E332:E336"/>
    <mergeCell ref="F332:F336"/>
    <mergeCell ref="Z330:Z331"/>
    <mergeCell ref="AA330:AA331"/>
    <mergeCell ref="AB330:AB331"/>
    <mergeCell ref="AC330:AC331"/>
    <mergeCell ref="AD330:AD331"/>
    <mergeCell ref="Z327:Z329"/>
    <mergeCell ref="AA327:AA329"/>
    <mergeCell ref="AB327:AB329"/>
    <mergeCell ref="AC327:AC329"/>
    <mergeCell ref="AD327:AD329"/>
    <mergeCell ref="W332:W336"/>
    <mergeCell ref="X332:X336"/>
    <mergeCell ref="Y327:Y329"/>
    <mergeCell ref="Y330:Y331"/>
    <mergeCell ref="W327:W329"/>
    <mergeCell ref="X327:X329"/>
    <mergeCell ref="M327:M329"/>
    <mergeCell ref="N327:N329"/>
    <mergeCell ref="O327:O329"/>
    <mergeCell ref="P327:P329"/>
    <mergeCell ref="U327:U329"/>
    <mergeCell ref="V327:V329"/>
    <mergeCell ref="O330:O331"/>
    <mergeCell ref="P330:P331"/>
    <mergeCell ref="U330:U331"/>
    <mergeCell ref="V330:V331"/>
    <mergeCell ref="W330:W331"/>
    <mergeCell ref="X330:X331"/>
    <mergeCell ref="A327:A329"/>
    <mergeCell ref="B327:B329"/>
    <mergeCell ref="C327:C329"/>
    <mergeCell ref="D327:D329"/>
    <mergeCell ref="E327:E329"/>
    <mergeCell ref="F327:F329"/>
    <mergeCell ref="I324:I325"/>
    <mergeCell ref="J324:J325"/>
    <mergeCell ref="M324:M325"/>
    <mergeCell ref="N324:N325"/>
    <mergeCell ref="A324:A325"/>
    <mergeCell ref="B324:B325"/>
    <mergeCell ref="C324:C325"/>
    <mergeCell ref="D324:D325"/>
    <mergeCell ref="I330:I331"/>
    <mergeCell ref="J330:J331"/>
    <mergeCell ref="M330:M331"/>
    <mergeCell ref="N330:N331"/>
    <mergeCell ref="A330:A331"/>
    <mergeCell ref="B330:B331"/>
    <mergeCell ref="C330:C331"/>
    <mergeCell ref="D330:D331"/>
    <mergeCell ref="E330:E331"/>
    <mergeCell ref="F330:F331"/>
    <mergeCell ref="G330:G331"/>
    <mergeCell ref="H330:H331"/>
    <mergeCell ref="G327:G329"/>
    <mergeCell ref="H327:H329"/>
    <mergeCell ref="I327:I329"/>
    <mergeCell ref="J327:J329"/>
    <mergeCell ref="L330:L331"/>
    <mergeCell ref="K330:K331"/>
    <mergeCell ref="AD322:AD323"/>
    <mergeCell ref="Y324:Y325"/>
    <mergeCell ref="Z324:Z325"/>
    <mergeCell ref="Y322:Y323"/>
    <mergeCell ref="Z322:Z323"/>
    <mergeCell ref="O324:O325"/>
    <mergeCell ref="P324:P325"/>
    <mergeCell ref="U324:U325"/>
    <mergeCell ref="V324:V325"/>
    <mergeCell ref="W324:W325"/>
    <mergeCell ref="X324:X325"/>
    <mergeCell ref="W322:W323"/>
    <mergeCell ref="X322:X323"/>
    <mergeCell ref="E324:E325"/>
    <mergeCell ref="F324:F325"/>
    <mergeCell ref="G324:G325"/>
    <mergeCell ref="H324:H325"/>
    <mergeCell ref="M322:M323"/>
    <mergeCell ref="N322:N323"/>
    <mergeCell ref="O322:O323"/>
    <mergeCell ref="P322:P323"/>
    <mergeCell ref="U322:U323"/>
    <mergeCell ref="V322:V323"/>
    <mergeCell ref="G322:G323"/>
    <mergeCell ref="H322:H323"/>
    <mergeCell ref="I322:I323"/>
    <mergeCell ref="J322:J323"/>
    <mergeCell ref="L322:L323"/>
    <mergeCell ref="AB324:AB325"/>
    <mergeCell ref="AC324:AC325"/>
    <mergeCell ref="AD324:AD325"/>
    <mergeCell ref="AA324:AA325"/>
    <mergeCell ref="AA318:AA321"/>
    <mergeCell ref="AA322:AA323"/>
    <mergeCell ref="AB318:AB321"/>
    <mergeCell ref="AC318:AC321"/>
    <mergeCell ref="AD318:AD321"/>
    <mergeCell ref="A322:A323"/>
    <mergeCell ref="B322:B323"/>
    <mergeCell ref="C322:C323"/>
    <mergeCell ref="D322:D323"/>
    <mergeCell ref="E322:E323"/>
    <mergeCell ref="F322:F323"/>
    <mergeCell ref="AA314:AA317"/>
    <mergeCell ref="AB314:AB317"/>
    <mergeCell ref="AC314:AC317"/>
    <mergeCell ref="AD314:AD317"/>
    <mergeCell ref="Y318:Y321"/>
    <mergeCell ref="Z318:Z321"/>
    <mergeCell ref="O318:O321"/>
    <mergeCell ref="P318:P321"/>
    <mergeCell ref="U318:U321"/>
    <mergeCell ref="V318:V321"/>
    <mergeCell ref="W318:W321"/>
    <mergeCell ref="X318:X321"/>
    <mergeCell ref="I318:I321"/>
    <mergeCell ref="J318:J321"/>
    <mergeCell ref="M318:M321"/>
    <mergeCell ref="N318:N321"/>
    <mergeCell ref="W314:W317"/>
    <mergeCell ref="X314:X317"/>
    <mergeCell ref="A318:A321"/>
    <mergeCell ref="AB322:AB323"/>
    <mergeCell ref="AC322:AC323"/>
    <mergeCell ref="AA310:AA313"/>
    <mergeCell ref="AB310:AB313"/>
    <mergeCell ref="AC310:AC313"/>
    <mergeCell ref="AD310:AD313"/>
    <mergeCell ref="Y314:Y317"/>
    <mergeCell ref="Z314:Z317"/>
    <mergeCell ref="AA307:AA309"/>
    <mergeCell ref="AB307:AB309"/>
    <mergeCell ref="AC307:AC309"/>
    <mergeCell ref="AD307:AD309"/>
    <mergeCell ref="Y310:Y313"/>
    <mergeCell ref="Z310:Z313"/>
    <mergeCell ref="AA304:AA306"/>
    <mergeCell ref="AB304:AB306"/>
    <mergeCell ref="AC304:AC306"/>
    <mergeCell ref="AD304:AD306"/>
    <mergeCell ref="Y307:Y309"/>
    <mergeCell ref="Z307:Z309"/>
    <mergeCell ref="AA302:AA303"/>
    <mergeCell ref="AB302:AB303"/>
    <mergeCell ref="AC302:AC303"/>
    <mergeCell ref="AD302:AD303"/>
    <mergeCell ref="Y304:Y306"/>
    <mergeCell ref="Z304:Z306"/>
    <mergeCell ref="AA299:AA301"/>
    <mergeCell ref="AB299:AB301"/>
    <mergeCell ref="AC299:AC301"/>
    <mergeCell ref="AD299:AD301"/>
    <mergeCell ref="Y302:Y303"/>
    <mergeCell ref="Z302:Z303"/>
    <mergeCell ref="AA296:AA298"/>
    <mergeCell ref="AB296:AB298"/>
    <mergeCell ref="AC296:AC298"/>
    <mergeCell ref="AD296:AD298"/>
    <mergeCell ref="Y299:Y301"/>
    <mergeCell ref="Z299:Z301"/>
    <mergeCell ref="AA293:AA295"/>
    <mergeCell ref="AB293:AB295"/>
    <mergeCell ref="AC293:AC295"/>
    <mergeCell ref="AD293:AD295"/>
    <mergeCell ref="Y296:Y298"/>
    <mergeCell ref="Z296:Z298"/>
    <mergeCell ref="AA289:AA292"/>
    <mergeCell ref="AB289:AB292"/>
    <mergeCell ref="AC289:AC292"/>
    <mergeCell ref="AD289:AD292"/>
    <mergeCell ref="Y293:Y295"/>
    <mergeCell ref="Z293:Z295"/>
    <mergeCell ref="AA285:AA288"/>
    <mergeCell ref="AB285:AB288"/>
    <mergeCell ref="AC285:AC288"/>
    <mergeCell ref="AD285:AD288"/>
    <mergeCell ref="Y289:Y292"/>
    <mergeCell ref="Z289:Z292"/>
    <mergeCell ref="AA282:AA284"/>
    <mergeCell ref="AB282:AB284"/>
    <mergeCell ref="AC282:AC284"/>
    <mergeCell ref="AD282:AD284"/>
    <mergeCell ref="Y285:Y288"/>
    <mergeCell ref="Z285:Z288"/>
    <mergeCell ref="AA278:AA281"/>
    <mergeCell ref="AB278:AB281"/>
    <mergeCell ref="AC278:AC281"/>
    <mergeCell ref="AD278:AD281"/>
    <mergeCell ref="Y282:Y284"/>
    <mergeCell ref="Z282:Z284"/>
    <mergeCell ref="AA274:AA277"/>
    <mergeCell ref="AB274:AB277"/>
    <mergeCell ref="AC274:AC277"/>
    <mergeCell ref="AD274:AD277"/>
    <mergeCell ref="Y278:Y281"/>
    <mergeCell ref="Z278:Z281"/>
    <mergeCell ref="Y274:Y277"/>
    <mergeCell ref="Z274:Z277"/>
    <mergeCell ref="B318:B321"/>
    <mergeCell ref="C318:C321"/>
    <mergeCell ref="D318:D321"/>
    <mergeCell ref="E318:E321"/>
    <mergeCell ref="F318:F321"/>
    <mergeCell ref="G318:G321"/>
    <mergeCell ref="H318:H321"/>
    <mergeCell ref="M314:M317"/>
    <mergeCell ref="N314:N317"/>
    <mergeCell ref="O314:O317"/>
    <mergeCell ref="P314:P317"/>
    <mergeCell ref="U314:U317"/>
    <mergeCell ref="V314:V317"/>
    <mergeCell ref="G314:G317"/>
    <mergeCell ref="H314:H317"/>
    <mergeCell ref="I314:I317"/>
    <mergeCell ref="J314:J317"/>
    <mergeCell ref="L318:L321"/>
    <mergeCell ref="K318:K321"/>
    <mergeCell ref="A314:A317"/>
    <mergeCell ref="B314:B317"/>
    <mergeCell ref="C314:C317"/>
    <mergeCell ref="D314:D317"/>
    <mergeCell ref="E314:E317"/>
    <mergeCell ref="F314:F317"/>
    <mergeCell ref="O310:O313"/>
    <mergeCell ref="P310:P313"/>
    <mergeCell ref="U310:U313"/>
    <mergeCell ref="V310:V313"/>
    <mergeCell ref="W310:W313"/>
    <mergeCell ref="X310:X313"/>
    <mergeCell ref="I310:I313"/>
    <mergeCell ref="J310:J313"/>
    <mergeCell ref="M310:M313"/>
    <mergeCell ref="N310:N313"/>
    <mergeCell ref="L314:L317"/>
    <mergeCell ref="K314:K317"/>
    <mergeCell ref="W307:W309"/>
    <mergeCell ref="X307:X309"/>
    <mergeCell ref="A310:A313"/>
    <mergeCell ref="B310:B313"/>
    <mergeCell ref="C310:C313"/>
    <mergeCell ref="D310:D313"/>
    <mergeCell ref="E310:E313"/>
    <mergeCell ref="F310:F313"/>
    <mergeCell ref="G310:G313"/>
    <mergeCell ref="H310:H313"/>
    <mergeCell ref="M307:M309"/>
    <mergeCell ref="N307:N309"/>
    <mergeCell ref="O307:O309"/>
    <mergeCell ref="P307:P309"/>
    <mergeCell ref="U307:U309"/>
    <mergeCell ref="V307:V309"/>
    <mergeCell ref="G307:G309"/>
    <mergeCell ref="H307:H309"/>
    <mergeCell ref="I307:I309"/>
    <mergeCell ref="J307:J309"/>
    <mergeCell ref="A307:A309"/>
    <mergeCell ref="B307:B309"/>
    <mergeCell ref="C307:C309"/>
    <mergeCell ref="D307:D309"/>
    <mergeCell ref="E307:E309"/>
    <mergeCell ref="F307:F309"/>
    <mergeCell ref="L307:L309"/>
    <mergeCell ref="K307:K309"/>
    <mergeCell ref="L310:L313"/>
    <mergeCell ref="K310:K313"/>
    <mergeCell ref="A304:A306"/>
    <mergeCell ref="B304:B306"/>
    <mergeCell ref="C304:C306"/>
    <mergeCell ref="D304:D306"/>
    <mergeCell ref="E304:E306"/>
    <mergeCell ref="F304:F306"/>
    <mergeCell ref="G304:G306"/>
    <mergeCell ref="H304:H306"/>
    <mergeCell ref="M302:M303"/>
    <mergeCell ref="N302:N303"/>
    <mergeCell ref="O302:O303"/>
    <mergeCell ref="P302:P303"/>
    <mergeCell ref="U302:U303"/>
    <mergeCell ref="V302:V303"/>
    <mergeCell ref="G302:G303"/>
    <mergeCell ref="H302:H303"/>
    <mergeCell ref="I302:I303"/>
    <mergeCell ref="J302:J303"/>
    <mergeCell ref="V299:V301"/>
    <mergeCell ref="W299:W301"/>
    <mergeCell ref="X299:X301"/>
    <mergeCell ref="I299:I301"/>
    <mergeCell ref="J299:J301"/>
    <mergeCell ref="M299:M301"/>
    <mergeCell ref="N299:N301"/>
    <mergeCell ref="O304:O306"/>
    <mergeCell ref="P304:P306"/>
    <mergeCell ref="U304:U306"/>
    <mergeCell ref="V304:V306"/>
    <mergeCell ref="W304:W306"/>
    <mergeCell ref="X304:X306"/>
    <mergeCell ref="I304:I306"/>
    <mergeCell ref="J304:J306"/>
    <mergeCell ref="M304:M306"/>
    <mergeCell ref="N304:N306"/>
    <mergeCell ref="W302:W303"/>
    <mergeCell ref="X302:X303"/>
    <mergeCell ref="I296:I298"/>
    <mergeCell ref="J296:J298"/>
    <mergeCell ref="A296:A298"/>
    <mergeCell ref="B296:B298"/>
    <mergeCell ref="C296:C298"/>
    <mergeCell ref="D296:D298"/>
    <mergeCell ref="E296:E298"/>
    <mergeCell ref="F296:F298"/>
    <mergeCell ref="A302:A303"/>
    <mergeCell ref="B302:B303"/>
    <mergeCell ref="C302:C303"/>
    <mergeCell ref="D302:D303"/>
    <mergeCell ref="E302:E303"/>
    <mergeCell ref="F302:F303"/>
    <mergeCell ref="O299:O301"/>
    <mergeCell ref="P299:P301"/>
    <mergeCell ref="U299:U301"/>
    <mergeCell ref="E293:E295"/>
    <mergeCell ref="F293:F295"/>
    <mergeCell ref="G293:G295"/>
    <mergeCell ref="H293:H295"/>
    <mergeCell ref="M289:M292"/>
    <mergeCell ref="N289:N292"/>
    <mergeCell ref="O289:O292"/>
    <mergeCell ref="P289:P292"/>
    <mergeCell ref="U289:U292"/>
    <mergeCell ref="V289:V292"/>
    <mergeCell ref="G289:G292"/>
    <mergeCell ref="H289:H292"/>
    <mergeCell ref="I289:I292"/>
    <mergeCell ref="J289:J292"/>
    <mergeCell ref="W296:W298"/>
    <mergeCell ref="X296:X298"/>
    <mergeCell ref="A299:A301"/>
    <mergeCell ref="B299:B301"/>
    <mergeCell ref="C299:C301"/>
    <mergeCell ref="D299:D301"/>
    <mergeCell ref="E299:E301"/>
    <mergeCell ref="F299:F301"/>
    <mergeCell ref="G299:G301"/>
    <mergeCell ref="H299:H301"/>
    <mergeCell ref="M296:M298"/>
    <mergeCell ref="N296:N298"/>
    <mergeCell ref="O296:O298"/>
    <mergeCell ref="P296:P298"/>
    <mergeCell ref="U296:U298"/>
    <mergeCell ref="V296:V298"/>
    <mergeCell ref="G296:G298"/>
    <mergeCell ref="H296:H298"/>
    <mergeCell ref="A289:A292"/>
    <mergeCell ref="B289:B292"/>
    <mergeCell ref="C289:C292"/>
    <mergeCell ref="D289:D292"/>
    <mergeCell ref="E289:E292"/>
    <mergeCell ref="F289:F292"/>
    <mergeCell ref="O285:O288"/>
    <mergeCell ref="P285:P288"/>
    <mergeCell ref="U285:U288"/>
    <mergeCell ref="V285:V288"/>
    <mergeCell ref="W285:W288"/>
    <mergeCell ref="X285:X288"/>
    <mergeCell ref="I285:I288"/>
    <mergeCell ref="J285:J288"/>
    <mergeCell ref="M285:M288"/>
    <mergeCell ref="N285:N288"/>
    <mergeCell ref="O293:O295"/>
    <mergeCell ref="P293:P295"/>
    <mergeCell ref="U293:U295"/>
    <mergeCell ref="V293:V295"/>
    <mergeCell ref="W293:W295"/>
    <mergeCell ref="X293:X295"/>
    <mergeCell ref="I293:I295"/>
    <mergeCell ref="J293:J295"/>
    <mergeCell ref="M293:M295"/>
    <mergeCell ref="N293:N295"/>
    <mergeCell ref="W289:W292"/>
    <mergeCell ref="X289:X292"/>
    <mergeCell ref="A293:A295"/>
    <mergeCell ref="B293:B295"/>
    <mergeCell ref="C293:C295"/>
    <mergeCell ref="D293:D295"/>
    <mergeCell ref="W282:W284"/>
    <mergeCell ref="X282:X284"/>
    <mergeCell ref="A285:A288"/>
    <mergeCell ref="B285:B288"/>
    <mergeCell ref="C285:C288"/>
    <mergeCell ref="D285:D288"/>
    <mergeCell ref="E285:E288"/>
    <mergeCell ref="F285:F288"/>
    <mergeCell ref="G285:G288"/>
    <mergeCell ref="H285:H288"/>
    <mergeCell ref="M282:M284"/>
    <mergeCell ref="N282:N284"/>
    <mergeCell ref="O282:O284"/>
    <mergeCell ref="P282:P284"/>
    <mergeCell ref="U282:U284"/>
    <mergeCell ref="V282:V284"/>
    <mergeCell ref="G282:G284"/>
    <mergeCell ref="H282:H284"/>
    <mergeCell ref="I282:I284"/>
    <mergeCell ref="J282:J284"/>
    <mergeCell ref="A282:A284"/>
    <mergeCell ref="B282:B284"/>
    <mergeCell ref="C282:C284"/>
    <mergeCell ref="D282:D284"/>
    <mergeCell ref="E282:E284"/>
    <mergeCell ref="F282:F284"/>
    <mergeCell ref="L285:L288"/>
    <mergeCell ref="K285:K288"/>
    <mergeCell ref="O278:O281"/>
    <mergeCell ref="P278:P281"/>
    <mergeCell ref="U278:U281"/>
    <mergeCell ref="V278:V281"/>
    <mergeCell ref="W278:W281"/>
    <mergeCell ref="X278:X281"/>
    <mergeCell ref="I278:I281"/>
    <mergeCell ref="J278:J281"/>
    <mergeCell ref="M278:M281"/>
    <mergeCell ref="N278:N281"/>
    <mergeCell ref="W274:W277"/>
    <mergeCell ref="X274:X277"/>
    <mergeCell ref="A278:A281"/>
    <mergeCell ref="B278:B281"/>
    <mergeCell ref="C278:C281"/>
    <mergeCell ref="D278:D281"/>
    <mergeCell ref="E278:E281"/>
    <mergeCell ref="F278:F281"/>
    <mergeCell ref="G278:G281"/>
    <mergeCell ref="H278:H281"/>
    <mergeCell ref="M274:M277"/>
    <mergeCell ref="N274:N277"/>
    <mergeCell ref="O274:O277"/>
    <mergeCell ref="P274:P277"/>
    <mergeCell ref="U274:U277"/>
    <mergeCell ref="V274:V277"/>
    <mergeCell ref="G274:G277"/>
    <mergeCell ref="H274:H277"/>
    <mergeCell ref="I274:I277"/>
    <mergeCell ref="J274:J277"/>
    <mergeCell ref="A274:A277"/>
    <mergeCell ref="B274:B277"/>
    <mergeCell ref="C274:C277"/>
    <mergeCell ref="D274:D277"/>
    <mergeCell ref="E274:E277"/>
    <mergeCell ref="F274:F277"/>
    <mergeCell ref="AA269:AA270"/>
    <mergeCell ref="AB269:AB270"/>
    <mergeCell ref="AC269:AC270"/>
    <mergeCell ref="AD269:AD270"/>
    <mergeCell ref="Y272:Y273"/>
    <mergeCell ref="Z272:Z273"/>
    <mergeCell ref="M272:M273"/>
    <mergeCell ref="N272:N273"/>
    <mergeCell ref="O272:O273"/>
    <mergeCell ref="P272:P273"/>
    <mergeCell ref="U272:U273"/>
    <mergeCell ref="V272:V273"/>
    <mergeCell ref="G272:G273"/>
    <mergeCell ref="H272:H273"/>
    <mergeCell ref="I272:I273"/>
    <mergeCell ref="J272:J273"/>
    <mergeCell ref="A272:A273"/>
    <mergeCell ref="B272:B273"/>
    <mergeCell ref="C272:C273"/>
    <mergeCell ref="D272:D273"/>
    <mergeCell ref="E272:E273"/>
    <mergeCell ref="F272:F273"/>
    <mergeCell ref="I269:I270"/>
    <mergeCell ref="J269:J270"/>
    <mergeCell ref="AD265:AD266"/>
    <mergeCell ref="Y267:Y268"/>
    <mergeCell ref="Z267:Z268"/>
    <mergeCell ref="Z265:Z266"/>
    <mergeCell ref="AA259:AA261"/>
    <mergeCell ref="AB259:AB261"/>
    <mergeCell ref="AC259:AC261"/>
    <mergeCell ref="AD259:AD261"/>
    <mergeCell ref="Y262:Y263"/>
    <mergeCell ref="Z262:Z263"/>
    <mergeCell ref="Y259:Y261"/>
    <mergeCell ref="Z259:Z261"/>
    <mergeCell ref="AA272:AA273"/>
    <mergeCell ref="AB272:AB273"/>
    <mergeCell ref="AC272:AC273"/>
    <mergeCell ref="AD272:AD273"/>
    <mergeCell ref="O269:O270"/>
    <mergeCell ref="P269:P270"/>
    <mergeCell ref="U269:U270"/>
    <mergeCell ref="V269:V270"/>
    <mergeCell ref="W269:W270"/>
    <mergeCell ref="X269:X270"/>
    <mergeCell ref="O265:O266"/>
    <mergeCell ref="P265:P266"/>
    <mergeCell ref="Z255:Z257"/>
    <mergeCell ref="AA255:AA257"/>
    <mergeCell ref="AB255:AB257"/>
    <mergeCell ref="AC255:AC257"/>
    <mergeCell ref="AD255:AD257"/>
    <mergeCell ref="Z253:Z254"/>
    <mergeCell ref="AA253:AA254"/>
    <mergeCell ref="AB253:AB254"/>
    <mergeCell ref="AC253:AC254"/>
    <mergeCell ref="AD253:AD254"/>
    <mergeCell ref="W272:W273"/>
    <mergeCell ref="X272:X273"/>
    <mergeCell ref="Y253:Y254"/>
    <mergeCell ref="Y255:Y257"/>
    <mergeCell ref="W267:W268"/>
    <mergeCell ref="X267:X268"/>
    <mergeCell ref="W255:W257"/>
    <mergeCell ref="X255:X257"/>
    <mergeCell ref="AA262:AA263"/>
    <mergeCell ref="AB262:AB263"/>
    <mergeCell ref="AC262:AC263"/>
    <mergeCell ref="AD262:AD263"/>
    <mergeCell ref="Y265:Y266"/>
    <mergeCell ref="AA267:AA268"/>
    <mergeCell ref="AB267:AB268"/>
    <mergeCell ref="AC267:AC268"/>
    <mergeCell ref="AD267:AD268"/>
    <mergeCell ref="Y269:Y270"/>
    <mergeCell ref="Z269:Z270"/>
    <mergeCell ref="AA265:AA266"/>
    <mergeCell ref="AB265:AB266"/>
    <mergeCell ref="AC265:AC266"/>
    <mergeCell ref="A262:A263"/>
    <mergeCell ref="B262:B263"/>
    <mergeCell ref="A269:A270"/>
    <mergeCell ref="B269:B270"/>
    <mergeCell ref="C269:C270"/>
    <mergeCell ref="D269:D270"/>
    <mergeCell ref="E269:E270"/>
    <mergeCell ref="F269:F270"/>
    <mergeCell ref="G269:G270"/>
    <mergeCell ref="H269:H270"/>
    <mergeCell ref="M267:M268"/>
    <mergeCell ref="N267:N268"/>
    <mergeCell ref="O267:O268"/>
    <mergeCell ref="P267:P268"/>
    <mergeCell ref="U267:U268"/>
    <mergeCell ref="V267:V268"/>
    <mergeCell ref="G267:G268"/>
    <mergeCell ref="H267:H268"/>
    <mergeCell ref="I267:I268"/>
    <mergeCell ref="J267:J268"/>
    <mergeCell ref="A267:A268"/>
    <mergeCell ref="B267:B268"/>
    <mergeCell ref="C267:C268"/>
    <mergeCell ref="D267:D268"/>
    <mergeCell ref="E267:E268"/>
    <mergeCell ref="F267:F268"/>
    <mergeCell ref="M269:M270"/>
    <mergeCell ref="N269:N270"/>
    <mergeCell ref="U265:U266"/>
    <mergeCell ref="V265:V266"/>
    <mergeCell ref="W259:W261"/>
    <mergeCell ref="X259:X261"/>
    <mergeCell ref="I259:I261"/>
    <mergeCell ref="J259:J261"/>
    <mergeCell ref="M259:M261"/>
    <mergeCell ref="N259:N261"/>
    <mergeCell ref="A259:A261"/>
    <mergeCell ref="B259:B261"/>
    <mergeCell ref="C259:C261"/>
    <mergeCell ref="D259:D261"/>
    <mergeCell ref="E259:E261"/>
    <mergeCell ref="F259:F261"/>
    <mergeCell ref="G259:G261"/>
    <mergeCell ref="H259:H261"/>
    <mergeCell ref="W265:W266"/>
    <mergeCell ref="X265:X266"/>
    <mergeCell ref="I265:I266"/>
    <mergeCell ref="J265:J266"/>
    <mergeCell ref="M265:M266"/>
    <mergeCell ref="N265:N266"/>
    <mergeCell ref="W262:W263"/>
    <mergeCell ref="X262:X263"/>
    <mergeCell ref="A265:A266"/>
    <mergeCell ref="B265:B266"/>
    <mergeCell ref="C265:C266"/>
    <mergeCell ref="D265:D266"/>
    <mergeCell ref="E265:E266"/>
    <mergeCell ref="F265:F266"/>
    <mergeCell ref="G265:G266"/>
    <mergeCell ref="H265:H266"/>
    <mergeCell ref="M262:M263"/>
    <mergeCell ref="N262:N263"/>
    <mergeCell ref="M255:M257"/>
    <mergeCell ref="N255:N257"/>
    <mergeCell ref="O255:O257"/>
    <mergeCell ref="P255:P257"/>
    <mergeCell ref="U255:U257"/>
    <mergeCell ref="V255:V257"/>
    <mergeCell ref="G255:G257"/>
    <mergeCell ref="H255:H257"/>
    <mergeCell ref="I255:I257"/>
    <mergeCell ref="J255:J257"/>
    <mergeCell ref="A255:A257"/>
    <mergeCell ref="B255:B257"/>
    <mergeCell ref="C255:C257"/>
    <mergeCell ref="D255:D257"/>
    <mergeCell ref="E255:E257"/>
    <mergeCell ref="F255:F257"/>
    <mergeCell ref="C262:C263"/>
    <mergeCell ref="D262:D263"/>
    <mergeCell ref="E262:E263"/>
    <mergeCell ref="F262:F263"/>
    <mergeCell ref="O259:O261"/>
    <mergeCell ref="P259:P261"/>
    <mergeCell ref="U259:U261"/>
    <mergeCell ref="V259:V261"/>
    <mergeCell ref="O262:O263"/>
    <mergeCell ref="P262:P263"/>
    <mergeCell ref="U262:U263"/>
    <mergeCell ref="V262:V263"/>
    <mergeCell ref="G262:G263"/>
    <mergeCell ref="H262:H263"/>
    <mergeCell ref="I262:I263"/>
    <mergeCell ref="J262:J263"/>
    <mergeCell ref="O253:O254"/>
    <mergeCell ref="P253:P254"/>
    <mergeCell ref="U253:U254"/>
    <mergeCell ref="V253:V254"/>
    <mergeCell ref="W253:W254"/>
    <mergeCell ref="X253:X254"/>
    <mergeCell ref="H253:H254"/>
    <mergeCell ref="I253:I254"/>
    <mergeCell ref="J253:J254"/>
    <mergeCell ref="M253:M254"/>
    <mergeCell ref="N253:N254"/>
    <mergeCell ref="AB249:AB252"/>
    <mergeCell ref="AC249:AC252"/>
    <mergeCell ref="AD249:AD252"/>
    <mergeCell ref="A253:A254"/>
    <mergeCell ref="B253:B254"/>
    <mergeCell ref="C253:C254"/>
    <mergeCell ref="D253:D254"/>
    <mergeCell ref="E253:E254"/>
    <mergeCell ref="F253:F254"/>
    <mergeCell ref="G253:G254"/>
    <mergeCell ref="P249:P252"/>
    <mergeCell ref="U249:U252"/>
    <mergeCell ref="V249:V252"/>
    <mergeCell ref="W249:W252"/>
    <mergeCell ref="X249:X252"/>
    <mergeCell ref="J249:J252"/>
    <mergeCell ref="M249:M252"/>
    <mergeCell ref="N249:N252"/>
    <mergeCell ref="A249:A252"/>
    <mergeCell ref="B249:B252"/>
    <mergeCell ref="C249:C252"/>
    <mergeCell ref="AB244:AB248"/>
    <mergeCell ref="AC244:AC248"/>
    <mergeCell ref="AD244:AD248"/>
    <mergeCell ref="Y249:Y252"/>
    <mergeCell ref="Z249:Z252"/>
    <mergeCell ref="AA249:AA252"/>
    <mergeCell ref="AB242:AB243"/>
    <mergeCell ref="AC242:AC243"/>
    <mergeCell ref="AD242:AD243"/>
    <mergeCell ref="Y244:Y248"/>
    <mergeCell ref="Z244:Z248"/>
    <mergeCell ref="AA244:AA248"/>
    <mergeCell ref="AB238:AB241"/>
    <mergeCell ref="AC238:AC241"/>
    <mergeCell ref="AD238:AD241"/>
    <mergeCell ref="Y242:Y243"/>
    <mergeCell ref="Z242:Z243"/>
    <mergeCell ref="AA242:AA243"/>
    <mergeCell ref="AB236:AB237"/>
    <mergeCell ref="AC236:AC237"/>
    <mergeCell ref="AD236:AD237"/>
    <mergeCell ref="Y238:Y241"/>
    <mergeCell ref="Z238:Z241"/>
    <mergeCell ref="AA238:AA241"/>
    <mergeCell ref="AB232:AB235"/>
    <mergeCell ref="AC232:AC235"/>
    <mergeCell ref="AD232:AD235"/>
    <mergeCell ref="Y236:Y237"/>
    <mergeCell ref="Z236:Z237"/>
    <mergeCell ref="AA236:AA237"/>
    <mergeCell ref="AB229:AB231"/>
    <mergeCell ref="AC229:AC231"/>
    <mergeCell ref="AD229:AD231"/>
    <mergeCell ref="Y232:Y235"/>
    <mergeCell ref="Z232:Z235"/>
    <mergeCell ref="AA232:AA235"/>
    <mergeCell ref="AB225:AB228"/>
    <mergeCell ref="AC225:AC228"/>
    <mergeCell ref="AD225:AD228"/>
    <mergeCell ref="Y229:Y231"/>
    <mergeCell ref="Z229:Z231"/>
    <mergeCell ref="AA229:AA231"/>
    <mergeCell ref="AB222:AB224"/>
    <mergeCell ref="AC222:AC224"/>
    <mergeCell ref="AD222:AD224"/>
    <mergeCell ref="Y225:Y228"/>
    <mergeCell ref="Z225:Z228"/>
    <mergeCell ref="AA225:AA228"/>
    <mergeCell ref="AB220:AB221"/>
    <mergeCell ref="AC220:AC221"/>
    <mergeCell ref="AD220:AD221"/>
    <mergeCell ref="Y222:Y224"/>
    <mergeCell ref="Z222:Z224"/>
    <mergeCell ref="AA222:AA224"/>
    <mergeCell ref="Y220:Y221"/>
    <mergeCell ref="Z220:Z221"/>
    <mergeCell ref="AA220:AA221"/>
    <mergeCell ref="AB214:AB217"/>
    <mergeCell ref="AC214:AC217"/>
    <mergeCell ref="AD214:AD217"/>
    <mergeCell ref="Y218:Y219"/>
    <mergeCell ref="Z218:Z219"/>
    <mergeCell ref="AA218:AA219"/>
    <mergeCell ref="AB210:AB213"/>
    <mergeCell ref="AC210:AC213"/>
    <mergeCell ref="AD210:AD213"/>
    <mergeCell ref="Y214:Y217"/>
    <mergeCell ref="Z214:Z217"/>
    <mergeCell ref="AA214:AA217"/>
    <mergeCell ref="Y210:Y213"/>
    <mergeCell ref="Z210:Z213"/>
    <mergeCell ref="AA210:AA213"/>
    <mergeCell ref="O249:O252"/>
    <mergeCell ref="X244:X248"/>
    <mergeCell ref="X242:X243"/>
    <mergeCell ref="P238:P241"/>
    <mergeCell ref="U238:U241"/>
    <mergeCell ref="V238:V241"/>
    <mergeCell ref="W238:W241"/>
    <mergeCell ref="X238:X241"/>
    <mergeCell ref="V242:V243"/>
    <mergeCell ref="W242:W243"/>
    <mergeCell ref="V232:V235"/>
    <mergeCell ref="W232:W235"/>
    <mergeCell ref="X232:X235"/>
    <mergeCell ref="X225:X228"/>
    <mergeCell ref="P220:P221"/>
    <mergeCell ref="U220:U221"/>
    <mergeCell ref="V220:V221"/>
    <mergeCell ref="D249:D252"/>
    <mergeCell ref="E249:E252"/>
    <mergeCell ref="F249:F252"/>
    <mergeCell ref="G249:G252"/>
    <mergeCell ref="H249:H252"/>
    <mergeCell ref="I249:I252"/>
    <mergeCell ref="N244:N248"/>
    <mergeCell ref="O244:O248"/>
    <mergeCell ref="P244:P248"/>
    <mergeCell ref="U244:U248"/>
    <mergeCell ref="V244:V248"/>
    <mergeCell ref="W244:W248"/>
    <mergeCell ref="H244:H248"/>
    <mergeCell ref="I244:I248"/>
    <mergeCell ref="J244:J248"/>
    <mergeCell ref="M244:M248"/>
    <mergeCell ref="L249:L252"/>
    <mergeCell ref="K249:K252"/>
    <mergeCell ref="A244:A248"/>
    <mergeCell ref="B244:B248"/>
    <mergeCell ref="C244:C248"/>
    <mergeCell ref="D244:D248"/>
    <mergeCell ref="E244:E248"/>
    <mergeCell ref="F244:F248"/>
    <mergeCell ref="G244:G248"/>
    <mergeCell ref="M242:M243"/>
    <mergeCell ref="N242:N243"/>
    <mergeCell ref="O242:O243"/>
    <mergeCell ref="P242:P243"/>
    <mergeCell ref="U242:U243"/>
    <mergeCell ref="F242:F243"/>
    <mergeCell ref="G242:G243"/>
    <mergeCell ref="H242:H243"/>
    <mergeCell ref="I242:I243"/>
    <mergeCell ref="J242:J243"/>
    <mergeCell ref="A242:A243"/>
    <mergeCell ref="B242:B243"/>
    <mergeCell ref="C242:C243"/>
    <mergeCell ref="D242:D243"/>
    <mergeCell ref="E242:E243"/>
    <mergeCell ref="J238:J241"/>
    <mergeCell ref="M238:M241"/>
    <mergeCell ref="N238:N241"/>
    <mergeCell ref="O238:O241"/>
    <mergeCell ref="X236:X237"/>
    <mergeCell ref="A238:A241"/>
    <mergeCell ref="B238:B241"/>
    <mergeCell ref="C238:C241"/>
    <mergeCell ref="D238:D241"/>
    <mergeCell ref="E238:E241"/>
    <mergeCell ref="F238:F241"/>
    <mergeCell ref="G238:G241"/>
    <mergeCell ref="H238:H241"/>
    <mergeCell ref="I238:I241"/>
    <mergeCell ref="N236:N237"/>
    <mergeCell ref="O236:O237"/>
    <mergeCell ref="P236:P237"/>
    <mergeCell ref="U236:U237"/>
    <mergeCell ref="V236:V237"/>
    <mergeCell ref="W236:W237"/>
    <mergeCell ref="H236:H237"/>
    <mergeCell ref="I236:I237"/>
    <mergeCell ref="J236:J237"/>
    <mergeCell ref="M236:M237"/>
    <mergeCell ref="A236:A237"/>
    <mergeCell ref="B236:B237"/>
    <mergeCell ref="C236:C237"/>
    <mergeCell ref="D236:D237"/>
    <mergeCell ref="E236:E237"/>
    <mergeCell ref="F236:F237"/>
    <mergeCell ref="G236:G237"/>
    <mergeCell ref="M232:M235"/>
    <mergeCell ref="N232:N235"/>
    <mergeCell ref="O232:O235"/>
    <mergeCell ref="P232:P235"/>
    <mergeCell ref="U232:U235"/>
    <mergeCell ref="F232:F235"/>
    <mergeCell ref="G232:G235"/>
    <mergeCell ref="H232:H235"/>
    <mergeCell ref="I232:I235"/>
    <mergeCell ref="J232:J235"/>
    <mergeCell ref="P229:P231"/>
    <mergeCell ref="U229:U231"/>
    <mergeCell ref="V229:V231"/>
    <mergeCell ref="W229:W231"/>
    <mergeCell ref="X229:X231"/>
    <mergeCell ref="A232:A235"/>
    <mergeCell ref="B232:B235"/>
    <mergeCell ref="C232:C235"/>
    <mergeCell ref="D232:D235"/>
    <mergeCell ref="E232:E235"/>
    <mergeCell ref="J229:J231"/>
    <mergeCell ref="M229:M231"/>
    <mergeCell ref="N229:N231"/>
    <mergeCell ref="O229:O231"/>
    <mergeCell ref="A229:A231"/>
    <mergeCell ref="B229:B231"/>
    <mergeCell ref="C229:C231"/>
    <mergeCell ref="D229:D231"/>
    <mergeCell ref="E229:E231"/>
    <mergeCell ref="F229:F231"/>
    <mergeCell ref="G229:G231"/>
    <mergeCell ref="H229:H231"/>
    <mergeCell ref="I229:I231"/>
    <mergeCell ref="N225:N228"/>
    <mergeCell ref="O225:O228"/>
    <mergeCell ref="P225:P228"/>
    <mergeCell ref="U225:U228"/>
    <mergeCell ref="V225:V228"/>
    <mergeCell ref="W225:W228"/>
    <mergeCell ref="H225:H228"/>
    <mergeCell ref="I225:I228"/>
    <mergeCell ref="J225:J228"/>
    <mergeCell ref="M225:M228"/>
    <mergeCell ref="V222:V224"/>
    <mergeCell ref="W222:W224"/>
    <mergeCell ref="X222:X224"/>
    <mergeCell ref="A225:A228"/>
    <mergeCell ref="B225:B228"/>
    <mergeCell ref="C225:C228"/>
    <mergeCell ref="D225:D228"/>
    <mergeCell ref="E225:E228"/>
    <mergeCell ref="F225:F228"/>
    <mergeCell ref="G225:G228"/>
    <mergeCell ref="M222:M224"/>
    <mergeCell ref="N222:N224"/>
    <mergeCell ref="O222:O224"/>
    <mergeCell ref="P222:P224"/>
    <mergeCell ref="U222:U224"/>
    <mergeCell ref="F222:F224"/>
    <mergeCell ref="G222:G224"/>
    <mergeCell ref="H222:H224"/>
    <mergeCell ref="I222:I224"/>
    <mergeCell ref="J222:J224"/>
    <mergeCell ref="K222:K224"/>
    <mergeCell ref="W220:W221"/>
    <mergeCell ref="X220:X221"/>
    <mergeCell ref="A222:A224"/>
    <mergeCell ref="B222:B224"/>
    <mergeCell ref="C222:C224"/>
    <mergeCell ref="D222:D224"/>
    <mergeCell ref="E222:E224"/>
    <mergeCell ref="J220:J221"/>
    <mergeCell ref="M220:M221"/>
    <mergeCell ref="N220:N221"/>
    <mergeCell ref="O220:O221"/>
    <mergeCell ref="X218:X219"/>
    <mergeCell ref="A220:A221"/>
    <mergeCell ref="B220:B221"/>
    <mergeCell ref="C220:C221"/>
    <mergeCell ref="D220:D221"/>
    <mergeCell ref="E220:E221"/>
    <mergeCell ref="F220:F221"/>
    <mergeCell ref="G220:G221"/>
    <mergeCell ref="H220:H221"/>
    <mergeCell ref="I220:I221"/>
    <mergeCell ref="N218:N219"/>
    <mergeCell ref="O218:O219"/>
    <mergeCell ref="P218:P219"/>
    <mergeCell ref="U218:U219"/>
    <mergeCell ref="V218:V219"/>
    <mergeCell ref="W218:W219"/>
    <mergeCell ref="L218:L219"/>
    <mergeCell ref="K218:K219"/>
    <mergeCell ref="L220:L221"/>
    <mergeCell ref="K220:K221"/>
    <mergeCell ref="L222:L224"/>
    <mergeCell ref="AD207:AD208"/>
    <mergeCell ref="A210:A213"/>
    <mergeCell ref="B210:B213"/>
    <mergeCell ref="C210:C213"/>
    <mergeCell ref="D210:D213"/>
    <mergeCell ref="E210:E213"/>
    <mergeCell ref="F210:F213"/>
    <mergeCell ref="G210:G213"/>
    <mergeCell ref="H210:H213"/>
    <mergeCell ref="I210:I213"/>
    <mergeCell ref="M207:M208"/>
    <mergeCell ref="N207:N208"/>
    <mergeCell ref="O207:O208"/>
    <mergeCell ref="P207:P208"/>
    <mergeCell ref="U207:U208"/>
    <mergeCell ref="H218:H219"/>
    <mergeCell ref="I218:I219"/>
    <mergeCell ref="J218:J219"/>
    <mergeCell ref="M218:M219"/>
    <mergeCell ref="V214:V217"/>
    <mergeCell ref="W214:W217"/>
    <mergeCell ref="X214:X217"/>
    <mergeCell ref="A218:A219"/>
    <mergeCell ref="B218:B219"/>
    <mergeCell ref="C218:C219"/>
    <mergeCell ref="D218:D219"/>
    <mergeCell ref="E218:E219"/>
    <mergeCell ref="F218:F219"/>
    <mergeCell ref="G218:G219"/>
    <mergeCell ref="AB218:AB219"/>
    <mergeCell ref="AC218:AC219"/>
    <mergeCell ref="AD218:AD219"/>
    <mergeCell ref="P210:P213"/>
    <mergeCell ref="U210:U213"/>
    <mergeCell ref="V210:V213"/>
    <mergeCell ref="W210:W213"/>
    <mergeCell ref="X210:X213"/>
    <mergeCell ref="A214:A217"/>
    <mergeCell ref="B214:B217"/>
    <mergeCell ref="C214:C217"/>
    <mergeCell ref="D214:D217"/>
    <mergeCell ref="E214:E217"/>
    <mergeCell ref="J210:J213"/>
    <mergeCell ref="M210:M213"/>
    <mergeCell ref="N210:N213"/>
    <mergeCell ref="O210:O213"/>
    <mergeCell ref="M214:M217"/>
    <mergeCell ref="N214:N217"/>
    <mergeCell ref="O214:O217"/>
    <mergeCell ref="P214:P217"/>
    <mergeCell ref="U214:U217"/>
    <mergeCell ref="F214:F217"/>
    <mergeCell ref="G214:G217"/>
    <mergeCell ref="H214:H217"/>
    <mergeCell ref="I214:I217"/>
    <mergeCell ref="J214:J217"/>
    <mergeCell ref="L210:L213"/>
    <mergeCell ref="K210:K213"/>
    <mergeCell ref="L214:L217"/>
    <mergeCell ref="K214:K217"/>
    <mergeCell ref="AB195:AB197"/>
    <mergeCell ref="AC195:AC197"/>
    <mergeCell ref="AD188:AD192"/>
    <mergeCell ref="Y193:Y194"/>
    <mergeCell ref="Z193:Z194"/>
    <mergeCell ref="AA193:AA194"/>
    <mergeCell ref="AB193:AB194"/>
    <mergeCell ref="AD204:AD206"/>
    <mergeCell ref="Y207:Y208"/>
    <mergeCell ref="Z207:Z208"/>
    <mergeCell ref="AA207:AA208"/>
    <mergeCell ref="AB207:AB208"/>
    <mergeCell ref="AC207:AC208"/>
    <mergeCell ref="AD201:AD203"/>
    <mergeCell ref="Y204:Y206"/>
    <mergeCell ref="Z204:Z206"/>
    <mergeCell ref="AA204:AA206"/>
    <mergeCell ref="AB204:AB206"/>
    <mergeCell ref="AC204:AC206"/>
    <mergeCell ref="AC193:AC194"/>
    <mergeCell ref="AD198:AD200"/>
    <mergeCell ref="Y201:Y203"/>
    <mergeCell ref="Z201:Z203"/>
    <mergeCell ref="AA201:AA203"/>
    <mergeCell ref="AB201:AB203"/>
    <mergeCell ref="AC201:AC203"/>
    <mergeCell ref="AD195:AD197"/>
    <mergeCell ref="Y198:Y200"/>
    <mergeCell ref="Z198:Z200"/>
    <mergeCell ref="AA198:AA200"/>
    <mergeCell ref="AB198:AB200"/>
    <mergeCell ref="AC198:AC200"/>
    <mergeCell ref="Y181:Y184"/>
    <mergeCell ref="Z181:Z184"/>
    <mergeCell ref="AA181:AA184"/>
    <mergeCell ref="AB181:AB184"/>
    <mergeCell ref="AC181:AC184"/>
    <mergeCell ref="Z176:Z180"/>
    <mergeCell ref="AA176:AA180"/>
    <mergeCell ref="AB176:AB180"/>
    <mergeCell ref="AC176:AC180"/>
    <mergeCell ref="V207:V208"/>
    <mergeCell ref="W207:W208"/>
    <mergeCell ref="X207:X208"/>
    <mergeCell ref="Y176:Y180"/>
    <mergeCell ref="X201:X203"/>
    <mergeCell ref="X193:X194"/>
    <mergeCell ref="X181:X184"/>
    <mergeCell ref="AD185:AD187"/>
    <mergeCell ref="Y188:Y192"/>
    <mergeCell ref="Z188:Z192"/>
    <mergeCell ref="AA188:AA192"/>
    <mergeCell ref="AB188:AB192"/>
    <mergeCell ref="AC188:AC192"/>
    <mergeCell ref="AD181:AD184"/>
    <mergeCell ref="Y185:Y187"/>
    <mergeCell ref="Z185:Z187"/>
    <mergeCell ref="AA185:AA187"/>
    <mergeCell ref="AB185:AB187"/>
    <mergeCell ref="AC185:AC187"/>
    <mergeCell ref="AD193:AD194"/>
    <mergeCell ref="Y195:Y197"/>
    <mergeCell ref="Z195:Z197"/>
    <mergeCell ref="AA195:AA197"/>
    <mergeCell ref="I207:I208"/>
    <mergeCell ref="J207:J208"/>
    <mergeCell ref="P204:P206"/>
    <mergeCell ref="U204:U206"/>
    <mergeCell ref="V204:V206"/>
    <mergeCell ref="W204:W206"/>
    <mergeCell ref="X204:X206"/>
    <mergeCell ref="A207:A208"/>
    <mergeCell ref="B207:B208"/>
    <mergeCell ref="C207:C208"/>
    <mergeCell ref="D207:D208"/>
    <mergeCell ref="E207:E208"/>
    <mergeCell ref="J204:J206"/>
    <mergeCell ref="M204:M206"/>
    <mergeCell ref="N204:N206"/>
    <mergeCell ref="O204:O206"/>
    <mergeCell ref="A204:A206"/>
    <mergeCell ref="B204:B206"/>
    <mergeCell ref="C204:C206"/>
    <mergeCell ref="D204:D206"/>
    <mergeCell ref="E204:E206"/>
    <mergeCell ref="F204:F206"/>
    <mergeCell ref="G204:G206"/>
    <mergeCell ref="H204:H206"/>
    <mergeCell ref="I204:I206"/>
    <mergeCell ref="F207:F208"/>
    <mergeCell ref="G207:G208"/>
    <mergeCell ref="H207:H208"/>
    <mergeCell ref="L204:L206"/>
    <mergeCell ref="K204:K206"/>
    <mergeCell ref="K207:K208"/>
    <mergeCell ref="L207:L208"/>
    <mergeCell ref="N201:N203"/>
    <mergeCell ref="O201:O203"/>
    <mergeCell ref="P201:P203"/>
    <mergeCell ref="U201:U203"/>
    <mergeCell ref="V201:V203"/>
    <mergeCell ref="W201:W203"/>
    <mergeCell ref="H201:H203"/>
    <mergeCell ref="I201:I203"/>
    <mergeCell ref="J201:J203"/>
    <mergeCell ref="M201:M203"/>
    <mergeCell ref="V198:V200"/>
    <mergeCell ref="W198:W200"/>
    <mergeCell ref="X198:X200"/>
    <mergeCell ref="A201:A203"/>
    <mergeCell ref="B201:B203"/>
    <mergeCell ref="C201:C203"/>
    <mergeCell ref="D201:D203"/>
    <mergeCell ref="E201:E203"/>
    <mergeCell ref="F201:F203"/>
    <mergeCell ref="G201:G203"/>
    <mergeCell ref="M198:M200"/>
    <mergeCell ref="N198:N200"/>
    <mergeCell ref="O198:O200"/>
    <mergeCell ref="P198:P200"/>
    <mergeCell ref="U198:U200"/>
    <mergeCell ref="F198:F200"/>
    <mergeCell ref="G198:G200"/>
    <mergeCell ref="H198:H200"/>
    <mergeCell ref="I198:I200"/>
    <mergeCell ref="J198:J200"/>
    <mergeCell ref="L201:L203"/>
    <mergeCell ref="K201:K203"/>
    <mergeCell ref="P195:P197"/>
    <mergeCell ref="U195:U197"/>
    <mergeCell ref="V195:V197"/>
    <mergeCell ref="W195:W197"/>
    <mergeCell ref="X195:X197"/>
    <mergeCell ref="A198:A200"/>
    <mergeCell ref="B198:B200"/>
    <mergeCell ref="C198:C200"/>
    <mergeCell ref="D198:D200"/>
    <mergeCell ref="E198:E200"/>
    <mergeCell ref="J195:J197"/>
    <mergeCell ref="M195:M197"/>
    <mergeCell ref="N195:N197"/>
    <mergeCell ref="O195:O197"/>
    <mergeCell ref="A195:A197"/>
    <mergeCell ref="B195:B197"/>
    <mergeCell ref="C195:C197"/>
    <mergeCell ref="D195:D197"/>
    <mergeCell ref="E195:E197"/>
    <mergeCell ref="F195:F197"/>
    <mergeCell ref="G195:G197"/>
    <mergeCell ref="H195:H197"/>
    <mergeCell ref="I195:I197"/>
    <mergeCell ref="L195:L197"/>
    <mergeCell ref="K195:K197"/>
    <mergeCell ref="L198:L200"/>
    <mergeCell ref="K198:K200"/>
    <mergeCell ref="N193:N194"/>
    <mergeCell ref="O193:O194"/>
    <mergeCell ref="P193:P194"/>
    <mergeCell ref="U193:U194"/>
    <mergeCell ref="V193:V194"/>
    <mergeCell ref="W193:W194"/>
    <mergeCell ref="H193:H194"/>
    <mergeCell ref="I193:I194"/>
    <mergeCell ref="J193:J194"/>
    <mergeCell ref="M193:M194"/>
    <mergeCell ref="V188:V192"/>
    <mergeCell ref="W188:W192"/>
    <mergeCell ref="X188:X192"/>
    <mergeCell ref="A193:A194"/>
    <mergeCell ref="B193:B194"/>
    <mergeCell ref="C193:C194"/>
    <mergeCell ref="D193:D194"/>
    <mergeCell ref="E193:E194"/>
    <mergeCell ref="F193:F194"/>
    <mergeCell ref="G193:G194"/>
    <mergeCell ref="M188:M192"/>
    <mergeCell ref="N188:N192"/>
    <mergeCell ref="O188:O192"/>
    <mergeCell ref="P188:P192"/>
    <mergeCell ref="U188:U192"/>
    <mergeCell ref="F188:F192"/>
    <mergeCell ref="G188:G192"/>
    <mergeCell ref="H188:H192"/>
    <mergeCell ref="I188:I192"/>
    <mergeCell ref="J188:J192"/>
    <mergeCell ref="L193:L194"/>
    <mergeCell ref="K193:K194"/>
    <mergeCell ref="P185:P187"/>
    <mergeCell ref="U185:U187"/>
    <mergeCell ref="V185:V187"/>
    <mergeCell ref="W185:W187"/>
    <mergeCell ref="X185:X187"/>
    <mergeCell ref="A188:A192"/>
    <mergeCell ref="B188:B192"/>
    <mergeCell ref="C188:C192"/>
    <mergeCell ref="D188:D192"/>
    <mergeCell ref="E188:E192"/>
    <mergeCell ref="J185:J187"/>
    <mergeCell ref="M185:M187"/>
    <mergeCell ref="N185:N187"/>
    <mergeCell ref="O185:O187"/>
    <mergeCell ref="A185:A187"/>
    <mergeCell ref="B185:B187"/>
    <mergeCell ref="C185:C187"/>
    <mergeCell ref="D185:D187"/>
    <mergeCell ref="E185:E187"/>
    <mergeCell ref="F185:F187"/>
    <mergeCell ref="G185:G187"/>
    <mergeCell ref="H185:H187"/>
    <mergeCell ref="I185:I187"/>
    <mergeCell ref="K188:K192"/>
    <mergeCell ref="L188:L192"/>
    <mergeCell ref="N181:N184"/>
    <mergeCell ref="O181:O184"/>
    <mergeCell ref="P181:P184"/>
    <mergeCell ref="U181:U184"/>
    <mergeCell ref="V181:V184"/>
    <mergeCell ref="W181:W184"/>
    <mergeCell ref="H181:H184"/>
    <mergeCell ref="I181:I184"/>
    <mergeCell ref="J181:J184"/>
    <mergeCell ref="M181:M184"/>
    <mergeCell ref="W176:W180"/>
    <mergeCell ref="X176:X180"/>
    <mergeCell ref="A181:A184"/>
    <mergeCell ref="B181:B184"/>
    <mergeCell ref="C181:C184"/>
    <mergeCell ref="D181:D184"/>
    <mergeCell ref="E181:E184"/>
    <mergeCell ref="F181:F184"/>
    <mergeCell ref="G181:G184"/>
    <mergeCell ref="M176:M180"/>
    <mergeCell ref="N176:N180"/>
    <mergeCell ref="O176:O180"/>
    <mergeCell ref="P176:P180"/>
    <mergeCell ref="U176:U180"/>
    <mergeCell ref="V176:V180"/>
    <mergeCell ref="G176:G180"/>
    <mergeCell ref="H176:H180"/>
    <mergeCell ref="I176:I180"/>
    <mergeCell ref="J176:J180"/>
    <mergeCell ref="AA171:AA175"/>
    <mergeCell ref="AB171:AB175"/>
    <mergeCell ref="AC171:AC175"/>
    <mergeCell ref="AD171:AD175"/>
    <mergeCell ref="A176:A180"/>
    <mergeCell ref="B176:B180"/>
    <mergeCell ref="C176:C180"/>
    <mergeCell ref="D176:D180"/>
    <mergeCell ref="E176:E180"/>
    <mergeCell ref="F176:F180"/>
    <mergeCell ref="AA166:AA170"/>
    <mergeCell ref="AB166:AB170"/>
    <mergeCell ref="AC166:AC170"/>
    <mergeCell ref="AD166:AD170"/>
    <mergeCell ref="Y171:Y175"/>
    <mergeCell ref="Z171:Z175"/>
    <mergeCell ref="G171:G175"/>
    <mergeCell ref="H171:H175"/>
    <mergeCell ref="I171:I175"/>
    <mergeCell ref="J171:J175"/>
    <mergeCell ref="A171:A175"/>
    <mergeCell ref="B171:B175"/>
    <mergeCell ref="C171:C175"/>
    <mergeCell ref="D171:D175"/>
    <mergeCell ref="E171:E175"/>
    <mergeCell ref="F171:F175"/>
    <mergeCell ref="U166:U170"/>
    <mergeCell ref="V166:V170"/>
    <mergeCell ref="AD176:AD180"/>
    <mergeCell ref="A166:A170"/>
    <mergeCell ref="B166:B170"/>
    <mergeCell ref="C166:C170"/>
    <mergeCell ref="AA164:AA165"/>
    <mergeCell ref="AB164:AB165"/>
    <mergeCell ref="AC164:AC165"/>
    <mergeCell ref="AD164:AD165"/>
    <mergeCell ref="Y166:Y170"/>
    <mergeCell ref="Z166:Z170"/>
    <mergeCell ref="AA159:AA163"/>
    <mergeCell ref="AB159:AB163"/>
    <mergeCell ref="AC159:AC163"/>
    <mergeCell ref="AD159:AD163"/>
    <mergeCell ref="Y164:Y165"/>
    <mergeCell ref="Z164:Z165"/>
    <mergeCell ref="AA154:AA158"/>
    <mergeCell ref="AB154:AB158"/>
    <mergeCell ref="AC154:AC158"/>
    <mergeCell ref="AD154:AD158"/>
    <mergeCell ref="Y159:Y163"/>
    <mergeCell ref="Z159:Z163"/>
    <mergeCell ref="AA149:AA153"/>
    <mergeCell ref="AB149:AB153"/>
    <mergeCell ref="AC149:AC153"/>
    <mergeCell ref="AD149:AD153"/>
    <mergeCell ref="Y154:Y158"/>
    <mergeCell ref="Z154:Z158"/>
    <mergeCell ref="AA146:AA148"/>
    <mergeCell ref="AB146:AB148"/>
    <mergeCell ref="AC146:AC148"/>
    <mergeCell ref="AD146:AD148"/>
    <mergeCell ref="Y149:Y153"/>
    <mergeCell ref="Z149:Z153"/>
    <mergeCell ref="AA143:AA145"/>
    <mergeCell ref="AB143:AB145"/>
    <mergeCell ref="AC143:AC145"/>
    <mergeCell ref="AD143:AD145"/>
    <mergeCell ref="Y146:Y148"/>
    <mergeCell ref="Z146:Z148"/>
    <mergeCell ref="AA140:AA142"/>
    <mergeCell ref="AB140:AB142"/>
    <mergeCell ref="AC140:AC142"/>
    <mergeCell ref="AD140:AD142"/>
    <mergeCell ref="Y143:Y145"/>
    <mergeCell ref="Z143:Z145"/>
    <mergeCell ref="AA135:AA139"/>
    <mergeCell ref="AB135:AB139"/>
    <mergeCell ref="AC135:AC139"/>
    <mergeCell ref="AD135:AD139"/>
    <mergeCell ref="Y140:Y142"/>
    <mergeCell ref="Z140:Z142"/>
    <mergeCell ref="AA133:AA134"/>
    <mergeCell ref="AB133:AB134"/>
    <mergeCell ref="AC133:AC134"/>
    <mergeCell ref="AD133:AD134"/>
    <mergeCell ref="Y135:Y139"/>
    <mergeCell ref="Z135:Z139"/>
    <mergeCell ref="Y133:Y134"/>
    <mergeCell ref="Z133:Z134"/>
    <mergeCell ref="Z128:Z132"/>
    <mergeCell ref="AA128:AA132"/>
    <mergeCell ref="AB128:AB132"/>
    <mergeCell ref="AC128:AC132"/>
    <mergeCell ref="AD128:AD132"/>
    <mergeCell ref="Z124:Z127"/>
    <mergeCell ref="AA124:AA127"/>
    <mergeCell ref="AB124:AB127"/>
    <mergeCell ref="AC124:AC127"/>
    <mergeCell ref="AD124:AD127"/>
    <mergeCell ref="W171:W175"/>
    <mergeCell ref="X171:X175"/>
    <mergeCell ref="Y124:Y127"/>
    <mergeCell ref="Y128:Y132"/>
    <mergeCell ref="M171:M175"/>
    <mergeCell ref="N171:N175"/>
    <mergeCell ref="O171:O175"/>
    <mergeCell ref="P171:P175"/>
    <mergeCell ref="U171:U175"/>
    <mergeCell ref="V171:V175"/>
    <mergeCell ref="W154:W158"/>
    <mergeCell ref="X154:X158"/>
    <mergeCell ref="M154:M158"/>
    <mergeCell ref="N154:N158"/>
    <mergeCell ref="O154:O158"/>
    <mergeCell ref="P154:P158"/>
    <mergeCell ref="U154:U158"/>
    <mergeCell ref="V154:V158"/>
    <mergeCell ref="X149:X153"/>
    <mergeCell ref="W146:W148"/>
    <mergeCell ref="O166:O170"/>
    <mergeCell ref="P166:P170"/>
    <mergeCell ref="D166:D170"/>
    <mergeCell ref="E166:E170"/>
    <mergeCell ref="F166:F170"/>
    <mergeCell ref="G166:G170"/>
    <mergeCell ref="H166:H170"/>
    <mergeCell ref="M164:M165"/>
    <mergeCell ref="N164:N165"/>
    <mergeCell ref="O164:O165"/>
    <mergeCell ref="P164:P165"/>
    <mergeCell ref="U164:U165"/>
    <mergeCell ref="V164:V165"/>
    <mergeCell ref="G164:G165"/>
    <mergeCell ref="H164:H165"/>
    <mergeCell ref="I164:I165"/>
    <mergeCell ref="J164:J165"/>
    <mergeCell ref="A164:A165"/>
    <mergeCell ref="B164:B165"/>
    <mergeCell ref="C164:C165"/>
    <mergeCell ref="D164:D165"/>
    <mergeCell ref="E164:E165"/>
    <mergeCell ref="F164:F165"/>
    <mergeCell ref="O159:O163"/>
    <mergeCell ref="P159:P163"/>
    <mergeCell ref="U159:U163"/>
    <mergeCell ref="V159:V163"/>
    <mergeCell ref="W159:W163"/>
    <mergeCell ref="X159:X163"/>
    <mergeCell ref="I159:I163"/>
    <mergeCell ref="J159:J163"/>
    <mergeCell ref="M159:M163"/>
    <mergeCell ref="N159:N163"/>
    <mergeCell ref="W166:W170"/>
    <mergeCell ref="X166:X170"/>
    <mergeCell ref="I166:I170"/>
    <mergeCell ref="J166:J170"/>
    <mergeCell ref="M166:M170"/>
    <mergeCell ref="N166:N170"/>
    <mergeCell ref="W164:W165"/>
    <mergeCell ref="X164:X165"/>
    <mergeCell ref="G146:G148"/>
    <mergeCell ref="H146:H148"/>
    <mergeCell ref="I146:I148"/>
    <mergeCell ref="J146:J148"/>
    <mergeCell ref="A159:A163"/>
    <mergeCell ref="B159:B163"/>
    <mergeCell ref="C159:C163"/>
    <mergeCell ref="D159:D163"/>
    <mergeCell ref="E159:E163"/>
    <mergeCell ref="F159:F163"/>
    <mergeCell ref="G159:G163"/>
    <mergeCell ref="H159:H163"/>
    <mergeCell ref="G154:G158"/>
    <mergeCell ref="H154:H158"/>
    <mergeCell ref="I154:I158"/>
    <mergeCell ref="J154:J158"/>
    <mergeCell ref="A154:A158"/>
    <mergeCell ref="B154:B158"/>
    <mergeCell ref="C154:C158"/>
    <mergeCell ref="D154:D158"/>
    <mergeCell ref="E154:E158"/>
    <mergeCell ref="F154:F158"/>
    <mergeCell ref="A146:A148"/>
    <mergeCell ref="B146:B148"/>
    <mergeCell ref="C146:C148"/>
    <mergeCell ref="D146:D148"/>
    <mergeCell ref="E146:E148"/>
    <mergeCell ref="F146:F148"/>
    <mergeCell ref="G149:G153"/>
    <mergeCell ref="H149:H153"/>
    <mergeCell ref="A149:A153"/>
    <mergeCell ref="B149:B153"/>
    <mergeCell ref="O143:O145"/>
    <mergeCell ref="P143:P145"/>
    <mergeCell ref="U143:U145"/>
    <mergeCell ref="V143:V145"/>
    <mergeCell ref="W143:W145"/>
    <mergeCell ref="X143:X145"/>
    <mergeCell ref="I143:I145"/>
    <mergeCell ref="J143:J145"/>
    <mergeCell ref="M143:M145"/>
    <mergeCell ref="N143:N145"/>
    <mergeCell ref="O149:O153"/>
    <mergeCell ref="P149:P153"/>
    <mergeCell ref="U149:U153"/>
    <mergeCell ref="V149:V153"/>
    <mergeCell ref="W149:W153"/>
    <mergeCell ref="I149:I153"/>
    <mergeCell ref="J149:J153"/>
    <mergeCell ref="M149:M153"/>
    <mergeCell ref="N149:N153"/>
    <mergeCell ref="X146:X148"/>
    <mergeCell ref="M146:M148"/>
    <mergeCell ref="N146:N148"/>
    <mergeCell ref="O146:O148"/>
    <mergeCell ref="P146:P148"/>
    <mergeCell ref="U146:U148"/>
    <mergeCell ref="V146:V148"/>
    <mergeCell ref="A133:A134"/>
    <mergeCell ref="B133:B134"/>
    <mergeCell ref="C149:C153"/>
    <mergeCell ref="D149:D153"/>
    <mergeCell ref="E149:E153"/>
    <mergeCell ref="F149:F153"/>
    <mergeCell ref="W140:W142"/>
    <mergeCell ref="X140:X142"/>
    <mergeCell ref="A143:A145"/>
    <mergeCell ref="B143:B145"/>
    <mergeCell ref="C143:C145"/>
    <mergeCell ref="D143:D145"/>
    <mergeCell ref="E143:E145"/>
    <mergeCell ref="F143:F145"/>
    <mergeCell ref="G143:G145"/>
    <mergeCell ref="H143:H145"/>
    <mergeCell ref="M140:M142"/>
    <mergeCell ref="N140:N142"/>
    <mergeCell ref="O140:O142"/>
    <mergeCell ref="P140:P142"/>
    <mergeCell ref="U140:U142"/>
    <mergeCell ref="V140:V142"/>
    <mergeCell ref="G140:G142"/>
    <mergeCell ref="H140:H142"/>
    <mergeCell ref="I140:I142"/>
    <mergeCell ref="J140:J142"/>
    <mergeCell ref="A140:A142"/>
    <mergeCell ref="B140:B142"/>
    <mergeCell ref="C140:C142"/>
    <mergeCell ref="D140:D142"/>
    <mergeCell ref="E140:E142"/>
    <mergeCell ref="F140:F142"/>
    <mergeCell ref="A128:A132"/>
    <mergeCell ref="G128:G132"/>
    <mergeCell ref="H128:H132"/>
    <mergeCell ref="I128:I132"/>
    <mergeCell ref="J128:J132"/>
    <mergeCell ref="M128:M132"/>
    <mergeCell ref="X118:X123"/>
    <mergeCell ref="P135:P139"/>
    <mergeCell ref="U135:U139"/>
    <mergeCell ref="V135:V139"/>
    <mergeCell ref="W135:W139"/>
    <mergeCell ref="X135:X139"/>
    <mergeCell ref="J135:J139"/>
    <mergeCell ref="M135:M139"/>
    <mergeCell ref="N135:N139"/>
    <mergeCell ref="O135:O139"/>
    <mergeCell ref="X133:X134"/>
    <mergeCell ref="A135:A139"/>
    <mergeCell ref="B135:B139"/>
    <mergeCell ref="C135:C139"/>
    <mergeCell ref="D135:D139"/>
    <mergeCell ref="E135:E139"/>
    <mergeCell ref="F135:F139"/>
    <mergeCell ref="G135:G139"/>
    <mergeCell ref="H135:H139"/>
    <mergeCell ref="I135:I139"/>
    <mergeCell ref="N133:N134"/>
    <mergeCell ref="O133:O134"/>
    <mergeCell ref="P133:P134"/>
    <mergeCell ref="U133:U134"/>
    <mergeCell ref="V133:V134"/>
    <mergeCell ref="W133:W134"/>
    <mergeCell ref="B124:B127"/>
    <mergeCell ref="C124:C127"/>
    <mergeCell ref="D124:D127"/>
    <mergeCell ref="E124:E127"/>
    <mergeCell ref="F124:F127"/>
    <mergeCell ref="W118:W123"/>
    <mergeCell ref="C133:C134"/>
    <mergeCell ref="D133:D134"/>
    <mergeCell ref="E133:E134"/>
    <mergeCell ref="F133:F134"/>
    <mergeCell ref="X128:X132"/>
    <mergeCell ref="B129:B132"/>
    <mergeCell ref="C129:C132"/>
    <mergeCell ref="D129:D132"/>
    <mergeCell ref="E129:E132"/>
    <mergeCell ref="F129:F132"/>
    <mergeCell ref="N128:N132"/>
    <mergeCell ref="O128:O132"/>
    <mergeCell ref="P128:P132"/>
    <mergeCell ref="U128:U132"/>
    <mergeCell ref="V128:V132"/>
    <mergeCell ref="W128:W132"/>
    <mergeCell ref="G133:G134"/>
    <mergeCell ref="H133:H134"/>
    <mergeCell ref="I133:I134"/>
    <mergeCell ref="J133:J134"/>
    <mergeCell ref="M133:M134"/>
    <mergeCell ref="Y118:Y123"/>
    <mergeCell ref="Z118:Z123"/>
    <mergeCell ref="M118:M123"/>
    <mergeCell ref="N118:N123"/>
    <mergeCell ref="O118:O123"/>
    <mergeCell ref="P118:P123"/>
    <mergeCell ref="U118:U123"/>
    <mergeCell ref="V118:V123"/>
    <mergeCell ref="G118:G123"/>
    <mergeCell ref="H118:H123"/>
    <mergeCell ref="I118:I123"/>
    <mergeCell ref="J118:J123"/>
    <mergeCell ref="K118:K123"/>
    <mergeCell ref="W124:W127"/>
    <mergeCell ref="X124:X127"/>
    <mergeCell ref="A118:A123"/>
    <mergeCell ref="B118:B123"/>
    <mergeCell ref="C118:C123"/>
    <mergeCell ref="D118:D123"/>
    <mergeCell ref="E118:E123"/>
    <mergeCell ref="F118:F123"/>
    <mergeCell ref="M124:M127"/>
    <mergeCell ref="N124:N127"/>
    <mergeCell ref="O124:O127"/>
    <mergeCell ref="P124:P127"/>
    <mergeCell ref="U124:U127"/>
    <mergeCell ref="V124:V127"/>
    <mergeCell ref="G124:G127"/>
    <mergeCell ref="H124:H127"/>
    <mergeCell ref="I124:I127"/>
    <mergeCell ref="J124:J127"/>
    <mergeCell ref="A124:A127"/>
    <mergeCell ref="AA116:AA117"/>
    <mergeCell ref="AB116:AB117"/>
    <mergeCell ref="AC116:AC117"/>
    <mergeCell ref="AD116:AD117"/>
    <mergeCell ref="Y116:Y117"/>
    <mergeCell ref="Z116:Z117"/>
    <mergeCell ref="O116:O117"/>
    <mergeCell ref="P116:P117"/>
    <mergeCell ref="U116:U117"/>
    <mergeCell ref="V116:V117"/>
    <mergeCell ref="W116:W117"/>
    <mergeCell ref="X116:X117"/>
    <mergeCell ref="I116:I117"/>
    <mergeCell ref="J116:J117"/>
    <mergeCell ref="A116:A117"/>
    <mergeCell ref="B116:B117"/>
    <mergeCell ref="C116:C117"/>
    <mergeCell ref="D116:D117"/>
    <mergeCell ref="E116:E117"/>
    <mergeCell ref="F116:F117"/>
    <mergeCell ref="G116:G117"/>
    <mergeCell ref="H116:H117"/>
    <mergeCell ref="AA118:AA123"/>
    <mergeCell ref="AB118:AB123"/>
    <mergeCell ref="AC118:AC123"/>
    <mergeCell ref="AD118:AD123"/>
    <mergeCell ref="AA112:AA113"/>
    <mergeCell ref="AB112:AB113"/>
    <mergeCell ref="AC112:AC113"/>
    <mergeCell ref="AD112:AD113"/>
    <mergeCell ref="AA105:AA110"/>
    <mergeCell ref="AB105:AB110"/>
    <mergeCell ref="AC105:AC110"/>
    <mergeCell ref="AD105:AD110"/>
    <mergeCell ref="Y112:Y113"/>
    <mergeCell ref="Z112:Z113"/>
    <mergeCell ref="Y105:Y110"/>
    <mergeCell ref="Z105:Z110"/>
    <mergeCell ref="M116:M117"/>
    <mergeCell ref="N116:N117"/>
    <mergeCell ref="O112:O113"/>
    <mergeCell ref="P112:P113"/>
    <mergeCell ref="U112:U113"/>
    <mergeCell ref="V112:V113"/>
    <mergeCell ref="W112:W113"/>
    <mergeCell ref="X112:X113"/>
    <mergeCell ref="U114:U115"/>
    <mergeCell ref="V114:V115"/>
    <mergeCell ref="W114:W115"/>
    <mergeCell ref="X114:X115"/>
    <mergeCell ref="Y114:Y115"/>
    <mergeCell ref="Z114:Z115"/>
    <mergeCell ref="AA114:AA115"/>
    <mergeCell ref="AB114:AB115"/>
    <mergeCell ref="AC114:AC115"/>
    <mergeCell ref="AD114:AD115"/>
    <mergeCell ref="M114:M115"/>
    <mergeCell ref="N114:N115"/>
    <mergeCell ref="I112:I113"/>
    <mergeCell ref="J112:J113"/>
    <mergeCell ref="M112:M113"/>
    <mergeCell ref="N112:N113"/>
    <mergeCell ref="X105:X110"/>
    <mergeCell ref="A112:A113"/>
    <mergeCell ref="B112:B113"/>
    <mergeCell ref="C112:C113"/>
    <mergeCell ref="D112:D113"/>
    <mergeCell ref="E112:E113"/>
    <mergeCell ref="F112:F113"/>
    <mergeCell ref="G112:G113"/>
    <mergeCell ref="H112:H113"/>
    <mergeCell ref="N105:N110"/>
    <mergeCell ref="O105:O110"/>
    <mergeCell ref="P105:P110"/>
    <mergeCell ref="U105:U110"/>
    <mergeCell ref="V105:V110"/>
    <mergeCell ref="W105:W110"/>
    <mergeCell ref="H105:H110"/>
    <mergeCell ref="I105:I110"/>
    <mergeCell ref="J105:J110"/>
    <mergeCell ref="M105:M110"/>
    <mergeCell ref="A105:A110"/>
    <mergeCell ref="B105:B110"/>
    <mergeCell ref="C105:C110"/>
    <mergeCell ref="D105:D110"/>
    <mergeCell ref="E105:E110"/>
    <mergeCell ref="F105:F110"/>
    <mergeCell ref="G105:G110"/>
    <mergeCell ref="AB100:AB102"/>
    <mergeCell ref="AC100:AC102"/>
    <mergeCell ref="AD100:AD102"/>
    <mergeCell ref="Y103:Y104"/>
    <mergeCell ref="Z103:Z104"/>
    <mergeCell ref="AA103:AA104"/>
    <mergeCell ref="P103:P104"/>
    <mergeCell ref="U103:U104"/>
    <mergeCell ref="V103:V104"/>
    <mergeCell ref="W103:W104"/>
    <mergeCell ref="X103:X104"/>
    <mergeCell ref="J103:J104"/>
    <mergeCell ref="M103:M104"/>
    <mergeCell ref="N103:N104"/>
    <mergeCell ref="G103:G104"/>
    <mergeCell ref="H103:H104"/>
    <mergeCell ref="I103:I104"/>
    <mergeCell ref="N100:N102"/>
    <mergeCell ref="O100:O102"/>
    <mergeCell ref="P100:P102"/>
    <mergeCell ref="U100:U102"/>
    <mergeCell ref="V100:V102"/>
    <mergeCell ref="W100:W102"/>
    <mergeCell ref="H100:H102"/>
    <mergeCell ref="I100:I102"/>
    <mergeCell ref="J100:J102"/>
    <mergeCell ref="M100:M102"/>
    <mergeCell ref="A103:A104"/>
    <mergeCell ref="B103:B104"/>
    <mergeCell ref="C103:C104"/>
    <mergeCell ref="D103:D104"/>
    <mergeCell ref="E103:E104"/>
    <mergeCell ref="F103:F104"/>
    <mergeCell ref="AB97:AB99"/>
    <mergeCell ref="AC97:AC99"/>
    <mergeCell ref="AD97:AD99"/>
    <mergeCell ref="Y100:Y102"/>
    <mergeCell ref="Z100:Z102"/>
    <mergeCell ref="AA100:AA102"/>
    <mergeCell ref="AB94:AB96"/>
    <mergeCell ref="AC94:AC96"/>
    <mergeCell ref="AD94:AD96"/>
    <mergeCell ref="Y97:Y99"/>
    <mergeCell ref="Z97:Z99"/>
    <mergeCell ref="AA97:AA99"/>
    <mergeCell ref="Y94:Y96"/>
    <mergeCell ref="Z94:Z96"/>
    <mergeCell ref="AA94:AA96"/>
    <mergeCell ref="O103:O104"/>
    <mergeCell ref="X100:X102"/>
    <mergeCell ref="X97:X99"/>
    <mergeCell ref="P94:P96"/>
    <mergeCell ref="U94:U96"/>
    <mergeCell ref="V94:V96"/>
    <mergeCell ref="W94:W96"/>
    <mergeCell ref="X94:X96"/>
    <mergeCell ref="AB103:AB104"/>
    <mergeCell ref="AC103:AC104"/>
    <mergeCell ref="AD103:AD104"/>
    <mergeCell ref="V97:V99"/>
    <mergeCell ref="W97:W99"/>
    <mergeCell ref="A100:A102"/>
    <mergeCell ref="B100:B102"/>
    <mergeCell ref="C100:C102"/>
    <mergeCell ref="D100:D102"/>
    <mergeCell ref="E100:E102"/>
    <mergeCell ref="F100:F102"/>
    <mergeCell ref="G100:G102"/>
    <mergeCell ref="M97:M99"/>
    <mergeCell ref="N97:N99"/>
    <mergeCell ref="O97:O99"/>
    <mergeCell ref="P97:P99"/>
    <mergeCell ref="U97:U99"/>
    <mergeCell ref="F97:F99"/>
    <mergeCell ref="G97:G99"/>
    <mergeCell ref="H97:H99"/>
    <mergeCell ref="I97:I99"/>
    <mergeCell ref="J97:J99"/>
    <mergeCell ref="A97:A99"/>
    <mergeCell ref="B97:B99"/>
    <mergeCell ref="C97:C99"/>
    <mergeCell ref="D97:D99"/>
    <mergeCell ref="E97:E99"/>
    <mergeCell ref="J94:J96"/>
    <mergeCell ref="M94:M96"/>
    <mergeCell ref="N94:N96"/>
    <mergeCell ref="O94:O96"/>
    <mergeCell ref="AD92:AD93"/>
    <mergeCell ref="A94:A96"/>
    <mergeCell ref="B94:B96"/>
    <mergeCell ref="C94:C96"/>
    <mergeCell ref="D94:D96"/>
    <mergeCell ref="E94:E96"/>
    <mergeCell ref="F94:F96"/>
    <mergeCell ref="G94:G96"/>
    <mergeCell ref="H94:H96"/>
    <mergeCell ref="I94:I96"/>
    <mergeCell ref="M92:M93"/>
    <mergeCell ref="N92:N93"/>
    <mergeCell ref="O92:O93"/>
    <mergeCell ref="P92:P93"/>
    <mergeCell ref="U92:U93"/>
    <mergeCell ref="V92:V93"/>
    <mergeCell ref="A92:A93"/>
    <mergeCell ref="B92:B93"/>
    <mergeCell ref="C92:C93"/>
    <mergeCell ref="D92:D93"/>
    <mergeCell ref="E92:E93"/>
    <mergeCell ref="F92:F93"/>
    <mergeCell ref="Y92:Y93"/>
    <mergeCell ref="Z92:Z93"/>
    <mergeCell ref="AA92:AA93"/>
    <mergeCell ref="AB92:AB93"/>
    <mergeCell ref="AC92:AC93"/>
    <mergeCell ref="Z90:Z91"/>
    <mergeCell ref="AA90:AA91"/>
    <mergeCell ref="AB90:AB91"/>
    <mergeCell ref="AC90:AC91"/>
    <mergeCell ref="W92:W93"/>
    <mergeCell ref="X90:X91"/>
    <mergeCell ref="X92:X93"/>
    <mergeCell ref="Y90:Y91"/>
    <mergeCell ref="W90:W91"/>
    <mergeCell ref="G92:G93"/>
    <mergeCell ref="H92:H93"/>
    <mergeCell ref="I92:I93"/>
    <mergeCell ref="J92:J93"/>
    <mergeCell ref="N90:N91"/>
    <mergeCell ref="O90:O91"/>
    <mergeCell ref="P90:P91"/>
    <mergeCell ref="U90:U91"/>
    <mergeCell ref="V90:V91"/>
    <mergeCell ref="H90:H91"/>
    <mergeCell ref="I90:I91"/>
    <mergeCell ref="J90:J91"/>
    <mergeCell ref="M90:M91"/>
    <mergeCell ref="AD88:AD89"/>
    <mergeCell ref="A90:A91"/>
    <mergeCell ref="B90:B91"/>
    <mergeCell ref="C90:C91"/>
    <mergeCell ref="D90:D91"/>
    <mergeCell ref="E90:E91"/>
    <mergeCell ref="F90:F91"/>
    <mergeCell ref="G90:G91"/>
    <mergeCell ref="AB83:AB87"/>
    <mergeCell ref="AC83:AC87"/>
    <mergeCell ref="AD83:AD87"/>
    <mergeCell ref="Y88:Y89"/>
    <mergeCell ref="Z88:Z89"/>
    <mergeCell ref="AA88:AA89"/>
    <mergeCell ref="J88:J89"/>
    <mergeCell ref="M88:M89"/>
    <mergeCell ref="N88:N89"/>
    <mergeCell ref="O88:O89"/>
    <mergeCell ref="A88:A89"/>
    <mergeCell ref="B88:B89"/>
    <mergeCell ref="C88:C89"/>
    <mergeCell ref="D88:D89"/>
    <mergeCell ref="E88:E89"/>
    <mergeCell ref="F88:F89"/>
    <mergeCell ref="Y83:Y87"/>
    <mergeCell ref="Z83:Z87"/>
    <mergeCell ref="AA83:AA87"/>
    <mergeCell ref="G88:G89"/>
    <mergeCell ref="AD90:AD91"/>
    <mergeCell ref="H88:H89"/>
    <mergeCell ref="I88:I89"/>
    <mergeCell ref="N83:N87"/>
    <mergeCell ref="AB78:AB79"/>
    <mergeCell ref="AC78:AC79"/>
    <mergeCell ref="AD78:AD79"/>
    <mergeCell ref="Y80:Y82"/>
    <mergeCell ref="Z80:Z82"/>
    <mergeCell ref="AA80:AA82"/>
    <mergeCell ref="AB75:AB77"/>
    <mergeCell ref="AC75:AC77"/>
    <mergeCell ref="AD75:AD77"/>
    <mergeCell ref="Y78:Y79"/>
    <mergeCell ref="Z78:Z79"/>
    <mergeCell ref="AA78:AA79"/>
    <mergeCell ref="Y75:Y77"/>
    <mergeCell ref="Z75:Z77"/>
    <mergeCell ref="AA75:AA77"/>
    <mergeCell ref="P88:P89"/>
    <mergeCell ref="U88:U89"/>
    <mergeCell ref="V88:V89"/>
    <mergeCell ref="W88:W89"/>
    <mergeCell ref="X88:X89"/>
    <mergeCell ref="X83:X87"/>
    <mergeCell ref="X80:X82"/>
    <mergeCell ref="P78:P79"/>
    <mergeCell ref="U78:U79"/>
    <mergeCell ref="V78:V79"/>
    <mergeCell ref="W78:W79"/>
    <mergeCell ref="X78:X79"/>
    <mergeCell ref="AB80:AB82"/>
    <mergeCell ref="AC80:AC82"/>
    <mergeCell ref="AD80:AD82"/>
    <mergeCell ref="AB88:AB89"/>
    <mergeCell ref="AC88:AC89"/>
    <mergeCell ref="O83:O87"/>
    <mergeCell ref="P83:P87"/>
    <mergeCell ref="U83:U87"/>
    <mergeCell ref="V83:V87"/>
    <mergeCell ref="W83:W87"/>
    <mergeCell ref="H83:H87"/>
    <mergeCell ref="I83:I87"/>
    <mergeCell ref="J83:J87"/>
    <mergeCell ref="M83:M87"/>
    <mergeCell ref="V80:V82"/>
    <mergeCell ref="W80:W82"/>
    <mergeCell ref="A83:A87"/>
    <mergeCell ref="B83:B87"/>
    <mergeCell ref="C83:C87"/>
    <mergeCell ref="D83:D87"/>
    <mergeCell ref="E83:E87"/>
    <mergeCell ref="F83:F87"/>
    <mergeCell ref="G83:G87"/>
    <mergeCell ref="M80:M82"/>
    <mergeCell ref="N80:N82"/>
    <mergeCell ref="O80:O82"/>
    <mergeCell ref="P80:P82"/>
    <mergeCell ref="U80:U82"/>
    <mergeCell ref="F80:F82"/>
    <mergeCell ref="G80:G82"/>
    <mergeCell ref="H80:H82"/>
    <mergeCell ref="I80:I82"/>
    <mergeCell ref="J80:J82"/>
    <mergeCell ref="A80:A82"/>
    <mergeCell ref="B80:B82"/>
    <mergeCell ref="C80:C82"/>
    <mergeCell ref="D80:D82"/>
    <mergeCell ref="E80:E82"/>
    <mergeCell ref="J78:J79"/>
    <mergeCell ref="M78:M79"/>
    <mergeCell ref="N78:N79"/>
    <mergeCell ref="O78:O79"/>
    <mergeCell ref="X75:X77"/>
    <mergeCell ref="A78:A79"/>
    <mergeCell ref="B78:B79"/>
    <mergeCell ref="C78:C79"/>
    <mergeCell ref="D78:D79"/>
    <mergeCell ref="E78:E79"/>
    <mergeCell ref="F78:F79"/>
    <mergeCell ref="G78:G79"/>
    <mergeCell ref="H78:H79"/>
    <mergeCell ref="I78:I79"/>
    <mergeCell ref="N75:N77"/>
    <mergeCell ref="O75:O77"/>
    <mergeCell ref="P75:P77"/>
    <mergeCell ref="U75:U77"/>
    <mergeCell ref="V75:V77"/>
    <mergeCell ref="W75:W77"/>
    <mergeCell ref="H75:H77"/>
    <mergeCell ref="I75:I77"/>
    <mergeCell ref="J75:J77"/>
    <mergeCell ref="M75:M77"/>
    <mergeCell ref="AB72:AB74"/>
    <mergeCell ref="AC72:AC74"/>
    <mergeCell ref="AD72:AD74"/>
    <mergeCell ref="A75:A77"/>
    <mergeCell ref="B75:B77"/>
    <mergeCell ref="C75:C77"/>
    <mergeCell ref="D75:D77"/>
    <mergeCell ref="E75:E77"/>
    <mergeCell ref="F75:F77"/>
    <mergeCell ref="G75:G77"/>
    <mergeCell ref="AB69:AB71"/>
    <mergeCell ref="AC69:AC71"/>
    <mergeCell ref="AD69:AD71"/>
    <mergeCell ref="Y72:Y74"/>
    <mergeCell ref="Z72:Z74"/>
    <mergeCell ref="AA72:AA74"/>
    <mergeCell ref="P72:P74"/>
    <mergeCell ref="U72:U74"/>
    <mergeCell ref="V72:V74"/>
    <mergeCell ref="W72:W74"/>
    <mergeCell ref="X72:X74"/>
    <mergeCell ref="J72:J74"/>
    <mergeCell ref="M72:M74"/>
    <mergeCell ref="N72:N74"/>
    <mergeCell ref="O72:O74"/>
    <mergeCell ref="X69:X71"/>
    <mergeCell ref="A72:A74"/>
    <mergeCell ref="B72:B74"/>
    <mergeCell ref="C72:C74"/>
    <mergeCell ref="D72:D74"/>
    <mergeCell ref="E72:E74"/>
    <mergeCell ref="F72:F74"/>
    <mergeCell ref="AB66:AB68"/>
    <mergeCell ref="AC66:AC68"/>
    <mergeCell ref="AD66:AD68"/>
    <mergeCell ref="Y69:Y71"/>
    <mergeCell ref="Z69:Z71"/>
    <mergeCell ref="AA69:AA71"/>
    <mergeCell ref="AB54:AB65"/>
    <mergeCell ref="AC54:AC65"/>
    <mergeCell ref="AD54:AD65"/>
    <mergeCell ref="Y66:Y68"/>
    <mergeCell ref="Z66:Z68"/>
    <mergeCell ref="AA66:AA68"/>
    <mergeCell ref="AB51:AB53"/>
    <mergeCell ref="AC51:AC53"/>
    <mergeCell ref="AD51:AD53"/>
    <mergeCell ref="Y54:Y65"/>
    <mergeCell ref="Z54:Z65"/>
    <mergeCell ref="AA54:AA65"/>
    <mergeCell ref="AB47:AB50"/>
    <mergeCell ref="AC47:AC50"/>
    <mergeCell ref="AD47:AD50"/>
    <mergeCell ref="Y51:Y53"/>
    <mergeCell ref="Z51:Z53"/>
    <mergeCell ref="AA51:AA53"/>
    <mergeCell ref="AB44:AB46"/>
    <mergeCell ref="AC44:AC46"/>
    <mergeCell ref="AD44:AD46"/>
    <mergeCell ref="Y47:Y50"/>
    <mergeCell ref="Z47:Z50"/>
    <mergeCell ref="AA47:AA50"/>
    <mergeCell ref="AB42:AB43"/>
    <mergeCell ref="AC42:AC43"/>
    <mergeCell ref="AD42:AD43"/>
    <mergeCell ref="Y44:Y46"/>
    <mergeCell ref="Z44:Z46"/>
    <mergeCell ref="AA44:AA46"/>
    <mergeCell ref="Y42:Y43"/>
    <mergeCell ref="Z42:Z43"/>
    <mergeCell ref="AA42:AA43"/>
    <mergeCell ref="G72:G74"/>
    <mergeCell ref="H72:H74"/>
    <mergeCell ref="I72:I74"/>
    <mergeCell ref="N69:N71"/>
    <mergeCell ref="O69:O71"/>
    <mergeCell ref="P69:P71"/>
    <mergeCell ref="U69:U71"/>
    <mergeCell ref="V69:V71"/>
    <mergeCell ref="W69:W71"/>
    <mergeCell ref="H69:H71"/>
    <mergeCell ref="I69:I71"/>
    <mergeCell ref="J69:J71"/>
    <mergeCell ref="M69:M71"/>
    <mergeCell ref="X66:X68"/>
    <mergeCell ref="A69:A71"/>
    <mergeCell ref="B69:B71"/>
    <mergeCell ref="C69:C71"/>
    <mergeCell ref="D69:D71"/>
    <mergeCell ref="E69:E71"/>
    <mergeCell ref="F69:F71"/>
    <mergeCell ref="G69:G71"/>
    <mergeCell ref="M66:M68"/>
    <mergeCell ref="N66:N68"/>
    <mergeCell ref="O66:O68"/>
    <mergeCell ref="P66:P68"/>
    <mergeCell ref="U66:U68"/>
    <mergeCell ref="F66:F68"/>
    <mergeCell ref="G66:G68"/>
    <mergeCell ref="H66:H68"/>
    <mergeCell ref="I66:I68"/>
    <mergeCell ref="J66:J68"/>
    <mergeCell ref="P54:P65"/>
    <mergeCell ref="U54:U65"/>
    <mergeCell ref="V54:V65"/>
    <mergeCell ref="W54:W65"/>
    <mergeCell ref="X54:X65"/>
    <mergeCell ref="A66:A68"/>
    <mergeCell ref="B66:B68"/>
    <mergeCell ref="C66:C68"/>
    <mergeCell ref="D66:D68"/>
    <mergeCell ref="E66:E68"/>
    <mergeCell ref="J54:J65"/>
    <mergeCell ref="M54:M65"/>
    <mergeCell ref="N54:N65"/>
    <mergeCell ref="O54:O65"/>
    <mergeCell ref="X51:X53"/>
    <mergeCell ref="A54:A65"/>
    <mergeCell ref="B54:B65"/>
    <mergeCell ref="C54:C65"/>
    <mergeCell ref="D54:D65"/>
    <mergeCell ref="E54:E65"/>
    <mergeCell ref="F54:F65"/>
    <mergeCell ref="G54:G65"/>
    <mergeCell ref="H54:H65"/>
    <mergeCell ref="I54:I65"/>
    <mergeCell ref="N51:N53"/>
    <mergeCell ref="O51:O53"/>
    <mergeCell ref="P51:P53"/>
    <mergeCell ref="U51:U53"/>
    <mergeCell ref="V51:V53"/>
    <mergeCell ref="W51:W53"/>
    <mergeCell ref="V66:V68"/>
    <mergeCell ref="W66:W68"/>
    <mergeCell ref="H51:H53"/>
    <mergeCell ref="I51:I53"/>
    <mergeCell ref="J51:J53"/>
    <mergeCell ref="M51:M53"/>
    <mergeCell ref="V47:V50"/>
    <mergeCell ref="W47:W50"/>
    <mergeCell ref="X47:X50"/>
    <mergeCell ref="A51:A53"/>
    <mergeCell ref="B51:B53"/>
    <mergeCell ref="C51:C53"/>
    <mergeCell ref="D51:D53"/>
    <mergeCell ref="E51:E53"/>
    <mergeCell ref="F51:F53"/>
    <mergeCell ref="G51:G53"/>
    <mergeCell ref="M47:M50"/>
    <mergeCell ref="N47:N50"/>
    <mergeCell ref="O47:O50"/>
    <mergeCell ref="P47:P50"/>
    <mergeCell ref="U47:U50"/>
    <mergeCell ref="F47:F50"/>
    <mergeCell ref="G47:G50"/>
    <mergeCell ref="H47:H50"/>
    <mergeCell ref="I47:I50"/>
    <mergeCell ref="J47:J50"/>
    <mergeCell ref="P44:P46"/>
    <mergeCell ref="U44:U46"/>
    <mergeCell ref="V44:V46"/>
    <mergeCell ref="W44:W46"/>
    <mergeCell ref="X44:X46"/>
    <mergeCell ref="A47:A50"/>
    <mergeCell ref="B47:B50"/>
    <mergeCell ref="C47:C50"/>
    <mergeCell ref="D47:D50"/>
    <mergeCell ref="E47:E50"/>
    <mergeCell ref="J44:J46"/>
    <mergeCell ref="M44:M46"/>
    <mergeCell ref="N44:N46"/>
    <mergeCell ref="O44:O46"/>
    <mergeCell ref="X42:X43"/>
    <mergeCell ref="A44:A46"/>
    <mergeCell ref="B44:B46"/>
    <mergeCell ref="C44:C46"/>
    <mergeCell ref="D44:D46"/>
    <mergeCell ref="E44:E46"/>
    <mergeCell ref="F44:F46"/>
    <mergeCell ref="G44:G46"/>
    <mergeCell ref="H44:H46"/>
    <mergeCell ref="I44:I46"/>
    <mergeCell ref="N42:N43"/>
    <mergeCell ref="O42:O43"/>
    <mergeCell ref="P42:P43"/>
    <mergeCell ref="U42:U43"/>
    <mergeCell ref="V42:V43"/>
    <mergeCell ref="W42:W43"/>
    <mergeCell ref="H42:H43"/>
    <mergeCell ref="I42:I43"/>
    <mergeCell ref="J42:J43"/>
    <mergeCell ref="M42:M43"/>
    <mergeCell ref="AD40:AD41"/>
    <mergeCell ref="Y2:AD2"/>
    <mergeCell ref="A42:A43"/>
    <mergeCell ref="B42:B43"/>
    <mergeCell ref="C42:C43"/>
    <mergeCell ref="D42:D43"/>
    <mergeCell ref="E42:E43"/>
    <mergeCell ref="F42:F43"/>
    <mergeCell ref="G42:G43"/>
    <mergeCell ref="Y40:Y41"/>
    <mergeCell ref="Z40:Z41"/>
    <mergeCell ref="AA32:AA35"/>
    <mergeCell ref="AD32:AD35"/>
    <mergeCell ref="Y36:Y39"/>
    <mergeCell ref="Z36:Z39"/>
    <mergeCell ref="AD36:AD39"/>
    <mergeCell ref="Y32:Y35"/>
    <mergeCell ref="Z32:Z35"/>
    <mergeCell ref="AD24:AD27"/>
    <mergeCell ref="Y28:Y31"/>
    <mergeCell ref="Z28:Z31"/>
    <mergeCell ref="AD28:AD31"/>
    <mergeCell ref="Y24:Y27"/>
    <mergeCell ref="Z24:Z27"/>
    <mergeCell ref="AD17:AD20"/>
    <mergeCell ref="Y21:Y23"/>
    <mergeCell ref="AA9:AA12"/>
    <mergeCell ref="AB9:AB12"/>
    <mergeCell ref="AC9:AC12"/>
    <mergeCell ref="Z21:Z23"/>
    <mergeCell ref="AD21:AD23"/>
    <mergeCell ref="AA13:AA16"/>
    <mergeCell ref="AB13:AB16"/>
    <mergeCell ref="AC13:AC16"/>
    <mergeCell ref="AD13:AD16"/>
    <mergeCell ref="Y17:Y20"/>
    <mergeCell ref="Z17:Z20"/>
    <mergeCell ref="AD9:AD12"/>
    <mergeCell ref="Y13:Y16"/>
    <mergeCell ref="Z13:Z16"/>
    <mergeCell ref="AA7:AA8"/>
    <mergeCell ref="AB7:AB8"/>
    <mergeCell ref="AC7:AC8"/>
    <mergeCell ref="AD7:AD8"/>
    <mergeCell ref="Y9:Y12"/>
    <mergeCell ref="Z9:Z12"/>
    <mergeCell ref="Y7:Y8"/>
    <mergeCell ref="Z7:Z8"/>
    <mergeCell ref="AC36:AC39"/>
    <mergeCell ref="AA40:AA41"/>
    <mergeCell ref="AB40:AB41"/>
    <mergeCell ref="AC40:AC41"/>
    <mergeCell ref="AB32:AB35"/>
    <mergeCell ref="AC32:AC35"/>
    <mergeCell ref="AA36:AA39"/>
    <mergeCell ref="AB36:AB39"/>
    <mergeCell ref="AC24:AC27"/>
    <mergeCell ref="AA28:AA31"/>
    <mergeCell ref="AB28:AB31"/>
    <mergeCell ref="AC28:AC31"/>
    <mergeCell ref="AB21:AB23"/>
    <mergeCell ref="AC21:AC23"/>
    <mergeCell ref="AA24:AA27"/>
    <mergeCell ref="AB24:AB27"/>
    <mergeCell ref="AA17:AA20"/>
    <mergeCell ref="AB17:AB20"/>
    <mergeCell ref="AC17:AC20"/>
    <mergeCell ref="AA21:AA23"/>
    <mergeCell ref="P40:P41"/>
    <mergeCell ref="U40:U41"/>
    <mergeCell ref="V40:V41"/>
    <mergeCell ref="W40:W41"/>
    <mergeCell ref="X40:X41"/>
    <mergeCell ref="AD4:AD6"/>
    <mergeCell ref="P36:P39"/>
    <mergeCell ref="U36:U39"/>
    <mergeCell ref="V36:V39"/>
    <mergeCell ref="W36:W39"/>
    <mergeCell ref="X36:X39"/>
    <mergeCell ref="M40:M41"/>
    <mergeCell ref="N40:N41"/>
    <mergeCell ref="O40:O41"/>
    <mergeCell ref="P32:P35"/>
    <mergeCell ref="U32:U35"/>
    <mergeCell ref="V32:V35"/>
    <mergeCell ref="W32:W35"/>
    <mergeCell ref="X32:X35"/>
    <mergeCell ref="M36:M39"/>
    <mergeCell ref="N36:N39"/>
    <mergeCell ref="O36:O39"/>
    <mergeCell ref="P28:P31"/>
    <mergeCell ref="U28:U31"/>
    <mergeCell ref="V28:V31"/>
    <mergeCell ref="W28:W31"/>
    <mergeCell ref="X28:X31"/>
    <mergeCell ref="Y4:Y6"/>
    <mergeCell ref="Z4:Z6"/>
    <mergeCell ref="AA4:AA6"/>
    <mergeCell ref="AB4:AB6"/>
    <mergeCell ref="AC4:AC6"/>
    <mergeCell ref="L7:L8"/>
    <mergeCell ref="M32:M35"/>
    <mergeCell ref="N32:N35"/>
    <mergeCell ref="O32:O35"/>
    <mergeCell ref="P24:P27"/>
    <mergeCell ref="U24:U27"/>
    <mergeCell ref="V24:V27"/>
    <mergeCell ref="W24:W27"/>
    <mergeCell ref="X24:X27"/>
    <mergeCell ref="M28:M31"/>
    <mergeCell ref="N28:N31"/>
    <mergeCell ref="O28:O31"/>
    <mergeCell ref="P21:P23"/>
    <mergeCell ref="U21:U23"/>
    <mergeCell ref="V21:V23"/>
    <mergeCell ref="W21:W23"/>
    <mergeCell ref="X21:X23"/>
    <mergeCell ref="M24:M27"/>
    <mergeCell ref="N24:N27"/>
    <mergeCell ref="O24:O27"/>
    <mergeCell ref="M9:M12"/>
    <mergeCell ref="N9:N12"/>
    <mergeCell ref="O9:O12"/>
    <mergeCell ref="P17:P20"/>
    <mergeCell ref="U17:U20"/>
    <mergeCell ref="V17:V20"/>
    <mergeCell ref="W17:W20"/>
    <mergeCell ref="X17:X20"/>
    <mergeCell ref="M21:M23"/>
    <mergeCell ref="N21:N23"/>
    <mergeCell ref="O21:O23"/>
    <mergeCell ref="P13:P16"/>
    <mergeCell ref="U13:U16"/>
    <mergeCell ref="V13:V16"/>
    <mergeCell ref="W13:W16"/>
    <mergeCell ref="X13:X16"/>
    <mergeCell ref="M17:M20"/>
    <mergeCell ref="N17:N20"/>
    <mergeCell ref="O17:O20"/>
    <mergeCell ref="P4:P6"/>
    <mergeCell ref="U4:U6"/>
    <mergeCell ref="V4:V6"/>
    <mergeCell ref="W4:W6"/>
    <mergeCell ref="X4:X6"/>
    <mergeCell ref="M7:M8"/>
    <mergeCell ref="N7:N8"/>
    <mergeCell ref="O7:O8"/>
    <mergeCell ref="J40:J41"/>
    <mergeCell ref="M4:M6"/>
    <mergeCell ref="N4:N6"/>
    <mergeCell ref="O4:O6"/>
    <mergeCell ref="J36:J39"/>
    <mergeCell ref="J28:J31"/>
    <mergeCell ref="J24:J27"/>
    <mergeCell ref="J17:J20"/>
    <mergeCell ref="J13:J16"/>
    <mergeCell ref="J7:J8"/>
    <mergeCell ref="J4:J6"/>
    <mergeCell ref="P9:P12"/>
    <mergeCell ref="U9:U12"/>
    <mergeCell ref="V9:V12"/>
    <mergeCell ref="W9:W12"/>
    <mergeCell ref="X9:X12"/>
    <mergeCell ref="M13:M16"/>
    <mergeCell ref="N13:N16"/>
    <mergeCell ref="O13:O16"/>
    <mergeCell ref="P7:P8"/>
    <mergeCell ref="U7:U8"/>
    <mergeCell ref="V7:V8"/>
    <mergeCell ref="W7:W8"/>
    <mergeCell ref="X7:X8"/>
    <mergeCell ref="A40:A41"/>
    <mergeCell ref="B40:B41"/>
    <mergeCell ref="C40:C41"/>
    <mergeCell ref="D40:D41"/>
    <mergeCell ref="E40:E41"/>
    <mergeCell ref="F40:F41"/>
    <mergeCell ref="G40:G41"/>
    <mergeCell ref="H40:H41"/>
    <mergeCell ref="I40:I41"/>
    <mergeCell ref="J32:J35"/>
    <mergeCell ref="A36:A39"/>
    <mergeCell ref="B36:B39"/>
    <mergeCell ref="C36:C39"/>
    <mergeCell ref="D36:D39"/>
    <mergeCell ref="E36:E39"/>
    <mergeCell ref="F36:F39"/>
    <mergeCell ref="G36:G39"/>
    <mergeCell ref="H36:H39"/>
    <mergeCell ref="I36:I39"/>
    <mergeCell ref="A32:A35"/>
    <mergeCell ref="B32:B35"/>
    <mergeCell ref="C32:C35"/>
    <mergeCell ref="D32:D35"/>
    <mergeCell ref="E32:E35"/>
    <mergeCell ref="F32:F35"/>
    <mergeCell ref="G32:G35"/>
    <mergeCell ref="H32:H35"/>
    <mergeCell ref="I32:I35"/>
    <mergeCell ref="F28:F31"/>
    <mergeCell ref="G28:G31"/>
    <mergeCell ref="H28:H31"/>
    <mergeCell ref="I28:I31"/>
    <mergeCell ref="J21:J23"/>
    <mergeCell ref="A24:A27"/>
    <mergeCell ref="B24:B27"/>
    <mergeCell ref="C24:C27"/>
    <mergeCell ref="D24:D27"/>
    <mergeCell ref="E24:E27"/>
    <mergeCell ref="F24:F27"/>
    <mergeCell ref="G24:G27"/>
    <mergeCell ref="H24:H27"/>
    <mergeCell ref="I24:I27"/>
    <mergeCell ref="A21:A23"/>
    <mergeCell ref="B21:B23"/>
    <mergeCell ref="C21:C23"/>
    <mergeCell ref="D21:D23"/>
    <mergeCell ref="E21:E23"/>
    <mergeCell ref="F21:F23"/>
    <mergeCell ref="G21:G23"/>
    <mergeCell ref="H21:H23"/>
    <mergeCell ref="I21:I23"/>
    <mergeCell ref="A28:A31"/>
    <mergeCell ref="B28:B31"/>
    <mergeCell ref="C28:C31"/>
    <mergeCell ref="D28:D31"/>
    <mergeCell ref="E28:E31"/>
    <mergeCell ref="A1:AD1"/>
    <mergeCell ref="A4:A6"/>
    <mergeCell ref="B4:B6"/>
    <mergeCell ref="C4:C6"/>
    <mergeCell ref="D4:D6"/>
    <mergeCell ref="E4:E6"/>
    <mergeCell ref="F4:F6"/>
    <mergeCell ref="G4:G6"/>
    <mergeCell ref="H4:H6"/>
    <mergeCell ref="I4:I6"/>
    <mergeCell ref="C2:F2"/>
    <mergeCell ref="G2:J2"/>
    <mergeCell ref="M2:X2"/>
    <mergeCell ref="A17:A20"/>
    <mergeCell ref="B17:B20"/>
    <mergeCell ref="C17:C20"/>
    <mergeCell ref="D17:D20"/>
    <mergeCell ref="E17:E20"/>
    <mergeCell ref="F17:F20"/>
    <mergeCell ref="G17:G20"/>
    <mergeCell ref="H17:H20"/>
    <mergeCell ref="I17:I20"/>
    <mergeCell ref="J9:J12"/>
    <mergeCell ref="A13:A16"/>
    <mergeCell ref="B13:B16"/>
    <mergeCell ref="C13:C16"/>
    <mergeCell ref="D13:D16"/>
    <mergeCell ref="A7:A8"/>
    <mergeCell ref="B7:B8"/>
    <mergeCell ref="C7:C8"/>
    <mergeCell ref="D7:D8"/>
    <mergeCell ref="E7:E8"/>
    <mergeCell ref="F7:F8"/>
    <mergeCell ref="G7:G8"/>
    <mergeCell ref="H7:H8"/>
    <mergeCell ref="I7:I8"/>
    <mergeCell ref="I13:I16"/>
    <mergeCell ref="A9:A12"/>
    <mergeCell ref="B9:B12"/>
    <mergeCell ref="C9:C12"/>
    <mergeCell ref="D9:D12"/>
    <mergeCell ref="E9:E12"/>
    <mergeCell ref="F9:F12"/>
    <mergeCell ref="G9:G12"/>
    <mergeCell ref="H9:H12"/>
    <mergeCell ref="I9:I12"/>
    <mergeCell ref="E13:E16"/>
    <mergeCell ref="F13:F16"/>
    <mergeCell ref="G13:G16"/>
    <mergeCell ref="H13:H16"/>
    <mergeCell ref="X365:X367"/>
    <mergeCell ref="A368:A369"/>
    <mergeCell ref="B368:B369"/>
    <mergeCell ref="C368:C369"/>
    <mergeCell ref="D368:D369"/>
    <mergeCell ref="E368:E369"/>
    <mergeCell ref="F368:F369"/>
    <mergeCell ref="G368:G369"/>
    <mergeCell ref="H368:H369"/>
    <mergeCell ref="I368:I369"/>
    <mergeCell ref="J368:J369"/>
    <mergeCell ref="M368:M369"/>
    <mergeCell ref="N368:N369"/>
    <mergeCell ref="O368:O369"/>
    <mergeCell ref="P368:P369"/>
    <mergeCell ref="U368:U369"/>
    <mergeCell ref="V368:V369"/>
    <mergeCell ref="W368:W369"/>
    <mergeCell ref="X368:X369"/>
    <mergeCell ref="A365:A367"/>
    <mergeCell ref="B365:B367"/>
    <mergeCell ref="C365:C367"/>
    <mergeCell ref="D365:D367"/>
    <mergeCell ref="E365:E367"/>
    <mergeCell ref="F365:F367"/>
    <mergeCell ref="G365:G367"/>
    <mergeCell ref="H365:H367"/>
    <mergeCell ref="I365:I367"/>
    <mergeCell ref="J365:J367"/>
    <mergeCell ref="M365:M367"/>
    <mergeCell ref="N365:N367"/>
    <mergeCell ref="O365:O367"/>
    <mergeCell ref="A370:A371"/>
    <mergeCell ref="B370:B371"/>
    <mergeCell ref="C370:C371"/>
    <mergeCell ref="D370:D371"/>
    <mergeCell ref="E370:E371"/>
    <mergeCell ref="F370:F371"/>
    <mergeCell ref="G370:G371"/>
    <mergeCell ref="H370:H371"/>
    <mergeCell ref="I370:I371"/>
    <mergeCell ref="J370:J371"/>
    <mergeCell ref="M370:M371"/>
    <mergeCell ref="N370:N371"/>
    <mergeCell ref="O370:O371"/>
    <mergeCell ref="P370:P371"/>
    <mergeCell ref="U370:U371"/>
    <mergeCell ref="V365:V367"/>
    <mergeCell ref="W365:W367"/>
    <mergeCell ref="P365:P367"/>
    <mergeCell ref="U365:U367"/>
    <mergeCell ref="Y365:Y367"/>
    <mergeCell ref="Z365:Z367"/>
    <mergeCell ref="AA365:AA367"/>
    <mergeCell ref="AB365:AB367"/>
    <mergeCell ref="AC365:AC367"/>
    <mergeCell ref="AD365:AD367"/>
    <mergeCell ref="Y368:Y369"/>
    <mergeCell ref="Z368:Z369"/>
    <mergeCell ref="AA368:AA369"/>
    <mergeCell ref="AB368:AB369"/>
    <mergeCell ref="AC368:AC369"/>
    <mergeCell ref="AD368:AD369"/>
    <mergeCell ref="Y360:Y361"/>
    <mergeCell ref="Z360:Z361"/>
    <mergeCell ref="AA360:AA361"/>
    <mergeCell ref="AB360:AB361"/>
    <mergeCell ref="AC360:AC361"/>
    <mergeCell ref="AD360:AD361"/>
    <mergeCell ref="Y362:Y364"/>
    <mergeCell ref="Z362:Z364"/>
    <mergeCell ref="AA362:AA364"/>
    <mergeCell ref="AB362:AB364"/>
    <mergeCell ref="AC362:AC364"/>
    <mergeCell ref="AD362:AD364"/>
    <mergeCell ref="AD370:AD371"/>
    <mergeCell ref="V370:V371"/>
    <mergeCell ref="W370:W371"/>
    <mergeCell ref="X370:X371"/>
    <mergeCell ref="Y370:Y371"/>
    <mergeCell ref="Z370:Z371"/>
    <mergeCell ref="AA370:AA371"/>
    <mergeCell ref="AB370:AB371"/>
    <mergeCell ref="AC370:AC371"/>
    <mergeCell ref="Y372:Y374"/>
    <mergeCell ref="V372:V374"/>
    <mergeCell ref="W372:W374"/>
    <mergeCell ref="X372:X374"/>
    <mergeCell ref="Z372:Z374"/>
    <mergeCell ref="AA372:AA374"/>
    <mergeCell ref="AB372:AB374"/>
    <mergeCell ref="AC372:AC374"/>
    <mergeCell ref="AD372:AD374"/>
    <mergeCell ref="D375:D377"/>
    <mergeCell ref="E375:E377"/>
    <mergeCell ref="F375:F377"/>
    <mergeCell ref="G375:G377"/>
    <mergeCell ref="H375:H377"/>
    <mergeCell ref="I375:I377"/>
    <mergeCell ref="J375:J377"/>
    <mergeCell ref="M375:M377"/>
    <mergeCell ref="N375:N377"/>
    <mergeCell ref="O375:O377"/>
    <mergeCell ref="P375:P377"/>
    <mergeCell ref="U375:U377"/>
    <mergeCell ref="J372:J374"/>
    <mergeCell ref="M372:M374"/>
    <mergeCell ref="N372:N374"/>
    <mergeCell ref="O372:O374"/>
    <mergeCell ref="P372:P374"/>
    <mergeCell ref="U372:U374"/>
    <mergeCell ref="L375:L377"/>
    <mergeCell ref="K375:K377"/>
    <mergeCell ref="V375:V377"/>
    <mergeCell ref="W375:W377"/>
    <mergeCell ref="X375:X377"/>
    <mergeCell ref="A372:A374"/>
    <mergeCell ref="B372:B374"/>
    <mergeCell ref="C372:C374"/>
    <mergeCell ref="D372:D374"/>
    <mergeCell ref="E372:E374"/>
    <mergeCell ref="F372:F374"/>
    <mergeCell ref="G372:G374"/>
    <mergeCell ref="H372:H374"/>
    <mergeCell ref="I372:I374"/>
    <mergeCell ref="W381:W384"/>
    <mergeCell ref="X381:X384"/>
    <mergeCell ref="A378:A380"/>
    <mergeCell ref="B378:B380"/>
    <mergeCell ref="C378:C380"/>
    <mergeCell ref="D378:D380"/>
    <mergeCell ref="E378:E380"/>
    <mergeCell ref="F378:F380"/>
    <mergeCell ref="G378:G380"/>
    <mergeCell ref="H378:H380"/>
    <mergeCell ref="I378:I380"/>
    <mergeCell ref="J378:J380"/>
    <mergeCell ref="M378:M380"/>
    <mergeCell ref="N378:N380"/>
    <mergeCell ref="O378:O380"/>
    <mergeCell ref="P378:P380"/>
    <mergeCell ref="U378:U380"/>
    <mergeCell ref="A375:A377"/>
    <mergeCell ref="B375:B377"/>
    <mergeCell ref="C375:C377"/>
    <mergeCell ref="D385:D387"/>
    <mergeCell ref="E385:E387"/>
    <mergeCell ref="F385:F387"/>
    <mergeCell ref="G385:G387"/>
    <mergeCell ref="H385:H387"/>
    <mergeCell ref="I385:I387"/>
    <mergeCell ref="J385:J387"/>
    <mergeCell ref="V378:V380"/>
    <mergeCell ref="W378:W380"/>
    <mergeCell ref="X378:X380"/>
    <mergeCell ref="A381:A384"/>
    <mergeCell ref="B381:B384"/>
    <mergeCell ref="C381:C384"/>
    <mergeCell ref="D381:D384"/>
    <mergeCell ref="E381:E384"/>
    <mergeCell ref="F381:F384"/>
    <mergeCell ref="G381:G384"/>
    <mergeCell ref="H381:H384"/>
    <mergeCell ref="I381:I384"/>
    <mergeCell ref="J381:J384"/>
    <mergeCell ref="M381:M384"/>
    <mergeCell ref="N381:N384"/>
    <mergeCell ref="O381:O384"/>
    <mergeCell ref="P381:P384"/>
    <mergeCell ref="U381:U384"/>
    <mergeCell ref="V381:V384"/>
    <mergeCell ref="V390:V392"/>
    <mergeCell ref="W390:W392"/>
    <mergeCell ref="X390:X392"/>
    <mergeCell ref="V385:V387"/>
    <mergeCell ref="M385:M387"/>
    <mergeCell ref="N385:N387"/>
    <mergeCell ref="O385:O387"/>
    <mergeCell ref="P385:P387"/>
    <mergeCell ref="U385:U387"/>
    <mergeCell ref="W385:W387"/>
    <mergeCell ref="X385:X387"/>
    <mergeCell ref="A388:A389"/>
    <mergeCell ref="B388:B389"/>
    <mergeCell ref="C388:C389"/>
    <mergeCell ref="D388:D389"/>
    <mergeCell ref="E388:E389"/>
    <mergeCell ref="F388:F389"/>
    <mergeCell ref="G388:G389"/>
    <mergeCell ref="H388:H389"/>
    <mergeCell ref="I388:I389"/>
    <mergeCell ref="J388:J389"/>
    <mergeCell ref="M388:M389"/>
    <mergeCell ref="N388:N389"/>
    <mergeCell ref="O388:O389"/>
    <mergeCell ref="P388:P389"/>
    <mergeCell ref="U388:U389"/>
    <mergeCell ref="V388:V389"/>
    <mergeCell ref="W388:W389"/>
    <mergeCell ref="X388:X389"/>
    <mergeCell ref="A385:A387"/>
    <mergeCell ref="B385:B387"/>
    <mergeCell ref="C385:C387"/>
    <mergeCell ref="N393:N395"/>
    <mergeCell ref="O393:O395"/>
    <mergeCell ref="P393:P395"/>
    <mergeCell ref="U393:U395"/>
    <mergeCell ref="A390:A392"/>
    <mergeCell ref="B390:B392"/>
    <mergeCell ref="C390:C392"/>
    <mergeCell ref="D390:D392"/>
    <mergeCell ref="E390:E392"/>
    <mergeCell ref="F390:F392"/>
    <mergeCell ref="G390:G392"/>
    <mergeCell ref="H390:H392"/>
    <mergeCell ref="I390:I392"/>
    <mergeCell ref="J390:J392"/>
    <mergeCell ref="M390:M392"/>
    <mergeCell ref="N390:N392"/>
    <mergeCell ref="O390:O392"/>
    <mergeCell ref="P390:P392"/>
    <mergeCell ref="U390:U392"/>
    <mergeCell ref="L390:L392"/>
    <mergeCell ref="K390:K392"/>
    <mergeCell ref="L393:L395"/>
    <mergeCell ref="K393:K395"/>
    <mergeCell ref="V393:V395"/>
    <mergeCell ref="W393:W395"/>
    <mergeCell ref="X393:X395"/>
    <mergeCell ref="A396:A398"/>
    <mergeCell ref="B396:B398"/>
    <mergeCell ref="C396:C398"/>
    <mergeCell ref="D396:D398"/>
    <mergeCell ref="E396:E398"/>
    <mergeCell ref="F396:F398"/>
    <mergeCell ref="G396:G398"/>
    <mergeCell ref="H396:H398"/>
    <mergeCell ref="I396:I398"/>
    <mergeCell ref="J396:J398"/>
    <mergeCell ref="M396:M398"/>
    <mergeCell ref="N396:N398"/>
    <mergeCell ref="O396:O398"/>
    <mergeCell ref="P396:P398"/>
    <mergeCell ref="U396:U398"/>
    <mergeCell ref="V396:V398"/>
    <mergeCell ref="W396:W398"/>
    <mergeCell ref="X396:X398"/>
    <mergeCell ref="A393:A395"/>
    <mergeCell ref="B393:B395"/>
    <mergeCell ref="C393:C395"/>
    <mergeCell ref="D393:D395"/>
    <mergeCell ref="E393:E395"/>
    <mergeCell ref="F393:F395"/>
    <mergeCell ref="G393:G395"/>
    <mergeCell ref="H393:H395"/>
    <mergeCell ref="I393:I395"/>
    <mergeCell ref="J393:J395"/>
    <mergeCell ref="M393:M395"/>
    <mergeCell ref="W399:W402"/>
    <mergeCell ref="V405:V409"/>
    <mergeCell ref="W405:W409"/>
    <mergeCell ref="L405:L409"/>
    <mergeCell ref="K405:K409"/>
    <mergeCell ref="X399:X402"/>
    <mergeCell ref="A403:A404"/>
    <mergeCell ref="B403:B404"/>
    <mergeCell ref="C403:C404"/>
    <mergeCell ref="D403:D404"/>
    <mergeCell ref="E403:E404"/>
    <mergeCell ref="F403:F404"/>
    <mergeCell ref="G403:G404"/>
    <mergeCell ref="H403:H404"/>
    <mergeCell ref="I403:I404"/>
    <mergeCell ref="J403:J404"/>
    <mergeCell ref="M403:M404"/>
    <mergeCell ref="N403:N404"/>
    <mergeCell ref="O403:O404"/>
    <mergeCell ref="P403:P404"/>
    <mergeCell ref="U403:U404"/>
    <mergeCell ref="V403:V404"/>
    <mergeCell ref="W403:W404"/>
    <mergeCell ref="X403:X404"/>
    <mergeCell ref="A399:A402"/>
    <mergeCell ref="B399:B402"/>
    <mergeCell ref="C399:C402"/>
    <mergeCell ref="D399:D402"/>
    <mergeCell ref="E399:E402"/>
    <mergeCell ref="F399:F402"/>
    <mergeCell ref="G399:G402"/>
    <mergeCell ref="H399:H402"/>
    <mergeCell ref="C405:C409"/>
    <mergeCell ref="D405:D409"/>
    <mergeCell ref="E405:E409"/>
    <mergeCell ref="F405:F409"/>
    <mergeCell ref="G405:G409"/>
    <mergeCell ref="H405:H409"/>
    <mergeCell ref="I405:I409"/>
    <mergeCell ref="J405:J409"/>
    <mergeCell ref="M405:M409"/>
    <mergeCell ref="N405:N409"/>
    <mergeCell ref="O405:O409"/>
    <mergeCell ref="P405:P409"/>
    <mergeCell ref="U405:U409"/>
    <mergeCell ref="V399:V402"/>
    <mergeCell ref="M399:M402"/>
    <mergeCell ref="N399:N402"/>
    <mergeCell ref="O399:O402"/>
    <mergeCell ref="P399:P402"/>
    <mergeCell ref="U399:U402"/>
    <mergeCell ref="I399:I402"/>
    <mergeCell ref="J399:J402"/>
    <mergeCell ref="E413:E415"/>
    <mergeCell ref="F413:F415"/>
    <mergeCell ref="G413:G415"/>
    <mergeCell ref="H413:H415"/>
    <mergeCell ref="I413:I415"/>
    <mergeCell ref="J413:J415"/>
    <mergeCell ref="M413:M415"/>
    <mergeCell ref="N413:N415"/>
    <mergeCell ref="O413:O415"/>
    <mergeCell ref="P413:P415"/>
    <mergeCell ref="U413:U415"/>
    <mergeCell ref="X405:X409"/>
    <mergeCell ref="A410:A412"/>
    <mergeCell ref="B410:B412"/>
    <mergeCell ref="C410:C412"/>
    <mergeCell ref="D410:D412"/>
    <mergeCell ref="E410:E412"/>
    <mergeCell ref="F410:F412"/>
    <mergeCell ref="G410:G412"/>
    <mergeCell ref="H410:H412"/>
    <mergeCell ref="I410:I412"/>
    <mergeCell ref="J410:J412"/>
    <mergeCell ref="M410:M412"/>
    <mergeCell ref="N410:N412"/>
    <mergeCell ref="O410:O412"/>
    <mergeCell ref="P410:P412"/>
    <mergeCell ref="U410:U412"/>
    <mergeCell ref="V410:V412"/>
    <mergeCell ref="W410:W412"/>
    <mergeCell ref="X410:X412"/>
    <mergeCell ref="A405:A409"/>
    <mergeCell ref="B405:B409"/>
    <mergeCell ref="Z375:Z377"/>
    <mergeCell ref="AA375:AA377"/>
    <mergeCell ref="AB375:AB377"/>
    <mergeCell ref="AC375:AC377"/>
    <mergeCell ref="AD375:AD377"/>
    <mergeCell ref="V413:V415"/>
    <mergeCell ref="W413:W415"/>
    <mergeCell ref="X413:X415"/>
    <mergeCell ref="A416:A418"/>
    <mergeCell ref="B416:B418"/>
    <mergeCell ref="C416:C418"/>
    <mergeCell ref="D416:D418"/>
    <mergeCell ref="E416:E418"/>
    <mergeCell ref="F416:F418"/>
    <mergeCell ref="G416:G418"/>
    <mergeCell ref="H416:H418"/>
    <mergeCell ref="I416:I418"/>
    <mergeCell ref="J416:J418"/>
    <mergeCell ref="M416:M418"/>
    <mergeCell ref="N416:N418"/>
    <mergeCell ref="O416:O418"/>
    <mergeCell ref="P416:P418"/>
    <mergeCell ref="U416:U418"/>
    <mergeCell ref="V416:V418"/>
    <mergeCell ref="W416:W418"/>
    <mergeCell ref="Z390:Z392"/>
    <mergeCell ref="AA390:AA392"/>
    <mergeCell ref="AB390:AB392"/>
    <mergeCell ref="AC390:AC392"/>
    <mergeCell ref="AD390:AD392"/>
    <mergeCell ref="A413:A415"/>
    <mergeCell ref="B413:B415"/>
    <mergeCell ref="Z385:Z387"/>
    <mergeCell ref="AA385:AA387"/>
    <mergeCell ref="AB385:AB387"/>
    <mergeCell ref="AC385:AC387"/>
    <mergeCell ref="AD385:AD387"/>
    <mergeCell ref="Z388:Z389"/>
    <mergeCell ref="AA388:AA389"/>
    <mergeCell ref="AB388:AB389"/>
    <mergeCell ref="AC388:AC389"/>
    <mergeCell ref="AD388:AD389"/>
    <mergeCell ref="Z378:Z380"/>
    <mergeCell ref="AA378:AA380"/>
    <mergeCell ref="AB378:AB380"/>
    <mergeCell ref="AC378:AC380"/>
    <mergeCell ref="AD378:AD380"/>
    <mergeCell ref="Z381:Z384"/>
    <mergeCell ref="AA381:AA384"/>
    <mergeCell ref="AB381:AB384"/>
    <mergeCell ref="AC381:AC384"/>
    <mergeCell ref="AD381:AD384"/>
    <mergeCell ref="Z399:Z402"/>
    <mergeCell ref="AA399:AA402"/>
    <mergeCell ref="AB399:AB402"/>
    <mergeCell ref="AC399:AC402"/>
    <mergeCell ref="AD399:AD402"/>
    <mergeCell ref="Z403:Z404"/>
    <mergeCell ref="AA403:AA404"/>
    <mergeCell ref="AB403:AB404"/>
    <mergeCell ref="AC403:AC404"/>
    <mergeCell ref="AD403:AD404"/>
    <mergeCell ref="Z393:Z395"/>
    <mergeCell ref="AA393:AA395"/>
    <mergeCell ref="AB393:AB395"/>
    <mergeCell ref="AC393:AC395"/>
    <mergeCell ref="AD393:AD395"/>
    <mergeCell ref="Z396:Z398"/>
    <mergeCell ref="AA396:AA398"/>
    <mergeCell ref="AB396:AB398"/>
    <mergeCell ref="AC396:AC398"/>
    <mergeCell ref="AD396:AD398"/>
    <mergeCell ref="Z413:Z415"/>
    <mergeCell ref="AA413:AA415"/>
    <mergeCell ref="AB413:AB415"/>
    <mergeCell ref="AC413:AC415"/>
    <mergeCell ref="AD413:AD415"/>
    <mergeCell ref="Z416:Z418"/>
    <mergeCell ref="AA416:AA418"/>
    <mergeCell ref="AB416:AB418"/>
    <mergeCell ref="AC416:AC418"/>
    <mergeCell ref="AD416:AD418"/>
    <mergeCell ref="Z405:Z409"/>
    <mergeCell ref="AA405:AA409"/>
    <mergeCell ref="AB405:AB409"/>
    <mergeCell ref="AC405:AC409"/>
    <mergeCell ref="AD405:AD409"/>
    <mergeCell ref="Z410:Z412"/>
    <mergeCell ref="AA410:AA412"/>
    <mergeCell ref="AB410:AB412"/>
    <mergeCell ref="AC410:AC412"/>
    <mergeCell ref="AD410:AD412"/>
    <mergeCell ref="Y375:Y377"/>
    <mergeCell ref="Y378:Y380"/>
    <mergeCell ref="Y381:Y384"/>
    <mergeCell ref="Y385:Y387"/>
    <mergeCell ref="Y388:Y389"/>
    <mergeCell ref="Y390:Y392"/>
    <mergeCell ref="Y393:Y395"/>
    <mergeCell ref="Y396:Y398"/>
    <mergeCell ref="Y399:Y402"/>
    <mergeCell ref="Y403:Y404"/>
    <mergeCell ref="Y405:Y409"/>
    <mergeCell ref="Y410:Y412"/>
    <mergeCell ref="Y413:Y415"/>
    <mergeCell ref="Y416:Y418"/>
    <mergeCell ref="A419:A420"/>
    <mergeCell ref="B419:B420"/>
    <mergeCell ref="C419:C420"/>
    <mergeCell ref="D419:D420"/>
    <mergeCell ref="E419:E420"/>
    <mergeCell ref="F419:F420"/>
    <mergeCell ref="G419:G420"/>
    <mergeCell ref="H419:H420"/>
    <mergeCell ref="I419:I420"/>
    <mergeCell ref="J419:J420"/>
    <mergeCell ref="M419:M420"/>
    <mergeCell ref="N419:N420"/>
    <mergeCell ref="O419:O420"/>
    <mergeCell ref="P419:P420"/>
    <mergeCell ref="U419:U420"/>
    <mergeCell ref="X416:X418"/>
    <mergeCell ref="C413:C415"/>
    <mergeCell ref="D413:D415"/>
    <mergeCell ref="H423:H425"/>
    <mergeCell ref="I423:I425"/>
    <mergeCell ref="J423:J425"/>
    <mergeCell ref="M423:M425"/>
    <mergeCell ref="N423:N425"/>
    <mergeCell ref="O423:O425"/>
    <mergeCell ref="P423:P425"/>
    <mergeCell ref="U423:U425"/>
    <mergeCell ref="W419:W420"/>
    <mergeCell ref="V419:V420"/>
    <mergeCell ref="X419:X420"/>
    <mergeCell ref="A421:A422"/>
    <mergeCell ref="B421:B422"/>
    <mergeCell ref="C421:C422"/>
    <mergeCell ref="D421:D422"/>
    <mergeCell ref="E421:E422"/>
    <mergeCell ref="F421:F422"/>
    <mergeCell ref="G421:G422"/>
    <mergeCell ref="H421:H422"/>
    <mergeCell ref="I421:I422"/>
    <mergeCell ref="J421:J422"/>
    <mergeCell ref="M421:M422"/>
    <mergeCell ref="N421:N422"/>
    <mergeCell ref="O421:O422"/>
    <mergeCell ref="P421:P422"/>
    <mergeCell ref="U421:U422"/>
    <mergeCell ref="V421:V422"/>
    <mergeCell ref="W421:W422"/>
    <mergeCell ref="X421:X422"/>
    <mergeCell ref="N428:N430"/>
    <mergeCell ref="O428:O430"/>
    <mergeCell ref="P428:P430"/>
    <mergeCell ref="U428:U430"/>
    <mergeCell ref="V423:V425"/>
    <mergeCell ref="W423:W425"/>
    <mergeCell ref="X423:X425"/>
    <mergeCell ref="A426:A427"/>
    <mergeCell ref="B426:B427"/>
    <mergeCell ref="C426:C427"/>
    <mergeCell ref="D426:D427"/>
    <mergeCell ref="E426:E427"/>
    <mergeCell ref="F426:F427"/>
    <mergeCell ref="G426:G427"/>
    <mergeCell ref="H426:H427"/>
    <mergeCell ref="I426:I427"/>
    <mergeCell ref="J426:J427"/>
    <mergeCell ref="M426:M427"/>
    <mergeCell ref="N426:N427"/>
    <mergeCell ref="O426:O427"/>
    <mergeCell ref="P426:P427"/>
    <mergeCell ref="U426:U427"/>
    <mergeCell ref="V426:V427"/>
    <mergeCell ref="W426:W427"/>
    <mergeCell ref="X426:X427"/>
    <mergeCell ref="A423:A425"/>
    <mergeCell ref="B423:B425"/>
    <mergeCell ref="C423:C425"/>
    <mergeCell ref="D423:D425"/>
    <mergeCell ref="E423:E425"/>
    <mergeCell ref="F423:F425"/>
    <mergeCell ref="G423:G425"/>
    <mergeCell ref="V428:V430"/>
    <mergeCell ref="W428:W430"/>
    <mergeCell ref="X428:X430"/>
    <mergeCell ref="A431:A432"/>
    <mergeCell ref="B431:B432"/>
    <mergeCell ref="C431:C432"/>
    <mergeCell ref="D431:D432"/>
    <mergeCell ref="E431:E432"/>
    <mergeCell ref="F431:F432"/>
    <mergeCell ref="G431:G432"/>
    <mergeCell ref="H431:H432"/>
    <mergeCell ref="I431:I432"/>
    <mergeCell ref="J431:J432"/>
    <mergeCell ref="M431:M432"/>
    <mergeCell ref="N431:N432"/>
    <mergeCell ref="O431:O432"/>
    <mergeCell ref="P431:P432"/>
    <mergeCell ref="U431:U432"/>
    <mergeCell ref="V431:V432"/>
    <mergeCell ref="W431:W432"/>
    <mergeCell ref="X431:X432"/>
    <mergeCell ref="A428:A430"/>
    <mergeCell ref="B428:B430"/>
    <mergeCell ref="C428:C430"/>
    <mergeCell ref="D428:D430"/>
    <mergeCell ref="E428:E430"/>
    <mergeCell ref="F428:F430"/>
    <mergeCell ref="G428:G430"/>
    <mergeCell ref="H428:H430"/>
    <mergeCell ref="I428:I430"/>
    <mergeCell ref="J428:J430"/>
    <mergeCell ref="M428:M430"/>
    <mergeCell ref="X433:X434"/>
    <mergeCell ref="A435:A440"/>
    <mergeCell ref="B435:B440"/>
    <mergeCell ref="C435:C440"/>
    <mergeCell ref="D435:D440"/>
    <mergeCell ref="E435:E440"/>
    <mergeCell ref="F435:F440"/>
    <mergeCell ref="G435:G440"/>
    <mergeCell ref="H435:H440"/>
    <mergeCell ref="I435:I440"/>
    <mergeCell ref="J435:J440"/>
    <mergeCell ref="M435:M440"/>
    <mergeCell ref="N435:N440"/>
    <mergeCell ref="O435:O440"/>
    <mergeCell ref="P435:P440"/>
    <mergeCell ref="U435:U440"/>
    <mergeCell ref="V435:V440"/>
    <mergeCell ref="W435:W440"/>
    <mergeCell ref="X435:X440"/>
    <mergeCell ref="A433:A434"/>
    <mergeCell ref="B433:B434"/>
    <mergeCell ref="C433:C434"/>
    <mergeCell ref="D433:D434"/>
    <mergeCell ref="E433:E434"/>
    <mergeCell ref="F433:F434"/>
    <mergeCell ref="G433:G434"/>
    <mergeCell ref="H433:H434"/>
    <mergeCell ref="I433:I434"/>
    <mergeCell ref="J433:J434"/>
    <mergeCell ref="I441:I442"/>
    <mergeCell ref="J441:J442"/>
    <mergeCell ref="M441:M442"/>
    <mergeCell ref="N441:N442"/>
    <mergeCell ref="O441:O442"/>
    <mergeCell ref="P441:P442"/>
    <mergeCell ref="U441:U442"/>
    <mergeCell ref="V433:V434"/>
    <mergeCell ref="W433:W434"/>
    <mergeCell ref="M433:M434"/>
    <mergeCell ref="N433:N434"/>
    <mergeCell ref="O433:O434"/>
    <mergeCell ref="P433:P434"/>
    <mergeCell ref="U433:U434"/>
    <mergeCell ref="L433:L434"/>
    <mergeCell ref="K433:K434"/>
    <mergeCell ref="L435:L440"/>
    <mergeCell ref="K435:K440"/>
    <mergeCell ref="L441:L442"/>
    <mergeCell ref="K441:K442"/>
    <mergeCell ref="P447:P451"/>
    <mergeCell ref="U447:U451"/>
    <mergeCell ref="V447:V451"/>
    <mergeCell ref="V441:V442"/>
    <mergeCell ref="W441:W442"/>
    <mergeCell ref="X441:X442"/>
    <mergeCell ref="A443:A446"/>
    <mergeCell ref="B443:B446"/>
    <mergeCell ref="C443:C446"/>
    <mergeCell ref="D443:D446"/>
    <mergeCell ref="E443:E446"/>
    <mergeCell ref="F443:F446"/>
    <mergeCell ref="G443:G446"/>
    <mergeCell ref="H443:H446"/>
    <mergeCell ref="I443:I446"/>
    <mergeCell ref="J443:J446"/>
    <mergeCell ref="M443:M446"/>
    <mergeCell ref="N443:N446"/>
    <mergeCell ref="O443:O446"/>
    <mergeCell ref="P443:P446"/>
    <mergeCell ref="U443:U446"/>
    <mergeCell ref="V443:V446"/>
    <mergeCell ref="W443:W446"/>
    <mergeCell ref="X443:X446"/>
    <mergeCell ref="A441:A442"/>
    <mergeCell ref="B441:B442"/>
    <mergeCell ref="C441:C442"/>
    <mergeCell ref="D441:D442"/>
    <mergeCell ref="E441:E442"/>
    <mergeCell ref="F441:F442"/>
    <mergeCell ref="G441:G442"/>
    <mergeCell ref="H441:H442"/>
    <mergeCell ref="W447:W451"/>
    <mergeCell ref="X447:X451"/>
    <mergeCell ref="A452:A454"/>
    <mergeCell ref="B452:B454"/>
    <mergeCell ref="C452:C454"/>
    <mergeCell ref="D452:D454"/>
    <mergeCell ref="E452:E454"/>
    <mergeCell ref="F452:F454"/>
    <mergeCell ref="G452:G454"/>
    <mergeCell ref="H452:H454"/>
    <mergeCell ref="I452:I454"/>
    <mergeCell ref="J452:J454"/>
    <mergeCell ref="M452:M454"/>
    <mergeCell ref="N452:N454"/>
    <mergeCell ref="O452:O454"/>
    <mergeCell ref="P452:P454"/>
    <mergeCell ref="U452:U454"/>
    <mergeCell ref="V452:V454"/>
    <mergeCell ref="W452:W454"/>
    <mergeCell ref="X452:X454"/>
    <mergeCell ref="A447:A451"/>
    <mergeCell ref="C447:C451"/>
    <mergeCell ref="D447:D451"/>
    <mergeCell ref="E447:E451"/>
    <mergeCell ref="F447:F451"/>
    <mergeCell ref="G447:G451"/>
    <mergeCell ref="H447:H451"/>
    <mergeCell ref="I447:I451"/>
    <mergeCell ref="J447:J451"/>
    <mergeCell ref="M447:M451"/>
    <mergeCell ref="N447:N451"/>
    <mergeCell ref="O447:O451"/>
    <mergeCell ref="Y419:Y420"/>
    <mergeCell ref="Z419:Z420"/>
    <mergeCell ref="AA419:AA420"/>
    <mergeCell ref="AB419:AB420"/>
    <mergeCell ref="AC419:AC420"/>
    <mergeCell ref="AD419:AD420"/>
    <mergeCell ref="Y421:Y422"/>
    <mergeCell ref="Z421:Z422"/>
    <mergeCell ref="AA421:AA422"/>
    <mergeCell ref="AB421:AB422"/>
    <mergeCell ref="AC421:AC422"/>
    <mergeCell ref="AD421:AD422"/>
    <mergeCell ref="Y423:Y425"/>
    <mergeCell ref="Z423:Z425"/>
    <mergeCell ref="AA423:AA425"/>
    <mergeCell ref="AB423:AB425"/>
    <mergeCell ref="AC423:AC425"/>
    <mergeCell ref="AD423:AD425"/>
    <mergeCell ref="Y426:Y427"/>
    <mergeCell ref="Z426:Z427"/>
    <mergeCell ref="AA426:AA427"/>
    <mergeCell ref="AB426:AB427"/>
    <mergeCell ref="AC426:AC427"/>
    <mergeCell ref="AD426:AD427"/>
    <mergeCell ref="Y428:Y430"/>
    <mergeCell ref="Z428:Z430"/>
    <mergeCell ref="AA428:AA430"/>
    <mergeCell ref="AB428:AB430"/>
    <mergeCell ref="AC428:AC430"/>
    <mergeCell ref="AD428:AD430"/>
    <mergeCell ref="Y431:Y432"/>
    <mergeCell ref="Z431:Z432"/>
    <mergeCell ref="AA431:AA432"/>
    <mergeCell ref="AB431:AB432"/>
    <mergeCell ref="AC431:AC432"/>
    <mergeCell ref="AD431:AD432"/>
    <mergeCell ref="Y433:Y434"/>
    <mergeCell ref="Z433:Z434"/>
    <mergeCell ref="AA433:AA434"/>
    <mergeCell ref="AB433:AB434"/>
    <mergeCell ref="AC433:AC434"/>
    <mergeCell ref="AD433:AD434"/>
    <mergeCell ref="Y435:Y440"/>
    <mergeCell ref="Z435:Z440"/>
    <mergeCell ref="AA435:AA440"/>
    <mergeCell ref="AB435:AB440"/>
    <mergeCell ref="AC435:AC440"/>
    <mergeCell ref="AD435:AD440"/>
    <mergeCell ref="Y441:Y442"/>
    <mergeCell ref="Z441:Z442"/>
    <mergeCell ref="AA441:AA442"/>
    <mergeCell ref="AB441:AB442"/>
    <mergeCell ref="AC441:AC442"/>
    <mergeCell ref="AD441:AD442"/>
    <mergeCell ref="Y443:Y446"/>
    <mergeCell ref="Z443:Z446"/>
    <mergeCell ref="AA443:AA446"/>
    <mergeCell ref="AB443:AB446"/>
    <mergeCell ref="AC443:AC446"/>
    <mergeCell ref="AD443:AD446"/>
    <mergeCell ref="Y447:Y451"/>
    <mergeCell ref="Z447:Z451"/>
    <mergeCell ref="AA447:AA451"/>
    <mergeCell ref="AB447:AB451"/>
    <mergeCell ref="AC447:AC451"/>
    <mergeCell ref="AD447:AD451"/>
    <mergeCell ref="Y452:Y454"/>
    <mergeCell ref="Z452:Z454"/>
    <mergeCell ref="AA452:AA454"/>
    <mergeCell ref="AB452:AB454"/>
    <mergeCell ref="AC452:AC454"/>
    <mergeCell ref="AD452:AD454"/>
    <mergeCell ref="V455:V456"/>
    <mergeCell ref="W455:W456"/>
    <mergeCell ref="X455:X456"/>
    <mergeCell ref="Y455:Y456"/>
    <mergeCell ref="Z455:Z456"/>
    <mergeCell ref="AA455:AA456"/>
    <mergeCell ref="AB455:AB456"/>
    <mergeCell ref="AC455:AC456"/>
    <mergeCell ref="AD455:AD456"/>
    <mergeCell ref="A455:A456"/>
    <mergeCell ref="B455:B456"/>
    <mergeCell ref="C455:C456"/>
    <mergeCell ref="D455:D456"/>
    <mergeCell ref="E455:E456"/>
    <mergeCell ref="F455:F456"/>
    <mergeCell ref="G455:G456"/>
    <mergeCell ref="H455:H456"/>
    <mergeCell ref="I455:I456"/>
    <mergeCell ref="J455:J456"/>
    <mergeCell ref="M455:M456"/>
    <mergeCell ref="N455:N456"/>
    <mergeCell ref="O455:O456"/>
    <mergeCell ref="P455:P456"/>
    <mergeCell ref="U455:U456"/>
    <mergeCell ref="K2:L2"/>
    <mergeCell ref="K69:K71"/>
    <mergeCell ref="K90:K91"/>
    <mergeCell ref="K92:K93"/>
    <mergeCell ref="K124:K127"/>
    <mergeCell ref="L124:L127"/>
    <mergeCell ref="K128:K129"/>
    <mergeCell ref="L128:L129"/>
    <mergeCell ref="K130:K132"/>
    <mergeCell ref="L130:L132"/>
    <mergeCell ref="L118:L123"/>
    <mergeCell ref="L112:L113"/>
    <mergeCell ref="K112:K113"/>
    <mergeCell ref="L108:L110"/>
    <mergeCell ref="L105:L107"/>
    <mergeCell ref="K105:K110"/>
    <mergeCell ref="L103:L104"/>
    <mergeCell ref="K103:K104"/>
    <mergeCell ref="K100:K102"/>
    <mergeCell ref="L100:L102"/>
    <mergeCell ref="K97:K99"/>
    <mergeCell ref="L97:L99"/>
    <mergeCell ref="L94:L96"/>
    <mergeCell ref="K94:K96"/>
    <mergeCell ref="L92:L93"/>
    <mergeCell ref="L90:L91"/>
    <mergeCell ref="L88:L89"/>
    <mergeCell ref="K88:K89"/>
    <mergeCell ref="L83:L87"/>
    <mergeCell ref="K83:K87"/>
    <mergeCell ref="L80:L82"/>
    <mergeCell ref="K80:K82"/>
    <mergeCell ref="L13:L16"/>
    <mergeCell ref="K13:K16"/>
    <mergeCell ref="K9:K12"/>
    <mergeCell ref="L9:L12"/>
    <mergeCell ref="L78:L79"/>
    <mergeCell ref="K78:K79"/>
    <mergeCell ref="L75:L77"/>
    <mergeCell ref="K75:K77"/>
    <mergeCell ref="K72:K74"/>
    <mergeCell ref="L72:L74"/>
    <mergeCell ref="L69:L71"/>
    <mergeCell ref="K66:K68"/>
    <mergeCell ref="L66:L68"/>
    <mergeCell ref="L54:L65"/>
    <mergeCell ref="K54:K65"/>
    <mergeCell ref="L51:L53"/>
    <mergeCell ref="K51:K53"/>
    <mergeCell ref="K47:K50"/>
    <mergeCell ref="L47:L50"/>
    <mergeCell ref="L42:L43"/>
    <mergeCell ref="K42:K43"/>
    <mergeCell ref="K44:K46"/>
    <mergeCell ref="L44:L46"/>
    <mergeCell ref="K7:K8"/>
    <mergeCell ref="K4:K6"/>
    <mergeCell ref="L4:L6"/>
    <mergeCell ref="L116:L117"/>
    <mergeCell ref="K116:K117"/>
    <mergeCell ref="L133:L134"/>
    <mergeCell ref="K135:K136"/>
    <mergeCell ref="K137:K139"/>
    <mergeCell ref="L135:L136"/>
    <mergeCell ref="L137:L139"/>
    <mergeCell ref="K140:K142"/>
    <mergeCell ref="L140:L142"/>
    <mergeCell ref="K143:K145"/>
    <mergeCell ref="L143:L145"/>
    <mergeCell ref="L146:L148"/>
    <mergeCell ref="K146:K148"/>
    <mergeCell ref="K149:K153"/>
    <mergeCell ref="L149:L153"/>
    <mergeCell ref="L40:L41"/>
    <mergeCell ref="K40:K41"/>
    <mergeCell ref="K36:K39"/>
    <mergeCell ref="L36:L39"/>
    <mergeCell ref="L32:L35"/>
    <mergeCell ref="K32:K35"/>
    <mergeCell ref="L28:L31"/>
    <mergeCell ref="K28:K31"/>
    <mergeCell ref="L24:L27"/>
    <mergeCell ref="K24:K27"/>
    <mergeCell ref="L21:L23"/>
    <mergeCell ref="K21:K23"/>
    <mergeCell ref="L17:L20"/>
    <mergeCell ref="K17:K20"/>
    <mergeCell ref="K154:K158"/>
    <mergeCell ref="L154:L158"/>
    <mergeCell ref="K164:K165"/>
    <mergeCell ref="L164:L165"/>
    <mergeCell ref="K166:K170"/>
    <mergeCell ref="L166:L170"/>
    <mergeCell ref="K159:K163"/>
    <mergeCell ref="L159:L163"/>
    <mergeCell ref="K171:K175"/>
    <mergeCell ref="L171:L175"/>
    <mergeCell ref="K176:K178"/>
    <mergeCell ref="K179:K180"/>
    <mergeCell ref="L176:L180"/>
    <mergeCell ref="K181:K184"/>
    <mergeCell ref="L181:L184"/>
    <mergeCell ref="L185:L187"/>
    <mergeCell ref="K185:K187"/>
    <mergeCell ref="L225:L228"/>
    <mergeCell ref="K225:K228"/>
    <mergeCell ref="L229:L231"/>
    <mergeCell ref="K229:K231"/>
    <mergeCell ref="L232:L235"/>
    <mergeCell ref="K232:K235"/>
    <mergeCell ref="L236:L237"/>
    <mergeCell ref="K236:K237"/>
    <mergeCell ref="L238:L241"/>
    <mergeCell ref="K238:K241"/>
    <mergeCell ref="L242:L243"/>
    <mergeCell ref="K242:K243"/>
    <mergeCell ref="L244:L248"/>
    <mergeCell ref="K244:K248"/>
    <mergeCell ref="L253:L254"/>
    <mergeCell ref="L255:L257"/>
    <mergeCell ref="K255:K257"/>
    <mergeCell ref="L259:L261"/>
    <mergeCell ref="K259:K261"/>
    <mergeCell ref="L262:L263"/>
    <mergeCell ref="K262:K263"/>
    <mergeCell ref="L265:L266"/>
    <mergeCell ref="K265:K266"/>
    <mergeCell ref="L267:L268"/>
    <mergeCell ref="K267:K268"/>
    <mergeCell ref="L269:L270"/>
    <mergeCell ref="K269:K270"/>
    <mergeCell ref="K272:K273"/>
    <mergeCell ref="L272:L273"/>
    <mergeCell ref="L274:L277"/>
    <mergeCell ref="K274:K277"/>
    <mergeCell ref="L278:L281"/>
    <mergeCell ref="K278:K281"/>
    <mergeCell ref="L282:L284"/>
    <mergeCell ref="K282:K284"/>
    <mergeCell ref="L289:L292"/>
    <mergeCell ref="K289:K292"/>
    <mergeCell ref="L293:L295"/>
    <mergeCell ref="K293:K295"/>
    <mergeCell ref="L296:L298"/>
    <mergeCell ref="K296:K298"/>
    <mergeCell ref="L299:L301"/>
    <mergeCell ref="K299:K301"/>
    <mergeCell ref="L302:L303"/>
    <mergeCell ref="K302:K303"/>
    <mergeCell ref="L304:L306"/>
    <mergeCell ref="K304:K306"/>
    <mergeCell ref="K322:K323"/>
    <mergeCell ref="L324:L325"/>
    <mergeCell ref="K324:K325"/>
    <mergeCell ref="K327:K329"/>
    <mergeCell ref="L327:L329"/>
    <mergeCell ref="L332:L336"/>
    <mergeCell ref="K332:K336"/>
    <mergeCell ref="L337:L339"/>
    <mergeCell ref="K337:K339"/>
    <mergeCell ref="L340:L343"/>
    <mergeCell ref="K340:K343"/>
    <mergeCell ref="L344:L347"/>
    <mergeCell ref="K344:K347"/>
    <mergeCell ref="L348:L349"/>
    <mergeCell ref="K348:K349"/>
    <mergeCell ref="L350:L354"/>
    <mergeCell ref="K350:K354"/>
    <mergeCell ref="L355:L357"/>
    <mergeCell ref="K355:K357"/>
    <mergeCell ref="L358:L359"/>
    <mergeCell ref="K358:K359"/>
    <mergeCell ref="L360:L361"/>
    <mergeCell ref="K360:K361"/>
    <mergeCell ref="L362:L364"/>
    <mergeCell ref="K362:K364"/>
    <mergeCell ref="L365:L367"/>
    <mergeCell ref="K365:K367"/>
    <mergeCell ref="L368:L369"/>
    <mergeCell ref="K368:K369"/>
    <mergeCell ref="L370:L371"/>
    <mergeCell ref="K370:K371"/>
    <mergeCell ref="L372:L374"/>
    <mergeCell ref="K372:K374"/>
    <mergeCell ref="L378:L380"/>
    <mergeCell ref="K378:K380"/>
    <mergeCell ref="L381:L384"/>
    <mergeCell ref="K381:K384"/>
    <mergeCell ref="L385:L387"/>
    <mergeCell ref="K385:K387"/>
    <mergeCell ref="L388:L389"/>
    <mergeCell ref="K388:K389"/>
    <mergeCell ref="L396:L398"/>
    <mergeCell ref="K396:K398"/>
    <mergeCell ref="L399:L402"/>
    <mergeCell ref="K399:K402"/>
    <mergeCell ref="L403:L404"/>
    <mergeCell ref="K403:K404"/>
    <mergeCell ref="K443:K446"/>
    <mergeCell ref="L443:L446"/>
    <mergeCell ref="L447:L451"/>
    <mergeCell ref="K447:K451"/>
    <mergeCell ref="L452:L454"/>
    <mergeCell ref="K452:K454"/>
    <mergeCell ref="L455:L456"/>
    <mergeCell ref="K455:K456"/>
    <mergeCell ref="L410:L412"/>
    <mergeCell ref="K410:K412"/>
    <mergeCell ref="L413:L415"/>
    <mergeCell ref="K413:K415"/>
    <mergeCell ref="L416:L418"/>
    <mergeCell ref="K416:K418"/>
    <mergeCell ref="L419:L420"/>
    <mergeCell ref="K419:K420"/>
    <mergeCell ref="L421:L422"/>
    <mergeCell ref="K421:K422"/>
    <mergeCell ref="L423:L425"/>
    <mergeCell ref="K423:K425"/>
    <mergeCell ref="L426:L427"/>
    <mergeCell ref="K426:K427"/>
    <mergeCell ref="L428:L430"/>
    <mergeCell ref="K428:K430"/>
    <mergeCell ref="L431:L432"/>
    <mergeCell ref="K431:K432"/>
  </mergeCells>
  <conditionalFormatting sqref="I40 K40:L40 K4:L4 K44:L44 K42:L42 K75:L75 K78:L78 K97:L97 K372:L372 K375:L375 K378:L378 K433:L433 K431:L431 K423:L423 K419:L419 K421:L421 K426:L426 K428:L428 K435:L435">
    <cfRule type="cellIs" dxfId="26" priority="31" operator="equal">
      <formula>"Otro"</formula>
    </cfRule>
  </conditionalFormatting>
  <conditionalFormatting sqref="J40">
    <cfRule type="cellIs" dxfId="25" priority="30" operator="equal">
      <formula>"Otro"</formula>
    </cfRule>
  </conditionalFormatting>
  <conditionalFormatting sqref="I4">
    <cfRule type="cellIs" dxfId="24" priority="29" operator="equal">
      <formula>"Otro"</formula>
    </cfRule>
  </conditionalFormatting>
  <conditionalFormatting sqref="J4">
    <cfRule type="cellIs" dxfId="23" priority="28" operator="equal">
      <formula>"Otro"</formula>
    </cfRule>
  </conditionalFormatting>
  <conditionalFormatting sqref="I42:I44">
    <cfRule type="cellIs" dxfId="22" priority="25" operator="equal">
      <formula>"Otro"</formula>
    </cfRule>
  </conditionalFormatting>
  <conditionalFormatting sqref="J42:J44">
    <cfRule type="cellIs" dxfId="21" priority="24" operator="equal">
      <formula>"Otro"</formula>
    </cfRule>
  </conditionalFormatting>
  <conditionalFormatting sqref="H75:I77">
    <cfRule type="cellIs" dxfId="20" priority="23" operator="equal">
      <formula>"Otro"</formula>
    </cfRule>
  </conditionalFormatting>
  <conditionalFormatting sqref="I78">
    <cfRule type="cellIs" dxfId="19" priority="22" operator="equal">
      <formula>"Otro"</formula>
    </cfRule>
  </conditionalFormatting>
  <conditionalFormatting sqref="J75:J77">
    <cfRule type="cellIs" dxfId="18" priority="21" operator="equal">
      <formula>"Otro"</formula>
    </cfRule>
  </conditionalFormatting>
  <conditionalFormatting sqref="J78">
    <cfRule type="cellIs" dxfId="17" priority="20" operator="equal">
      <formula>"Otro"</formula>
    </cfRule>
  </conditionalFormatting>
  <conditionalFormatting sqref="I97:I99">
    <cfRule type="cellIs" dxfId="16" priority="19" operator="equal">
      <formula>"Otro"</formula>
    </cfRule>
  </conditionalFormatting>
  <conditionalFormatting sqref="J97:J99">
    <cfRule type="cellIs" dxfId="15" priority="18" operator="equal">
      <formula>"Otro"</formula>
    </cfRule>
  </conditionalFormatting>
  <conditionalFormatting sqref="I372:I374">
    <cfRule type="cellIs" dxfId="14" priority="17" operator="equal">
      <formula>"Otro"</formula>
    </cfRule>
  </conditionalFormatting>
  <conditionalFormatting sqref="I375">
    <cfRule type="cellIs" dxfId="13" priority="16" operator="equal">
      <formula>"Otro"</formula>
    </cfRule>
  </conditionalFormatting>
  <conditionalFormatting sqref="I378:I380">
    <cfRule type="cellIs" dxfId="12" priority="15" operator="equal">
      <formula>"Otro"</formula>
    </cfRule>
  </conditionalFormatting>
  <conditionalFormatting sqref="J372:J374">
    <cfRule type="cellIs" dxfId="11" priority="14" operator="equal">
      <formula>"Otro"</formula>
    </cfRule>
  </conditionalFormatting>
  <conditionalFormatting sqref="J375">
    <cfRule type="cellIs" dxfId="10" priority="13" operator="equal">
      <formula>"Otro"</formula>
    </cfRule>
  </conditionalFormatting>
  <conditionalFormatting sqref="J378:J380">
    <cfRule type="cellIs" dxfId="9" priority="12" operator="equal">
      <formula>"Otro"</formula>
    </cfRule>
  </conditionalFormatting>
  <conditionalFormatting sqref="J419:J420 J423:J425">
    <cfRule type="cellIs" dxfId="8" priority="4" operator="equal">
      <formula>"Otro"</formula>
    </cfRule>
  </conditionalFormatting>
  <conditionalFormatting sqref="J421:J422">
    <cfRule type="cellIs" dxfId="7" priority="3" operator="equal">
      <formula>"Otro"</formula>
    </cfRule>
  </conditionalFormatting>
  <conditionalFormatting sqref="J428:J430">
    <cfRule type="cellIs" dxfId="6" priority="2" operator="equal">
      <formula>"Otro"</formula>
    </cfRule>
  </conditionalFormatting>
  <conditionalFormatting sqref="J435:J440">
    <cfRule type="cellIs" dxfId="5" priority="1" operator="equal">
      <formula>"Otro"</formula>
    </cfRule>
  </conditionalFormatting>
  <conditionalFormatting sqref="I431:J433 I426:J427">
    <cfRule type="cellIs" dxfId="4" priority="11" operator="equal">
      <formula>"Otro"</formula>
    </cfRule>
  </conditionalFormatting>
  <conditionalFormatting sqref="I419:I420 I423:I425">
    <cfRule type="cellIs" dxfId="3" priority="10" operator="equal">
      <formula>"Otro"</formula>
    </cfRule>
  </conditionalFormatting>
  <conditionalFormatting sqref="I421:I422">
    <cfRule type="cellIs" dxfId="2" priority="9" operator="equal">
      <formula>"Otro"</formula>
    </cfRule>
  </conditionalFormatting>
  <conditionalFormatting sqref="I428:I430">
    <cfRule type="cellIs" dxfId="1" priority="7" operator="equal">
      <formula>"Otro"</formula>
    </cfRule>
  </conditionalFormatting>
  <conditionalFormatting sqref="I435:I440">
    <cfRule type="cellIs" dxfId="0" priority="6" operator="equal">
      <formula>"Otro"</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A5DD61A6-1D78-244E-8EBF-0EB472690AFA}">
          <x14:formula1>
            <xm:f>Hoja1!$B$2:$B$18</xm:f>
          </x14:formula1>
          <xm:sqref>K75 K97 K92 K455 K128 K130 K7 K111:K112 K105 K103 K100 K94 K90 K88 K83 K80 K78 K72 K69 K66 K54 K51 K47 K44 K42 K40 K36 K32 K28 K24 K21 K17 K13 K9 K4 K114:K116 K133:K135 K137 K140 K143 K146 K149 K154 K164 K166 K159 K171 K176 K179 K181 K185 K188 K193 K195 K198 K201 K204 K207 K209:K210 K214 K218 K220 K222 K225 K229 K232 K236 K238 K242 K244 K249 K253:K255 K258:K259 K262 K264:K265 K267 K269 K271:K272 K274 K278 K282 K285 K289 K293 K296 K299 K302 K304 K307 K310 K314 K318 K322 K324 K326:K327 K330 K332 K337 K340 K344 K348 K350 K355 K358 K360 K362 K365 K368 K370 K372 K375 K378 K381 K385 K388 K390 K393 K396 K399 K403 K405 K410 K413 K416 K419 K421 K423 K426 K428 K431 K433 K435 K441 K443 K447 K452 K118 K124</xm:sqref>
        </x14:dataValidation>
        <x14:dataValidation type="list" showInputMessage="1" showErrorMessage="1" xr:uid="{E47E50EA-6CC7-9A41-9C37-EF8623EE1E12}">
          <x14:formula1>
            <xm:f>Hoja1!$A$2:$A$5</xm:f>
          </x14:formula1>
          <xm:sqref>L118 L128 L130 L124 L7 L111:L112 L108 L105 L103 L100 L97 L94 L92 L90 L88 L83 L80 L78 L75 L72 L69 L66 L54 L51 L47 L44 L42 L40 L36 L32 L28 L24 L21 L17 L13 L9 L4 L114:L116 L133 L135 L137 L140 L143 L146 L149 L154 L164 L166 L159 L171 L176 L181 L185 L188 L193 L195 L198 L201 L204 L207 L209:L210 L214 L218 L220 L222 L225 L229 L232 L236 L238 L242 L244 L249 L253 L255 L258:L259 L262 L264:L265 L267 L269 L271:L272 L274 L278 L282 L285 L289 L293 L296 L299 L302 L304 L307 L310 L314 L318 L322 L324 L326:L327 L330 L332 L337 L340 L344 L348 L350 L355 L358 L360 L362 L365 L368 L370 L372 L375 L378 L381 L385 L388 L390 L393 L396 L399 L403 L405 L410 L413 L416 L419 L421 L423 L426 L428 L431 L433 L435 L441 L443 L447 L452 L455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E55F-F929-9B49-8FD6-0A5C5EF42611}">
  <dimension ref="A1:B18"/>
  <sheetViews>
    <sheetView workbookViewId="0">
      <selection activeCell="B15" sqref="B15"/>
    </sheetView>
  </sheetViews>
  <sheetFormatPr baseColWidth="10" defaultRowHeight="15.75" x14ac:dyDescent="0.25"/>
  <cols>
    <col min="1" max="1" width="29" customWidth="1"/>
    <col min="2" max="2" width="58" customWidth="1"/>
  </cols>
  <sheetData>
    <row r="1" spans="1:2" x14ac:dyDescent="0.25">
      <c r="A1" t="s">
        <v>15</v>
      </c>
      <c r="B1" t="s">
        <v>904</v>
      </c>
    </row>
    <row r="2" spans="1:2" ht="28.5" x14ac:dyDescent="0.25">
      <c r="A2" s="241" t="s">
        <v>194</v>
      </c>
      <c r="B2" s="241" t="s">
        <v>905</v>
      </c>
    </row>
    <row r="3" spans="1:2" ht="28.5" x14ac:dyDescent="0.25">
      <c r="A3" s="241" t="s">
        <v>768</v>
      </c>
      <c r="B3" s="241" t="s">
        <v>906</v>
      </c>
    </row>
    <row r="4" spans="1:2" ht="57" x14ac:dyDescent="0.25">
      <c r="A4" s="241" t="s">
        <v>256</v>
      </c>
      <c r="B4" s="241" t="s">
        <v>907</v>
      </c>
    </row>
    <row r="5" spans="1:2" ht="28.5" x14ac:dyDescent="0.25">
      <c r="A5" s="242" t="s">
        <v>281</v>
      </c>
      <c r="B5" s="241" t="s">
        <v>908</v>
      </c>
    </row>
    <row r="6" spans="1:2" x14ac:dyDescent="0.25">
      <c r="B6" s="241" t="s">
        <v>909</v>
      </c>
    </row>
    <row r="7" spans="1:2" x14ac:dyDescent="0.25">
      <c r="B7" s="241" t="s">
        <v>910</v>
      </c>
    </row>
    <row r="8" spans="1:2" x14ac:dyDescent="0.25">
      <c r="B8" s="241" t="s">
        <v>911</v>
      </c>
    </row>
    <row r="9" spans="1:2" x14ac:dyDescent="0.25">
      <c r="B9" s="241" t="s">
        <v>361</v>
      </c>
    </row>
    <row r="10" spans="1:2" x14ac:dyDescent="0.25">
      <c r="B10" s="241" t="s">
        <v>912</v>
      </c>
    </row>
    <row r="11" spans="1:2" x14ac:dyDescent="0.25">
      <c r="B11" s="241" t="s">
        <v>376</v>
      </c>
    </row>
    <row r="12" spans="1:2" ht="28.5" x14ac:dyDescent="0.25">
      <c r="B12" s="241" t="s">
        <v>221</v>
      </c>
    </row>
    <row r="13" spans="1:2" x14ac:dyDescent="0.25">
      <c r="B13" s="241" t="s">
        <v>913</v>
      </c>
    </row>
    <row r="14" spans="1:2" ht="28.5" x14ac:dyDescent="0.25">
      <c r="B14" s="241" t="s">
        <v>305</v>
      </c>
    </row>
    <row r="15" spans="1:2" x14ac:dyDescent="0.25">
      <c r="B15" s="241" t="s">
        <v>243</v>
      </c>
    </row>
    <row r="16" spans="1:2" x14ac:dyDescent="0.25">
      <c r="B16" s="241" t="s">
        <v>914</v>
      </c>
    </row>
    <row r="17" spans="2:2" x14ac:dyDescent="0.25">
      <c r="B17" s="241" t="s">
        <v>193</v>
      </c>
    </row>
    <row r="18" spans="2:2" ht="28.5" x14ac:dyDescent="0.25">
      <c r="B18" s="241" t="s">
        <v>915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2020</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Las Molina</cp:lastModifiedBy>
  <dcterms:created xsi:type="dcterms:W3CDTF">2020-07-27T23:27:37Z</dcterms:created>
  <dcterms:modified xsi:type="dcterms:W3CDTF">2021-03-09T23:37:39Z</dcterms:modified>
</cp:coreProperties>
</file>